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BSP\2023\"/>
    </mc:Choice>
  </mc:AlternateContent>
  <xr:revisionPtr revIDLastSave="0" documentId="13_ncr:1_{5EE84763-0BF2-497C-84AB-687E4B56106A}" xr6:coauthVersionLast="47" xr6:coauthVersionMax="47" xr10:uidLastSave="{00000000-0000-0000-0000-000000000000}"/>
  <bookViews>
    <workbookView xWindow="-90" yWindow="-90" windowWidth="19380" windowHeight="10260" tabRatio="662" xr2:uid="{00000000-000D-0000-FFFF-FFFF00000000}"/>
  </bookViews>
  <sheets>
    <sheet name="BSP2_Indicator" sheetId="57" r:id="rId1"/>
    <sheet name="BSP1_Cluster_Act_2_Entity" sheetId="56" r:id="rId2"/>
    <sheet name="BSP1_Subpro_2_Entity" sheetId="58" r:id="rId3"/>
    <sheet name="BSP1" sheetId="32" r:id="rId4"/>
    <sheet name="BSP2" sheetId="50" r:id="rId5"/>
    <sheet name="BSP3" sheetId="30" r:id="rId6"/>
    <sheet name="BSP4" sheetId="52" r:id="rId7"/>
    <sheet name="BSP4B" sheetId="40" state="hidden" r:id="rId8"/>
    <sheet name="Prog" sheetId="43" state="hidden" r:id="rId9"/>
    <sheet name="Table11A-Full" sheetId="7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'BSP1'!$G$10:$G$207</definedName>
    <definedName name="_xlnm._FilterDatabase" localSheetId="1" hidden="1">BSP1_Cluster_Act_2_Entity!$A$1:$P$199</definedName>
    <definedName name="_xlnm._FilterDatabase" localSheetId="2" hidden="1">BSP1_Subpro_2_Entity!$A$1:$P$199</definedName>
    <definedName name="_xlnm._FilterDatabase" localSheetId="4" hidden="1">'BSP2'!$L$10:$L$11</definedName>
    <definedName name="_xlnm._FilterDatabase" localSheetId="0" hidden="1">BSP2_Indicator!$A$1:$R$1</definedName>
    <definedName name="_xlnm._FilterDatabase" localSheetId="5" hidden="1">'BSP3'!$L$10:$L$11</definedName>
    <definedName name="_xlnm._FilterDatabase" localSheetId="6" hidden="1">'BSP4'!$L$10:$L$11</definedName>
    <definedName name="_xlnm._FilterDatabase" localSheetId="7" hidden="1">BSP4B!$K$10:$K$11</definedName>
    <definedName name="_xlnm._FilterDatabase" localSheetId="8" hidden="1">Prog!$F$12:$F$209</definedName>
    <definedName name="_xlnm._FilterDatabase" localSheetId="9" hidden="1">'Table11A-Full'!$A$11:$VE$453</definedName>
    <definedName name="a" localSheetId="9">#REF!</definedName>
    <definedName name="aa" localSheetId="9">#REF!</definedName>
    <definedName name="b" localSheetId="9">#REF!</definedName>
    <definedName name="br" localSheetId="9">#REF!</definedName>
    <definedName name="condition">[1]Data!$B:$C</definedName>
    <definedName name="Monthdata">[2]!Month_Table[Monthlist]</definedName>
    <definedName name="pop" localSheetId="9">#REF!</definedName>
    <definedName name="_xlnm.Print_Area" localSheetId="3">'BSP1'!$C$1:$F$207</definedName>
    <definedName name="_xlnm.Print_Area" localSheetId="1">BSP1_Cluster_Act_2_Entity!$K$2:$N$199</definedName>
    <definedName name="_xlnm.Print_Area" localSheetId="2">BSP1_Subpro_2_Entity!$K$2:$N$199</definedName>
    <definedName name="_xlnm.Print_Area" localSheetId="4">'BSP2'!$C$1:$K$123</definedName>
    <definedName name="_xlnm.Print_Area" localSheetId="0">BSP2_Indicator!$H$2:$P$112</definedName>
    <definedName name="_xlnm.Print_Area" localSheetId="5">'BSP3'!$C$1:$K$23</definedName>
    <definedName name="_xlnm.Print_Area" localSheetId="6">'BSP4'!$C$1:$K$187</definedName>
    <definedName name="_xlnm.Print_Area" localSheetId="7">BSP4B!$C$1:$J$19</definedName>
    <definedName name="_xlnm.Print_Area" localSheetId="8">Prog!$C$1:$E$218</definedName>
    <definedName name="_xlnm.Print_Area" localSheetId="9">'Table11A-Full'!$A$1:$I$460</definedName>
    <definedName name="_xlnm.Print_Titles" localSheetId="3">'BSP1'!$10:$10</definedName>
    <definedName name="_xlnm.Print_Titles" localSheetId="1">BSP1_Cluster_Act_2_Entity!$2:$2</definedName>
    <definedName name="_xlnm.Print_Titles" localSheetId="2">BSP1_Subpro_2_Entity!$2:$2</definedName>
    <definedName name="_xlnm.Print_Titles" localSheetId="4">'BSP2'!$9:$11</definedName>
    <definedName name="_xlnm.Print_Titles" localSheetId="0">BSP2_Indicator!#REF!</definedName>
    <definedName name="_xlnm.Print_Titles" localSheetId="5">'BSP3'!$10:$11</definedName>
    <definedName name="_xlnm.Print_Titles" localSheetId="6">'BSP4'!$10:$11</definedName>
    <definedName name="_xlnm.Print_Titles" localSheetId="7">BSP4B!$10:$11</definedName>
    <definedName name="_xlnm.Print_Titles" localSheetId="8">Prog!$12:$12</definedName>
    <definedName name="_xlnm.Print_Titles" localSheetId="9">'Table11A-Full'!$11:$11</definedName>
    <definedName name="tc" localSheetId="9">#REF!</definedName>
    <definedName name="ល.រ" localSheetId="9">'[3]Costing(ដំបូង)'!$B$283:$B$1048576</definedName>
    <definedName name="សរុប" localSheetId="9">'[3]Costing(ដំបូង)'!$K$283:$K$1048576</definedName>
    <definedName name="អនុគណនី" localSheetId="9">'[3]Costing(ដំបូង)'!$E$283:$E$1048576</definedName>
  </definedNames>
  <calcPr calcId="191029" refMode="R1C1"/>
</workbook>
</file>

<file path=xl/calcChain.xml><?xml version="1.0" encoding="utf-8"?>
<calcChain xmlns="http://schemas.openxmlformats.org/spreadsheetml/2006/main">
  <c r="O199" i="58" l="1"/>
  <c r="O198" i="58"/>
  <c r="O197" i="58"/>
  <c r="O196" i="58"/>
  <c r="O195" i="58"/>
  <c r="O194" i="58"/>
  <c r="O193" i="58"/>
  <c r="O192" i="58"/>
  <c r="O191" i="58"/>
  <c r="O190" i="58"/>
  <c r="O189" i="58"/>
  <c r="O188" i="58"/>
  <c r="O187" i="58"/>
  <c r="O186" i="58"/>
  <c r="O185" i="58"/>
  <c r="O184" i="58"/>
  <c r="O183" i="58"/>
  <c r="O182" i="58"/>
  <c r="O181" i="58"/>
  <c r="O180" i="58"/>
  <c r="O179" i="58"/>
  <c r="O178" i="58"/>
  <c r="O177" i="58"/>
  <c r="O176" i="58"/>
  <c r="O175" i="58"/>
  <c r="O174" i="58"/>
  <c r="O173" i="58"/>
  <c r="O172" i="58"/>
  <c r="O171" i="58"/>
  <c r="O170" i="58"/>
  <c r="O169" i="58"/>
  <c r="O168" i="58"/>
  <c r="O167" i="58"/>
  <c r="O166" i="58"/>
  <c r="O165" i="58"/>
  <c r="O164" i="58"/>
  <c r="O163" i="58"/>
  <c r="O162" i="58"/>
  <c r="O161" i="58"/>
  <c r="O160" i="58"/>
  <c r="O159" i="58"/>
  <c r="O158" i="58"/>
  <c r="O157" i="58"/>
  <c r="O156" i="58"/>
  <c r="O155" i="58"/>
  <c r="O154" i="58"/>
  <c r="O153" i="58"/>
  <c r="O152" i="58"/>
  <c r="O151" i="58"/>
  <c r="O150" i="58"/>
  <c r="O149" i="58"/>
  <c r="O148" i="58"/>
  <c r="O147" i="58"/>
  <c r="O146" i="58"/>
  <c r="O145" i="58"/>
  <c r="O144" i="58"/>
  <c r="O143" i="58"/>
  <c r="O142" i="58"/>
  <c r="O141" i="58"/>
  <c r="O140" i="58"/>
  <c r="O139" i="58"/>
  <c r="O138" i="58"/>
  <c r="O137" i="58"/>
  <c r="O136" i="58"/>
  <c r="O135" i="58"/>
  <c r="O134" i="58"/>
  <c r="O133" i="58"/>
  <c r="O132" i="58"/>
  <c r="O131" i="58"/>
  <c r="O130" i="58"/>
  <c r="O129" i="58"/>
  <c r="O128" i="58"/>
  <c r="O127" i="58"/>
  <c r="O126" i="58"/>
  <c r="O125" i="58"/>
  <c r="O124" i="58"/>
  <c r="O123" i="58"/>
  <c r="O122" i="58"/>
  <c r="O121" i="58"/>
  <c r="O120" i="58"/>
  <c r="O119" i="58"/>
  <c r="O118" i="58"/>
  <c r="O117" i="58"/>
  <c r="O116" i="58"/>
  <c r="O115" i="58"/>
  <c r="O114" i="58"/>
  <c r="O113" i="58"/>
  <c r="O112" i="58"/>
  <c r="O111" i="58"/>
  <c r="O110" i="58"/>
  <c r="O109" i="58"/>
  <c r="O108" i="58"/>
  <c r="O107" i="58"/>
  <c r="O106" i="58"/>
  <c r="O105" i="58"/>
  <c r="O104" i="58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L48" i="58"/>
  <c r="O47" i="58"/>
  <c r="L47" i="58"/>
  <c r="O46" i="58"/>
  <c r="L46" i="58"/>
  <c r="O45" i="58"/>
  <c r="L45" i="58"/>
  <c r="O44" i="58"/>
  <c r="O43" i="58"/>
  <c r="O42" i="58"/>
  <c r="O41" i="58"/>
  <c r="O40" i="58"/>
  <c r="O39" i="58"/>
  <c r="O38" i="58"/>
  <c r="O37" i="58"/>
  <c r="L37" i="58"/>
  <c r="O36" i="58"/>
  <c r="L36" i="58"/>
  <c r="O35" i="58"/>
  <c r="L35" i="58"/>
  <c r="O34" i="58"/>
  <c r="L34" i="58"/>
  <c r="O33" i="58"/>
  <c r="L33" i="58"/>
  <c r="O32" i="58"/>
  <c r="L32" i="58"/>
  <c r="O31" i="58"/>
  <c r="O30" i="58"/>
  <c r="O29" i="58"/>
  <c r="O28" i="58"/>
  <c r="O27" i="58"/>
  <c r="O26" i="58"/>
  <c r="O25" i="58"/>
  <c r="O24" i="58"/>
  <c r="L24" i="58"/>
  <c r="O23" i="58"/>
  <c r="L23" i="58"/>
  <c r="O22" i="58"/>
  <c r="L22" i="58"/>
  <c r="O21" i="58"/>
  <c r="L21" i="58"/>
  <c r="O20" i="58"/>
  <c r="L20" i="58"/>
  <c r="O19" i="58"/>
  <c r="L19" i="58"/>
  <c r="O18" i="58"/>
  <c r="L18" i="58"/>
  <c r="O17" i="58"/>
  <c r="O16" i="58"/>
  <c r="O15" i="58"/>
  <c r="O14" i="58"/>
  <c r="O13" i="58"/>
  <c r="O12" i="58"/>
  <c r="O11" i="58"/>
  <c r="O10" i="58"/>
  <c r="O9" i="58"/>
  <c r="O8" i="58"/>
  <c r="O7" i="58"/>
  <c r="L7" i="58"/>
  <c r="O6" i="58"/>
  <c r="L6" i="58"/>
  <c r="O5" i="58"/>
  <c r="L5" i="58"/>
  <c r="O4" i="58"/>
  <c r="L4" i="58"/>
  <c r="O3" i="58"/>
  <c r="G2" i="57"/>
  <c r="G8" i="57" s="1"/>
  <c r="G43" i="57"/>
  <c r="Q112" i="57"/>
  <c r="Q111" i="57"/>
  <c r="Q110" i="57"/>
  <c r="Q109" i="57"/>
  <c r="Q108" i="57"/>
  <c r="Q107" i="57"/>
  <c r="Q105" i="57"/>
  <c r="Q104" i="57"/>
  <c r="Q103" i="57"/>
  <c r="Q102" i="57"/>
  <c r="Q101" i="57"/>
  <c r="Q100" i="57"/>
  <c r="Q98" i="57"/>
  <c r="Q97" i="57"/>
  <c r="Q96" i="57"/>
  <c r="Q95" i="57"/>
  <c r="Q94" i="57"/>
  <c r="Q93" i="57"/>
  <c r="Q91" i="57"/>
  <c r="Q90" i="57"/>
  <c r="Q89" i="57"/>
  <c r="Q88" i="57"/>
  <c r="Q87" i="57"/>
  <c r="Q86" i="57"/>
  <c r="Q84" i="57"/>
  <c r="Q83" i="57"/>
  <c r="Q82" i="57"/>
  <c r="Q81" i="57"/>
  <c r="Q80" i="57"/>
  <c r="Q79" i="57"/>
  <c r="Q77" i="57"/>
  <c r="Q76" i="57"/>
  <c r="Q75" i="57"/>
  <c r="Q74" i="57"/>
  <c r="Q73" i="57"/>
  <c r="Q72" i="57"/>
  <c r="Q70" i="57"/>
  <c r="Q69" i="57"/>
  <c r="Q68" i="57"/>
  <c r="Q67" i="57"/>
  <c r="Q66" i="57"/>
  <c r="Q65" i="57"/>
  <c r="Q63" i="57"/>
  <c r="Q62" i="57"/>
  <c r="Q61" i="57"/>
  <c r="Q60" i="57"/>
  <c r="Q59" i="57"/>
  <c r="Q58" i="57"/>
  <c r="Q56" i="57"/>
  <c r="Q55" i="57"/>
  <c r="Q54" i="57"/>
  <c r="Q53" i="57"/>
  <c r="Q52" i="57"/>
  <c r="Q51" i="57"/>
  <c r="Q49" i="57"/>
  <c r="Q48" i="57"/>
  <c r="Q47" i="57"/>
  <c r="Q46" i="57"/>
  <c r="Q45" i="57"/>
  <c r="Q44" i="57"/>
  <c r="Q42" i="57"/>
  <c r="Q41" i="57"/>
  <c r="Q40" i="57"/>
  <c r="Q39" i="57"/>
  <c r="Q36" i="57"/>
  <c r="Q35" i="57"/>
  <c r="Q33" i="57"/>
  <c r="Q32" i="57"/>
  <c r="Q31" i="57"/>
  <c r="Q30" i="57"/>
  <c r="Q29" i="57"/>
  <c r="Q28" i="57"/>
  <c r="Q26" i="57"/>
  <c r="Q25" i="57"/>
  <c r="Q24" i="57"/>
  <c r="Q23" i="57"/>
  <c r="Q21" i="57"/>
  <c r="Q19" i="57"/>
  <c r="Q18" i="57"/>
  <c r="Q17" i="57"/>
  <c r="Q16" i="57"/>
  <c r="Q14" i="57"/>
  <c r="Q13" i="57"/>
  <c r="Q12" i="57"/>
  <c r="Q11" i="57"/>
  <c r="Q10" i="57"/>
  <c r="Q9" i="57"/>
  <c r="Q5" i="57"/>
  <c r="Q4" i="57"/>
  <c r="Q3" i="57"/>
  <c r="L18" i="56"/>
  <c r="L46" i="56"/>
  <c r="L47" i="56"/>
  <c r="L48" i="56"/>
  <c r="L45" i="56"/>
  <c r="L37" i="56"/>
  <c r="L33" i="56"/>
  <c r="L34" i="56"/>
  <c r="L35" i="56"/>
  <c r="L36" i="56"/>
  <c r="L32" i="56"/>
  <c r="L20" i="56"/>
  <c r="L21" i="56"/>
  <c r="L22" i="56"/>
  <c r="L23" i="56"/>
  <c r="L24" i="56"/>
  <c r="L19" i="56"/>
  <c r="L4" i="56"/>
  <c r="L5" i="56"/>
  <c r="L6" i="56"/>
  <c r="L7" i="56"/>
  <c r="G50" i="57" l="1"/>
  <c r="J50" i="57" s="1"/>
  <c r="Q50" i="57" s="1"/>
  <c r="G106" i="57"/>
  <c r="G99" i="57"/>
  <c r="G57" i="57"/>
  <c r="J8" i="57"/>
  <c r="G92" i="57"/>
  <c r="G34" i="57"/>
  <c r="H34" i="57" s="1"/>
  <c r="G85" i="57"/>
  <c r="G27" i="57"/>
  <c r="G78" i="57"/>
  <c r="G22" i="57"/>
  <c r="G71" i="57"/>
  <c r="G15" i="57"/>
  <c r="G64" i="57"/>
  <c r="H2" i="57"/>
  <c r="J15" i="57" l="1"/>
  <c r="Q15" i="57" s="1"/>
  <c r="H15" i="57"/>
  <c r="J22" i="57"/>
  <c r="Q22" i="57" s="1"/>
  <c r="H22" i="57"/>
  <c r="J92" i="57"/>
  <c r="Q92" i="57" s="1"/>
  <c r="H92" i="57"/>
  <c r="J64" i="57"/>
  <c r="Q64" i="57" s="1"/>
  <c r="H64" i="57"/>
  <c r="H78" i="57"/>
  <c r="J78" i="57"/>
  <c r="Q78" i="57" s="1"/>
  <c r="J57" i="57"/>
  <c r="Q57" i="57" s="1"/>
  <c r="H57" i="57"/>
  <c r="H71" i="57"/>
  <c r="J71" i="57"/>
  <c r="Q71" i="57" s="1"/>
  <c r="J34" i="57"/>
  <c r="Q34" i="57" s="1"/>
  <c r="H106" i="57"/>
  <c r="J106" i="57"/>
  <c r="Q106" i="57" s="1"/>
  <c r="J43" i="57"/>
  <c r="Q43" i="57" s="1"/>
  <c r="H43" i="57"/>
  <c r="H8" i="57"/>
  <c r="H99" i="57"/>
  <c r="J99" i="57"/>
  <c r="Q99" i="57" s="1"/>
  <c r="J27" i="57"/>
  <c r="Q27" i="57" s="1"/>
  <c r="H27" i="57"/>
  <c r="J85" i="57"/>
  <c r="Q85" i="57" s="1"/>
  <c r="H85" i="57"/>
  <c r="Q8" i="57" l="1"/>
  <c r="J2" i="57"/>
  <c r="Q2" i="57" s="1"/>
  <c r="O199" i="56" l="1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E7" i="52" l="1"/>
  <c r="B12" i="52"/>
  <c r="B32" i="52" s="1"/>
  <c r="D24" i="52"/>
  <c r="E24" i="52"/>
  <c r="F24" i="52"/>
  <c r="G24" i="52"/>
  <c r="I24" i="52"/>
  <c r="K24" i="52"/>
  <c r="A25" i="52"/>
  <c r="B25" i="52" s="1"/>
  <c r="H25" i="52"/>
  <c r="A26" i="52"/>
  <c r="H26" i="52"/>
  <c r="J26" i="52" s="1"/>
  <c r="L26" i="52" s="1"/>
  <c r="D28" i="52"/>
  <c r="E28" i="52"/>
  <c r="F28" i="52"/>
  <c r="G28" i="52"/>
  <c r="H28" i="52"/>
  <c r="I28" i="52"/>
  <c r="J28" i="52"/>
  <c r="K28" i="52"/>
  <c r="A29" i="52"/>
  <c r="B29" i="52"/>
  <c r="L29" i="52"/>
  <c r="A30" i="52"/>
  <c r="B30" i="52"/>
  <c r="L30" i="52"/>
  <c r="D31" i="52"/>
  <c r="D27" i="52" s="1"/>
  <c r="E31" i="52"/>
  <c r="F31" i="52"/>
  <c r="G31" i="52"/>
  <c r="H31" i="52"/>
  <c r="I31" i="52"/>
  <c r="J31" i="52"/>
  <c r="J27" i="52" s="1"/>
  <c r="K31" i="52"/>
  <c r="A32" i="52"/>
  <c r="L32" i="52"/>
  <c r="A33" i="52"/>
  <c r="L33" i="52"/>
  <c r="B34" i="52"/>
  <c r="C34" i="52" s="1"/>
  <c r="D35" i="52"/>
  <c r="E35" i="52"/>
  <c r="G35" i="52"/>
  <c r="I35" i="52"/>
  <c r="K35" i="52"/>
  <c r="A36" i="52"/>
  <c r="A37" i="52"/>
  <c r="B37" i="52" s="1"/>
  <c r="H37" i="52"/>
  <c r="J37" i="52"/>
  <c r="J35" i="52" s="1"/>
  <c r="D39" i="52"/>
  <c r="E39" i="52"/>
  <c r="F39" i="52"/>
  <c r="G39" i="52"/>
  <c r="H39" i="52"/>
  <c r="I39" i="52"/>
  <c r="J39" i="52"/>
  <c r="K39" i="52"/>
  <c r="A40" i="52"/>
  <c r="B40" i="52" s="1"/>
  <c r="L40" i="52"/>
  <c r="A41" i="52"/>
  <c r="B41" i="52" s="1"/>
  <c r="L41" i="52"/>
  <c r="D42" i="52"/>
  <c r="D38" i="52" s="1"/>
  <c r="E42" i="52"/>
  <c r="F42" i="52"/>
  <c r="G42" i="52"/>
  <c r="H42" i="52"/>
  <c r="I42" i="52"/>
  <c r="J42" i="52"/>
  <c r="K42" i="52"/>
  <c r="A43" i="52"/>
  <c r="B43" i="52" s="1"/>
  <c r="L43" i="52"/>
  <c r="A44" i="52"/>
  <c r="B44" i="52" s="1"/>
  <c r="L44" i="52"/>
  <c r="B45" i="52"/>
  <c r="C45" i="52" s="1"/>
  <c r="D46" i="52"/>
  <c r="E46" i="52"/>
  <c r="G46" i="52"/>
  <c r="I46" i="52"/>
  <c r="K46" i="52"/>
  <c r="A47" i="52"/>
  <c r="B47" i="52" s="1"/>
  <c r="A48" i="52"/>
  <c r="B48" i="52"/>
  <c r="H48" i="52"/>
  <c r="J48" i="52" s="1"/>
  <c r="D50" i="52"/>
  <c r="E50" i="52"/>
  <c r="F50" i="52"/>
  <c r="G50" i="52"/>
  <c r="H50" i="52"/>
  <c r="I50" i="52"/>
  <c r="J50" i="52"/>
  <c r="K50" i="52"/>
  <c r="K49" i="52" s="1"/>
  <c r="K45" i="52" s="1"/>
  <c r="A51" i="52"/>
  <c r="B51" i="52" s="1"/>
  <c r="L51" i="52"/>
  <c r="A52" i="52"/>
  <c r="B52" i="52" s="1"/>
  <c r="L52" i="52"/>
  <c r="D53" i="52"/>
  <c r="E53" i="52"/>
  <c r="F53" i="52"/>
  <c r="G53" i="52"/>
  <c r="H53" i="52"/>
  <c r="H49" i="52" s="1"/>
  <c r="I53" i="52"/>
  <c r="J53" i="52"/>
  <c r="K53" i="52"/>
  <c r="A54" i="52"/>
  <c r="B54" i="52" s="1"/>
  <c r="L54" i="52"/>
  <c r="A55" i="52"/>
  <c r="B55" i="52" s="1"/>
  <c r="L55" i="52"/>
  <c r="B56" i="52"/>
  <c r="C56" i="52" s="1"/>
  <c r="D57" i="52"/>
  <c r="E57" i="52"/>
  <c r="G57" i="52"/>
  <c r="I57" i="52"/>
  <c r="K57" i="52"/>
  <c r="A58" i="52"/>
  <c r="B58" i="52"/>
  <c r="F58" i="52"/>
  <c r="L58" i="52" s="1"/>
  <c r="A59" i="52"/>
  <c r="B59" i="52" s="1"/>
  <c r="H59" i="52"/>
  <c r="D61" i="52"/>
  <c r="E61" i="52"/>
  <c r="F61" i="52"/>
  <c r="G61" i="52"/>
  <c r="H61" i="52"/>
  <c r="H60" i="52" s="1"/>
  <c r="I61" i="52"/>
  <c r="J61" i="52"/>
  <c r="K61" i="52"/>
  <c r="A62" i="52"/>
  <c r="B62" i="52" s="1"/>
  <c r="L62" i="52"/>
  <c r="A63" i="52"/>
  <c r="B63" i="52" s="1"/>
  <c r="L63" i="52"/>
  <c r="D64" i="52"/>
  <c r="D60" i="52" s="1"/>
  <c r="E64" i="52"/>
  <c r="F64" i="52"/>
  <c r="G64" i="52"/>
  <c r="H64" i="52"/>
  <c r="I64" i="52"/>
  <c r="J64" i="52"/>
  <c r="K64" i="52"/>
  <c r="A65" i="52"/>
  <c r="B65" i="52" s="1"/>
  <c r="L65" i="52"/>
  <c r="A66" i="52"/>
  <c r="B66" i="52"/>
  <c r="L66" i="52"/>
  <c r="B67" i="52"/>
  <c r="C67" i="52" s="1"/>
  <c r="D68" i="52"/>
  <c r="E68" i="52"/>
  <c r="G68" i="52"/>
  <c r="I68" i="52"/>
  <c r="K68" i="52"/>
  <c r="A69" i="52"/>
  <c r="F69" i="52" s="1"/>
  <c r="L69" i="52" s="1"/>
  <c r="A70" i="52"/>
  <c r="B70" i="52"/>
  <c r="H70" i="52"/>
  <c r="H68" i="52" s="1"/>
  <c r="D72" i="52"/>
  <c r="E72" i="52"/>
  <c r="F72" i="52"/>
  <c r="G72" i="52"/>
  <c r="H72" i="52"/>
  <c r="I72" i="52"/>
  <c r="J72" i="52"/>
  <c r="K72" i="52"/>
  <c r="A73" i="52"/>
  <c r="B73" i="52"/>
  <c r="L73" i="52"/>
  <c r="A74" i="52"/>
  <c r="B74" i="52" s="1"/>
  <c r="L74" i="52"/>
  <c r="D75" i="52"/>
  <c r="E75" i="52"/>
  <c r="L75" i="52" s="1"/>
  <c r="F75" i="52"/>
  <c r="G75" i="52"/>
  <c r="H75" i="52"/>
  <c r="I75" i="52"/>
  <c r="J75" i="52"/>
  <c r="K75" i="52"/>
  <c r="A76" i="52"/>
  <c r="B76" i="52" s="1"/>
  <c r="L76" i="52"/>
  <c r="A77" i="52"/>
  <c r="B77" i="52" s="1"/>
  <c r="L77" i="52"/>
  <c r="B78" i="52"/>
  <c r="C78" i="52" s="1"/>
  <c r="D79" i="52"/>
  <c r="E79" i="52"/>
  <c r="G79" i="52"/>
  <c r="I79" i="52"/>
  <c r="K79" i="52"/>
  <c r="A80" i="52"/>
  <c r="F80" i="52" s="1"/>
  <c r="B80" i="52"/>
  <c r="A81" i="52"/>
  <c r="B81" i="52" s="1"/>
  <c r="H81" i="52"/>
  <c r="D83" i="52"/>
  <c r="E83" i="52"/>
  <c r="F83" i="52"/>
  <c r="G83" i="52"/>
  <c r="H83" i="52"/>
  <c r="I83" i="52"/>
  <c r="J83" i="52"/>
  <c r="K83" i="52"/>
  <c r="K82" i="52" s="1"/>
  <c r="A84" i="52"/>
  <c r="B84" i="52" s="1"/>
  <c r="L84" i="52"/>
  <c r="A85" i="52"/>
  <c r="B85" i="52" s="1"/>
  <c r="L85" i="52"/>
  <c r="D86" i="52"/>
  <c r="E86" i="52"/>
  <c r="F86" i="52"/>
  <c r="G86" i="52"/>
  <c r="H86" i="52"/>
  <c r="I86" i="52"/>
  <c r="I82" i="52" s="1"/>
  <c r="J86" i="52"/>
  <c r="K86" i="52"/>
  <c r="A87" i="52"/>
  <c r="B87" i="52" s="1"/>
  <c r="L87" i="52"/>
  <c r="A88" i="52"/>
  <c r="B88" i="52" s="1"/>
  <c r="L88" i="52"/>
  <c r="B89" i="52"/>
  <c r="C89" i="52"/>
  <c r="D90" i="52"/>
  <c r="E90" i="52"/>
  <c r="G90" i="52"/>
  <c r="H90" i="52"/>
  <c r="I90" i="52"/>
  <c r="J90" i="52"/>
  <c r="K90" i="52"/>
  <c r="A91" i="52"/>
  <c r="F91" i="52" s="1"/>
  <c r="L91" i="52" s="1"/>
  <c r="A92" i="52"/>
  <c r="B92" i="52" s="1"/>
  <c r="D94" i="52"/>
  <c r="E94" i="52"/>
  <c r="F94" i="52"/>
  <c r="G94" i="52"/>
  <c r="H94" i="52"/>
  <c r="I94" i="52"/>
  <c r="J94" i="52"/>
  <c r="K94" i="52"/>
  <c r="A95" i="52"/>
  <c r="B95" i="52" s="1"/>
  <c r="L95" i="52"/>
  <c r="A96" i="52"/>
  <c r="B96" i="52" s="1"/>
  <c r="L96" i="52"/>
  <c r="D97" i="52"/>
  <c r="E97" i="52"/>
  <c r="F97" i="52"/>
  <c r="G97" i="52"/>
  <c r="H97" i="52"/>
  <c r="I97" i="52"/>
  <c r="J97" i="52"/>
  <c r="J93" i="52" s="1"/>
  <c r="K97" i="52"/>
  <c r="A98" i="52"/>
  <c r="B98" i="52" s="1"/>
  <c r="L98" i="52"/>
  <c r="A99" i="52"/>
  <c r="B99" i="52" s="1"/>
  <c r="L99" i="52"/>
  <c r="B100" i="52"/>
  <c r="C100" i="52" s="1"/>
  <c r="D101" i="52"/>
  <c r="E101" i="52"/>
  <c r="G101" i="52"/>
  <c r="H101" i="52"/>
  <c r="I101" i="52"/>
  <c r="J101" i="52"/>
  <c r="K101" i="52"/>
  <c r="A102" i="52"/>
  <c r="B102" i="52" s="1"/>
  <c r="A103" i="52"/>
  <c r="B103" i="52" s="1"/>
  <c r="F103" i="52"/>
  <c r="L103" i="52" s="1"/>
  <c r="D105" i="52"/>
  <c r="E105" i="52"/>
  <c r="F105" i="52"/>
  <c r="G105" i="52"/>
  <c r="H105" i="52"/>
  <c r="H104" i="52" s="1"/>
  <c r="H100" i="52" s="1"/>
  <c r="I105" i="52"/>
  <c r="J105" i="52"/>
  <c r="J104" i="52" s="1"/>
  <c r="K105" i="52"/>
  <c r="K104" i="52" s="1"/>
  <c r="A106" i="52"/>
  <c r="B106" i="52" s="1"/>
  <c r="L106" i="52"/>
  <c r="A107" i="52"/>
  <c r="B107" i="52"/>
  <c r="L107" i="52"/>
  <c r="D108" i="52"/>
  <c r="E108" i="52"/>
  <c r="F108" i="52"/>
  <c r="F104" i="52" s="1"/>
  <c r="G108" i="52"/>
  <c r="G104" i="52" s="1"/>
  <c r="H108" i="52"/>
  <c r="I108" i="52"/>
  <c r="J108" i="52"/>
  <c r="K108" i="52"/>
  <c r="A109" i="52"/>
  <c r="B109" i="52"/>
  <c r="L109" i="52"/>
  <c r="A110" i="52"/>
  <c r="B110" i="52" s="1"/>
  <c r="L110" i="52"/>
  <c r="B111" i="52"/>
  <c r="C111" i="52" s="1"/>
  <c r="D112" i="52"/>
  <c r="E112" i="52"/>
  <c r="G112" i="52"/>
  <c r="H112" i="52"/>
  <c r="I112" i="52"/>
  <c r="J112" i="52"/>
  <c r="K112" i="52"/>
  <c r="A113" i="52"/>
  <c r="B113" i="52" s="1"/>
  <c r="F113" i="52"/>
  <c r="L113" i="52" s="1"/>
  <c r="A114" i="52"/>
  <c r="D116" i="52"/>
  <c r="E116" i="52"/>
  <c r="E115" i="52" s="1"/>
  <c r="F116" i="52"/>
  <c r="G116" i="52"/>
  <c r="H116" i="52"/>
  <c r="I116" i="52"/>
  <c r="J116" i="52"/>
  <c r="K116" i="52"/>
  <c r="A117" i="52"/>
  <c r="B117" i="52"/>
  <c r="L117" i="52"/>
  <c r="A118" i="52"/>
  <c r="B118" i="52"/>
  <c r="L118" i="52"/>
  <c r="D119" i="52"/>
  <c r="D115" i="52" s="1"/>
  <c r="E119" i="52"/>
  <c r="F119" i="52"/>
  <c r="G119" i="52"/>
  <c r="H119" i="52"/>
  <c r="I119" i="52"/>
  <c r="J119" i="52"/>
  <c r="K119" i="52"/>
  <c r="A120" i="52"/>
  <c r="B120" i="52" s="1"/>
  <c r="L120" i="52"/>
  <c r="A121" i="52"/>
  <c r="B121" i="52" s="1"/>
  <c r="L121" i="52"/>
  <c r="B122" i="52"/>
  <c r="C122" i="52" s="1"/>
  <c r="D123" i="52"/>
  <c r="E123" i="52"/>
  <c r="G123" i="52"/>
  <c r="H123" i="52"/>
  <c r="I123" i="52"/>
  <c r="J123" i="52"/>
  <c r="K123" i="52"/>
  <c r="A124" i="52"/>
  <c r="F124" i="52" s="1"/>
  <c r="L124" i="52" s="1"/>
  <c r="A125" i="52"/>
  <c r="D127" i="52"/>
  <c r="E127" i="52"/>
  <c r="F127" i="52"/>
  <c r="F126" i="52" s="1"/>
  <c r="G127" i="52"/>
  <c r="H127" i="52"/>
  <c r="I127" i="52"/>
  <c r="J127" i="52"/>
  <c r="K127" i="52"/>
  <c r="A128" i="52"/>
  <c r="B128" i="52" s="1"/>
  <c r="L128" i="52"/>
  <c r="A129" i="52"/>
  <c r="B129" i="52" s="1"/>
  <c r="L129" i="52"/>
  <c r="D130" i="52"/>
  <c r="E130" i="52"/>
  <c r="L130" i="52" s="1"/>
  <c r="F130" i="52"/>
  <c r="G130" i="52"/>
  <c r="H130" i="52"/>
  <c r="I130" i="52"/>
  <c r="J130" i="52"/>
  <c r="K130" i="52"/>
  <c r="A131" i="52"/>
  <c r="B131" i="52" s="1"/>
  <c r="L131" i="52"/>
  <c r="A132" i="52"/>
  <c r="B132" i="52" s="1"/>
  <c r="L132" i="52"/>
  <c r="B133" i="52"/>
  <c r="C133" i="52"/>
  <c r="D134" i="52"/>
  <c r="E134" i="52"/>
  <c r="G134" i="52"/>
  <c r="H134" i="52"/>
  <c r="I134" i="52"/>
  <c r="J134" i="52"/>
  <c r="K134" i="52"/>
  <c r="A135" i="52"/>
  <c r="B135" i="52" s="1"/>
  <c r="F135" i="52"/>
  <c r="L135" i="52" s="1"/>
  <c r="A136" i="52"/>
  <c r="B136" i="52" s="1"/>
  <c r="D138" i="52"/>
  <c r="E138" i="52"/>
  <c r="F138" i="52"/>
  <c r="G138" i="52"/>
  <c r="H138" i="52"/>
  <c r="I138" i="52"/>
  <c r="J138" i="52"/>
  <c r="J137" i="52" s="1"/>
  <c r="J133" i="52" s="1"/>
  <c r="K138" i="52"/>
  <c r="A139" i="52"/>
  <c r="B139" i="52" s="1"/>
  <c r="L139" i="52"/>
  <c r="A140" i="52"/>
  <c r="B140" i="52" s="1"/>
  <c r="L140" i="52"/>
  <c r="D141" i="52"/>
  <c r="E141" i="52"/>
  <c r="F141" i="52"/>
  <c r="F137" i="52" s="1"/>
  <c r="G141" i="52"/>
  <c r="H141" i="52"/>
  <c r="I141" i="52"/>
  <c r="J141" i="52"/>
  <c r="K141" i="52"/>
  <c r="A142" i="52"/>
  <c r="B142" i="52" s="1"/>
  <c r="L142" i="52"/>
  <c r="A143" i="52"/>
  <c r="B143" i="52" s="1"/>
  <c r="L143" i="52"/>
  <c r="B144" i="52"/>
  <c r="C144" i="52" s="1"/>
  <c r="D145" i="52"/>
  <c r="E145" i="52"/>
  <c r="G145" i="52"/>
  <c r="H145" i="52"/>
  <c r="I145" i="52"/>
  <c r="J145" i="52"/>
  <c r="K145" i="52"/>
  <c r="A146" i="52"/>
  <c r="F146" i="52" s="1"/>
  <c r="A147" i="52"/>
  <c r="B147" i="52"/>
  <c r="F147" i="52"/>
  <c r="L147" i="52" s="1"/>
  <c r="D149" i="52"/>
  <c r="D148" i="52" s="1"/>
  <c r="E149" i="52"/>
  <c r="F149" i="52"/>
  <c r="F148" i="52" s="1"/>
  <c r="G149" i="52"/>
  <c r="H149" i="52"/>
  <c r="I149" i="52"/>
  <c r="J149" i="52"/>
  <c r="K149" i="52"/>
  <c r="A150" i="52"/>
  <c r="B150" i="52" s="1"/>
  <c r="L150" i="52"/>
  <c r="A151" i="52"/>
  <c r="B151" i="52" s="1"/>
  <c r="L151" i="52"/>
  <c r="D152" i="52"/>
  <c r="E152" i="52"/>
  <c r="F152" i="52"/>
  <c r="G152" i="52"/>
  <c r="H152" i="52"/>
  <c r="I152" i="52"/>
  <c r="J152" i="52"/>
  <c r="K152" i="52"/>
  <c r="A153" i="52"/>
  <c r="B153" i="52" s="1"/>
  <c r="L153" i="52"/>
  <c r="A154" i="52"/>
  <c r="B154" i="52"/>
  <c r="L154" i="52"/>
  <c r="B155" i="52"/>
  <c r="C155" i="52" s="1"/>
  <c r="D156" i="52"/>
  <c r="E156" i="52"/>
  <c r="G156" i="52"/>
  <c r="H156" i="52"/>
  <c r="I156" i="52"/>
  <c r="J156" i="52"/>
  <c r="K156" i="52"/>
  <c r="A157" i="52"/>
  <c r="A158" i="52"/>
  <c r="B158" i="52" s="1"/>
  <c r="F158" i="52"/>
  <c r="L158" i="52" s="1"/>
  <c r="D160" i="52"/>
  <c r="E160" i="52"/>
  <c r="F160" i="52"/>
  <c r="G160" i="52"/>
  <c r="H160" i="52"/>
  <c r="I160" i="52"/>
  <c r="I159" i="52" s="1"/>
  <c r="J160" i="52"/>
  <c r="J159" i="52" s="1"/>
  <c r="J155" i="52" s="1"/>
  <c r="K160" i="52"/>
  <c r="K159" i="52" s="1"/>
  <c r="A161" i="52"/>
  <c r="B161" i="52" s="1"/>
  <c r="L161" i="52"/>
  <c r="A162" i="52"/>
  <c r="B162" i="52"/>
  <c r="L162" i="52"/>
  <c r="D163" i="52"/>
  <c r="E163" i="52"/>
  <c r="F163" i="52"/>
  <c r="G163" i="52"/>
  <c r="H163" i="52"/>
  <c r="H159" i="52" s="1"/>
  <c r="I163" i="52"/>
  <c r="J163" i="52"/>
  <c r="K163" i="52"/>
  <c r="A164" i="52"/>
  <c r="B164" i="52"/>
  <c r="L164" i="52"/>
  <c r="A165" i="52"/>
  <c r="B165" i="52" s="1"/>
  <c r="L165" i="52"/>
  <c r="B166" i="52"/>
  <c r="C166" i="52"/>
  <c r="D167" i="52"/>
  <c r="E167" i="52"/>
  <c r="G167" i="52"/>
  <c r="H167" i="52"/>
  <c r="I167" i="52"/>
  <c r="J167" i="52"/>
  <c r="K167" i="52"/>
  <c r="A168" i="52"/>
  <c r="F168" i="52" s="1"/>
  <c r="L168" i="52" s="1"/>
  <c r="A169" i="52"/>
  <c r="F169" i="52" s="1"/>
  <c r="L169" i="52" s="1"/>
  <c r="B169" i="52"/>
  <c r="D171" i="52"/>
  <c r="E171" i="52"/>
  <c r="F171" i="52"/>
  <c r="G171" i="52"/>
  <c r="H171" i="52"/>
  <c r="I171" i="52"/>
  <c r="J171" i="52"/>
  <c r="J170" i="52" s="1"/>
  <c r="K171" i="52"/>
  <c r="A172" i="52"/>
  <c r="B172" i="52" s="1"/>
  <c r="L172" i="52"/>
  <c r="A173" i="52"/>
  <c r="B173" i="52" s="1"/>
  <c r="L173" i="52"/>
  <c r="D174" i="52"/>
  <c r="E174" i="52"/>
  <c r="F174" i="52"/>
  <c r="G174" i="52"/>
  <c r="H174" i="52"/>
  <c r="I174" i="52"/>
  <c r="J174" i="52"/>
  <c r="K174" i="52"/>
  <c r="A175" i="52"/>
  <c r="B175" i="52" s="1"/>
  <c r="L175" i="52"/>
  <c r="A176" i="52"/>
  <c r="B176" i="52" s="1"/>
  <c r="L176" i="52"/>
  <c r="B177" i="52"/>
  <c r="C177" i="52" s="1"/>
  <c r="D178" i="52"/>
  <c r="E178" i="52"/>
  <c r="G178" i="52"/>
  <c r="H178" i="52"/>
  <c r="I178" i="52"/>
  <c r="J178" i="52"/>
  <c r="K178" i="52"/>
  <c r="A179" i="52"/>
  <c r="B179" i="52" s="1"/>
  <c r="A180" i="52"/>
  <c r="B180" i="52" s="1"/>
  <c r="D182" i="52"/>
  <c r="D181" i="52" s="1"/>
  <c r="E182" i="52"/>
  <c r="E181" i="52" s="1"/>
  <c r="F182" i="52"/>
  <c r="G182" i="52"/>
  <c r="G181" i="52" s="1"/>
  <c r="H182" i="52"/>
  <c r="I182" i="52"/>
  <c r="J182" i="52"/>
  <c r="K182" i="52"/>
  <c r="A183" i="52"/>
  <c r="B183" i="52" s="1"/>
  <c r="L183" i="52"/>
  <c r="A184" i="52"/>
  <c r="B184" i="52"/>
  <c r="L184" i="52"/>
  <c r="D185" i="52"/>
  <c r="E185" i="52"/>
  <c r="F185" i="52"/>
  <c r="G185" i="52"/>
  <c r="H185" i="52"/>
  <c r="I185" i="52"/>
  <c r="J185" i="52"/>
  <c r="K185" i="52"/>
  <c r="A186" i="52"/>
  <c r="B186" i="52" s="1"/>
  <c r="L186" i="52"/>
  <c r="A187" i="52"/>
  <c r="B187" i="52"/>
  <c r="L187" i="52"/>
  <c r="D56" i="52" l="1"/>
  <c r="L50" i="52"/>
  <c r="B33" i="52"/>
  <c r="L174" i="52"/>
  <c r="K115" i="52"/>
  <c r="I104" i="52"/>
  <c r="I100" i="52" s="1"/>
  <c r="B69" i="52"/>
  <c r="F49" i="52"/>
  <c r="E38" i="52"/>
  <c r="E34" i="52" s="1"/>
  <c r="B26" i="52"/>
  <c r="F181" i="52"/>
  <c r="K148" i="52"/>
  <c r="L94" i="52"/>
  <c r="F71" i="52"/>
  <c r="K60" i="52"/>
  <c r="K56" i="52" s="1"/>
  <c r="B23" i="52"/>
  <c r="C23" i="52" s="1"/>
  <c r="L72" i="52"/>
  <c r="K38" i="52"/>
  <c r="K34" i="52" s="1"/>
  <c r="K181" i="52"/>
  <c r="G148" i="52"/>
  <c r="G144" i="52" s="1"/>
  <c r="G170" i="52"/>
  <c r="G166" i="52" s="1"/>
  <c r="J148" i="52"/>
  <c r="H115" i="52"/>
  <c r="D93" i="52"/>
  <c r="D82" i="52"/>
  <c r="D78" i="52" s="1"/>
  <c r="I181" i="52"/>
  <c r="D159" i="52"/>
  <c r="G137" i="52"/>
  <c r="G115" i="52"/>
  <c r="K93" i="52"/>
  <c r="K89" i="52" s="1"/>
  <c r="E60" i="52"/>
  <c r="E56" i="52" s="1"/>
  <c r="F57" i="52"/>
  <c r="L37" i="52"/>
  <c r="H148" i="52"/>
  <c r="B146" i="52"/>
  <c r="D144" i="52"/>
  <c r="J126" i="52"/>
  <c r="J122" i="52" s="1"/>
  <c r="F115" i="52"/>
  <c r="F93" i="52"/>
  <c r="B91" i="52"/>
  <c r="F82" i="52"/>
  <c r="F145" i="52"/>
  <c r="F144" i="52" s="1"/>
  <c r="L146" i="52"/>
  <c r="L80" i="52"/>
  <c r="F79" i="52"/>
  <c r="E170" i="52"/>
  <c r="E166" i="52" s="1"/>
  <c r="F159" i="52"/>
  <c r="F136" i="52"/>
  <c r="L136" i="52" s="1"/>
  <c r="D126" i="52"/>
  <c r="J115" i="52"/>
  <c r="J111" i="52" s="1"/>
  <c r="D104" i="52"/>
  <c r="D100" i="52" s="1"/>
  <c r="G93" i="52"/>
  <c r="G89" i="52" s="1"/>
  <c r="K71" i="52"/>
  <c r="K67" i="52" s="1"/>
  <c r="E71" i="52"/>
  <c r="I38" i="52"/>
  <c r="I34" i="52" s="1"/>
  <c r="D170" i="52"/>
  <c r="E159" i="52"/>
  <c r="L159" i="52" s="1"/>
  <c r="E148" i="52"/>
  <c r="E144" i="52" s="1"/>
  <c r="E137" i="52"/>
  <c r="I137" i="52"/>
  <c r="K126" i="52"/>
  <c r="K122" i="52" s="1"/>
  <c r="I115" i="52"/>
  <c r="I111" i="52" s="1"/>
  <c r="I93" i="52"/>
  <c r="H82" i="52"/>
  <c r="J71" i="52"/>
  <c r="I27" i="52"/>
  <c r="G177" i="52"/>
  <c r="E15" i="52"/>
  <c r="G133" i="52"/>
  <c r="L53" i="52"/>
  <c r="B168" i="52"/>
  <c r="K78" i="52"/>
  <c r="I71" i="52"/>
  <c r="G71" i="52"/>
  <c r="G67" i="52" s="1"/>
  <c r="D49" i="52"/>
  <c r="D45" i="52" s="1"/>
  <c r="H38" i="52"/>
  <c r="H27" i="52"/>
  <c r="F27" i="52"/>
  <c r="F23" i="52" s="1"/>
  <c r="C12" i="52"/>
  <c r="I148" i="52"/>
  <c r="I144" i="52" s="1"/>
  <c r="E111" i="52"/>
  <c r="K111" i="52"/>
  <c r="E93" i="52"/>
  <c r="H71" i="52"/>
  <c r="H67" i="52" s="1"/>
  <c r="J60" i="52"/>
  <c r="G38" i="52"/>
  <c r="G34" i="52" s="1"/>
  <c r="G27" i="52"/>
  <c r="L27" i="52" s="1"/>
  <c r="F167" i="52"/>
  <c r="L167" i="52" s="1"/>
  <c r="L185" i="52"/>
  <c r="J181" i="52"/>
  <c r="K170" i="52"/>
  <c r="K166" i="52" s="1"/>
  <c r="H170" i="52"/>
  <c r="G126" i="52"/>
  <c r="G122" i="52" s="1"/>
  <c r="H137" i="52"/>
  <c r="H133" i="52" s="1"/>
  <c r="I126" i="52"/>
  <c r="F102" i="52"/>
  <c r="F101" i="52" s="1"/>
  <c r="F92" i="52"/>
  <c r="L92" i="52" s="1"/>
  <c r="I60" i="52"/>
  <c r="I56" i="52" s="1"/>
  <c r="F60" i="52"/>
  <c r="J49" i="52"/>
  <c r="G49" i="52"/>
  <c r="G45" i="52" s="1"/>
  <c r="L42" i="52"/>
  <c r="H35" i="52"/>
  <c r="I155" i="52"/>
  <c r="D137" i="52"/>
  <c r="H181" i="52"/>
  <c r="H177" i="52" s="1"/>
  <c r="I170" i="52"/>
  <c r="F170" i="52"/>
  <c r="J166" i="52"/>
  <c r="G159" i="52"/>
  <c r="H144" i="52"/>
  <c r="K137" i="52"/>
  <c r="K133" i="52" s="1"/>
  <c r="H126" i="52"/>
  <c r="H93" i="52"/>
  <c r="H89" i="52" s="1"/>
  <c r="E82" i="52"/>
  <c r="E78" i="52" s="1"/>
  <c r="J82" i="52"/>
  <c r="D71" i="52"/>
  <c r="D67" i="52" s="1"/>
  <c r="I49" i="52"/>
  <c r="I45" i="52" s="1"/>
  <c r="J38" i="52"/>
  <c r="J34" i="52" s="1"/>
  <c r="K27" i="52"/>
  <c r="K23" i="52" s="1"/>
  <c r="K177" i="52"/>
  <c r="I166" i="52"/>
  <c r="D177" i="52"/>
  <c r="E177" i="52"/>
  <c r="L171" i="52"/>
  <c r="E126" i="52"/>
  <c r="E122" i="52" s="1"/>
  <c r="L115" i="52"/>
  <c r="D89" i="52"/>
  <c r="L61" i="52"/>
  <c r="G60" i="52"/>
  <c r="G56" i="52" s="1"/>
  <c r="E27" i="52"/>
  <c r="L28" i="52"/>
  <c r="F21" i="52"/>
  <c r="E14" i="52"/>
  <c r="J144" i="52"/>
  <c r="L138" i="52"/>
  <c r="L182" i="52"/>
  <c r="L152" i="52"/>
  <c r="L149" i="52"/>
  <c r="L148" i="52"/>
  <c r="E133" i="52"/>
  <c r="I122" i="52"/>
  <c r="K100" i="52"/>
  <c r="I67" i="52"/>
  <c r="L31" i="52"/>
  <c r="H155" i="52"/>
  <c r="L141" i="52"/>
  <c r="H122" i="52"/>
  <c r="J100" i="52"/>
  <c r="L97" i="52"/>
  <c r="J81" i="52"/>
  <c r="J79" i="52" s="1"/>
  <c r="J78" i="52" s="1"/>
  <c r="H79" i="52"/>
  <c r="I78" i="52"/>
  <c r="L64" i="52"/>
  <c r="B157" i="52"/>
  <c r="F157" i="52"/>
  <c r="F180" i="52"/>
  <c r="L180" i="52" s="1"/>
  <c r="H166" i="52"/>
  <c r="G155" i="52"/>
  <c r="D155" i="52"/>
  <c r="B125" i="52"/>
  <c r="F125" i="52"/>
  <c r="L125" i="52" s="1"/>
  <c r="B114" i="52"/>
  <c r="F114" i="52"/>
  <c r="L114" i="52" s="1"/>
  <c r="H111" i="52"/>
  <c r="J89" i="52"/>
  <c r="F68" i="52"/>
  <c r="F67" i="52" s="1"/>
  <c r="E49" i="52"/>
  <c r="E45" i="52" s="1"/>
  <c r="D34" i="52"/>
  <c r="D23" i="52"/>
  <c r="I19" i="52"/>
  <c r="I177" i="52"/>
  <c r="L163" i="52"/>
  <c r="L127" i="52"/>
  <c r="B124" i="52"/>
  <c r="G111" i="52"/>
  <c r="E104" i="52"/>
  <c r="E100" i="52" s="1"/>
  <c r="L105" i="52"/>
  <c r="I89" i="52"/>
  <c r="L83" i="52"/>
  <c r="G82" i="52"/>
  <c r="G78" i="52" s="1"/>
  <c r="F78" i="52"/>
  <c r="E67" i="52"/>
  <c r="B36" i="52"/>
  <c r="F36" i="52"/>
  <c r="I23" i="52"/>
  <c r="H19" i="52"/>
  <c r="H15" i="52"/>
  <c r="F22" i="52"/>
  <c r="J18" i="52"/>
  <c r="I133" i="52"/>
  <c r="F179" i="52"/>
  <c r="D122" i="52"/>
  <c r="L119" i="52"/>
  <c r="D111" i="52"/>
  <c r="L86" i="52"/>
  <c r="J59" i="52"/>
  <c r="J57" i="52" s="1"/>
  <c r="J56" i="52" s="1"/>
  <c r="H57" i="52"/>
  <c r="H56" i="52" s="1"/>
  <c r="G14" i="52"/>
  <c r="K18" i="52"/>
  <c r="J19" i="52"/>
  <c r="H21" i="52"/>
  <c r="G22" i="52"/>
  <c r="G15" i="52"/>
  <c r="D18" i="52"/>
  <c r="K19" i="52"/>
  <c r="I21" i="52"/>
  <c r="H22" i="52"/>
  <c r="I14" i="52"/>
  <c r="E18" i="52"/>
  <c r="D19" i="52"/>
  <c r="J21" i="52"/>
  <c r="I22" i="52"/>
  <c r="I15" i="52"/>
  <c r="F18" i="52"/>
  <c r="E19" i="52"/>
  <c r="K21" i="52"/>
  <c r="J22" i="52"/>
  <c r="K14" i="52"/>
  <c r="G18" i="52"/>
  <c r="F19" i="52"/>
  <c r="D21" i="52"/>
  <c r="K22" i="52"/>
  <c r="D14" i="52"/>
  <c r="K15" i="52"/>
  <c r="H18" i="52"/>
  <c r="G19" i="52"/>
  <c r="E21" i="52"/>
  <c r="D22" i="52"/>
  <c r="E22" i="52"/>
  <c r="I18" i="52"/>
  <c r="I17" i="52" s="1"/>
  <c r="D15" i="52"/>
  <c r="F112" i="52"/>
  <c r="F111" i="52" s="1"/>
  <c r="G100" i="52"/>
  <c r="D166" i="52"/>
  <c r="K155" i="52"/>
  <c r="K144" i="52"/>
  <c r="L108" i="52"/>
  <c r="E23" i="52"/>
  <c r="G21" i="52"/>
  <c r="L48" i="52"/>
  <c r="F47" i="52"/>
  <c r="J25" i="52"/>
  <c r="H24" i="52"/>
  <c r="H23" i="52" s="1"/>
  <c r="L116" i="52"/>
  <c r="J70" i="52"/>
  <c r="J68" i="52" s="1"/>
  <c r="J67" i="52" s="1"/>
  <c r="F38" i="52"/>
  <c r="L39" i="52"/>
  <c r="L160" i="52"/>
  <c r="H17" i="52" l="1"/>
  <c r="L145" i="52"/>
  <c r="F14" i="52"/>
  <c r="F56" i="52"/>
  <c r="L102" i="52"/>
  <c r="L81" i="52"/>
  <c r="L93" i="52"/>
  <c r="F134" i="52"/>
  <c r="L137" i="52"/>
  <c r="L181" i="52"/>
  <c r="G20" i="52"/>
  <c r="L79" i="52"/>
  <c r="F123" i="52"/>
  <c r="F122" i="52" s="1"/>
  <c r="L122" i="52" s="1"/>
  <c r="L56" i="52"/>
  <c r="J15" i="52"/>
  <c r="D133" i="52"/>
  <c r="F15" i="52"/>
  <c r="L78" i="52"/>
  <c r="L170" i="52"/>
  <c r="L68" i="52"/>
  <c r="L70" i="52"/>
  <c r="G13" i="52"/>
  <c r="G23" i="52"/>
  <c r="H78" i="52"/>
  <c r="H34" i="52"/>
  <c r="F166" i="52"/>
  <c r="L166" i="52" s="1"/>
  <c r="J177" i="52"/>
  <c r="L71" i="52"/>
  <c r="E89" i="52"/>
  <c r="E155" i="52"/>
  <c r="K13" i="52"/>
  <c r="L144" i="52"/>
  <c r="L38" i="52"/>
  <c r="L112" i="52"/>
  <c r="F90" i="52"/>
  <c r="E17" i="52"/>
  <c r="H20" i="52"/>
  <c r="H16" i="52" s="1"/>
  <c r="L60" i="52"/>
  <c r="E13" i="52"/>
  <c r="L82" i="52"/>
  <c r="D20" i="52"/>
  <c r="L21" i="52"/>
  <c r="L25" i="52"/>
  <c r="J24" i="52"/>
  <c r="K20" i="52"/>
  <c r="I13" i="52"/>
  <c r="F100" i="52"/>
  <c r="L100" i="52" s="1"/>
  <c r="L101" i="52"/>
  <c r="F35" i="52"/>
  <c r="L36" i="52"/>
  <c r="F156" i="52"/>
  <c r="L157" i="52"/>
  <c r="L49" i="52"/>
  <c r="L126" i="52"/>
  <c r="F46" i="52"/>
  <c r="H47" i="52"/>
  <c r="D13" i="52"/>
  <c r="K17" i="52"/>
  <c r="F17" i="52"/>
  <c r="I20" i="52"/>
  <c r="I16" i="52" s="1"/>
  <c r="L111" i="52"/>
  <c r="J17" i="52"/>
  <c r="L104" i="52"/>
  <c r="L57" i="52"/>
  <c r="L22" i="52"/>
  <c r="D17" i="52"/>
  <c r="L18" i="52"/>
  <c r="F20" i="52"/>
  <c r="E20" i="52"/>
  <c r="G17" i="52"/>
  <c r="J20" i="52"/>
  <c r="L67" i="52"/>
  <c r="L19" i="52"/>
  <c r="L59" i="52"/>
  <c r="L179" i="52"/>
  <c r="F178" i="52"/>
  <c r="K16" i="52" l="1"/>
  <c r="F13" i="52"/>
  <c r="K12" i="52"/>
  <c r="G16" i="52"/>
  <c r="G12" i="52" s="1"/>
  <c r="L123" i="52"/>
  <c r="E16" i="52"/>
  <c r="E12" i="52" s="1"/>
  <c r="F133" i="52"/>
  <c r="L133" i="52" s="1"/>
  <c r="L134" i="52"/>
  <c r="F89" i="52"/>
  <c r="L89" i="52" s="1"/>
  <c r="L90" i="52"/>
  <c r="L15" i="52"/>
  <c r="F16" i="52"/>
  <c r="F12" i="52" s="1"/>
  <c r="J23" i="52"/>
  <c r="L23" i="52" s="1"/>
  <c r="L24" i="52"/>
  <c r="F177" i="52"/>
  <c r="L177" i="52" s="1"/>
  <c r="L178" i="52"/>
  <c r="F45" i="52"/>
  <c r="L35" i="52"/>
  <c r="F34" i="52"/>
  <c r="L34" i="52" s="1"/>
  <c r="L20" i="52"/>
  <c r="H46" i="52"/>
  <c r="H45" i="52" s="1"/>
  <c r="J47" i="52"/>
  <c r="H14" i="52"/>
  <c r="I12" i="52"/>
  <c r="F155" i="52"/>
  <c r="L155" i="52" s="1"/>
  <c r="L156" i="52"/>
  <c r="L17" i="52"/>
  <c r="D16" i="52"/>
  <c r="D12" i="52" s="1"/>
  <c r="J16" i="52"/>
  <c r="H13" i="52" l="1"/>
  <c r="J46" i="52"/>
  <c r="J14" i="52"/>
  <c r="J13" i="52" s="1"/>
  <c r="J12" i="52" s="1"/>
  <c r="L47" i="52"/>
  <c r="L16" i="52"/>
  <c r="J45" i="52" l="1"/>
  <c r="L45" i="52" s="1"/>
  <c r="L46" i="52"/>
  <c r="L14" i="52"/>
  <c r="H12" i="52"/>
  <c r="L12" i="52" s="1"/>
  <c r="L13" i="52"/>
  <c r="L31" i="50" l="1"/>
  <c r="F7" i="50" l="1"/>
  <c r="B12" i="50"/>
  <c r="B18" i="50" s="1"/>
  <c r="E18" i="50" s="1"/>
  <c r="L13" i="50"/>
  <c r="L14" i="50"/>
  <c r="L15" i="50"/>
  <c r="L19" i="50"/>
  <c r="L20" i="50"/>
  <c r="L21" i="50"/>
  <c r="L22" i="50"/>
  <c r="L23" i="50"/>
  <c r="L24" i="50"/>
  <c r="L26" i="50"/>
  <c r="L27" i="50"/>
  <c r="L28" i="50"/>
  <c r="L29" i="50"/>
  <c r="L33" i="50"/>
  <c r="L34" i="50"/>
  <c r="L35" i="50"/>
  <c r="L36" i="50"/>
  <c r="L37" i="50"/>
  <c r="L39" i="50"/>
  <c r="L40" i="50"/>
  <c r="L41" i="50"/>
  <c r="L42" i="50"/>
  <c r="L43" i="50"/>
  <c r="L44" i="50"/>
  <c r="L46" i="50"/>
  <c r="L47" i="50"/>
  <c r="L50" i="50"/>
  <c r="L51" i="50"/>
  <c r="L52" i="50"/>
  <c r="L53" i="50"/>
  <c r="L55" i="50"/>
  <c r="L56" i="50"/>
  <c r="L57" i="50"/>
  <c r="L58" i="50"/>
  <c r="L59" i="50"/>
  <c r="L60" i="50"/>
  <c r="L62" i="50"/>
  <c r="L63" i="50"/>
  <c r="L64" i="50"/>
  <c r="L65" i="50"/>
  <c r="L66" i="50"/>
  <c r="L67" i="50"/>
  <c r="L69" i="50"/>
  <c r="L70" i="50"/>
  <c r="L71" i="50"/>
  <c r="L72" i="50"/>
  <c r="L73" i="50"/>
  <c r="L74" i="50"/>
  <c r="L76" i="50"/>
  <c r="L77" i="50"/>
  <c r="L78" i="50"/>
  <c r="L79" i="50"/>
  <c r="L80" i="50"/>
  <c r="L81" i="50"/>
  <c r="L83" i="50"/>
  <c r="L84" i="50"/>
  <c r="L85" i="50"/>
  <c r="L86" i="50"/>
  <c r="L87" i="50"/>
  <c r="L88" i="50"/>
  <c r="L90" i="50"/>
  <c r="L91" i="50"/>
  <c r="L92" i="50"/>
  <c r="L93" i="50"/>
  <c r="L94" i="50"/>
  <c r="L95" i="50"/>
  <c r="L97" i="50"/>
  <c r="L98" i="50"/>
  <c r="L99" i="50"/>
  <c r="L100" i="50"/>
  <c r="L101" i="50"/>
  <c r="L102" i="50"/>
  <c r="L104" i="50"/>
  <c r="L105" i="50"/>
  <c r="L106" i="50"/>
  <c r="L107" i="50"/>
  <c r="L108" i="50"/>
  <c r="L109" i="50"/>
  <c r="L111" i="50"/>
  <c r="L112" i="50"/>
  <c r="L113" i="50"/>
  <c r="L114" i="50"/>
  <c r="L115" i="50"/>
  <c r="L116" i="50"/>
  <c r="L118" i="50"/>
  <c r="L119" i="50"/>
  <c r="L120" i="50"/>
  <c r="L121" i="50"/>
  <c r="L122" i="50"/>
  <c r="L123" i="50"/>
  <c r="B32" i="50" l="1"/>
  <c r="E32" i="50" s="1"/>
  <c r="L32" i="50" s="1"/>
  <c r="B45" i="50"/>
  <c r="C45" i="50" s="1"/>
  <c r="B38" i="50"/>
  <c r="E38" i="50" s="1"/>
  <c r="L38" i="50" s="1"/>
  <c r="B68" i="50"/>
  <c r="B61" i="50"/>
  <c r="E61" i="50" s="1"/>
  <c r="L61" i="50" s="1"/>
  <c r="B103" i="50"/>
  <c r="C103" i="50" s="1"/>
  <c r="B96" i="50"/>
  <c r="B75" i="50"/>
  <c r="C75" i="50" s="1"/>
  <c r="B54" i="50"/>
  <c r="B117" i="50"/>
  <c r="B110" i="50"/>
  <c r="B89" i="50"/>
  <c r="B82" i="50"/>
  <c r="C18" i="50"/>
  <c r="B25" i="50"/>
  <c r="C12" i="50"/>
  <c r="C32" i="50" l="1"/>
  <c r="E103" i="50"/>
  <c r="L103" i="50" s="1"/>
  <c r="E45" i="50"/>
  <c r="L45" i="50" s="1"/>
  <c r="C38" i="50"/>
  <c r="E75" i="50"/>
  <c r="L75" i="50" s="1"/>
  <c r="E110" i="50"/>
  <c r="L110" i="50" s="1"/>
  <c r="C110" i="50"/>
  <c r="C117" i="50"/>
  <c r="E117" i="50"/>
  <c r="L117" i="50" s="1"/>
  <c r="C54" i="50"/>
  <c r="E54" i="50"/>
  <c r="L54" i="50" s="1"/>
  <c r="C96" i="50"/>
  <c r="E96" i="50"/>
  <c r="L96" i="50" s="1"/>
  <c r="E82" i="50"/>
  <c r="L82" i="50" s="1"/>
  <c r="C82" i="50"/>
  <c r="E89" i="50"/>
  <c r="L89" i="50" s="1"/>
  <c r="C89" i="50"/>
  <c r="C68" i="50"/>
  <c r="E68" i="50"/>
  <c r="L68" i="50" s="1"/>
  <c r="C25" i="50"/>
  <c r="E25" i="50"/>
  <c r="L25" i="50" s="1"/>
  <c r="L18" i="50"/>
  <c r="E12" i="50" l="1"/>
  <c r="L12" i="50" s="1"/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F37" i="43" s="1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53" i="43" l="1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21" i="30"/>
  <c r="J21" i="30"/>
  <c r="I21" i="30"/>
  <c r="H21" i="30"/>
  <c r="G21" i="30"/>
  <c r="F21" i="30"/>
  <c r="E21" i="30"/>
  <c r="K18" i="30"/>
  <c r="J18" i="30"/>
  <c r="I18" i="30"/>
  <c r="H18" i="30"/>
  <c r="G18" i="30"/>
  <c r="F18" i="30"/>
  <c r="E18" i="30"/>
  <c r="K13" i="30"/>
  <c r="J13" i="30"/>
  <c r="I13" i="30"/>
  <c r="H13" i="30"/>
  <c r="G13" i="30"/>
  <c r="E13" i="30"/>
  <c r="L23" i="30"/>
  <c r="L22" i="30"/>
  <c r="L20" i="30"/>
  <c r="L19" i="30"/>
  <c r="D21" i="30"/>
  <c r="D18" i="30"/>
  <c r="K17" i="30" l="1"/>
  <c r="L18" i="30"/>
  <c r="H17" i="30"/>
  <c r="H12" i="30" s="1"/>
  <c r="J17" i="30"/>
  <c r="J12" i="30" s="1"/>
  <c r="I17" i="30"/>
  <c r="I12" i="30" s="1"/>
  <c r="L21" i="30"/>
  <c r="E17" i="30"/>
  <c r="E12" i="30" s="1"/>
  <c r="F17" i="30"/>
  <c r="G17" i="30"/>
  <c r="G12" i="30" s="1"/>
  <c r="K13" i="40"/>
  <c r="D17" i="30"/>
  <c r="H12" i="40"/>
  <c r="K12" i="40" s="1"/>
  <c r="D19" i="40"/>
  <c r="D14" i="40"/>
  <c r="D15" i="40"/>
  <c r="D16" i="40"/>
  <c r="D17" i="40"/>
  <c r="K12" i="30"/>
  <c r="L17" i="30" l="1"/>
  <c r="G207" i="32" l="1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D16" i="30" l="1"/>
  <c r="D15" i="30" l="1"/>
  <c r="F15" i="30"/>
  <c r="D14" i="30"/>
  <c r="F14" i="30"/>
  <c r="F16" i="30" l="1"/>
  <c r="L16" i="30" s="1"/>
  <c r="L15" i="30"/>
  <c r="L14" i="30"/>
  <c r="D13" i="30"/>
  <c r="D12" i="30" l="1"/>
  <c r="F13" i="30"/>
  <c r="F12" i="30" s="1"/>
  <c r="L12" i="30" l="1"/>
  <c r="L13" i="30"/>
  <c r="B12" i="32" l="1"/>
  <c r="B195" i="32" l="1"/>
  <c r="B169" i="32"/>
  <c r="B182" i="32"/>
  <c r="B156" i="32"/>
  <c r="B130" i="32"/>
  <c r="B104" i="32"/>
  <c r="B91" i="32"/>
  <c r="B117" i="32"/>
  <c r="B143" i="32"/>
  <c r="B39" i="32"/>
  <c r="B78" i="32"/>
  <c r="B65" i="32"/>
  <c r="B52" i="32"/>
  <c r="B26" i="32"/>
  <c r="A12" i="32"/>
  <c r="B11" i="32" s="1"/>
  <c r="B13" i="32"/>
  <c r="E7" i="30"/>
  <c r="A117" i="32" l="1"/>
  <c r="B128" i="32"/>
  <c r="B126" i="32"/>
  <c r="B124" i="32"/>
  <c r="B122" i="32"/>
  <c r="B120" i="32"/>
  <c r="B118" i="32"/>
  <c r="B125" i="32"/>
  <c r="B119" i="32"/>
  <c r="B129" i="32"/>
  <c r="B123" i="32"/>
  <c r="B127" i="32"/>
  <c r="B121" i="32"/>
  <c r="B101" i="32"/>
  <c r="B99" i="32"/>
  <c r="B97" i="32"/>
  <c r="B95" i="32"/>
  <c r="B93" i="32"/>
  <c r="B103" i="32"/>
  <c r="A91" i="32"/>
  <c r="B100" i="32"/>
  <c r="B98" i="32"/>
  <c r="B96" i="32"/>
  <c r="B94" i="32"/>
  <c r="B92" i="32"/>
  <c r="B102" i="32"/>
  <c r="B37" i="32"/>
  <c r="B35" i="32"/>
  <c r="B33" i="32"/>
  <c r="B31" i="32"/>
  <c r="B29" i="32"/>
  <c r="B27" i="32"/>
  <c r="B38" i="32"/>
  <c r="B36" i="32"/>
  <c r="B34" i="32"/>
  <c r="B32" i="32"/>
  <c r="B30" i="32"/>
  <c r="B28" i="32"/>
  <c r="A26" i="32"/>
  <c r="B116" i="32"/>
  <c r="B114" i="32"/>
  <c r="B112" i="32"/>
  <c r="B110" i="32"/>
  <c r="B108" i="32"/>
  <c r="B106" i="32"/>
  <c r="A104" i="32"/>
  <c r="B115" i="32"/>
  <c r="B105" i="32"/>
  <c r="B109" i="32"/>
  <c r="B113" i="32"/>
  <c r="B111" i="32"/>
  <c r="B107" i="32"/>
  <c r="B25" i="32"/>
  <c r="B23" i="32"/>
  <c r="B21" i="32"/>
  <c r="B19" i="32"/>
  <c r="B17" i="32"/>
  <c r="B24" i="32"/>
  <c r="B22" i="32"/>
  <c r="B20" i="32"/>
  <c r="B18" i="32"/>
  <c r="A13" i="32"/>
  <c r="B15" i="32"/>
  <c r="B16" i="32"/>
  <c r="B14" i="32"/>
  <c r="B58" i="32"/>
  <c r="B57" i="32"/>
  <c r="B60" i="32"/>
  <c r="B59" i="32"/>
  <c r="B53" i="32"/>
  <c r="B62" i="32"/>
  <c r="B61" i="32"/>
  <c r="B64" i="32"/>
  <c r="B63" i="32"/>
  <c r="B54" i="32"/>
  <c r="A52" i="32"/>
  <c r="B56" i="32"/>
  <c r="B55" i="32"/>
  <c r="B142" i="32"/>
  <c r="B140" i="32"/>
  <c r="B138" i="32"/>
  <c r="B136" i="32"/>
  <c r="B134" i="32"/>
  <c r="B132" i="32"/>
  <c r="A130" i="32"/>
  <c r="B131" i="32"/>
  <c r="B141" i="32"/>
  <c r="B135" i="32"/>
  <c r="B139" i="32"/>
  <c r="B133" i="32"/>
  <c r="B137" i="32"/>
  <c r="B74" i="32"/>
  <c r="B73" i="32"/>
  <c r="B76" i="32"/>
  <c r="B75" i="32"/>
  <c r="B77" i="32"/>
  <c r="B66" i="32"/>
  <c r="B68" i="32"/>
  <c r="B67" i="32"/>
  <c r="A65" i="32"/>
  <c r="B70" i="32"/>
  <c r="B69" i="32"/>
  <c r="B72" i="32"/>
  <c r="B71" i="32"/>
  <c r="B167" i="32"/>
  <c r="B165" i="32"/>
  <c r="B163" i="32"/>
  <c r="B161" i="32"/>
  <c r="B159" i="32"/>
  <c r="B157" i="32"/>
  <c r="B168" i="32"/>
  <c r="B166" i="32"/>
  <c r="B164" i="32"/>
  <c r="B162" i="32"/>
  <c r="B160" i="32"/>
  <c r="B158" i="32"/>
  <c r="A156" i="32"/>
  <c r="B89" i="32"/>
  <c r="B87" i="32"/>
  <c r="B85" i="32"/>
  <c r="B83" i="32"/>
  <c r="B81" i="32"/>
  <c r="B79" i="32"/>
  <c r="B90" i="32"/>
  <c r="B88" i="32"/>
  <c r="B86" i="32"/>
  <c r="B84" i="32"/>
  <c r="B82" i="32"/>
  <c r="B80" i="32"/>
  <c r="A78" i="32"/>
  <c r="B193" i="32"/>
  <c r="B191" i="32"/>
  <c r="B189" i="32"/>
  <c r="B187" i="32"/>
  <c r="B185" i="32"/>
  <c r="B183" i="32"/>
  <c r="B194" i="32"/>
  <c r="B192" i="32"/>
  <c r="B190" i="32"/>
  <c r="B188" i="32"/>
  <c r="B186" i="32"/>
  <c r="B184" i="32"/>
  <c r="A182" i="32"/>
  <c r="B51" i="32"/>
  <c r="B49" i="32"/>
  <c r="B47" i="32"/>
  <c r="B45" i="32"/>
  <c r="B43" i="32"/>
  <c r="B41" i="32"/>
  <c r="A39" i="32"/>
  <c r="B50" i="32"/>
  <c r="B48" i="32"/>
  <c r="B46" i="32"/>
  <c r="B44" i="32"/>
  <c r="B42" i="32"/>
  <c r="B40" i="32"/>
  <c r="B181" i="32"/>
  <c r="B179" i="32"/>
  <c r="B177" i="32"/>
  <c r="B175" i="32"/>
  <c r="B173" i="32"/>
  <c r="B171" i="32"/>
  <c r="A169" i="32"/>
  <c r="B180" i="32"/>
  <c r="B178" i="32"/>
  <c r="B176" i="32"/>
  <c r="B174" i="32"/>
  <c r="B172" i="32"/>
  <c r="B170" i="32"/>
  <c r="B155" i="32"/>
  <c r="B153" i="32"/>
  <c r="B154" i="32"/>
  <c r="B152" i="32"/>
  <c r="A143" i="32"/>
  <c r="B150" i="32"/>
  <c r="B148" i="32"/>
  <c r="B146" i="32"/>
  <c r="B144" i="32"/>
  <c r="B147" i="32"/>
  <c r="B151" i="32"/>
  <c r="B145" i="32"/>
  <c r="B149" i="32"/>
  <c r="B207" i="32"/>
  <c r="B205" i="32"/>
  <c r="B203" i="32"/>
  <c r="B201" i="32"/>
  <c r="B199" i="32"/>
  <c r="B197" i="32"/>
  <c r="A195" i="32"/>
  <c r="B206" i="32"/>
  <c r="B204" i="32"/>
  <c r="B202" i="32"/>
  <c r="B200" i="32"/>
  <c r="B198" i="32"/>
  <c r="B196" i="32"/>
  <c r="A48" i="32" l="1"/>
  <c r="A71" i="32"/>
  <c r="A125" i="32"/>
  <c r="A204" i="32"/>
  <c r="A207" i="32"/>
  <c r="A150" i="32"/>
  <c r="A174" i="32"/>
  <c r="A177" i="32"/>
  <c r="A50" i="32"/>
  <c r="A185" i="32"/>
  <c r="A84" i="32"/>
  <c r="A87" i="32"/>
  <c r="A168" i="32"/>
  <c r="A72" i="32"/>
  <c r="A75" i="32"/>
  <c r="A141" i="32"/>
  <c r="A142" i="32"/>
  <c r="A62" i="32"/>
  <c r="A15" i="32"/>
  <c r="A21" i="32"/>
  <c r="A115" i="32"/>
  <c r="A29" i="32"/>
  <c r="A96" i="32"/>
  <c r="A99" i="32"/>
  <c r="A118" i="32"/>
  <c r="A172" i="32"/>
  <c r="A166" i="32"/>
  <c r="A16" i="32"/>
  <c r="A19" i="32"/>
  <c r="A206" i="32"/>
  <c r="A149" i="32"/>
  <c r="A176" i="32"/>
  <c r="A179" i="32"/>
  <c r="A184" i="32"/>
  <c r="A187" i="32"/>
  <c r="A86" i="32"/>
  <c r="A89" i="32"/>
  <c r="A157" i="32"/>
  <c r="A69" i="32"/>
  <c r="A76" i="32"/>
  <c r="A131" i="32"/>
  <c r="A55" i="32"/>
  <c r="A53" i="32"/>
  <c r="A23" i="32"/>
  <c r="A28" i="32"/>
  <c r="A31" i="32"/>
  <c r="A98" i="32"/>
  <c r="A101" i="32"/>
  <c r="A120" i="32"/>
  <c r="A202" i="32"/>
  <c r="A51" i="32"/>
  <c r="A77" i="32"/>
  <c r="A105" i="32"/>
  <c r="A145" i="32"/>
  <c r="A152" i="32"/>
  <c r="A178" i="32"/>
  <c r="A181" i="32"/>
  <c r="A41" i="32"/>
  <c r="A186" i="32"/>
  <c r="A189" i="32"/>
  <c r="A88" i="32"/>
  <c r="A159" i="32"/>
  <c r="A70" i="32"/>
  <c r="A73" i="32"/>
  <c r="A56" i="32"/>
  <c r="A59" i="32"/>
  <c r="A18" i="32"/>
  <c r="A25" i="32"/>
  <c r="A106" i="32"/>
  <c r="A30" i="32"/>
  <c r="A33" i="32"/>
  <c r="A100" i="32"/>
  <c r="A121" i="32"/>
  <c r="A122" i="32"/>
  <c r="A97" i="32"/>
  <c r="A197" i="32"/>
  <c r="A151" i="32"/>
  <c r="A154" i="32"/>
  <c r="A180" i="32"/>
  <c r="A40" i="32"/>
  <c r="A43" i="32"/>
  <c r="A188" i="32"/>
  <c r="A191" i="32"/>
  <c r="A90" i="32"/>
  <c r="A158" i="32"/>
  <c r="A161" i="32"/>
  <c r="A74" i="32"/>
  <c r="A132" i="32"/>
  <c r="A60" i="32"/>
  <c r="A20" i="32"/>
  <c r="A107" i="32"/>
  <c r="A108" i="32"/>
  <c r="A32" i="32"/>
  <c r="A35" i="32"/>
  <c r="A127" i="32"/>
  <c r="A124" i="32"/>
  <c r="A148" i="32"/>
  <c r="A183" i="32"/>
  <c r="A135" i="32"/>
  <c r="A27" i="32"/>
  <c r="A196" i="32"/>
  <c r="A199" i="32"/>
  <c r="A147" i="32"/>
  <c r="A153" i="32"/>
  <c r="A42" i="32"/>
  <c r="A45" i="32"/>
  <c r="A190" i="32"/>
  <c r="A193" i="32"/>
  <c r="A79" i="32"/>
  <c r="A160" i="32"/>
  <c r="A163" i="32"/>
  <c r="A67" i="32"/>
  <c r="A137" i="32"/>
  <c r="A134" i="32"/>
  <c r="A54" i="32"/>
  <c r="A57" i="32"/>
  <c r="A22" i="32"/>
  <c r="A111" i="32"/>
  <c r="A110" i="32"/>
  <c r="A34" i="32"/>
  <c r="A37" i="32"/>
  <c r="A103" i="32"/>
  <c r="A123" i="32"/>
  <c r="A126" i="32"/>
  <c r="A205" i="32"/>
  <c r="A82" i="32"/>
  <c r="A140" i="32"/>
  <c r="A116" i="32"/>
  <c r="A198" i="32"/>
  <c r="A201" i="32"/>
  <c r="A144" i="32"/>
  <c r="A155" i="32"/>
  <c r="A171" i="32"/>
  <c r="A44" i="32"/>
  <c r="A47" i="32"/>
  <c r="A192" i="32"/>
  <c r="A81" i="32"/>
  <c r="A162" i="32"/>
  <c r="A165" i="32"/>
  <c r="A68" i="32"/>
  <c r="A133" i="32"/>
  <c r="A136" i="32"/>
  <c r="A63" i="32"/>
  <c r="A58" i="32"/>
  <c r="A24" i="32"/>
  <c r="A113" i="32"/>
  <c r="A112" i="32"/>
  <c r="A36" i="32"/>
  <c r="A102" i="32"/>
  <c r="A93" i="32"/>
  <c r="A129" i="32"/>
  <c r="A128" i="32"/>
  <c r="A175" i="32"/>
  <c r="A85" i="32"/>
  <c r="A61" i="32"/>
  <c r="A94" i="32"/>
  <c r="A200" i="32"/>
  <c r="A203" i="32"/>
  <c r="A146" i="32"/>
  <c r="A170" i="32"/>
  <c r="A173" i="32"/>
  <c r="A46" i="32"/>
  <c r="A49" i="32"/>
  <c r="A194" i="32"/>
  <c r="A80" i="32"/>
  <c r="A83" i="32"/>
  <c r="A164" i="32"/>
  <c r="A167" i="32"/>
  <c r="A66" i="32"/>
  <c r="A139" i="32"/>
  <c r="A138" i="32"/>
  <c r="A64" i="32"/>
  <c r="A14" i="32"/>
  <c r="A17" i="32"/>
  <c r="A109" i="32"/>
  <c r="A114" i="32"/>
  <c r="A38" i="32"/>
  <c r="A92" i="32"/>
  <c r="A95" i="32"/>
  <c r="A119" i="32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</authors>
  <commentList>
    <comment ref="D9" authorId="0" shapeId="0" xr:uid="{00000000-0006-0000-0100-000001000000}">
      <text>
        <r>
          <rPr>
            <b/>
            <sz val="10"/>
            <color indexed="81"/>
            <rFont val="Khmer MEF1"/>
          </rPr>
          <t>សូចនាករអនុកម្មវិធី : PI-XXXX (4ខ្ទង់)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X=លេខរៀងសូចនាករ (1-9)
</t>
        </r>
        <r>
          <rPr>
            <b/>
            <sz val="10"/>
            <color indexed="81"/>
            <rFont val="Khmer MEF1"/>
          </rPr>
          <t>សូចនាករចង្កោមសកម្មភាព : PI-XXXXXX (6ខ្ទង់)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XX=ចង្កោមសកម្មភាព (01-15)
X=លេខរៀងសូចនាករ (1-9)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  <author>Daro C</author>
  </authors>
  <commentList>
    <comment ref="D10" authorId="0" shapeId="0" xr:uid="{00000000-0006-0000-0200-000001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  <comment ref="F10" authorId="1" shapeId="0" xr:uid="{00000000-0006-0000-0200-000002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</commentList>
</comments>
</file>

<file path=xl/sharedStrings.xml><?xml version="1.0" encoding="utf-8"?>
<sst xmlns="http://schemas.openxmlformats.org/spreadsheetml/2006/main" count="3307" uniqueCount="932">
  <si>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</si>
  <si>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</si>
  <si>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</si>
  <si>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</si>
  <si>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</si>
  <si>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</si>
  <si>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</si>
  <si>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</si>
  <si>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អគ្គនាយកដ្ឋានគោលនយោបាយ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</si>
  <si>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</si>
  <si>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</si>
  <si>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</si>
  <si>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</si>
  <si>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</si>
  <si>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</si>
  <si>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</si>
  <si>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</si>
  <si>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</si>
  <si>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</si>
  <si>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</si>
  <si>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</si>
  <si>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</si>
  <si>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</si>
  <si>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</si>
  <si>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</si>
  <si>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</si>
  <si>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</si>
  <si>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</si>
  <si>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</si>
  <si>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</si>
  <si>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</si>
  <si>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</si>
  <si>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</si>
  <si>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</si>
  <si>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</si>
  <si>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</si>
  <si>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</si>
  <si>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</si>
  <si>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</si>
  <si>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</si>
  <si>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</si>
  <si>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</si>
  <si>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</si>
  <si>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</si>
  <si>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</si>
  <si>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</si>
  <si>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</si>
  <si>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</si>
  <si>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</si>
  <si>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</si>
  <si>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</si>
  <si>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</si>
  <si>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</si>
  <si>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</si>
  <si>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</si>
  <si>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</si>
  <si>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</si>
  <si>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</si>
  <si>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</si>
  <si>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</si>
  <si>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</si>
  <si>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</si>
  <si>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</si>
  <si>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</si>
  <si>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</si>
  <si>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</si>
  <si>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</si>
  <si>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</si>
  <si>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</si>
  <si>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</si>
  <si>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</si>
  <si>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</si>
  <si>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</si>
  <si>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</si>
  <si>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</si>
  <si>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</si>
  <si>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</si>
  <si>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</si>
  <si>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</si>
  <si>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</si>
  <si>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</si>
  <si>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</si>
  <si>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</si>
  <si>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</si>
  <si>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</si>
  <si>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</si>
  <si>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</si>
  <si>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</si>
  <si>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</si>
  <si>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</si>
  <si>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</si>
  <si>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</si>
  <si>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</si>
  <si>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</si>
  <si>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</si>
  <si>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</si>
  <si>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</si>
  <si>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</si>
  <si>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</si>
  <si>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</si>
  <si>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</si>
  <si>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</si>
  <si>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</si>
  <si>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</si>
  <si>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</si>
  <si>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</si>
  <si>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</si>
  <si>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</si>
  <si>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</si>
  <si>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</si>
  <si>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</si>
  <si>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</si>
  <si>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</si>
  <si>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</si>
  <si>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</si>
  <si>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</si>
  <si>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</si>
  <si>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</si>
  <si>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</si>
  <si>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</si>
  <si>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</si>
  <si>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</si>
  <si>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</si>
  <si>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</si>
  <si>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</si>
  <si>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</si>
  <si>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</si>
  <si>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</si>
  <si>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</si>
  <si>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</si>
  <si>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</si>
  <si>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</si>
  <si>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</si>
  <si>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</si>
  <si>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</si>
  <si>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</si>
  <si>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</si>
  <si>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</si>
  <si>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</si>
  <si>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</si>
  <si>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</si>
  <si>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</si>
  <si>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</si>
  <si>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</si>
  <si>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</si>
  <si>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</si>
  <si>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</si>
  <si>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</si>
  <si>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</si>
  <si>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</si>
  <si>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</si>
  <si>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</si>
  <si>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</si>
  <si>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</si>
  <si>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</si>
  <si>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</si>
  <si>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</si>
  <si>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</si>
  <si>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</si>
  <si>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</si>
  <si>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</si>
  <si>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</si>
  <si>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</si>
  <si>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</si>
  <si>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</si>
  <si>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</si>
  <si>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</si>
  <si>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</si>
  <si>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</si>
  <si>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</si>
  <si>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</si>
  <si>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</si>
  <si>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</si>
  <si>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</si>
  <si>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</si>
  <si>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</si>
  <si>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</si>
  <si>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</si>
  <si>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</si>
  <si>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</si>
  <si>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</si>
  <si>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</si>
  <si>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</si>
  <si>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</si>
  <si>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</si>
  <si>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</si>
  <si>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</si>
  <si>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</si>
  <si>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</si>
  <si>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</si>
  <si>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</si>
  <si>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</si>
  <si>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</si>
  <si>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</si>
  <si>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</si>
  <si>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</si>
  <si>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</si>
  <si>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</si>
  <si>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</si>
  <si>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</si>
  <si>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</si>
  <si>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</si>
  <si>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</si>
  <si>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</si>
  <si>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</si>
  <si>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</si>
  <si>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</si>
  <si>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</si>
  <si>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</si>
  <si>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</si>
  <si>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</si>
  <si>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</si>
  <si>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</si>
  <si>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</si>
  <si>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</si>
  <si>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</si>
  <si>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</si>
  <si>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</si>
  <si>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</si>
  <si>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</si>
  <si>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</si>
  <si>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</si>
  <si>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</si>
  <si>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</si>
  <si>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</si>
  <si>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</si>
  <si>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</si>
  <si>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</si>
  <si>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</si>
  <si>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</si>
  <si>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</si>
  <si>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</si>
  <si>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</si>
  <si>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</si>
  <si>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</si>
  <si>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</si>
  <si>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</si>
  <si>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</si>
  <si>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</si>
  <si>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</si>
  <si>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</si>
  <si>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</si>
  <si>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</si>
  <si>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</si>
  <si>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</si>
  <si>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</si>
  <si>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</si>
  <si>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</si>
  <si>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</si>
  <si>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</si>
  <si>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</si>
  <si>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</si>
  <si>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</si>
  <si>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</si>
  <si>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</si>
  <si>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</si>
  <si>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</si>
  <si>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</si>
  <si>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</si>
  <si>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</si>
  <si>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</si>
  <si>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</si>
  <si>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</si>
  <si>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</si>
  <si>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</si>
  <si>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</si>
  <si>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</si>
  <si>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</si>
  <si>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</si>
  <si>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</si>
  <si>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</si>
  <si>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</si>
  <si>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</si>
  <si>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</si>
  <si>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</si>
  <si>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</si>
  <si>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</si>
  <si>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</si>
  <si>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</si>
  <si>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</si>
  <si>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</si>
  <si>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</si>
  <si>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</si>
  <si>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</si>
  <si>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</si>
  <si>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</si>
  <si>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</si>
  <si>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</si>
  <si>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</si>
  <si>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</si>
  <si>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</si>
  <si>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</si>
  <si>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</si>
  <si>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</si>
  <si>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</si>
  <si>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</si>
  <si>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</si>
  <si>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</si>
  <si>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</si>
  <si>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</si>
  <si>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</si>
  <si>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</si>
  <si>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</si>
  <si>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</si>
  <si>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</si>
  <si>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</si>
  <si>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</si>
  <si>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</si>
  <si>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</si>
  <si>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</si>
  <si>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</si>
  <si>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</si>
  <si>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</si>
  <si>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</si>
  <si>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</si>
  <si>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</si>
  <si>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</si>
  <si>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</si>
  <si>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</si>
  <si>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</si>
  <si>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</si>
  <si>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</si>
  <si>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</si>
  <si>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</si>
  <si>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</si>
  <si>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</si>
  <si>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</si>
  <si>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</si>
  <si>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</si>
  <si>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</si>
  <si>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</si>
  <si>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</si>
  <si>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</si>
  <si>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</si>
  <si>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</si>
  <si>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</si>
  <si>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</si>
  <si>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</si>
  <si>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</si>
  <si>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</si>
  <si>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</si>
  <si>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</si>
  <si>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</si>
  <si>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</si>
  <si>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</si>
  <si>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</si>
  <si>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</si>
  <si>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</si>
  <si>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</si>
  <si>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</si>
  <si>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</si>
  <si>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</si>
  <si>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</si>
  <si>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</si>
  <si>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</si>
  <si>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</si>
  <si>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</si>
  <si>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</si>
  <si>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</si>
  <si>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</si>
  <si>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</si>
  <si>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</si>
  <si>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</si>
  <si>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</si>
  <si>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</si>
  <si>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</si>
  <si>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</si>
  <si>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</si>
  <si>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</si>
  <si>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</si>
  <si>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</si>
  <si>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</si>
  <si>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</si>
  <si>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</si>
  <si>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</si>
  <si>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</si>
  <si>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</si>
  <si>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</si>
  <si>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</si>
  <si>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</si>
  <si>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</si>
  <si>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</si>
  <si>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</si>
  <si>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</si>
  <si>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</si>
  <si>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</si>
  <si>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</si>
  <si>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</si>
  <si>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</si>
  <si>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</si>
  <si>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</si>
  <si>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</si>
  <si>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</si>
  <si>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</si>
  <si>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</si>
  <si>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</si>
  <si>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</si>
  <si>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</si>
  <si>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</si>
  <si>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</si>
  <si>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</si>
  <si>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</si>
  <si>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</si>
  <si>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</si>
  <si>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</si>
  <si>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</si>
  <si>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</si>
  <si>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</si>
  <si>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</si>
  <si>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</si>
  <si>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</si>
  <si>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</si>
  <si>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</si>
  <si>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</si>
  <si>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</si>
  <si>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</si>
  <si>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</si>
  <si>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</si>
  <si>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</si>
  <si>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</si>
  <si>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</si>
  <si>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-បន្ទុកបុគ្គលិក</t>
  </si>
  <si>
    <t>Check</t>
  </si>
  <si>
    <t>កូដអនុកម្មវិធី</t>
  </si>
  <si>
    <t>១.១. អនុកម្មវិធីទី១.១ : ការគ្រប់គ្រងគោលនយោបាយសេដ្ឋកិច្ច ហិរញ្ញវត្ថុ និងគោលនយោបាយតាមវិស័យផ្សេងៗ</t>
  </si>
  <si>
    <t>១.១.១. ចង្កោមសកម្មភាពទី១ : គាំទ្រ សម្របសម្រួល និងគ្រប់គ្រងការងាររដ្ឋបាលរបស់អគ្គនាយកដ្ឋាន</t>
  </si>
  <si>
    <t>១.១.៣. ចង្កោមសកម្មភាពទី៣ : លើកកម្ពស់ការងារស្ថិតិសេដ្ឋកិច្ចនិងហិរញ្ញវត្ថុសាធារណៈ</t>
  </si>
  <si>
    <t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t>
  </si>
  <si>
    <t>១.១.១.១. សកម្មភាពទី១ : បំពេញមុខជាលេខាធិការដ្ឋាន</t>
  </si>
  <si>
    <t>១.១.១.២. សកម្មភាពទី២ : ​ចូលរួមកិច្ចប្រជុំផ្សេងៗ ក្នុងនិងក្រៅប្រទេសរបស់ឯកឧត្តមអគ្គនាយក</t>
  </si>
  <si>
    <t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t>
  </si>
  <si>
    <t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t>
  </si>
  <si>
    <t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t>
  </si>
  <si>
    <t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t>
  </si>
  <si>
    <t>១.១.២.៥. សកម្មភាពទី៥ : តាមដាន និងវិភាគគោលនយោបាយហិរញ្ញវត្ថុសាធារណៈ</t>
  </si>
  <si>
    <t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</si>
  <si>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t>
  </si>
  <si>
    <t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t>
  </si>
  <si>
    <t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t>
  </si>
  <si>
    <t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t>
  </si>
  <si>
    <t xml:space="preserve">១.១.១.៣. សកម្មភាពទី៣ : </t>
  </si>
  <si>
    <t xml:space="preserve">១.១.១.៤. សកម្មភាពទី៤ : </t>
  </si>
  <si>
    <t>១.១.១.៥. សកម្មភាពទី៥ :</t>
  </si>
  <si>
    <t xml:space="preserve">១.១.១.៦. សកម្មភាពទី៦ : </t>
  </si>
  <si>
    <t xml:space="preserve">១.១.១.៧. សកម្មភាពទី៧ : </t>
  </si>
  <si>
    <t>១.១.១.៨. សកម្មភាពទី៨ : ​</t>
  </si>
  <si>
    <t xml:space="preserve">១.១.១.៩. សកម្មភាពទី៩ : </t>
  </si>
  <si>
    <t>១.១.១.១០. សកម្មភាពទី១០ : ​</t>
  </si>
  <si>
    <t xml:space="preserve">១.១.១.១១. សកម្មភាពទី១១ : </t>
  </si>
  <si>
    <t>១.១.១.១២. សកម្មភាពទី១២ : ​</t>
  </si>
  <si>
    <t xml:space="preserve">១.១.២.៧. សកម្មភាពទី៧ : </t>
  </si>
  <si>
    <t>១.១.២.៨. សកម្មភាពទី៨ : ​</t>
  </si>
  <si>
    <t xml:space="preserve">១.១.២.៩. សកម្មភាពទី៩ : </t>
  </si>
  <si>
    <t>១.១.២.១០. សកម្មភាពទី១០ : ​</t>
  </si>
  <si>
    <t xml:space="preserve">១.១.២.១១. សកម្មភាពទី១១ : </t>
  </si>
  <si>
    <t>១.១.២.១២. សកម្មភាពទី១២ : ​</t>
  </si>
  <si>
    <t xml:space="preserve">១.១.៣.៧. សកម្មភាពទី៧ : </t>
  </si>
  <si>
    <t>១.១.៣.៨. សកម្មភាពទី៨ : ​</t>
  </si>
  <si>
    <t xml:space="preserve">១.១.៣.៩. សកម្មភាពទី៩ : </t>
  </si>
  <si>
    <t>១.១.៣.១០. សកម្មភាពទី១០ : ​</t>
  </si>
  <si>
    <t xml:space="preserve">១.១.៣.១១. សកម្មភាពទី១១ : </t>
  </si>
  <si>
    <t>១.១.៣.១២. សកម្មភាពទី១២ : ​</t>
  </si>
  <si>
    <t>១.១.៤.៥. សកម្មភាពទី៥ :</t>
  </si>
  <si>
    <t xml:space="preserve">១.១.៤.៦. សកម្មភាពទី៦ : </t>
  </si>
  <si>
    <t xml:space="preserve">១.១.៤.៧. សកម្មភាពទី៧ : </t>
  </si>
  <si>
    <t>១.១.៤.៨. សកម្មភាពទី៨ : ​</t>
  </si>
  <si>
    <t xml:space="preserve">១.១.៤.៩. សកម្មភាពទី៩ : </t>
  </si>
  <si>
    <t>១.១.៤.១០. សកម្មភាពទី១០ : ​</t>
  </si>
  <si>
    <t xml:space="preserve">១.១.៤.១១. សកម្មភាពទី១១ : </t>
  </si>
  <si>
    <t>១.១.៤.១២. សកម្មភាពទី១២ : ​</t>
  </si>
  <si>
    <t xml:space="preserve">១.១.៥.៧. សកម្មភាពទី៧ : </t>
  </si>
  <si>
    <t>១.១.៥.៨. សកម្មភាពទី៨ : ​</t>
  </si>
  <si>
    <t xml:space="preserve">១.១.៥.៩. សកម្មភាពទី៩ : </t>
  </si>
  <si>
    <t>១.១.៥.១០. សកម្មភាពទី១០ : ​</t>
  </si>
  <si>
    <t xml:space="preserve">១.១.៥.១១. សកម្មភាពទី១១ : </t>
  </si>
  <si>
    <t>១.១.៥.១២. សកម្មភាពទី១២ : ​</t>
  </si>
  <si>
    <t>អង្គភាពទទួលខុសត្រូវ</t>
  </si>
  <si>
    <t>លេខាធិការដ្ឋាន</t>
  </si>
  <si>
    <t>នាយកដ្ឋានស្ថិតិ និងវិភាគសេដ្ឋកិច្ច</t>
  </si>
  <si>
    <t>គោលដៅ</t>
  </si>
  <si>
    <t>តារាង ៣ : ការគ្រោងចំណូល</t>
  </si>
  <si>
    <t>តារាង ១ : អនុកម្មវិធី អ្នកគ្រប់គ្រង និងអង្គភាពទទួលខុសត្រូវ</t>
  </si>
  <si>
    <t>ឈ្មោះគោលបំណងគោលនយោបាយ</t>
  </si>
  <si>
    <t>ឈ្នោះកម្មវិធី និងអនុកម្មវិធី</t>
  </si>
  <si>
    <t>អ្នកគ្រប់គ្រង</t>
  </si>
  <si>
    <t>កម្មវិធីទី១ : ការគ្រប់គ្រងវិស័យសេដ្ឋកិច្ច</t>
  </si>
  <si>
    <t>ឯកឧត្តម/លោកជំទាវ...</t>
  </si>
  <si>
    <t>ការគ្រោងចំណូល
តាមប្រភេទចំណូល</t>
  </si>
  <si>
    <t>ច្បាប់ហិរញ្ញវត្ថុឆ្នាំ២០២២</t>
  </si>
  <si>
    <t>គ្រោងឆ្នាំ២០២៣</t>
  </si>
  <si>
    <t>គ្រោងឆ្នាំ២០២៤</t>
  </si>
  <si>
    <t>គ្រោងឆ្នាំ២០២៥</t>
  </si>
  <si>
    <t>ថវិការដ្ឋ</t>
  </si>
  <si>
    <t>ថវិកាដៃគូអភិវឌ្ឍន៍</t>
  </si>
  <si>
    <t>១.ចំណូលពីប្រភពក្នុងស្រុក</t>
  </si>
  <si>
    <t>-ចំណូលសារពើពន្ធ</t>
  </si>
  <si>
    <t>-ចំណូលមិនមែនសារពើពន្ធ</t>
  </si>
  <si>
    <t>-ចំណូលមូលធនក្នុងស្រុក (កម្ចីបន្ត)</t>
  </si>
  <si>
    <t>២.ចំណូលពីការអនុវត្តគម្រោង</t>
  </si>
  <si>
    <t>-គម្រោងវិនិយោគ (មានហិរញ្ញប្បទាន)</t>
  </si>
  <si>
    <t>-ជំនួយបច្ចេកទេស (មានហិរញ្ញប្បទាន)</t>
  </si>
  <si>
    <t>+គម្រោង...</t>
  </si>
  <si>
    <t>តារាង ១"ក"</t>
  </si>
  <si>
    <t>សរុបចំណាយចរន្ត</t>
  </si>
  <si>
    <t>-ក្រៅបន្ទុកបុគ្គលិក</t>
  </si>
  <si>
    <t>សរុបចំណាយមូលធន</t>
  </si>
  <si>
    <t>-គម្រោងវិនិយោគ</t>
  </si>
  <si>
    <t>-ជំនួយបច្ចេកទេស</t>
  </si>
  <si>
    <t>+មានហិរញ្ញប្បទាន</t>
  </si>
  <si>
    <t>+មិនទាន់មានហិរញ្ញប្បទាន</t>
  </si>
  <si>
    <t>តម្រូវការឥណទាន
តាមប្រភេទចំណាយ</t>
  </si>
  <si>
    <t>គោលដៅសូចនាករសមិទ្ធកម្ម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</si>
  <si>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</si>
  <si>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</si>
  <si>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</si>
  <si>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</si>
  <si>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</si>
  <si>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</si>
  <si>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</si>
  <si>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</si>
  <si>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</si>
  <si>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តារាង ២ : ការកំណត់សូចនាករ និងគោលដៅសូចនាករសមិទ្ធកម្ម</t>
  </si>
  <si>
    <t>តារាង ៤ : ការកំណត់តម្រូវការចំណាយសម្រាប់អនុកម្មវិធី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</si>
  <si>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</si>
  <si>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</si>
  <si>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</si>
  <si>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t>PI-1011</t>
  </si>
  <si>
    <t>PI-101011</t>
  </si>
  <si>
    <t xml:space="preserve">-សូចនាករទី១ : ... </t>
  </si>
  <si>
    <t xml:space="preserve">-សូចនាករទី២ : ... </t>
  </si>
  <si>
    <t xml:space="preserve">-សូចនាករទី៣ : ... </t>
  </si>
  <si>
    <t xml:space="preserve">-សូចនាករទី៤ : ... </t>
  </si>
  <si>
    <t xml:space="preserve">-សូចនាករទី៥ : ... </t>
  </si>
  <si>
    <t xml:space="preserve">-សូចនាករទី៦ : ... </t>
  </si>
  <si>
    <t>កូដ
សូចនាករ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</si>
  <si>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</si>
  <si>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ឆ្នាំគ្រោងថវិកា-២០២៣</t>
  </si>
  <si>
    <t>ឆ្នាំគ្រោងថវិកា
២០២៥</t>
  </si>
  <si>
    <t>ឆ្នាំគ្រោងថវិកា​
២០២៤</t>
  </si>
  <si>
    <t>តារាង ៦"ក"</t>
  </si>
  <si>
    <t>តារាង ៧"ក"</t>
  </si>
  <si>
    <t>លោក ស្រ៊ន មុនីនាត</t>
  </si>
  <si>
    <t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t>
  </si>
  <si>
    <t>លោកស្រី សែម សុភា</t>
  </si>
  <si>
    <t>នាយកដ្ឋានគោលនយោ​បាយ​ម៉ាក្រូសេដ្ឋកិច្ច
និងសារពើពន្ធ</t>
  </si>
  <si>
    <t>លោក ស៊ីន ស៊ីប</t>
  </si>
  <si>
    <t>ការិយាល័យស្រាវជ្រាវ</t>
  </si>
  <si>
    <t>កញ្ញា សែម សុភា</t>
  </si>
  <si>
    <t xml:space="preserve">ការិយាល័យវិភាគ និងព្យាករណ៍សារពើពន្ធ </t>
  </si>
  <si>
    <t>លោក ឌី សេរីវិរៈ</t>
  </si>
  <si>
    <t>ការិយាល័យគោលនយោបាយសេដ្ឋកិច្ច</t>
  </si>
  <si>
    <t>លោកស្រី តាន់ ទ្បានីន</t>
  </si>
  <si>
    <t>ការិយាល័យវិភាគ និងព្យាករណ៍សេដ្ឋកិច្ច</t>
  </si>
  <si>
    <t>លោក ម៉ក់ វិចិត្រសក្កដា</t>
  </si>
  <si>
    <t>ការិយាល័យគោលនយោបាយហិរញ្ញវត្ថុសាធារណៈ</t>
  </si>
  <si>
    <t>លោកស្រី ស៊ាង ពីសី</t>
  </si>
  <si>
    <t>ការិយាល័យកិច្ចការទូទៅ និងសម្របសម្រួល</t>
  </si>
  <si>
    <t>លោក សុខ ខន</t>
  </si>
  <si>
    <t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t>
  </si>
  <si>
    <t>កញ្ញា កូយ សុចាន់</t>
  </si>
  <si>
    <t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</si>
  <si>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លោក​ស្រី សែម សំណាង</t>
  </si>
  <si>
    <t>ការិយាល័យស្ថិតិហិរញ្ញវត្ថុសាធារណៈ</t>
  </si>
  <si>
    <t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t>
  </si>
  <si>
    <t>លោក បាន ​កុសល</t>
  </si>
  <si>
    <t>ការិយាល័យស្ថិតិ និងវិភាគម៉ាក្រូសេដ្ឋកិច្ច</t>
  </si>
  <si>
    <t>១.‌១.៣.៤.សកម្មភាពទី៤៖ ពង្រឹងការរៀបចំចងក្រង តាមដាន វិភាគនិងផ្សព្វផ្សាយស្ថិតិសេដ្ឋកិច្ចតាមវិស័យ</t>
  </si>
  <si>
    <t>លោក ស្រៀង ចន្ធី</t>
  </si>
  <si>
    <t>ការិយាល័យស្ថិតិ និងវិភាគសេដ្ឋកិច្ចតាមវិស័យ</t>
  </si>
  <si>
    <t>១.១.៣.៥.សកម្មភាពទី៥៖​ ពង្រឹងការរៀបចំចងក្រង តាមដាន វិភាគនិងផ្សព្វផ្សាយស្ថិតិថ្លៃទំនិញនិងសេវា</t>
  </si>
  <si>
    <t>លោក ជា សុខឃីមរាជ</t>
  </si>
  <si>
    <t>ការិយាល័យតាមដានថ្លៃទំនិញ និងសេវា</t>
  </si>
  <si>
    <t>១.‌១.៣.៦.សកម្មភាពទី៦៖ ពង្រឹងការតាមដាន និងវិភាគនិន្នាការសេដ្ឋកិច្ច</t>
  </si>
  <si>
    <t>ការិយាល័យតាមដាន និងវិភាគនិន្នាការសេដ្ឋកិច្ច</t>
  </si>
  <si>
    <t>លោក អ៊ុយ រិទ្ធីមុនី</t>
  </si>
  <si>
    <t>នាយកដ្ឋានសមាហរណកម្មសេដ្ឋកិច្ចនិងអាស៊ាន</t>
  </si>
  <si>
    <t>កញ្ញា ហង់ ម៉ូលីសានីន</t>
  </si>
  <si>
    <t>ការិយាល័យសហប្រតិបត្តិការហិរញ្ញវត្ថុ និងរូបិយវត្ថុ, ការិយាល័យអាស៊ីបូព៌ា</t>
  </si>
  <si>
    <t>លោកស្រី យូ ម៉ូនីតា, លោក ម៉ាង តាំង, កញ្ញា ប្រាក់ ពុធានាថ</t>
  </si>
  <si>
    <t>លោក សន នី</t>
  </si>
  <si>
    <t>លោកស្រី សេង សារិទ្ធ</t>
  </si>
  <si>
    <t>គោលបំណងគោលនយោបាយទី១:
ការគ្រប់គ្រងសេដ្ឋកិច្ច និងវិស័យ
ហិរញ្ញវត្ថុ</t>
  </si>
  <si>
    <t>ឯកឧត្តម ឈាង វណ្ណារិទ្ធ</t>
  </si>
  <si>
    <t>១.១.៥. ចង្កោមសកម្មភាពទី ៥ : លើកកម្ពស់គោលនយោបាយលើវិស័យសេដ្ឋកិច្ចថ្មី</t>
  </si>
  <si>
    <t>លោក</t>
  </si>
  <si>
    <t>នាយកដ្ឋានសេដ្ឋកិច្ចថ្មី</t>
  </si>
  <si>
    <t>១.‌១.៦.១.សកម្មភាពទី១៖ការគ្រប់គ្រងកិច្ចការទូទៅ និងសម្របសម្រួល</t>
  </si>
  <si>
    <t>១.១. ការសិក្សាលើប្រធានបទទាក់ទងវិស័យសេដ្ឋកិច្ច និងហិរញ្ញវត្ថុគន្លឹះ និងរបបលើកទឹកចិត្តពន្ធសម្រាប់វិស័យអាទិភាពចំនួន០៧ ដើម្បីជាធាតុចូលសម្រាប់ការរៀបចំគោលនយោបាយ។
១.២. ក្របខ័ណ្ឌហិរញ្ញវត្ថុសាធារណៈរយៈពេលមធ្យម (MTFF) ឆ្នាំ ២០២៣-២០២៥ ត្រូវបានរៀបចំ និងដាក់ឱ្យប្រើប្រាស់។
១.៣. របាយការណ៍វិភាគ, តាមដាន និងវាយតម្លៃការអនុវត្តគោលនយោបាយម៉ាក្រូសេដ្ឋកិច្ច និងហិរញ្ញវត្ថុសាធារណៈប្រចាំំឆ្នាំ២០២១ ប្រចាំត្រីមាសនិងពាក់កណ្តាលឆ្នាំ២០២២ត្រូវបានរៀបចំ។
១.៤.របាយការណ៍ត្រួតពិនិត្យការអនុវត្តយុទ្ធ
សាស្ត្រកៀរគរចំណូល២០១៩-២០២៣ប្រចាំឆ្នាំនិងពាក់កណ្តាលអាណត្តិ។
១.៥.របាយការណ៍ស្តីពីការអនុវត្តគម្រោង “មូលនិធិអភិវឌ្ឍន៍ជំនាញ (EDF)”, “មូលនិធិអភិវឌ្ឍជំនាញ (SDF)” និង “ផែនការមេអភិវឌ្ឍខេត្តព្រះសីហនុ” ត្រូវបានរៀបចំ។</t>
  </si>
  <si>
    <r>
      <t xml:space="preserve">សេចក្ដីពណ៌នា
</t>
    </r>
    <r>
      <rPr>
        <sz val="9"/>
        <rFont val="Khmer MEF1"/>
      </rPr>
      <t>(បន្ថែមជួរដេកមួយសម្រាប់សូចនាករលទ្ធផលនីមួយៗ)</t>
    </r>
  </si>
  <si>
    <r>
      <t xml:space="preserve">គម្រោងថវិកា
​ឆ្នាំ២០២៣
</t>
    </r>
    <r>
      <rPr>
        <sz val="9"/>
        <rFont val="Khmer MEF1"/>
      </rPr>
      <t>(លានរៀល)</t>
    </r>
  </si>
  <si>
    <r>
      <t xml:space="preserve">ឆ្នាំមុន-២០២១
</t>
    </r>
    <r>
      <rPr>
        <sz val="9"/>
        <rFont val="Khmer MEF1"/>
      </rPr>
      <t>(អនុវត្តរួច)</t>
    </r>
  </si>
  <si>
    <r>
      <t xml:space="preserve">ឆ្នាំបច្ចុប្បន្ន-២០២២
</t>
    </r>
    <r>
      <rPr>
        <sz val="9"/>
        <rFont val="Khmer MEF1"/>
      </rPr>
      <t>(កំពុងអនុវត្ត)</t>
    </r>
  </si>
  <si>
    <r>
      <t xml:space="preserve">មូលហេតុផ្លាស់ប្ដូរ </t>
    </r>
    <r>
      <rPr>
        <sz val="9"/>
        <rFont val="Khmer MEF1"/>
      </rPr>
      <t>(ធៀបឆ្នាំ២០២២)</t>
    </r>
  </si>
  <si>
    <t xml:space="preserve">៦.របាយការណ៍តាមដាននិន្នាការសេដ្ឋកិច្ច និងហិរញ្ញវត្ថុ ចំនួន៣៣ និងកម្រងទិន្នន័យស្ថិតិចំនួន ១១៩ (សេដ្ឋកិច្ច និងហិរញ្ញវត្ថុ, និន្នាការថ្លៃទំនិញក្នុងស្រុកនិងអន្តរជាតិ,ទិន្នន័យថ្លៃប្រេងនាំចូលប្រេងលក់រាយ)ត្រូវបានរៀបចំ ។ </t>
  </si>
  <si>
    <t>២.របាយការណ៍ និង ផលិតផលស្ថិតិសេដ្ឋកិច្ច និង ហិរញ្ញវត្ថុ ប្រចាំឆ្នាំ២០២១ និងប្រចាំខែ,  ប្រចាំត្រីមាស ឆ្នាំ២០២២ ត្រូវបានរៀបចំ។</t>
  </si>
  <si>
    <t xml:space="preserve">៧.របាយការណ៍ស្តីពីការតាមដាន សម្របសម្រួល និងអនុវត្តយន្តការសហប្រតិបត្តិការហិរញ្ញវត្ថុ និងរូបិយវត្ថុអាស៊ាននិងជាមួយប្រទេសដៃគូ, កិច្ចព្រមព្រៀងពាណិជ្ជកម្មសេរីអាស៊ាន និងជាមួយប្រទេសដៃគូ,គណៈកម្មាធិកាជាតិសម្រាប់វិធានការមិនមែនពន្ធ និងនិហិតដ្ឋានជាតិព័ត៌មានពាក់ព័ន្ធនឹងពាណិជ្ជកម្ម ត្រូវបានរៀប ចំរួចរាល់ ។ </t>
  </si>
  <si>
    <t xml:space="preserve"> ១. បានរៀបចំកិច្ចប្រជុំសំខាន់ៗចំនួន៣ លើក រួមមាន៖ (១). កិច្ចប្រជុំត្រួតពិនិត្យ និងតាមដានចំណូលក្នុងបរិការណ៍កូវីដ-១៩, (២). កិច្ចប្រជុំថ្នាក់ដឹកនាំក្រសួងសេដ្ឋកិច្ច និងហិរញ្ញវត្ថុស្តីពីក្រប  ខ័ណ្ឌគោលនយោបាយម៉ាក្រូសេដ្ឋ-កិច្ចនិងគោលនយោបាយហិរញ្ញវត្ថុសាធារណៈឆ្នាំ២០២២។ 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</si>
  <si>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និងក្រៅប្រទេសត្រូវបានរៀបចំ។</t>
  </si>
  <si>
    <t>១. របាយការណ៍កិច្ចប្រជុំគណៈកម្មាធិការគោលនយោបាយ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</si>
  <si>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 ត្រូវបានរៀបចំ។</t>
  </si>
  <si>
    <t>១. របាយការណ៍កិច្ចប្រជុំគណៈកម្មាធិការគោលនយោបាយ​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</si>
  <si>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</t>
  </si>
  <si>
    <t>១.ការសិក្សាស្រាវជ្រាវលើប្រធានបទ ០៣ ត្រូវបានបញ្ចប់រួមមាន៖ (១).ការ 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ត្រូវបានរៀបចំរួចរាល់។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</si>
  <si>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៦ ត្រូវបានរៀបចំ៖
(១) ការត្រួតពិនិត្យហានិភ័យលើវិស័យអចលនទ្រព្យនៅកម្ពុជា, 
(២) ការលើកកម្ពស់ដំណើរការផ្សារភ្ជាប់រវាងកសិផលកែច្នៃ និងវិស័យទេសចរណ៍នៅកម្ពុជា 
(៣) ក្របខ័ណ្ឌជំរុញវិស័យកសិកម្ម និងកសិឧស្សាហកម្មកម្ពុជា ២០២១-២០២២
(៤) ការសិក្សាលម្អិតពីខ្សែច្រវាក់ផ្គត់ផ្គង់ត្រី:វិធានការរយៈពេលមធ្យម
(៥) ការសិក្សាលម្អិតពីខ្សែច្រវាក់ផ្គត់ផ្គង់សាច់ជ្រូក:វិធានការរយៈពេលមធ្យម
(៦) ការរៀបចំយន្តការពិនិត្យ តាមដាន និងវាយតម្លៃ: ការអនុវត្តគម្រោងសហហិរញ្ញប្បទានទ្រទ្រង់សហគ្រាសធុនតូច និងមធ្យមនៅកម្ពុជា (ដំណាក់កាលទី ២) និងការផ្តល់ហិរញ្ញប្បទានរបស់ធនាគារសហគ្រាសធុនតូច និងមធ្យមកម្ពុជា</t>
  </si>
  <si>
    <t>ការកំណត់ប្រធានបទអាទិភាពថ្មី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</si>
  <si>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</t>
  </si>
  <si>
    <t xml:space="preserve">១. របាយការណ៍ត្រួតពិនិត្យ និងវាយតម្លៃវឌ្ឍនភាពគោលនយោបាយសារពើពន្ធ ប្រចាំឆ្នាំ ២០២១ ត្រូវបានរៀបចំ ។
២.ក្របខ័ណ្ឌគោលនយោបាយហិរញ្ញវត្ថុសាធារណៈ សម្រាប់ការរៀបចំសេចក្តីព្រាងច្បាប់ស្តីពីហិរញ្ញវត្ថុសម្រាប់ការគ្រប់គ្រងឆ្នាំ ២០២២ ត្រូវបានរៀបចំ ។ 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ប្រចាំឆ្នាំ ត្រូវបានរៀបចំ ។ </t>
  </si>
  <si>
    <t>១. របាយការណ៍ពិនិត្យតាមដានការអនុវត្តនយោបាយសារពើពន្ធប្រកបដោយប្រសិទ្ធភាព និងស័ក្តិសិទ្ធិភាពត្រូវបានរៀបចំ
២. ក្របខ័ណ្ឌហិរញ្ញវត្ថុសារធារណៈរយៈពេលមធ្យម ២០២៣-២០២៥ប្រកបដោយប្រសិទ្ធភាព និងស័ក្តិសិទ្ធិភាពត្រូវបានរៀបចំ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ត្រូវបានរៀប។</t>
  </si>
  <si>
    <t>១. ក្របខណ្ឌហិរញ្ញវត្ថុសារធារណៈរយៈពេលមធ្យម ២០២៤-២០២៦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២០២២ ត្រូវបានរៀបចំ, 
៤. របាយការណ៍វាយតម្លៃការអនុវត្តចំណាយសាធារណៈតាមវិស័យទាំង ៤ ឆ្នាំ ២០២២ ត្រូវបានរៀបចំ ។</t>
  </si>
  <si>
    <t>១. ក្របខណ្ឌហិរញ្ញវត្ថុសារធារណៈរយៈពេលមធ្យម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(N-1) ត្រូវបានរៀបចំ, 
៤. របាយការណ៍វាយតម្លៃការអនុវត្តចំណាយសាធារណៈតាមវិស័យទាំង ៤ ឆ្នាំ (N-1) ត្រូវបានរៀបចំ ។</t>
  </si>
  <si>
    <t>១. យុទ្ធសាស្រ្តកៀរគរចំណូល២០១៩-២០២៣  ត្រូវបានរៀបចំរួចរាល់ និងដាក់ឱ្យអនុវត្ត,
២. របាយការណ៍ត្រួតពិនិត្យការអនុវត្តយុទ្ធសាស្រ្តកៀរគរចំណូល ២០១៩-២០២៣ ប្រចាំឆ្នាំ ២០២០ និងប្រចាំឆមាសទី១ ឆ្នាំ២០២១ ត្រូវបានរៀបចំ,
៣. សេចក្ដីព្រាងគោលនយោបាយស្តីពីការលើកទឹកចិត្តពន្ធលើការដំឡើងទោចក្រយាន និងត្រីចក្រយានត្រូវបានរៀបចំ
៤. របាយការណ៍វឌ្ឍនភាពនៃការអនុវត្តគម្រោងមូលនិធិអភិវឌ្ឍជំនាញ ប្រចាំឆ្នាំ២០២១ ត្រូវបានរៀបចំ</t>
  </si>
  <si>
    <t>១. របាយការណ៍ពិនិត្យប្រចាំឆ្នាំ និងពាក់កណ្ដាលអាណត្តិ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
៣. របាយការណ៍វឌ្ឍនភាពនៃការអនុវត្តគម្រោងមូលនិធិអភិវឌ្ឍជំនាញ ត្រូវបានរៀបចំ</t>
  </si>
  <si>
    <t xml:space="preserve"> ១. របាយការណ៍ពិនិត្យតាមដាន និងវាយតម្លៃសេដ្ឋកិច្ចប្រចាំឆ្នាំ២០២០ និងពាក់កណ្តាលឆ្នាំ២០២១​ ត្រូវបានរៀបចំ
២. របាយការណ៍ និងលទ្ធផលនៃការព្យាករ និងក្របខ័ណ្ឌគោលនយោបាយម៉ាក្រូសេដ្ឋកិច្ចឆ្នាំ២០២២ និងរយៈពេលមធ្យម  ត្រូវបានរៀបចំ
៣.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 ត្រូវបានរៀបចំ</t>
  </si>
  <si>
    <t>១.  ក្របខ័ណ្ឌគោលនយោបាយម៉ាក្រូសេដ្ឋកិច្ចដើម្បីដាក់បញ្ចូលក្នុងការ ក្របខ័ណ្ឌហិរញ្ញវត្ថុសាធារណៈរយៈពេលមធ្យម ឆ្នាំ ២០២៣-២០២៥ ត្រូវបានរៀបចំ
២.របាយការណ៍ពិនិត្យតាមដាន និងវាយតម្លៃសេដ្ឋកិច្ចប្រចាំឆ្នាំ ២០២១ និងពាក់កណ្តាលឆ្នាំ ២០២២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</si>
  <si>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២០២៤-២០២៦ ត្រូវបានរៀបចំ
២.របាយការណ៍ពិនិត្យតាមដាន និងវាយតម្លៃសេដ្ឋកិច្ចប្រចាំឆ្នាំ ២០២២ និងពាក់កណ្តាលឆ្នាំ ២០២៣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និងភាគីពាក់ព័ទ្ធសម្រាប់ធ្វើការវាយតម្លៃ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</si>
  <si>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 xml:space="preserve">១. របាយការណ៍ត្រួតពិនិត្យ និងវាយតម្លៃ ការអនុវត្តយុទ្ធសាស្រ្តកៀរគរចំណូល ២០១៩ -២០២៣  ឆ្នាំ ២០២០ និង ពាកើកណ្តាលឆ្នាំ ២០២១ ផ្នែក អ.គ.រ និង គោលនយោបាយសារពើពន្ធ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ការសិក្សាលើធាតុចូលសម្រាប់ការវាយតម្លៃការផ្សារភ្ជាប់ថវិកាទៅនឹងគោលនយោបាយអាទិភាពរបស់រាជរដ្ឋាភិបាល សម្រាប់វិស័យអប់រំ និងសុខាភិបាល ត្រូវបានរៀបចំ
៤. សេចក្តីព្រាងគោលនយោបាយសារពើពន្ធជំរុញការប្រើប្រាស់រថយន្តភាគបរិស្ថាន ២០២១-២០៣០ ត្រូវបានរៀបចំ បន្ទាប់ពីទទួលបានមតិយោបល់អគ្គនាយកដ្ឋានពាក់ព័ន្ធ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២០២០ ត្រូវបានរៀបចំ </t>
  </si>
  <si>
    <t xml:space="preserve">១. របាយការណ៍ត្រួតពិនិត្យ និងវាយតម្លៃ ការអនុវត្តយុទ្ធសាស្រ្តកៀរគរចំណូល ២០១៩ -២០២៣  ពាក់កណ្ដាលអាណត្តិ ផ្នែក អ.គ.រ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៤.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២០២១ ត្រូវបានរៀបចំ </t>
  </si>
  <si>
    <t>-សកម្មភាពទី៦ :  ពង្រឹងសេវាគាំទ្រកិច្ចប្រតិបត្តិការ
 និងការងារសម្របសម្រួលសម្រាប់នាយកដ្ឋានគោលនយោបាយ
ម៉ាក្រូសេដ្ឋកិច្ច និងសារពើពន្ធ</t>
  </si>
  <si>
    <t>សេវាគាំទ្រកិច្ចប្រតិបត្តិការ និងការងារ សម្របសម្រួល សម្រាប់នាយកដ្ឋានគោលនយោបាយម៉ាក្រូសេដ្ឋកិច្ច និងសារពើពន្ធត្រូវបានពង្រឹង</t>
  </si>
  <si>
    <t>១.រៀបចំរបាយការណ៍លទ្ធផលការងាររបស់នាយកដ្ឋាន
២.រៀបចំផែនការសកម្មភាព និងថវិកា រួមជាមួយរបាយការណ៍វឌ្ឍភាពការអនុវត្តថវិកាកម្មវិធី
៣.រៀបចំ និងសម្របសម្រួលកិច្ចប្រជុំ និងសិក្ខាសាលាពាក់ព័ន្ធរបស់នាយកដ្ឋាន</t>
  </si>
  <si>
    <t>រៀបចំសកម្មភាពលម្អិតជាងមុន</t>
  </si>
  <si>
    <t>១.រៀបចំរបាយការណ៍ហិរញ្ញវត្ថុ និងរបាយការណ៍សមិទ្ធកម្ម នៃការអនុវត្តថវិកាកម្មវិធី
២.រៀបចំរបាយការណ៍ពាក់ព័ន្ធ និងកិច្ចបញ្ជិការគណនេយ្យប្រចាំខែ ប្រចាំឆមាស និងប្រចាំឆ្នាំ
៣.រៀបចំផែនការគ្រោងចំណូល-ចំណាយថវិកាប្រចាំត្រីមាស
៤.បូកសរុបផែនការយុទ្ធសាស្ត្រថវិកា BSP និង ផែនការថវិកា 
៥.. រៀបចំទូទាត់ប្រាក់បៀវត្សប្រចាំខែជូនមន្រ្តីរាជការថ្នាក់ដឹកនាំនិងមន្រ្តីជាប់កិច្ចសន្យាដែលបម្រើការងារនៅអគ្គនាយកដ្ឋានគោលនយោបាយ
៦. កិច្ចការរដ្ឋបាលផ្សេងៗរបស់នាយកដ្ឋានត្រូវសម្របសម្រួលប្រកបដោយគុណភាព និងទាន់ពេលវេលា ។</t>
  </si>
  <si>
    <t>១. របាយការណ៍តាមដាននិន្នាការហិរញ្ញវត្ថុសាធារណៈ (រយៈពេលខ្លី)​  ចំនួន ២៨ ក្នុង១ឆ្នាំ​ ត្រូវបានរៀបចំ</t>
  </si>
  <si>
    <t>១. របាយការណ៍និងកម្រងស្ថិតិតាមដាននិន្នាការហិរញ្ញវត្ថុសាធារណៈ (រយៈពេលខ្លី)​  ចំនួន ២៨ ក្នុង១ឆ្នាំ​ ត្រូវបានរៀបចំ</t>
  </si>
  <si>
    <t>២. របាយការណ៍​និងកម្រងស្ថិតិតាមដាននិន្នាការសេដ្ឋកិច្ចនិងពាណិជ្ជកម្ម (រយៈពេលខ្លី) ចំនួន ៣៩ ត្រូវបានរៀបចំ</t>
  </si>
  <si>
    <t xml:space="preserve">៣. របាយការណ៍តាមដាននិន្នាការថ្លៃទំនិញ និងសេវាក្នុងស្រុក​ចំនួន៦ ( ប្រចាំត្រីមាស និងឆមាស) និងរបាយការណ៍អង្កេតថ្លៃសំបុត្រយន្តហោះ ចំនួន ៤  ត្រូវបានរៀបចំ </t>
  </si>
  <si>
    <t>៤.ផលិតផលទិន្នន័យស្ថិតិសេដ្ឋកិច្ច,ហិរញ្ញវត្ថុ និងថ្លៃទំនិញ (តារាង/កម្រង/ព្រឹត្តប័ត្រ) ចំនួន ៩៤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</si>
  <si>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</si>
  <si>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២០២៥ ត្រូវបានរៀបចំ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</si>
  <si>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និងនិហិតដ្ឋានជាតិពត៌មានពាក់ព័ន្ធនឹងពាណិជ្ជកម្មប្រចាំឆ្នាំ២០២៤ បានរៀបចំ
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</si>
  <si>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និងនិហិតដ្ឋានជាតិពត៌មានពាក់ព័ន្ធនឹងពាណិជ្ជកម្មប្រចាំឆ្នាំ២០២៥ បានរៀបចំ
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</si>
  <si>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ប្រចាំឆ្នាំ២០២៤ ត្រូវបានរៀបចំ។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</si>
  <si>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ប្រចាំឆ្នាំ២០២៥ ត្រូវបានរៀបចំ។</t>
  </si>
  <si>
    <t>សុខ ខន</t>
  </si>
  <si>
    <t>អ៊ុយ រិទ្ធីមុនី</t>
  </si>
  <si>
    <t xml:space="preserve"> ១.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
២. ក្របខ័ណ្ឌហិរញ្ញវត្ថុសាធារណៈរយៈពេលមធ្យម ឆ្នាំ ២០២៤-២០២៦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២០២២ និងពាក់កណ្ដាលឆ្នាំ ២០២៣,
៤. របាយការណ៍ពិនិត្យតាមដាន និងវាយតម្លៃសេដ្ឋកិច្ច និងហិរញ្ញវត្ថុសាធារណៈ ប្រចាំឆ្នាំ ២០២២ និងពាក់កណ្តាលឆ្នាំ២០២៣ត្រូវបានរៀបចំ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</si>
  <si>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គ្មាន</t>
  </si>
  <si>
    <t xml:space="preserve">១.‌១.៥.៤.សកម្មភាពទី៤៖ ការតាមដាន និងវាយតម្លៃ ការវិនិយោគសាធារណៈ </t>
  </si>
  <si>
    <t>១.១.៦. ចង្កោមសកម្មភាពទី ៦ : រៀបចំ តាមដាន និងវាយតម្លៃ គោលនយោបាយពាក់ព័ន្ធនឹងប្រសិទ្ធភាពចំណាយ</t>
  </si>
  <si>
    <t>១.១.៦.៣.សកម្មភាពទី៣៖ការវិភាគ និងវាយតម្លៃ លើសំណើគម្រោង</t>
  </si>
  <si>
    <t xml:space="preserve">១.‌១.៦.៤.សកម្មភាពទី៤៖ ការតាមដាន និងវាយតម្លៃ ការវិនិយោគសាធារណៈ </t>
  </si>
  <si>
    <t xml:space="preserve">នាយកដ្ឋានប្រសិទ្ធភាពចំណាយ </t>
  </si>
  <si>
    <t xml:space="preserve">ការិយាល័យ ស្តង់ដារថ្លៃ និង ថ្លៃដើម </t>
  </si>
  <si>
    <t xml:space="preserve">ការិយាល័យ វិភាគ និងវាយតម្លៃគម្រោង </t>
  </si>
  <si>
    <t>ការិយាល័យ តាមដាន និងវាយតម្លៃ វិនិយោគសាធារណៈ</t>
  </si>
  <si>
    <t>ការិយាល័យ យុទ្ធសាស្រ្តវិនិយោគសាធារណៈ</t>
  </si>
  <si>
    <t>១.‌១.៥.៥.សកម្មភាពទី៤៖ ការរៀបចំគោលនយោបាយ និងយុទ្ធសាស្រ្តវិនិយោគសាធារណៈ</t>
  </si>
  <si>
    <t>១.‌១.៦.៥.សកម្មភាពទី៥៖ ការរៀបចំគោលនយោបាយ និងយុទ្ធសាស្រ្តវិនិយោគសាធារណៈ</t>
  </si>
  <si>
    <t xml:space="preserve">១. របាយការណ៍ពិនិត្យតាមដាន និងវាយតម្លៃស្ថានភាពសេដ្ឋកិច្ច និងហិរញ្ញវត្ថុសាធារណៈ ប្រចាំឆ្នាំ២០២០ និងពាក់កណ្តាលឆ្នាំ២០២១ ត្រូវបានរៀបចំ 
២.ក្របខ័ណ្ឌគោលនយោបាយម៉ាក្រូសេដ្ឋកិច្ច និងគោលនយោបាយហិរញ្ញវត្ថុសាធារណៈ សម្រាប់ការរៀបចំសេចក្ដីព្រាងច្បាប់ស្តីពីហិរញ្ញវត្ថុសម្រាប់ការគ្រប់គ្រងឆ្នាំ ២០២២ ត្រូវបានរៀបចំ ដោយមានការគិតគូរពីបរិកាណ៍ជំងឺកូវីដ-១៩ 
៣.ការសិក្សាស្រាវជ្រាវលើប្រធានបទ ០៣ ត្រូវបានបញ្ចប់រួមមាន៖ (១). ការជំរុញវិស័យកែច្នៃផលិតផលកសិកម្មនៅកម្ពុជា,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 ។
៤.របាយការណ៍ស្តីពីការអនុវត្តគម្រោងមូលនិធិអភិវឌ្ឍន៍ជំនាញត្រូវបានរៀបចំ ។ 
៥.របាយការណ៍ស្តីពីការអនុវត្តគម្រោងមូលនិធិអភិវឌ្ឍន៍សហគ្រិន ភាពត្រូវបានរៀបចំ ។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</si>
  <si>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២០២៥-២០២៧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 ២០២៣,
៤. របាយការណ៍ពិនិត្យតាមដាន និងវាយតម្លៃសេដ្ឋកិច្ច និងហិរញ្ញវត្ថុសាធារណៈ ប្រចាំឆ្នាំ ២០២៣ និងពាក់កណ្តាលឆ្នាំ២០២៤ត្រូវបានរៀបចំ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</si>
  <si>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១.របាយការណ៍តាមដាននិន្នាការសេដ្ឋកិច្ច និងហិរញ្ញវត្ថុសាធារណៈនិងកម្រងស្ថិតិចំនួន៦៧ ត្រូវបានរៀបចំនិងពង្រីកវិសាលភាព</t>
  </si>
  <si>
    <t>២.កម្រង/តារាងស្ថិតិតាមដាននិន្នាការថ្លៃទំនិញក្នុងស្រុកនិងអន្តរជាតិ ចំនួន៤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</si>
  <si>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២០២១ ត្រូវបានរៀបចំ</t>
  </si>
  <si>
    <t>១. របាយការណ៍ស្តីពីសហប្រតិបត្តិការហិរញ្ញវត្ថុនិងរូបិយវត្ថុអាស៊ាននិងជាមួយប្រទេសដៃគូសម្រាប់ឆមាសទី១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</si>
  <si>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២០២៣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</si>
  <si>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២០២១ ត្រូវបានរៀបចំ</t>
  </si>
  <si>
    <t>២. របាយការណ៍ស្តីពីកិច្ចព្រមព្រៀងពាណិជ្ជកម្មសេរី អាស៊ាននិងជាមួយប្រទេសដៃគូសម្រាប់ឆមាសទី១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</si>
  <si>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២០២៣ ត្រូវបានរៀបចំ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</si>
  <si>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
ដ្ឋានរបស់គណៈកម្មាធិការជាតិសម្រាប់វិធានការមិនមែនពន្ធនិងនិហិតដ្ឋានជាតិ ពត៌មានពាក់ព័ន្ធនឹងពាណិជ្ជកម្មប្រចាំឆ្នាំ ២០២១ ត្រូវបានរៀបចំ</t>
  </si>
  <si>
    <t>៣. 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និងនិហិតដ្ឋានជាតិពត៌មានពាក់ព័ន្ធនឹងពាណិជ្ជកម្មសម្រាប់ឆមាសទី១ បានបញ្ចប់សេចក្តីព្រាង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</si>
  <si>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
ដ្ឋានជាតិ ពត៌មានពាក់ព័ន្ធនឹងពាណិជ្ជកម្មប្រចាំឆ្នាំ ២០២៣ ត្រូវបានរៀបចំ</t>
  </si>
  <si>
    <t>៤. របាយការណ៏ស្តីពី (១)សិក្ខាសាលាផ្សព្វផ្សាយ  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មិនត្រូវបានរៀបចំ</t>
  </si>
  <si>
    <t>៤. កិច្ចប្រជុំអនុគណៈកម្មាការវិធានអាស៊ានស្តីពីដើមកំណើត (SCA-ROO) និងសិក្ខាសាលាជាតិស្តីពីការងារពាក់ព័ន្ធនឹងគណៈកម្មាធិការជាតិសម្រាប់វិធានការមិនមែនពន្ធនិងនិហិតដ្ឋានជាតិព័ត៌មានពាក់ព័ន្ធនឹងពាណិជ្ជកម្ម សម្រាប់ឆមាសទី១ មិនទាន់ត្រូវបានរៀបចំ</t>
  </si>
  <si>
    <t>៤. 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 ២០២៣ ត្រូវបានរៀបចំ</t>
  </si>
  <si>
    <t xml:space="preserve">១. ឯកសារទស្សនទានស្តីពីការរៀបចំ ក្របខណ្ឌតាមដាន និងវាយតម្លៃ ត្រូវបានបញ្ចប់រៀបចំ </t>
  </si>
  <si>
    <t>១. ក្របខណ្ឌតាមដាន និងវាយតម្លៃ ត្រូវបានរៀបចំ និងដាក់ឱ្យប្រើប្រាស់</t>
  </si>
  <si>
    <t>១.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</si>
  <si>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ត្រូវបានដាក់ឱ្យប្រើប្រាស់</t>
  </si>
  <si>
    <t>១. ស្តង់ដារបច្ចេកទេសក្នុងការគណនាផលចំណេញសេដ្ឋកិច្ច​ និងហិរញ្ញវត្ថុត្រូវបានត្រូវបានដាក់ឱ្យប្រើប្រាស់
២. ទសន្សកិច្ចសិក្សាស្តីពីការគ្រប់គ្រងវិនិយោគសាធារណៈ នៅក្រៅប្រទេស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</si>
  <si>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</si>
  <si>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</t>
  </si>
  <si>
    <t>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</si>
  <si>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</si>
  <si>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៥.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</si>
  <si>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២០២២៣ និងពាក់កណ្តាលឆ្នាំ ២០២៤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</si>
  <si>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២០២២៤ និងពាក់កណ្តាលឆ្នាំ ២០២៥ ត្រូវបានរៀបចំ</t>
  </si>
  <si>
    <t>ការិយាល័យវិភាគជាយុទ្ធសាស្ត្រទស្សនវិស័យអនាគត</t>
  </si>
  <si>
    <t>ការិយាល័យគោលនយោបាយសេដ្ឋកិច្ចបៃតង</t>
  </si>
  <si>
    <t>ការិយាល័យគោលនយោបាយសេដ្ឋកិច្ចឌីជីថល</t>
  </si>
  <si>
    <t>ការិយាល័យ គោលនយោបាយសហគ្រិនភាពនិងជំនាញ</t>
  </si>
  <si>
    <t>ការិយាល័យគោលនយោបាយលើកទឹកចិត្តវិនិយោគ</t>
  </si>
  <si>
    <t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</si>
  <si>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</si>
  <si>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១.១.៥.៣. សកម្មភាពទី៣ : សិក្សាពាក់ព័ន្ធនឹងសេដ្ឋកិច្ចឌីជីថល និងការជំរុញការអនុវត្ត​បរិវត្តកម្មឌីជីថល</t>
  </si>
  <si>
    <t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t>
  </si>
  <si>
    <t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</si>
  <si>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១.១.៥.៦. សកម្មភាពទី៦ : ពង្រឹងសេវាគាំទ្រកិច្ចប្រតិបត្តិការ និងការងារសម្របសម្រួល</t>
  </si>
  <si>
    <t xml:space="preserve">លោក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</si>
  <si>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២០២៦-២០២៨ ដែលមានការវាយតម្លៃពីហានិភ័យហិរញ្ញវត្ថុសាធារណៈ ត្រូវបានរៀបចំ
៣. របាយការណ៍ត្រួតពិនិត្យចំណូលសារពើពន្ធ និងមិនមែនសារពើពន្ធត្រូវបានរៀបចំ
៤. របាយការណ៍ពិនិត្យតាមដាន និងវាយតម្លៃសេដ្ឋកិច្ច និងហិរញ្ញវត្ថុសាធារណៈ ប្រចាំឆ្នាំ ២០២៤ និងពាក់កណ្តាលឆ្នាំ២០២៥ 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</si>
  <si>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០៣ ច្បាប់ និង ២. កម្រងទិន្នន័យតាមដានថ្លៃទំនិញនិងសេវាតាមខេត្ត (១២ខេត្ត) ប្រចាំឆមាសទី ១ ឆ្នាំ ២០២៣ ត្រូវបានរៀបចំ។  
២. ​ ក្របខណ្ឌតាមដាន និងវាយតម្លៃគម្រោងវិនិយោគសាធារណៈ ចំនួន ០១ ត្រូវបានរៀបចំ ដើម្បីធានាប្រសិទ្ធភាពចំណាយវិនិយោគ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</si>
  <si>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២០២៣ និងឆមាសទី ១ ឆ្នាំ ២០២៤ ត្រូវបានរៀបចំ។  
២. ​ របាយការណ៍វិភាគ, តាមដាន និងវាយតម្លៃ គម្រោងវិនិយោគសាធារណៈ ប្រចាំឆ្នាំ ២០២៣ ត្រូវបានរៀបចំដោយ ផ្អែកលើប្រសិទ្ធភាពសេដ្ឋកិច្ច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</si>
  <si>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២០២៤ និងឆមាសទី ១ ឆ្នាំ ២០២៥ ត្រូវបានរៀបចំ។ 
២. ​ របាយការណ៍វិភាគ, តាមដាន និងវាយតម្លៃ គម្រោងវិនិយោគសាធារណៈ ប្រចាំឆ្នាំ ២០២៤ ត្រូវបានរៀបចំដោយ ផ្អែកលើប្រសិទ្ធភាពសេដ្ឋកិច្ច</t>
  </si>
  <si>
    <t>២.របាយការណ៍ និង ផលិតផលស្ថិតិសេដ្ឋកិច្ច និង ហិរញ្ញវត្ថុ ប្រចាំឆ្នាំ២០២២ និងប្រចាំខែ,  ប្រចាំត្រីមាស ឆ្នាំ២០២៣ ត្រូវបានរៀបចំ។</t>
  </si>
  <si>
    <t>២.របាយការណ៍ និង ផលិតផលស្ថិតិសេដ្ឋកិច្ច និង ហិរញ្ញវត្ថុ ប្រចាំឆ្នាំ២០២៣ និងប្រចាំខែ,  ប្រចាំត្រីមាស ឆ្នាំ២០២៤ ត្រូវបានរៀបចំ។</t>
  </si>
  <si>
    <t>២.របាយការណ៍ និង ផលិតផលស្ថិតិសេដ្ឋកិច្ច និង ហិរញ្ញវត្ថុ ប្រចាំឆ្នាំ២០២៤ និងប្រចាំខែ,  ប្រចាំត្រីមាស ឆ្នាំ២០២៥ ត្រូវបានរៀបចំ។</t>
  </si>
  <si>
    <t>សូចនាករទី១៖ ការរៀបចំចងក្រងស្ថិតិ និងការតាមដានស្ថិតិត្រូវបានពង្រឹង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</si>
  <si>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២០២៤ ត្រូវបានរៀបចំ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</si>
  <si>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២០២៥ ត្រូវបានរៀបចំ</t>
  </si>
  <si>
    <t>-សូចនាករទី១ : កិច្ចការងារនានារបស់អគ្គនាយកដ្ឋានត្រូវបានពង្រឹង និងសម្របសម្រួលប្រកបដោយប្រសិទ្ធភាព។</t>
  </si>
  <si>
    <t>-សូចនាករទី២ : កិច្ចប្រជុំផ្សេងៗ ក្នុងនិងក្រៅប្រទេសរបស់ឯកឧត្តមអគ្គនាយក ត្រូវបានសម្របសម្រួល</t>
  </si>
  <si>
    <t>-សូចនាករទី១ : ការសិក្សាស្រាវជ្រាវ ទៅលើឥរិយាបថ និន្នាការ កាលានុវត្តភាព និង​ទស្សនវិស័យពាក់ព័ន្ធវិស័យសំខាន់ៗដូចជាសេដ្ឋកិច្ច ហិរញ្ញវត្ថុ និងសង្គមត្រូវបានពង្រឹង</t>
  </si>
  <si>
    <t>-សូចនាករទី២ :  វឌ្ឍនភាពស្តីពីការតាមដាន ពិនិត្យ វាយតម្លៃការអនុវត្តគោលនយោបាយសារពើពន្ធ អនុលោមតាមគោលដៅយុទ្ធសាស្រ្តជាតិ</t>
  </si>
  <si>
    <t>-សូចនាករទី៣ :  ការអនុវត្តយុទ្ធសាស្ត្រ និងគោលនយោបាយពាក់ព័ន្ធនឹងវិស័យសេដ្ឋកិច្ច-សង្គម ត្រូវបាន​ពិនិត្យ និងវាយតម្លៃឱ្យ អនុលោមតាមគោលដៅ​នៃយុទ្ធសាស្ត្រ និងគោលនយោបាយ</t>
  </si>
  <si>
    <t>-សូចនាករទី៤ :  ស្ថានភាពសេដ្ឋកិច្ចត្រូវបានពិនិត្យ,តាមដាន និង វាយតម្លៃ, និងក្របខ័ណ្ឌម៉ាក្រូសេដ្ឋកិច្ចរយៈពេលមធ្យមត្រូវបានរៀបចំ</t>
  </si>
  <si>
    <t xml:space="preserve">-សូចនាករទី៥ : គោលនយោបាយហិរញ្ញវត្ថុសាធារណៈត្រូវបានរៀបចំឡើងប្រកបដោយសង្គតិភាពនិងផ្សារភ្ជាប់ទៅនឹងគោលនយោបាយអាទិភាពរបស់រាជរដ្ឋាភិបាល។ </t>
  </si>
  <si>
    <t>-សូចនាករទី១ :  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</si>
  <si>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'-សូចនាករទី២ : លទ្ធផលសិក្សាពាក់ព័ន្ធសេដ្ឋកិច្ចបៃតង, ការលើកកម្ពស់ការប្រើប្រាស់ថាមពលបៃតង, សេដ្ឋកិច្ចឌីជីថល និងការជំរុញការអនុវត្ត​បរិវត្តកម្មឌីជីថល ត្រូវបានរៀបចំ</t>
  </si>
  <si>
    <t>'-សូចនាករទី៣ :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</si>
  <si>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'-សូចនាករទី៤ : 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ត្រូវបានពង្រឹង</t>
  </si>
  <si>
    <t>សូចនាករទី១៖ កិច្ចការទូទៅ ត្រូវបានគ្រប់គ្រង ណិងសម្របសម្រួល</t>
  </si>
  <si>
    <t>សូចនាករទី២៖ បញ្ជីថ្លៃទំនិញ និងសេវា ព្រមទាំងកំណត់ស្តង់ដារថ្លៃទំនិញនិងសេវា សម្រាប់ប្រើប្រាស់ក្នុងចំណាយសាធារណៈត្រូវបានរៀបចំ, ចងក្រង, តាមដាន វិភាគនិងផ្សព្វផ្សាយ</t>
  </si>
  <si>
    <t>សូចនាករទី៣៖​ វិភាគ និងវាយតម្លៃលើសំណើគម្រោងវិនិយោគសាធារណៈ ត្រូវបានពង្រឹង</t>
  </si>
  <si>
    <t>សូចនាករទី៤៖ ការតាមដាន និងវាយតម្លៃ វិនិយោគសាធារណៈ ត្រូវបានពង្រឹង</t>
  </si>
  <si>
    <t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 ប្រចាំឆ្នាំ ត្រូវបានរៀបចំ</t>
  </si>
  <si>
    <t xml:space="preserve"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របាយការណ៍ការគ្រប់គ្រងបញ្ជីសារពើភណ្ឌត្រូវបានរៀបចំគ្រប់ជ្រុងជ្រោយនិងត្រឹមត្រូវ។ </t>
  </si>
  <si>
    <t xml:space="preserve">១. ឯកសារទស្សនទានស្តីពី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 ចំនួន ១ ត្រូវបានរៀបចំ
</t>
  </si>
  <si>
    <t>១. ឯកសារទសន្សទានស្តីពីការរៀបចំស្តង់ដារបច្ចេកទេសក្នុងការគណនាផលចំណេញសេដ្ឋកិច្ច​ និងហិរញ្ញវត្ថុ ចំនួន ១ ត្រូវបានរៀបចំ
២. ទសន្សកិច្ចសិក្សាស្តីពីការគ្រប់គ្រងវិនិយោគសាធារណៈ នៅក្រៅប្រទេស</t>
  </si>
  <si>
    <t xml:space="preserve">១. សេចក្តីព្រាងឯកសារទស្សនទានស្តីពីការរៀបចំ ក្របខណ្ឌតាមដាន និងវាយតម្លៃ ចំនួន ១ ត្រូវបានរៀបចំ </t>
  </si>
  <si>
    <t>១. ស្តង់ដារបច្ចេកទេសក្នុងការគណនាផលចំណេញសេដ្ឋកិច្ច​ និងហិរញ្ញវត្ថុ ចំនួន ១  ត្រូវបានបញ្ចប់ការរៀបចំ
២.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</si>
  <si>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ចំនួន ១   ត្រូវបានបញ្ចប់ការរៀបចំ</t>
  </si>
  <si>
    <t>១. របាយការណ៍ពិនិត្យប្រចាំឆ្នាំ ២០២២ និងពាក់កណ្តាលឆ្នាំ ២០២៣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</si>
  <si>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 របាយការណ៍ពិនិត្យប្រចាំឆ្នាំ និងបញ្ចប់អាណត្តិ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</si>
  <si>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១.រៀបចំសេវាគាំទ្រកិច្ចប្រតិបត្តិការ និងការងារ សម្របសម្រួល សម្រាប់នាយកដ្ឋានគោល
នយោបាយម៉ាក្រូសេដ្ឋកិច្ច និងសារពើពន្ធ
២.របាយការលទ្ធផលការងាររបស់នាយកដ្ឋានត្រូវរៀបចំ ប្រកបដោយតម្លាភាព និងគណនេយ្យភាព
៣.ផែនការសកម្មភាព និងថវិកាដើម្បីគាំទ្រ និងធានានូវប្រសិទ្ធភាពនៃប្រតិបត្តិការ រួមជាមួយ របាយការណ៍វឌ្ឍភាពការអនុវត្តថវិកាកម្មវិធីនឹងត្រូវរៀបចំ</t>
  </si>
  <si>
    <t>១. របាយការណ៍ការអនុវត្តចំណូលសារពើពន្ធ និងចំណូលមិនមែនសារពើពន្ធ
២. ការសិក្សា​ និងរៀបចំរបបលើកទឹកពន្ធសម្រាប់វិស័យអាទិភាព 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</si>
  <si>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២០២៥-២០២៧ ត្រូវបានរៀបចំ
២.របាយការណ៍ពិនិត្យតាមដាន និងវាយតម្លៃសេដ្ឋកិច្ចប្រចាំឆ្នាំ ២០២៣ និងពាក់កណ្តាលឆ្នាំ ២០២៤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</si>
  <si>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២០២៦-២០២៨ ត្រូវបានរៀបចំ
២.របាយការណ៍ពិនិត្យតាមដាន និងវាយតម្លៃសេដ្ឋកិច្ចប្រចាំឆ្នាំ ២០២៤ និងពាក់កណ្តាលឆ្នាំ ២០២៥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</si>
  <si>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</t>
  </si>
  <si>
    <t xml:space="preserve"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៤.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</t>
  </si>
  <si>
    <r>
      <t xml:space="preserve">ស្នើសុំដកចេញនូវសូចនាករលើផ្នែកៈ
១.របាយការណ៍វឌ្ឍនភាពស្តីការរៀបចំផែនការមេ​ ដើម្បីប្រែក្លាយខេត្តព្រះសីហនុទៅជាតំបន់សេដ្ឋកិច្ចពិសេសគំរូពហុបំណង ។
២.របាយការណ៍ស្តីពីការអនុវត្តគម្រោងមូលនិធិអភិវឌ្ឍន៍ជំនាញ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២០២១។
មូលហេតុៈ សកម្មភាពនេះ ជាលក្ខណៈ (one off) ដោយប្រើប្រាស់ថវិកាផ្ទេរពីជំពូក​៦៩មក </t>
    </r>
    <r>
      <rPr>
        <sz val="9"/>
        <color rgb="FF00B050"/>
        <rFont val="Khmer MEF1"/>
      </rPr>
      <t>ដូចនេះសុំដាក់ចំណុចទី១ តែសូចនាករក្នុងចង្កោមសកម្មភាពទី២ និងចំណុចទី២ ក្នុងចង្កោមសកម្មភាពទី ៥។</t>
    </r>
  </si>
  <si>
    <t>-សូចនាករទី១ : គោលនយោបាយម៉ាក្រូសេដ្ឋកិច្ច និងសារពើពន្ធ និងលទ្ធផលការងារពាក់ព័ន្ធ</t>
  </si>
  <si>
    <t>-សូចនាករទី២ : លទ្ធផលការងារស្ថិតិ</t>
  </si>
  <si>
    <t>-សូចនាករទី៤ : គោលនយោបាយលើវិស័យសេដ្ឋកិច្ចថ្មី និងលទ្ធផលការងារពាក់ព័ន្ធ</t>
  </si>
  <si>
    <t>-សូចនាករទី៥៖ លទ្ធផលការងារពង្រឹងប្រសិទ្ធភាពចំណាយសាធារណៈ និងការងារពាក់ព័ន្ធ</t>
  </si>
  <si>
    <t>សូចនាករទី១៖ វឌ្ឍនភាពស្តីពីការតាមដាន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និងជាមួយប្រទេសដៃគូប្រចាំឆ្នាំ ត្រូវបានវាយតម្លៃ</t>
  </si>
  <si>
    <t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</si>
  <si>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</si>
  <si>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</si>
  <si>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</si>
  <si>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-សូចនាករទី៣ : លទ្ធផលការងារសមាហរណកម្មសេដ្ឋកិច្ច និងសហប្រតិបត្តិហិរញ្ញវត្ថុ និងរូបិយវត្ថុអាស៊ាន និងជាមួយប្រទេសដៃគូ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</si>
  <si>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និងជាមួយប្រទេសដៃគូប្រចាំឆ្នាំ ២០២២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</si>
  <si>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២០២៣ ត្រូវបានរៀបចំ។</t>
  </si>
  <si>
    <t>បន្ថែមពាក្យ ការតានដាន សម្របសម្រួល និងអនុវត្តយន្តការ និងពាក្យរូបិយវត្ថុអាស៊ាន និងជាមួយប្រទេសដៃគូ ដើម្បីរំលេចពីការងាររួមរបស់នាយកដ្ឋាន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</si>
  <si>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២០២៤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</si>
  <si>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២០២៥ ត្រូវបានរៀបចំ។</t>
  </si>
  <si>
    <t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t>
  </si>
  <si>
    <t>101</t>
  </si>
  <si>
    <t>1010101</t>
  </si>
  <si>
    <t>1010102</t>
  </si>
  <si>
    <t>101010207</t>
  </si>
  <si>
    <t>101010208</t>
  </si>
  <si>
    <t>101010209</t>
  </si>
  <si>
    <t>101010210</t>
  </si>
  <si>
    <t>101010211</t>
  </si>
  <si>
    <t>101010212</t>
  </si>
  <si>
    <t>1010103</t>
  </si>
  <si>
    <t>101010307</t>
  </si>
  <si>
    <t>101010308</t>
  </si>
  <si>
    <t>101010309</t>
  </si>
  <si>
    <t>101010310</t>
  </si>
  <si>
    <t>101010311</t>
  </si>
  <si>
    <t>101010312</t>
  </si>
  <si>
    <t>1010104</t>
  </si>
  <si>
    <t>101010405</t>
  </si>
  <si>
    <t>101010406</t>
  </si>
  <si>
    <t>101010407</t>
  </si>
  <si>
    <t>101010408</t>
  </si>
  <si>
    <t>101010409</t>
  </si>
  <si>
    <t>101010410</t>
  </si>
  <si>
    <t>101010411</t>
  </si>
  <si>
    <t>101010412</t>
  </si>
  <si>
    <t>1010105</t>
  </si>
  <si>
    <t>101010507</t>
  </si>
  <si>
    <t>101010508</t>
  </si>
  <si>
    <t>101010509</t>
  </si>
  <si>
    <t>101010510</t>
  </si>
  <si>
    <t>101010511</t>
  </si>
  <si>
    <t>101010512</t>
  </si>
  <si>
    <t>1010106</t>
  </si>
  <si>
    <t>101010606</t>
  </si>
  <si>
    <t>101010607</t>
  </si>
  <si>
    <t>101010608</t>
  </si>
  <si>
    <t>101010609</t>
  </si>
  <si>
    <t>101010610</t>
  </si>
  <si>
    <t>101010611</t>
  </si>
  <si>
    <t>101010612</t>
  </si>
  <si>
    <t>1010107</t>
  </si>
  <si>
    <t>101010701</t>
  </si>
  <si>
    <t>101010702</t>
  </si>
  <si>
    <t>101010703</t>
  </si>
  <si>
    <t>101010704</t>
  </si>
  <si>
    <t>101010705</t>
  </si>
  <si>
    <t>101010706</t>
  </si>
  <si>
    <t>101010707</t>
  </si>
  <si>
    <t>101010708</t>
  </si>
  <si>
    <t>101010709</t>
  </si>
  <si>
    <t>101010710</t>
  </si>
  <si>
    <t>101010711</t>
  </si>
  <si>
    <t>101010712</t>
  </si>
  <si>
    <t>1010108</t>
  </si>
  <si>
    <t>101010801</t>
  </si>
  <si>
    <t>101010802</t>
  </si>
  <si>
    <t>101010803</t>
  </si>
  <si>
    <t>101010804</t>
  </si>
  <si>
    <t>101010805</t>
  </si>
  <si>
    <t>101010806</t>
  </si>
  <si>
    <t>101010807</t>
  </si>
  <si>
    <t>101010808</t>
  </si>
  <si>
    <t>101010809</t>
  </si>
  <si>
    <t>101010810</t>
  </si>
  <si>
    <t>101010811</t>
  </si>
  <si>
    <t>101010812</t>
  </si>
  <si>
    <t>1010109</t>
  </si>
  <si>
    <t>101010901</t>
  </si>
  <si>
    <t>101010902</t>
  </si>
  <si>
    <t>101010903</t>
  </si>
  <si>
    <t>101010904</t>
  </si>
  <si>
    <t>101010905</t>
  </si>
  <si>
    <t>101010906</t>
  </si>
  <si>
    <t>101010907</t>
  </si>
  <si>
    <t>101010908</t>
  </si>
  <si>
    <t>101010909</t>
  </si>
  <si>
    <t>101010910</t>
  </si>
  <si>
    <t>101010911</t>
  </si>
  <si>
    <t>101010912</t>
  </si>
  <si>
    <t>1010110</t>
  </si>
  <si>
    <t>101011001</t>
  </si>
  <si>
    <t>101011002</t>
  </si>
  <si>
    <t>101011003</t>
  </si>
  <si>
    <t>101011004</t>
  </si>
  <si>
    <t>101011005</t>
  </si>
  <si>
    <t>101011006</t>
  </si>
  <si>
    <t>101011007</t>
  </si>
  <si>
    <t>101011008</t>
  </si>
  <si>
    <t>101011009</t>
  </si>
  <si>
    <t>101011010</t>
  </si>
  <si>
    <t>101011011</t>
  </si>
  <si>
    <t>101011012</t>
  </si>
  <si>
    <t>1010111</t>
  </si>
  <si>
    <t>101011101</t>
  </si>
  <si>
    <t>101011102</t>
  </si>
  <si>
    <t>101011103</t>
  </si>
  <si>
    <t>101011104</t>
  </si>
  <si>
    <t>101011105</t>
  </si>
  <si>
    <t>101011106</t>
  </si>
  <si>
    <t>101011107</t>
  </si>
  <si>
    <t>101011108</t>
  </si>
  <si>
    <t>101011109</t>
  </si>
  <si>
    <t>101011110</t>
  </si>
  <si>
    <t>101011111</t>
  </si>
  <si>
    <t>101011112</t>
  </si>
  <si>
    <t>1010112</t>
  </si>
  <si>
    <t>101011201</t>
  </si>
  <si>
    <t>101011202</t>
  </si>
  <si>
    <t>101011203</t>
  </si>
  <si>
    <t>101011204</t>
  </si>
  <si>
    <t>101011205</t>
  </si>
  <si>
    <t>101011206</t>
  </si>
  <si>
    <t>101011207</t>
  </si>
  <si>
    <t>101011208</t>
  </si>
  <si>
    <t>101011209</t>
  </si>
  <si>
    <t>101011210</t>
  </si>
  <si>
    <t>101011211</t>
  </si>
  <si>
    <t>101011212</t>
  </si>
  <si>
    <t>1010113</t>
  </si>
  <si>
    <t>101011301</t>
  </si>
  <si>
    <t>101011302</t>
  </si>
  <si>
    <t>101011303</t>
  </si>
  <si>
    <t>101011304</t>
  </si>
  <si>
    <t>101011305</t>
  </si>
  <si>
    <t>101011306</t>
  </si>
  <si>
    <t>101011307</t>
  </si>
  <si>
    <t>101011308</t>
  </si>
  <si>
    <t>101011309</t>
  </si>
  <si>
    <t>101011310</t>
  </si>
  <si>
    <t>101011311</t>
  </si>
  <si>
    <t>101011312</t>
  </si>
  <si>
    <t>1010114</t>
  </si>
  <si>
    <t>101011401</t>
  </si>
  <si>
    <t>101011402</t>
  </si>
  <si>
    <t>101011403</t>
  </si>
  <si>
    <t>101011404</t>
  </si>
  <si>
    <t>101011405</t>
  </si>
  <si>
    <t>101011406</t>
  </si>
  <si>
    <t>101011407</t>
  </si>
  <si>
    <t>101011408</t>
  </si>
  <si>
    <t>101011409</t>
  </si>
  <si>
    <t>101011410</t>
  </si>
  <si>
    <t>101011411</t>
  </si>
  <si>
    <t>101011412</t>
  </si>
  <si>
    <t>1010115</t>
  </si>
  <si>
    <t>101011501</t>
  </si>
  <si>
    <t>101011502</t>
  </si>
  <si>
    <t>101011503</t>
  </si>
  <si>
    <t>101011504</t>
  </si>
  <si>
    <t>101011505</t>
  </si>
  <si>
    <t>101011506</t>
  </si>
  <si>
    <t>101011507</t>
  </si>
  <si>
    <t>101011508</t>
  </si>
  <si>
    <t>101011509</t>
  </si>
  <si>
    <t>101011510</t>
  </si>
  <si>
    <t>101011511</t>
  </si>
  <si>
    <t>101011512</t>
  </si>
  <si>
    <t>10101</t>
  </si>
  <si>
    <t>cluster_activity_id</t>
  </si>
  <si>
    <t>sub_program_id</t>
  </si>
  <si>
    <t>entity_member_id</t>
  </si>
  <si>
    <t>activity_id</t>
  </si>
  <si>
    <t>១.‌១.៦.៤.សកម្មភាពទី៤៖ ការតាមដាន និងវាយតម្លៃ ការវិនិយោគសាធារណៈ</t>
  </si>
  <si>
    <t>សូចនាករទី២៖ ការរៀបចំចងក្រងស្ថិតិ និងការតាមដានស្ថិតិត្រូវបានពង្រឹង</t>
  </si>
  <si>
    <t>សូចនាករទី៣៖ ការរៀបចំចងក្រងស្ថិតិ និងការតាមដានស្ថិតិត្រូវបានពង្រឹង</t>
  </si>
  <si>
    <t>សូចនាករទី៤៖ ការរៀបចំចងក្រងស្ថិតិ និងការតាមដានស្ថិតិត្រូវបានពង្រឹង</t>
  </si>
  <si>
    <t>code</t>
  </si>
  <si>
    <t>entity_id</t>
  </si>
  <si>
    <t xml:space="preserve">ការិយាល័យវិភាគនិងព្យាករណ៍សារពើពន្ធ </t>
  </si>
  <si>
    <t>ការិយាល័យវិភាគនិងព្យាករណ៍សេដ្ឋកិច្ច</t>
  </si>
  <si>
    <t>ការិយាល័យកិច្ចការទូទៅនិងសម្របសម្រួល</t>
  </si>
  <si>
    <t>នាយកដ្ឋានគោលនយោ​បាយ​ម៉ាក្រូសេដ្ឋកិច្ចនិងសារពើពន្ធ</t>
  </si>
  <si>
    <t>ការិយាល័យស្ថិតិនិងវិភាគម៉ាក្រូសេដ្ឋកិច្ច</t>
  </si>
  <si>
    <t>ការិយាល័យស្ថិតិនិងវិភាគសេដ្ឋកិច្ចតាមវិស័យ</t>
  </si>
  <si>
    <t>ការិយាល័យតាមដាននិងវិភាគនិន្នាការសេដ្ឋកិច្ច</t>
  </si>
  <si>
    <t>នាយកដ្ឋានប្រសិទ្ធភាពចំណាយ</t>
  </si>
  <si>
    <t>នាយកដ្ឋានសមាហរណកម្មសេដ្ឋកិច្ច និងអាស៊ាន</t>
  </si>
  <si>
    <t>ការិយាល័យគោលនយោបាយសហគ្រិនភាពនិងជំនាញ</t>
  </si>
  <si>
    <t>ការិយាល័យ វិភាគ និងវាយតម្លៃគម្រោង</t>
  </si>
  <si>
    <t>planning_id</t>
  </si>
  <si>
    <t>id</t>
  </si>
  <si>
    <t>sub_prog_to_entity_id</t>
  </si>
  <si>
    <t>subprog_to_entity_id</t>
  </si>
  <si>
    <t>cluster_act_to_entity_id</t>
  </si>
  <si>
    <t>-សូចនាករទី៣ :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</si>
  <si>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-សូចនាករទី២ : លទ្ធផលសិក្សាពាក់ព័ន្ធសេដ្ឋកិច្ចបៃតង, ការលើកកម្ពស់ការប្រើប្រាស់ថាមពលបៃតង, សេដ្ឋកិច្ចឌីជីថល និងការជំរុញការអនុវត្ត​បរិវត្តកម្មឌីជីថល ត្រូវបានរៀបចំ</t>
  </si>
  <si>
    <t>kpi_name_kh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</si>
</sst>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.00_L_e_k_-;\-* #,##0.00_L_e_k_-;_-* &quot;-&quot;??_L_e_k_-;_-@_-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b/>
      <sz val="9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9"/>
      <color indexed="81"/>
      <name val="Khmer MEF1"/>
    </font>
    <font>
      <b/>
      <sz val="9"/>
      <name val="Khmer MEF1"/>
    </font>
    <font>
      <b/>
      <sz val="10"/>
      <color indexed="81"/>
      <name val="Khmer MEF1"/>
    </font>
    <font>
      <sz val="10"/>
      <color indexed="81"/>
      <name val="Khmer MEF1"/>
    </font>
    <font>
      <sz val="9"/>
      <color theme="1"/>
      <name val="Arial Narrow"/>
      <family val="2"/>
    </font>
    <font>
      <sz val="9"/>
      <color rgb="FF0000CC"/>
      <name val="Arial Narrow"/>
      <family val="2"/>
    </font>
    <font>
      <b/>
      <sz val="9"/>
      <color theme="1"/>
      <name val="Arial Narrow"/>
      <family val="2"/>
    </font>
    <font>
      <sz val="9"/>
      <name val="Khmer MEF2"/>
    </font>
    <font>
      <sz val="9"/>
      <color rgb="FFFF0000"/>
      <name val="Khmer MEF1"/>
    </font>
    <font>
      <sz val="11"/>
      <color rgb="FF0000CC"/>
      <name val="Khmer MEF1"/>
    </font>
    <font>
      <sz val="9"/>
      <color theme="1"/>
      <name val="Khmer MEF2"/>
    </font>
    <font>
      <sz val="9"/>
      <color theme="1"/>
      <name val="Khmer MEF1"/>
    </font>
    <font>
      <sz val="9"/>
      <color rgb="FF0000CC"/>
      <name val="Khmer MEF1"/>
    </font>
    <font>
      <sz val="9"/>
      <color rgb="FF00B050"/>
      <name val="Khmer MEF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24">
    <xf numFmtId="0" fontId="0" fillId="0" borderId="0"/>
    <xf numFmtId="0" fontId="3" fillId="0" borderId="0"/>
    <xf numFmtId="0" fontId="16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489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2" applyFont="1" applyAlignment="1" applyProtection="1">
      <alignment horizontal="center"/>
      <protection locked="0"/>
    </xf>
    <xf numFmtId="0" fontId="3" fillId="0" borderId="0" xfId="3" applyAlignment="1">
      <alignment vertical="center"/>
    </xf>
    <xf numFmtId="0" fontId="18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19" fillId="0" borderId="0" xfId="1" applyFont="1"/>
    <xf numFmtId="0" fontId="20" fillId="0" borderId="0" xfId="1" applyFont="1" applyAlignment="1">
      <alignment horizontal="right" vertical="center"/>
    </xf>
    <xf numFmtId="0" fontId="24" fillId="0" borderId="0" xfId="3" applyFont="1" applyAlignment="1">
      <alignment vertical="center"/>
    </xf>
    <xf numFmtId="0" fontId="25" fillId="0" borderId="28" xfId="4" applyFont="1" applyBorder="1" applyAlignment="1">
      <alignment horizontal="center" vertical="center"/>
    </xf>
    <xf numFmtId="0" fontId="26" fillId="0" borderId="28" xfId="4" applyFont="1" applyBorder="1" applyAlignment="1">
      <alignment horizontal="center" vertical="center"/>
    </xf>
    <xf numFmtId="0" fontId="27" fillId="0" borderId="34" xfId="4" applyFont="1" applyBorder="1" applyAlignment="1">
      <alignment vertical="center" wrapText="1"/>
    </xf>
    <xf numFmtId="0" fontId="28" fillId="0" borderId="12" xfId="4" applyFont="1" applyBorder="1" applyAlignment="1">
      <alignment horizontal="center" vertical="center"/>
    </xf>
    <xf numFmtId="0" fontId="29" fillId="0" borderId="5" xfId="4" applyFont="1" applyBorder="1" applyAlignment="1">
      <alignment vertical="center" wrapText="1"/>
    </xf>
    <xf numFmtId="0" fontId="31" fillId="0" borderId="0" xfId="3" applyFont="1" applyAlignment="1">
      <alignment vertical="center"/>
    </xf>
    <xf numFmtId="0" fontId="32" fillId="0" borderId="12" xfId="4" applyFont="1" applyBorder="1" applyAlignment="1">
      <alignment horizontal="center" vertical="center"/>
    </xf>
    <xf numFmtId="0" fontId="33" fillId="0" borderId="12" xfId="4" applyFont="1" applyBorder="1" applyAlignment="1">
      <alignment horizontal="center" vertical="center"/>
    </xf>
    <xf numFmtId="0" fontId="12" fillId="0" borderId="5" xfId="4" applyFont="1" applyBorder="1" applyAlignment="1">
      <alignment vertical="center" wrapText="1"/>
    </xf>
    <xf numFmtId="0" fontId="29" fillId="0" borderId="5" xfId="4" applyFont="1" applyBorder="1" applyAlignment="1">
      <alignment horizontal="left" vertical="top" wrapText="1"/>
    </xf>
    <xf numFmtId="0" fontId="28" fillId="0" borderId="12" xfId="3" applyFont="1" applyBorder="1" applyAlignment="1">
      <alignment horizontal="center" vertical="center"/>
    </xf>
    <xf numFmtId="0" fontId="29" fillId="0" borderId="5" xfId="4" applyFont="1" applyBorder="1" applyAlignment="1">
      <alignment vertical="top" wrapText="1"/>
    </xf>
    <xf numFmtId="0" fontId="28" fillId="0" borderId="13" xfId="4" applyFont="1" applyBorder="1" applyAlignment="1">
      <alignment horizontal="center" vertical="center"/>
    </xf>
    <xf numFmtId="0" fontId="29" fillId="0" borderId="37" xfId="4" applyFont="1" applyBorder="1" applyAlignment="1">
      <alignment vertical="center" wrapText="1"/>
    </xf>
    <xf numFmtId="0" fontId="28" fillId="0" borderId="11" xfId="4" applyFont="1" applyBorder="1" applyAlignment="1">
      <alignment horizontal="center" vertical="center"/>
    </xf>
    <xf numFmtId="0" fontId="34" fillId="0" borderId="5" xfId="4" applyFont="1" applyBorder="1" applyAlignment="1">
      <alignment vertical="center" wrapText="1"/>
    </xf>
    <xf numFmtId="0" fontId="35" fillId="0" borderId="5" xfId="4" applyFont="1" applyBorder="1" applyAlignment="1">
      <alignment vertical="center" wrapText="1"/>
    </xf>
    <xf numFmtId="0" fontId="28" fillId="0" borderId="25" xfId="4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5" xfId="0" applyFont="1" applyBorder="1" applyAlignment="1">
      <alignment vertical="center" wrapText="1"/>
    </xf>
    <xf numFmtId="0" fontId="28" fillId="0" borderId="13" xfId="0" applyFont="1" applyBorder="1" applyAlignment="1">
      <alignment horizontal="center" vertical="center"/>
    </xf>
    <xf numFmtId="0" fontId="29" fillId="0" borderId="37" xfId="0" applyFont="1" applyBorder="1" applyAlignment="1">
      <alignment vertical="center" wrapText="1"/>
    </xf>
    <xf numFmtId="0" fontId="33" fillId="0" borderId="13" xfId="4" applyFont="1" applyBorder="1" applyAlignment="1">
      <alignment horizontal="center" vertical="center"/>
    </xf>
    <xf numFmtId="0" fontId="12" fillId="0" borderId="37" xfId="4" applyFont="1" applyBorder="1" applyAlignment="1">
      <alignment vertical="center" wrapText="1"/>
    </xf>
    <xf numFmtId="0" fontId="32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32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2" fillId="0" borderId="37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45" fillId="0" borderId="0" xfId="3" applyFont="1" applyAlignment="1">
      <alignment vertical="center"/>
    </xf>
    <xf numFmtId="165" fontId="45" fillId="0" borderId="0" xfId="3" applyNumberFormat="1" applyFont="1" applyAlignment="1">
      <alignment vertical="center"/>
    </xf>
    <xf numFmtId="165" fontId="14" fillId="0" borderId="29" xfId="5" applyNumberFormat="1" applyFont="1" applyBorder="1" applyAlignment="1">
      <alignment vertical="center"/>
    </xf>
    <xf numFmtId="165" fontId="14" fillId="0" borderId="7" xfId="5" applyNumberFormat="1" applyFont="1" applyBorder="1" applyAlignment="1">
      <alignment vertical="center"/>
    </xf>
    <xf numFmtId="165" fontId="13" fillId="0" borderId="30" xfId="5" applyNumberFormat="1" applyFont="1" applyBorder="1" applyAlignment="1">
      <alignment vertical="center"/>
    </xf>
    <xf numFmtId="165" fontId="13" fillId="0" borderId="31" xfId="5" applyNumberFormat="1" applyFont="1" applyBorder="1" applyAlignment="1">
      <alignment vertical="center"/>
    </xf>
    <xf numFmtId="165" fontId="46" fillId="0" borderId="32" xfId="5" applyNumberFormat="1" applyFont="1" applyBorder="1" applyAlignment="1">
      <alignment vertical="center"/>
    </xf>
    <xf numFmtId="165" fontId="46" fillId="0" borderId="33" xfId="5" applyNumberFormat="1" applyFont="1" applyBorder="1" applyAlignment="1">
      <alignment vertical="center"/>
    </xf>
    <xf numFmtId="165" fontId="43" fillId="0" borderId="35" xfId="5" applyNumberFormat="1" applyFont="1" applyBorder="1" applyAlignment="1">
      <alignment vertical="center"/>
    </xf>
    <xf numFmtId="165" fontId="43" fillId="0" borderId="36" xfId="5" applyNumberFormat="1" applyFont="1" applyBorder="1" applyAlignment="1">
      <alignment vertical="center"/>
    </xf>
    <xf numFmtId="165" fontId="41" fillId="0" borderId="29" xfId="5" applyNumberFormat="1" applyFont="1" applyBorder="1" applyAlignment="1">
      <alignment vertical="center"/>
    </xf>
    <xf numFmtId="165" fontId="41" fillId="0" borderId="7" xfId="5" applyNumberFormat="1" applyFont="1" applyBorder="1" applyAlignment="1">
      <alignment vertical="center"/>
    </xf>
    <xf numFmtId="165" fontId="8" fillId="0" borderId="29" xfId="6" applyNumberFormat="1" applyFont="1" applyFill="1" applyBorder="1" applyAlignment="1">
      <alignment vertical="center"/>
    </xf>
    <xf numFmtId="165" fontId="8" fillId="0" borderId="7" xfId="6" applyNumberFormat="1" applyFont="1" applyFill="1" applyBorder="1" applyAlignment="1">
      <alignment vertical="center"/>
    </xf>
    <xf numFmtId="165" fontId="43" fillId="0" borderId="29" xfId="5" applyNumberFormat="1" applyFont="1" applyBorder="1" applyAlignment="1">
      <alignment vertical="center"/>
    </xf>
    <xf numFmtId="165" fontId="43" fillId="0" borderId="7" xfId="5" applyNumberFormat="1" applyFont="1" applyBorder="1" applyAlignment="1">
      <alignment vertical="center"/>
    </xf>
    <xf numFmtId="165" fontId="41" fillId="0" borderId="29" xfId="5" quotePrefix="1" applyNumberFormat="1" applyFont="1" applyBorder="1" applyAlignment="1">
      <alignment vertical="center"/>
    </xf>
    <xf numFmtId="165" fontId="41" fillId="0" borderId="7" xfId="5" quotePrefix="1" applyNumberFormat="1" applyFont="1" applyBorder="1" applyAlignment="1">
      <alignment vertical="center"/>
    </xf>
    <xf numFmtId="165" fontId="41" fillId="0" borderId="29" xfId="6" applyNumberFormat="1" applyFont="1" applyFill="1" applyBorder="1" applyAlignment="1">
      <alignment vertical="center"/>
    </xf>
    <xf numFmtId="165" fontId="41" fillId="0" borderId="7" xfId="6" applyNumberFormat="1" applyFont="1" applyFill="1" applyBorder="1" applyAlignment="1">
      <alignment vertical="center"/>
    </xf>
    <xf numFmtId="165" fontId="41" fillId="0" borderId="30" xfId="6" applyNumberFormat="1" applyFont="1" applyFill="1" applyBorder="1" applyAlignment="1">
      <alignment vertical="center"/>
    </xf>
    <xf numFmtId="165" fontId="41" fillId="0" borderId="31" xfId="6" applyNumberFormat="1" applyFont="1" applyFill="1" applyBorder="1" applyAlignment="1">
      <alignment vertical="center"/>
    </xf>
    <xf numFmtId="165" fontId="13" fillId="0" borderId="32" xfId="6" applyNumberFormat="1" applyFont="1" applyFill="1" applyBorder="1" applyAlignment="1">
      <alignment vertical="center"/>
    </xf>
    <xf numFmtId="165" fontId="13" fillId="0" borderId="33" xfId="6" applyNumberFormat="1" applyFont="1" applyFill="1" applyBorder="1" applyAlignment="1">
      <alignment vertical="center"/>
    </xf>
    <xf numFmtId="165" fontId="43" fillId="0" borderId="38" xfId="5" applyNumberFormat="1" applyFont="1" applyBorder="1" applyAlignment="1">
      <alignment vertical="center"/>
    </xf>
    <xf numFmtId="165" fontId="43" fillId="0" borderId="39" xfId="5" applyNumberFormat="1" applyFont="1" applyBorder="1" applyAlignment="1">
      <alignment vertical="center"/>
    </xf>
    <xf numFmtId="165" fontId="14" fillId="0" borderId="29" xfId="6" applyNumberFormat="1" applyFont="1" applyFill="1" applyBorder="1" applyAlignment="1">
      <alignment vertical="center"/>
    </xf>
    <xf numFmtId="165" fontId="14" fillId="0" borderId="7" xfId="6" applyNumberFormat="1" applyFont="1" applyFill="1" applyBorder="1" applyAlignment="1">
      <alignment vertical="center"/>
    </xf>
    <xf numFmtId="165" fontId="13" fillId="0" borderId="30" xfId="6" applyNumberFormat="1" applyFont="1" applyFill="1" applyBorder="1" applyAlignment="1">
      <alignment vertical="center"/>
    </xf>
    <xf numFmtId="165" fontId="13" fillId="0" borderId="31" xfId="6" applyNumberFormat="1" applyFont="1" applyFill="1" applyBorder="1" applyAlignment="1">
      <alignment vertical="center"/>
    </xf>
    <xf numFmtId="165" fontId="43" fillId="0" borderId="35" xfId="6" applyNumberFormat="1" applyFont="1" applyFill="1" applyBorder="1" applyAlignment="1">
      <alignment vertical="center"/>
    </xf>
    <xf numFmtId="165" fontId="43" fillId="0" borderId="36" xfId="6" applyNumberFormat="1" applyFont="1" applyFill="1" applyBorder="1" applyAlignment="1">
      <alignment vertical="center"/>
    </xf>
    <xf numFmtId="0" fontId="33" fillId="0" borderId="0" xfId="2" applyFont="1" applyAlignment="1" applyProtection="1">
      <alignment horizontal="center" vertical="center"/>
      <protection locked="0"/>
    </xf>
    <xf numFmtId="0" fontId="32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47" fillId="0" borderId="0" xfId="1" applyFont="1" applyAlignment="1">
      <alignment horizontal="right" vertical="center"/>
    </xf>
    <xf numFmtId="0" fontId="48" fillId="0" borderId="0" xfId="2" applyFont="1" applyAlignment="1" applyProtection="1">
      <alignment horizontal="center"/>
      <protection locked="0"/>
    </xf>
    <xf numFmtId="0" fontId="12" fillId="0" borderId="0" xfId="3" applyFont="1" applyAlignment="1">
      <alignment vertical="center"/>
    </xf>
    <xf numFmtId="0" fontId="49" fillId="0" borderId="0" xfId="1" applyFont="1" applyAlignment="1">
      <alignment vertical="center"/>
    </xf>
    <xf numFmtId="0" fontId="40" fillId="0" borderId="0" xfId="1" applyFont="1"/>
    <xf numFmtId="0" fontId="40" fillId="0" borderId="0" xfId="1" applyFont="1" applyAlignment="1">
      <alignment vertical="center"/>
    </xf>
    <xf numFmtId="0" fontId="15" fillId="0" borderId="0" xfId="1" applyFont="1"/>
    <xf numFmtId="0" fontId="12" fillId="0" borderId="0" xfId="2" applyFont="1" applyAlignment="1" applyProtection="1">
      <alignment horizontal="center"/>
      <protection locked="0"/>
    </xf>
    <xf numFmtId="0" fontId="12" fillId="0" borderId="0" xfId="1" applyFont="1" applyAlignment="1">
      <alignment vertical="center"/>
    </xf>
    <xf numFmtId="0" fontId="50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5" fillId="0" borderId="21" xfId="1" applyFont="1" applyBorder="1" applyAlignment="1">
      <alignment horizontal="centerContinuous" vertical="center"/>
    </xf>
    <xf numFmtId="0" fontId="12" fillId="0" borderId="22" xfId="1" applyFont="1" applyBorder="1" applyAlignment="1">
      <alignment horizontal="centerContinuous" vertical="center"/>
    </xf>
    <xf numFmtId="0" fontId="12" fillId="0" borderId="22" xfId="3" applyFont="1" applyBorder="1" applyAlignment="1">
      <alignment horizontal="centerContinuous" vertical="center"/>
    </xf>
    <xf numFmtId="0" fontId="50" fillId="0" borderId="22" xfId="1" applyFont="1" applyBorder="1" applyAlignment="1">
      <alignment horizontal="centerContinuous" vertical="center"/>
    </xf>
    <xf numFmtId="0" fontId="50" fillId="0" borderId="23" xfId="1" applyFont="1" applyBorder="1" applyAlignment="1">
      <alignment horizontal="centerContinuous" vertical="center"/>
    </xf>
    <xf numFmtId="165" fontId="14" fillId="0" borderId="35" xfId="5" applyNumberFormat="1" applyFont="1" applyBorder="1" applyAlignment="1">
      <alignment vertical="center"/>
    </xf>
    <xf numFmtId="165" fontId="14" fillId="0" borderId="36" xfId="5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 wrapText="1"/>
    </xf>
    <xf numFmtId="165" fontId="14" fillId="0" borderId="41" xfId="5" applyNumberFormat="1" applyFont="1" applyBorder="1" applyAlignment="1">
      <alignment vertical="center"/>
    </xf>
    <xf numFmtId="165" fontId="13" fillId="0" borderId="43" xfId="5" applyNumberFormat="1" applyFont="1" applyBorder="1" applyAlignment="1">
      <alignment vertical="center"/>
    </xf>
    <xf numFmtId="165" fontId="46" fillId="0" borderId="46" xfId="5" applyNumberFormat="1" applyFont="1" applyBorder="1" applyAlignment="1">
      <alignment vertical="center"/>
    </xf>
    <xf numFmtId="165" fontId="43" fillId="0" borderId="47" xfId="5" applyNumberFormat="1" applyFont="1" applyBorder="1" applyAlignment="1">
      <alignment vertical="center"/>
    </xf>
    <xf numFmtId="165" fontId="41" fillId="0" borderId="41" xfId="5" applyNumberFormat="1" applyFont="1" applyBorder="1" applyAlignment="1">
      <alignment vertical="center"/>
    </xf>
    <xf numFmtId="165" fontId="8" fillId="0" borderId="41" xfId="6" applyNumberFormat="1" applyFont="1" applyFill="1" applyBorder="1" applyAlignment="1">
      <alignment vertical="center"/>
    </xf>
    <xf numFmtId="165" fontId="43" fillId="0" borderId="41" xfId="5" applyNumberFormat="1" applyFont="1" applyBorder="1" applyAlignment="1">
      <alignment vertical="center"/>
    </xf>
    <xf numFmtId="165" fontId="41" fillId="0" borderId="41" xfId="5" quotePrefix="1" applyNumberFormat="1" applyFont="1" applyBorder="1" applyAlignment="1">
      <alignment vertical="center"/>
    </xf>
    <xf numFmtId="165" fontId="41" fillId="0" borderId="41" xfId="6" applyNumberFormat="1" applyFont="1" applyFill="1" applyBorder="1" applyAlignment="1">
      <alignment vertical="center"/>
    </xf>
    <xf numFmtId="165" fontId="41" fillId="0" borderId="43" xfId="6" applyNumberFormat="1" applyFont="1" applyFill="1" applyBorder="1" applyAlignment="1">
      <alignment vertical="center"/>
    </xf>
    <xf numFmtId="165" fontId="13" fillId="0" borderId="46" xfId="6" applyNumberFormat="1" applyFont="1" applyFill="1" applyBorder="1" applyAlignment="1">
      <alignment vertical="center"/>
    </xf>
    <xf numFmtId="165" fontId="43" fillId="0" borderId="48" xfId="5" applyNumberFormat="1" applyFont="1" applyBorder="1" applyAlignment="1">
      <alignment vertical="center"/>
    </xf>
    <xf numFmtId="165" fontId="14" fillId="0" borderId="41" xfId="6" applyNumberFormat="1" applyFont="1" applyFill="1" applyBorder="1" applyAlignment="1">
      <alignment vertical="center"/>
    </xf>
    <xf numFmtId="165" fontId="13" fillId="0" borderId="43" xfId="6" applyNumberFormat="1" applyFont="1" applyFill="1" applyBorder="1" applyAlignment="1">
      <alignment vertical="center"/>
    </xf>
    <xf numFmtId="165" fontId="43" fillId="0" borderId="47" xfId="6" applyNumberFormat="1" applyFont="1" applyFill="1" applyBorder="1" applyAlignment="1">
      <alignment vertic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21" xfId="0" applyFont="1" applyBorder="1" applyAlignment="1">
      <alignment vertical="center" wrapText="1"/>
    </xf>
    <xf numFmtId="165" fontId="41" fillId="0" borderId="32" xfId="6" applyNumberFormat="1" applyFont="1" applyFill="1" applyBorder="1" applyAlignment="1">
      <alignment vertical="center"/>
    </xf>
    <xf numFmtId="165" fontId="41" fillId="0" borderId="33" xfId="6" applyNumberFormat="1" applyFont="1" applyFill="1" applyBorder="1" applyAlignment="1">
      <alignment vertical="center"/>
    </xf>
    <xf numFmtId="165" fontId="41" fillId="0" borderId="46" xfId="6" applyNumberFormat="1" applyFont="1" applyFill="1" applyBorder="1" applyAlignment="1">
      <alignment vertical="center"/>
    </xf>
    <xf numFmtId="165" fontId="14" fillId="0" borderId="47" xfId="5" applyNumberFormat="1" applyFont="1" applyBorder="1" applyAlignment="1">
      <alignment vertical="center"/>
    </xf>
    <xf numFmtId="0" fontId="28" fillId="0" borderId="37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165" fontId="41" fillId="3" borderId="32" xfId="6" applyNumberFormat="1" applyFont="1" applyFill="1" applyBorder="1" applyAlignment="1">
      <alignment vertical="center"/>
    </xf>
    <xf numFmtId="165" fontId="14" fillId="2" borderId="38" xfId="5" applyNumberFormat="1" applyFont="1" applyFill="1" applyBorder="1" applyAlignment="1">
      <alignment vertical="center"/>
    </xf>
    <xf numFmtId="165" fontId="14" fillId="2" borderId="29" xfId="5" applyNumberFormat="1" applyFont="1" applyFill="1" applyBorder="1" applyAlignment="1">
      <alignment vertical="center"/>
    </xf>
    <xf numFmtId="165" fontId="13" fillId="2" borderId="30" xfId="5" applyNumberFormat="1" applyFont="1" applyFill="1" applyBorder="1" applyAlignment="1">
      <alignment vertical="center"/>
    </xf>
    <xf numFmtId="165" fontId="46" fillId="2" borderId="32" xfId="5" applyNumberFormat="1" applyFont="1" applyFill="1" applyBorder="1" applyAlignment="1">
      <alignment vertical="center"/>
    </xf>
    <xf numFmtId="165" fontId="43" fillId="2" borderId="35" xfId="5" applyNumberFormat="1" applyFont="1" applyFill="1" applyBorder="1" applyAlignment="1">
      <alignment vertical="center"/>
    </xf>
    <xf numFmtId="165" fontId="41" fillId="2" borderId="29" xfId="5" applyNumberFormat="1" applyFont="1" applyFill="1" applyBorder="1" applyAlignment="1">
      <alignment vertical="center"/>
    </xf>
    <xf numFmtId="165" fontId="43" fillId="2" borderId="29" xfId="5" applyNumberFormat="1" applyFont="1" applyFill="1" applyBorder="1" applyAlignment="1">
      <alignment vertical="center"/>
    </xf>
    <xf numFmtId="165" fontId="41" fillId="2" borderId="29" xfId="5" quotePrefix="1" applyNumberFormat="1" applyFont="1" applyFill="1" applyBorder="1" applyAlignment="1">
      <alignment vertical="center"/>
    </xf>
    <xf numFmtId="165" fontId="41" fillId="2" borderId="29" xfId="6" applyNumberFormat="1" applyFont="1" applyFill="1" applyBorder="1" applyAlignment="1">
      <alignment vertical="center"/>
    </xf>
    <xf numFmtId="165" fontId="41" fillId="2" borderId="30" xfId="6" applyNumberFormat="1" applyFont="1" applyFill="1" applyBorder="1" applyAlignment="1">
      <alignment vertical="center"/>
    </xf>
    <xf numFmtId="165" fontId="13" fillId="2" borderId="32" xfId="6" applyNumberFormat="1" applyFont="1" applyFill="1" applyBorder="1" applyAlignment="1">
      <alignment vertical="center"/>
    </xf>
    <xf numFmtId="165" fontId="43" fillId="2" borderId="38" xfId="5" applyNumberFormat="1" applyFont="1" applyFill="1" applyBorder="1" applyAlignment="1">
      <alignment vertical="center"/>
    </xf>
    <xf numFmtId="165" fontId="14" fillId="2" borderId="29" xfId="6" applyNumberFormat="1" applyFont="1" applyFill="1" applyBorder="1" applyAlignment="1">
      <alignment vertical="center"/>
    </xf>
    <xf numFmtId="165" fontId="13" fillId="2" borderId="30" xfId="6" applyNumberFormat="1" applyFont="1" applyFill="1" applyBorder="1" applyAlignment="1">
      <alignment vertical="center"/>
    </xf>
    <xf numFmtId="165" fontId="43" fillId="2" borderId="35" xfId="6" applyNumberFormat="1" applyFont="1" applyFill="1" applyBorder="1" applyAlignment="1">
      <alignment vertical="center"/>
    </xf>
    <xf numFmtId="165" fontId="41" fillId="2" borderId="32" xfId="6" applyNumberFormat="1" applyFont="1" applyFill="1" applyBorder="1" applyAlignment="1">
      <alignment vertical="center"/>
    </xf>
    <xf numFmtId="165" fontId="14" fillId="4" borderId="38" xfId="5" applyNumberFormat="1" applyFont="1" applyFill="1" applyBorder="1" applyAlignment="1">
      <alignment vertical="center"/>
    </xf>
    <xf numFmtId="165" fontId="14" fillId="4" borderId="29" xfId="5" applyNumberFormat="1" applyFont="1" applyFill="1" applyBorder="1" applyAlignment="1">
      <alignment vertical="center"/>
    </xf>
    <xf numFmtId="165" fontId="13" fillId="4" borderId="30" xfId="5" applyNumberFormat="1" applyFont="1" applyFill="1" applyBorder="1" applyAlignment="1">
      <alignment vertical="center"/>
    </xf>
    <xf numFmtId="165" fontId="46" fillId="4" borderId="32" xfId="5" applyNumberFormat="1" applyFont="1" applyFill="1" applyBorder="1" applyAlignment="1">
      <alignment vertical="center"/>
    </xf>
    <xf numFmtId="165" fontId="43" fillId="4" borderId="35" xfId="5" applyNumberFormat="1" applyFont="1" applyFill="1" applyBorder="1" applyAlignment="1">
      <alignment vertical="center"/>
    </xf>
    <xf numFmtId="165" fontId="41" fillId="4" borderId="29" xfId="5" applyNumberFormat="1" applyFont="1" applyFill="1" applyBorder="1" applyAlignment="1">
      <alignment vertical="center"/>
    </xf>
    <xf numFmtId="165" fontId="43" fillId="4" borderId="29" xfId="5" applyNumberFormat="1" applyFont="1" applyFill="1" applyBorder="1" applyAlignment="1">
      <alignment vertical="center"/>
    </xf>
    <xf numFmtId="165" fontId="41" fillId="4" borderId="29" xfId="5" quotePrefix="1" applyNumberFormat="1" applyFont="1" applyFill="1" applyBorder="1" applyAlignment="1">
      <alignment vertical="center"/>
    </xf>
    <xf numFmtId="165" fontId="41" fillId="4" borderId="29" xfId="6" applyNumberFormat="1" applyFont="1" applyFill="1" applyBorder="1" applyAlignment="1">
      <alignment vertical="center"/>
    </xf>
    <xf numFmtId="165" fontId="41" fillId="4" borderId="30" xfId="6" applyNumberFormat="1" applyFont="1" applyFill="1" applyBorder="1" applyAlignment="1">
      <alignment vertical="center"/>
    </xf>
    <xf numFmtId="165" fontId="13" fillId="4" borderId="32" xfId="6" applyNumberFormat="1" applyFont="1" applyFill="1" applyBorder="1" applyAlignment="1">
      <alignment vertical="center"/>
    </xf>
    <xf numFmtId="165" fontId="43" fillId="4" borderId="38" xfId="5" applyNumberFormat="1" applyFont="1" applyFill="1" applyBorder="1" applyAlignment="1">
      <alignment vertical="center"/>
    </xf>
    <xf numFmtId="165" fontId="14" fillId="4" borderId="29" xfId="6" applyNumberFormat="1" applyFont="1" applyFill="1" applyBorder="1" applyAlignment="1">
      <alignment vertical="center"/>
    </xf>
    <xf numFmtId="165" fontId="13" fillId="4" borderId="30" xfId="6" applyNumberFormat="1" applyFont="1" applyFill="1" applyBorder="1" applyAlignment="1">
      <alignment vertical="center"/>
    </xf>
    <xf numFmtId="165" fontId="43" fillId="4" borderId="35" xfId="6" applyNumberFormat="1" applyFont="1" applyFill="1" applyBorder="1" applyAlignment="1">
      <alignment vertical="center"/>
    </xf>
    <xf numFmtId="165" fontId="41" fillId="4" borderId="32" xfId="6" applyNumberFormat="1" applyFont="1" applyFill="1" applyBorder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vertical="center"/>
    </xf>
    <xf numFmtId="0" fontId="53" fillId="0" borderId="0" xfId="1" applyFont="1" applyAlignment="1">
      <alignment vertical="top" wrapText="1"/>
    </xf>
    <xf numFmtId="0" fontId="54" fillId="0" borderId="0" xfId="1" applyFont="1" applyAlignment="1">
      <alignment vertical="center"/>
    </xf>
    <xf numFmtId="0" fontId="32" fillId="5" borderId="0" xfId="1" applyFont="1" applyFill="1" applyAlignment="1">
      <alignment horizontal="center" vertical="center"/>
    </xf>
    <xf numFmtId="165" fontId="42" fillId="0" borderId="7" xfId="6" applyNumberFormat="1" applyFont="1" applyFill="1" applyBorder="1" applyAlignment="1">
      <alignment vertical="center"/>
    </xf>
    <xf numFmtId="0" fontId="55" fillId="0" borderId="0" xfId="3" applyFont="1" applyAlignment="1">
      <alignment vertical="center"/>
    </xf>
    <xf numFmtId="0" fontId="56" fillId="0" borderId="0" xfId="2" applyFont="1" applyAlignment="1" applyProtection="1">
      <alignment horizontal="center"/>
      <protection locked="0"/>
    </xf>
    <xf numFmtId="165" fontId="42" fillId="2" borderId="29" xfId="6" applyNumberFormat="1" applyFont="1" applyFill="1" applyBorder="1" applyAlignment="1">
      <alignment vertical="center"/>
    </xf>
    <xf numFmtId="165" fontId="42" fillId="4" borderId="29" xfId="6" applyNumberFormat="1" applyFont="1" applyFill="1" applyBorder="1" applyAlignment="1">
      <alignment vertical="center"/>
    </xf>
    <xf numFmtId="0" fontId="15" fillId="0" borderId="22" xfId="1" applyFont="1" applyBorder="1" applyAlignment="1">
      <alignment horizontal="centerContinuous" vertical="center"/>
    </xf>
    <xf numFmtId="165" fontId="14" fillId="3" borderId="26" xfId="5" applyNumberFormat="1" applyFont="1" applyFill="1" applyBorder="1" applyAlignment="1">
      <alignment vertical="center"/>
    </xf>
    <xf numFmtId="165" fontId="14" fillId="0" borderId="26" xfId="5" applyNumberFormat="1" applyFont="1" applyBorder="1" applyAlignment="1">
      <alignment vertical="center"/>
    </xf>
    <xf numFmtId="165" fontId="14" fillId="2" borderId="26" xfId="5" applyNumberFormat="1" applyFont="1" applyFill="1" applyBorder="1" applyAlignment="1">
      <alignment vertical="center"/>
    </xf>
    <xf numFmtId="165" fontId="14" fillId="3" borderId="12" xfId="5" applyNumberFormat="1" applyFont="1" applyFill="1" applyBorder="1" applyAlignment="1">
      <alignment vertical="center"/>
    </xf>
    <xf numFmtId="165" fontId="14" fillId="0" borderId="12" xfId="5" applyNumberFormat="1" applyFont="1" applyBorder="1" applyAlignment="1">
      <alignment vertical="center"/>
    </xf>
    <xf numFmtId="165" fontId="14" fillId="2" borderId="12" xfId="5" applyNumberFormat="1" applyFont="1" applyFill="1" applyBorder="1" applyAlignment="1">
      <alignment vertical="center"/>
    </xf>
    <xf numFmtId="165" fontId="13" fillId="3" borderId="13" xfId="5" applyNumberFormat="1" applyFont="1" applyFill="1" applyBorder="1" applyAlignment="1">
      <alignment vertical="center"/>
    </xf>
    <xf numFmtId="165" fontId="13" fillId="0" borderId="13" xfId="5" applyNumberFormat="1" applyFont="1" applyBorder="1" applyAlignment="1">
      <alignment vertical="center"/>
    </xf>
    <xf numFmtId="165" fontId="13" fillId="2" borderId="13" xfId="5" applyNumberFormat="1" applyFont="1" applyFill="1" applyBorder="1" applyAlignment="1">
      <alignment vertical="center"/>
    </xf>
    <xf numFmtId="165" fontId="46" fillId="3" borderId="15" xfId="5" applyNumberFormat="1" applyFont="1" applyFill="1" applyBorder="1" applyAlignment="1">
      <alignment vertical="center"/>
    </xf>
    <xf numFmtId="165" fontId="46" fillId="0" borderId="15" xfId="5" applyNumberFormat="1" applyFont="1" applyBorder="1" applyAlignment="1">
      <alignment vertical="center"/>
    </xf>
    <xf numFmtId="165" fontId="46" fillId="2" borderId="15" xfId="5" applyNumberFormat="1" applyFont="1" applyFill="1" applyBorder="1" applyAlignment="1">
      <alignment vertical="center"/>
    </xf>
    <xf numFmtId="165" fontId="43" fillId="3" borderId="28" xfId="5" applyNumberFormat="1" applyFont="1" applyFill="1" applyBorder="1" applyAlignment="1">
      <alignment vertical="center"/>
    </xf>
    <xf numFmtId="165" fontId="43" fillId="0" borderId="28" xfId="5" applyNumberFormat="1" applyFont="1" applyBorder="1" applyAlignment="1">
      <alignment vertical="center"/>
    </xf>
    <xf numFmtId="165" fontId="43" fillId="2" borderId="28" xfId="5" applyNumberFormat="1" applyFont="1" applyFill="1" applyBorder="1" applyAlignment="1">
      <alignment vertical="center"/>
    </xf>
    <xf numFmtId="165" fontId="41" fillId="3" borderId="12" xfId="5" applyNumberFormat="1" applyFont="1" applyFill="1" applyBorder="1" applyAlignment="1">
      <alignment vertical="center"/>
    </xf>
    <xf numFmtId="165" fontId="41" fillId="0" borderId="12" xfId="5" applyNumberFormat="1" applyFont="1" applyBorder="1" applyAlignment="1">
      <alignment vertical="center"/>
    </xf>
    <xf numFmtId="165" fontId="41" fillId="2" borderId="12" xfId="5" applyNumberFormat="1" applyFont="1" applyFill="1" applyBorder="1" applyAlignment="1">
      <alignment vertical="center"/>
    </xf>
    <xf numFmtId="165" fontId="42" fillId="3" borderId="12" xfId="6" applyNumberFormat="1" applyFont="1" applyFill="1" applyBorder="1" applyAlignment="1">
      <alignment vertical="center"/>
    </xf>
    <xf numFmtId="165" fontId="8" fillId="0" borderId="12" xfId="6" applyNumberFormat="1" applyFont="1" applyFill="1" applyBorder="1" applyAlignment="1">
      <alignment vertical="center"/>
    </xf>
    <xf numFmtId="165" fontId="42" fillId="2" borderId="12" xfId="6" applyNumberFormat="1" applyFont="1" applyFill="1" applyBorder="1" applyAlignment="1">
      <alignment vertical="center"/>
    </xf>
    <xf numFmtId="165" fontId="43" fillId="3" borderId="12" xfId="5" applyNumberFormat="1" applyFont="1" applyFill="1" applyBorder="1" applyAlignment="1">
      <alignment vertical="center"/>
    </xf>
    <xf numFmtId="165" fontId="43" fillId="0" borderId="12" xfId="5" applyNumberFormat="1" applyFont="1" applyBorder="1" applyAlignment="1">
      <alignment vertical="center"/>
    </xf>
    <xf numFmtId="165" fontId="43" fillId="2" borderId="12" xfId="5" applyNumberFormat="1" applyFont="1" applyFill="1" applyBorder="1" applyAlignment="1">
      <alignment vertical="center"/>
    </xf>
    <xf numFmtId="165" fontId="41" fillId="3" borderId="12" xfId="5" quotePrefix="1" applyNumberFormat="1" applyFont="1" applyFill="1" applyBorder="1" applyAlignment="1">
      <alignment vertical="center"/>
    </xf>
    <xf numFmtId="165" fontId="41" fillId="0" borderId="12" xfId="5" quotePrefix="1" applyNumberFormat="1" applyFont="1" applyBorder="1" applyAlignment="1">
      <alignment vertical="center"/>
    </xf>
    <xf numFmtId="165" fontId="41" fillId="2" borderId="12" xfId="5" quotePrefix="1" applyNumberFormat="1" applyFont="1" applyFill="1" applyBorder="1" applyAlignment="1">
      <alignment vertical="center"/>
    </xf>
    <xf numFmtId="165" fontId="41" fillId="3" borderId="12" xfId="6" applyNumberFormat="1" applyFont="1" applyFill="1" applyBorder="1" applyAlignment="1">
      <alignment vertical="center"/>
    </xf>
    <xf numFmtId="165" fontId="41" fillId="0" borderId="12" xfId="6" applyNumberFormat="1" applyFont="1" applyFill="1" applyBorder="1" applyAlignment="1">
      <alignment vertical="center"/>
    </xf>
    <xf numFmtId="165" fontId="41" fillId="2" borderId="12" xfId="6" applyNumberFormat="1" applyFont="1" applyFill="1" applyBorder="1" applyAlignment="1">
      <alignment vertical="center"/>
    </xf>
    <xf numFmtId="165" fontId="41" fillId="3" borderId="13" xfId="6" applyNumberFormat="1" applyFont="1" applyFill="1" applyBorder="1" applyAlignment="1">
      <alignment vertical="center"/>
    </xf>
    <xf numFmtId="165" fontId="41" fillId="0" borderId="13" xfId="6" applyNumberFormat="1" applyFont="1" applyFill="1" applyBorder="1" applyAlignment="1">
      <alignment vertical="center"/>
    </xf>
    <xf numFmtId="165" fontId="41" fillId="2" borderId="13" xfId="6" applyNumberFormat="1" applyFont="1" applyFill="1" applyBorder="1" applyAlignment="1">
      <alignment vertical="center"/>
    </xf>
    <xf numFmtId="165" fontId="13" fillId="3" borderId="15" xfId="6" applyNumberFormat="1" applyFont="1" applyFill="1" applyBorder="1" applyAlignment="1">
      <alignment vertical="center"/>
    </xf>
    <xf numFmtId="165" fontId="13" fillId="0" borderId="15" xfId="6" applyNumberFormat="1" applyFont="1" applyFill="1" applyBorder="1" applyAlignment="1">
      <alignment vertical="center"/>
    </xf>
    <xf numFmtId="165" fontId="13" fillId="2" borderId="15" xfId="6" applyNumberFormat="1" applyFont="1" applyFill="1" applyBorder="1" applyAlignment="1">
      <alignment vertical="center"/>
    </xf>
    <xf numFmtId="165" fontId="43" fillId="3" borderId="26" xfId="5" applyNumberFormat="1" applyFont="1" applyFill="1" applyBorder="1" applyAlignment="1">
      <alignment vertical="center"/>
    </xf>
    <xf numFmtId="165" fontId="43" fillId="0" borderId="26" xfId="5" applyNumberFormat="1" applyFont="1" applyBorder="1" applyAlignment="1">
      <alignment vertical="center"/>
    </xf>
    <xf numFmtId="165" fontId="43" fillId="2" borderId="26" xfId="5" applyNumberFormat="1" applyFont="1" applyFill="1" applyBorder="1" applyAlignment="1">
      <alignment vertical="center"/>
    </xf>
    <xf numFmtId="165" fontId="14" fillId="3" borderId="12" xfId="6" applyNumberFormat="1" applyFont="1" applyFill="1" applyBorder="1" applyAlignment="1">
      <alignment vertical="center"/>
    </xf>
    <xf numFmtId="165" fontId="14" fillId="0" borderId="12" xfId="6" applyNumberFormat="1" applyFont="1" applyFill="1" applyBorder="1" applyAlignment="1">
      <alignment vertical="center"/>
    </xf>
    <xf numFmtId="165" fontId="14" fillId="2" borderId="12" xfId="6" applyNumberFormat="1" applyFont="1" applyFill="1" applyBorder="1" applyAlignment="1">
      <alignment vertical="center"/>
    </xf>
    <xf numFmtId="165" fontId="13" fillId="3" borderId="13" xfId="6" applyNumberFormat="1" applyFont="1" applyFill="1" applyBorder="1" applyAlignment="1">
      <alignment vertical="center"/>
    </xf>
    <xf numFmtId="165" fontId="13" fillId="0" borderId="13" xfId="6" applyNumberFormat="1" applyFont="1" applyFill="1" applyBorder="1" applyAlignment="1">
      <alignment vertical="center"/>
    </xf>
    <xf numFmtId="165" fontId="13" fillId="2" borderId="13" xfId="6" applyNumberFormat="1" applyFont="1" applyFill="1" applyBorder="1" applyAlignment="1">
      <alignment vertical="center"/>
    </xf>
    <xf numFmtId="165" fontId="43" fillId="3" borderId="28" xfId="6" applyNumberFormat="1" applyFont="1" applyFill="1" applyBorder="1" applyAlignment="1">
      <alignment vertical="center"/>
    </xf>
    <xf numFmtId="165" fontId="43" fillId="0" borderId="28" xfId="6" applyNumberFormat="1" applyFont="1" applyFill="1" applyBorder="1" applyAlignment="1">
      <alignment vertical="center"/>
    </xf>
    <xf numFmtId="165" fontId="43" fillId="2" borderId="28" xfId="6" applyNumberFormat="1" applyFont="1" applyFill="1" applyBorder="1" applyAlignment="1">
      <alignment vertical="center"/>
    </xf>
    <xf numFmtId="165" fontId="14" fillId="4" borderId="40" xfId="5" applyNumberFormat="1" applyFont="1" applyFill="1" applyBorder="1" applyAlignment="1">
      <alignment vertical="center"/>
    </xf>
    <xf numFmtId="165" fontId="14" fillId="4" borderId="5" xfId="5" applyNumberFormat="1" applyFont="1" applyFill="1" applyBorder="1" applyAlignment="1">
      <alignment vertical="center"/>
    </xf>
    <xf numFmtId="165" fontId="13" fillId="4" borderId="37" xfId="5" applyNumberFormat="1" applyFont="1" applyFill="1" applyBorder="1" applyAlignment="1">
      <alignment vertical="center"/>
    </xf>
    <xf numFmtId="165" fontId="46" fillId="4" borderId="21" xfId="5" applyNumberFormat="1" applyFont="1" applyFill="1" applyBorder="1" applyAlignment="1">
      <alignment vertical="center"/>
    </xf>
    <xf numFmtId="165" fontId="43" fillId="4" borderId="34" xfId="5" applyNumberFormat="1" applyFont="1" applyFill="1" applyBorder="1" applyAlignment="1">
      <alignment vertical="center"/>
    </xf>
    <xf numFmtId="165" fontId="41" fillId="4" borderId="5" xfId="5" applyNumberFormat="1" applyFont="1" applyFill="1" applyBorder="1" applyAlignment="1">
      <alignment vertical="center"/>
    </xf>
    <xf numFmtId="165" fontId="42" fillId="4" borderId="5" xfId="6" applyNumberFormat="1" applyFont="1" applyFill="1" applyBorder="1" applyAlignment="1">
      <alignment vertical="center"/>
    </xf>
    <xf numFmtId="165" fontId="43" fillId="4" borderId="5" xfId="5" applyNumberFormat="1" applyFont="1" applyFill="1" applyBorder="1" applyAlignment="1">
      <alignment vertical="center"/>
    </xf>
    <xf numFmtId="165" fontId="41" fillId="4" borderId="5" xfId="5" quotePrefix="1" applyNumberFormat="1" applyFont="1" applyFill="1" applyBorder="1" applyAlignment="1">
      <alignment vertical="center"/>
    </xf>
    <xf numFmtId="165" fontId="41" fillId="4" borderId="5" xfId="6" applyNumberFormat="1" applyFont="1" applyFill="1" applyBorder="1" applyAlignment="1">
      <alignment vertical="center"/>
    </xf>
    <xf numFmtId="165" fontId="41" fillId="4" borderId="37" xfId="6" applyNumberFormat="1" applyFont="1" applyFill="1" applyBorder="1" applyAlignment="1">
      <alignment vertical="center"/>
    </xf>
    <xf numFmtId="165" fontId="13" fillId="4" borderId="21" xfId="6" applyNumberFormat="1" applyFont="1" applyFill="1" applyBorder="1" applyAlignment="1">
      <alignment vertical="center"/>
    </xf>
    <xf numFmtId="165" fontId="43" fillId="4" borderId="40" xfId="5" applyNumberFormat="1" applyFont="1" applyFill="1" applyBorder="1" applyAlignment="1">
      <alignment vertical="center"/>
    </xf>
    <xf numFmtId="165" fontId="14" fillId="4" borderId="5" xfId="6" applyNumberFormat="1" applyFont="1" applyFill="1" applyBorder="1" applyAlignment="1">
      <alignment vertical="center"/>
    </xf>
    <xf numFmtId="165" fontId="13" fillId="4" borderId="37" xfId="6" applyNumberFormat="1" applyFont="1" applyFill="1" applyBorder="1" applyAlignment="1">
      <alignment vertical="center"/>
    </xf>
    <xf numFmtId="165" fontId="43" fillId="4" borderId="34" xfId="6" applyNumberFormat="1" applyFont="1" applyFill="1" applyBorder="1" applyAlignment="1">
      <alignment vertical="center"/>
    </xf>
    <xf numFmtId="165" fontId="41" fillId="4" borderId="44" xfId="6" applyNumberFormat="1" applyFont="1" applyFill="1" applyBorder="1" applyAlignment="1">
      <alignment vertical="center"/>
    </xf>
    <xf numFmtId="165" fontId="14" fillId="0" borderId="28" xfId="5" applyNumberFormat="1" applyFont="1" applyBorder="1" applyAlignment="1">
      <alignment vertical="center"/>
    </xf>
    <xf numFmtId="165" fontId="42" fillId="0" borderId="12" xfId="6" applyNumberFormat="1" applyFont="1" applyFill="1" applyBorder="1" applyAlignment="1">
      <alignment vertical="center"/>
    </xf>
    <xf numFmtId="165" fontId="41" fillId="0" borderId="15" xfId="6" applyNumberFormat="1" applyFont="1" applyFill="1" applyBorder="1" applyAlignment="1">
      <alignment vertical="center"/>
    </xf>
    <xf numFmtId="0" fontId="15" fillId="0" borderId="15" xfId="1" applyFont="1" applyBorder="1" applyAlignment="1">
      <alignment horizontal="center" vertical="center"/>
    </xf>
    <xf numFmtId="3" fontId="12" fillId="0" borderId="45" xfId="0" applyNumberFormat="1" applyFont="1" applyBorder="1" applyAlignment="1">
      <alignment horizontal="center" vertical="center"/>
    </xf>
    <xf numFmtId="3" fontId="12" fillId="0" borderId="32" xfId="0" applyNumberFormat="1" applyFont="1" applyBorder="1" applyAlignment="1">
      <alignment horizontal="center" vertical="center"/>
    </xf>
    <xf numFmtId="3" fontId="34" fillId="0" borderId="32" xfId="0" applyNumberFormat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8" fillId="6" borderId="26" xfId="0" applyFont="1" applyFill="1" applyBorder="1" applyAlignment="1">
      <alignment horizontal="left" vertical="top" wrapText="1"/>
    </xf>
    <xf numFmtId="0" fontId="59" fillId="3" borderId="14" xfId="0" applyFont="1" applyFill="1" applyBorder="1" applyAlignment="1">
      <alignment horizontal="left" vertical="top" wrapText="1"/>
    </xf>
    <xf numFmtId="0" fontId="61" fillId="0" borderId="0" xfId="0" applyFont="1" applyAlignment="1">
      <alignment horizontal="centerContinuous" vertical="center"/>
    </xf>
    <xf numFmtId="0" fontId="11" fillId="3" borderId="0" xfId="0" applyFont="1" applyFill="1" applyAlignment="1">
      <alignment horizontal="center" vertical="center"/>
    </xf>
    <xf numFmtId="165" fontId="65" fillId="3" borderId="14" xfId="0" applyNumberFormat="1" applyFont="1" applyFill="1" applyBorder="1" applyAlignment="1">
      <alignment vertical="center"/>
    </xf>
    <xf numFmtId="0" fontId="62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0" fontId="9" fillId="0" borderId="28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9" fillId="8" borderId="28" xfId="0" applyFont="1" applyFill="1" applyBorder="1" applyAlignment="1">
      <alignment horizontal="left" vertical="top" wrapText="1" indent="2"/>
    </xf>
    <xf numFmtId="0" fontId="11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9" fillId="8" borderId="12" xfId="0" applyFont="1" applyFill="1" applyBorder="1" applyAlignment="1">
      <alignment horizontal="left" vertical="top" wrapText="1" indent="2"/>
    </xf>
    <xf numFmtId="0" fontId="9" fillId="0" borderId="25" xfId="0" applyFont="1" applyBorder="1" applyAlignment="1">
      <alignment horizontal="left" vertical="top" wrapText="1" indent="4"/>
    </xf>
    <xf numFmtId="0" fontId="67" fillId="0" borderId="0" xfId="0" applyFont="1" applyAlignment="1">
      <alignment horizontal="right" vertical="center"/>
    </xf>
    <xf numFmtId="0" fontId="68" fillId="0" borderId="0" xfId="0" applyFont="1" applyAlignment="1">
      <alignment vertical="center"/>
    </xf>
    <xf numFmtId="0" fontId="9" fillId="8" borderId="28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8" borderId="12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10" fillId="0" borderId="0" xfId="0" applyFont="1" applyAlignment="1">
      <alignment horizontal="right" vertical="center"/>
    </xf>
    <xf numFmtId="0" fontId="69" fillId="0" borderId="0" xfId="0" applyFont="1" applyAlignment="1">
      <alignment horizontal="right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0" fillId="3" borderId="14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vertical="top" wrapText="1"/>
    </xf>
    <xf numFmtId="0" fontId="2" fillId="0" borderId="52" xfId="0" applyFont="1" applyBorder="1" applyAlignment="1">
      <alignment vertical="top" wrapText="1"/>
    </xf>
    <xf numFmtId="0" fontId="6" fillId="0" borderId="16" xfId="1" applyFont="1" applyBorder="1" applyAlignment="1">
      <alignment horizontal="center" vertical="center" wrapText="1"/>
    </xf>
    <xf numFmtId="0" fontId="6" fillId="0" borderId="58" xfId="1" applyFont="1" applyBorder="1" applyAlignment="1">
      <alignment horizontal="center" vertical="center" wrapText="1"/>
    </xf>
    <xf numFmtId="165" fontId="65" fillId="9" borderId="26" xfId="0" applyNumberFormat="1" applyFont="1" applyFill="1" applyBorder="1" applyAlignment="1">
      <alignment vertical="center"/>
    </xf>
    <xf numFmtId="0" fontId="59" fillId="3" borderId="14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horizontal="center" vertical="center"/>
    </xf>
    <xf numFmtId="0" fontId="58" fillId="9" borderId="26" xfId="0" applyFont="1" applyFill="1" applyBorder="1" applyAlignment="1">
      <alignment horizontal="left" vertical="top" wrapText="1"/>
    </xf>
    <xf numFmtId="165" fontId="60" fillId="9" borderId="26" xfId="0" applyNumberFormat="1" applyFont="1" applyFill="1" applyBorder="1" applyAlignment="1">
      <alignment vertical="center"/>
    </xf>
    <xf numFmtId="0" fontId="59" fillId="3" borderId="24" xfId="0" applyFont="1" applyFill="1" applyBorder="1" applyAlignment="1">
      <alignment horizontal="left" vertical="top" wrapText="1"/>
    </xf>
    <xf numFmtId="165" fontId="65" fillId="3" borderId="24" xfId="0" applyNumberFormat="1" applyFont="1" applyFill="1" applyBorder="1" applyAlignment="1">
      <alignment vertical="center"/>
    </xf>
    <xf numFmtId="165" fontId="9" fillId="0" borderId="28" xfId="0" applyNumberFormat="1" applyFont="1" applyBorder="1" applyAlignment="1">
      <alignment horizontal="left" vertical="center"/>
    </xf>
    <xf numFmtId="165" fontId="9" fillId="0" borderId="28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5" fontId="60" fillId="9" borderId="28" xfId="0" applyNumberFormat="1" applyFont="1" applyFill="1" applyBorder="1" applyAlignment="1">
      <alignment vertical="center"/>
    </xf>
    <xf numFmtId="165" fontId="9" fillId="9" borderId="61" xfId="0" applyNumberFormat="1" applyFont="1" applyFill="1" applyBorder="1" applyAlignment="1">
      <alignment horizontal="center" vertical="center"/>
    </xf>
    <xf numFmtId="0" fontId="59" fillId="3" borderId="24" xfId="0" applyFont="1" applyFill="1" applyBorder="1" applyAlignment="1">
      <alignment horizontal="center" vertical="top" wrapText="1"/>
    </xf>
    <xf numFmtId="165" fontId="60" fillId="3" borderId="24" xfId="0" applyNumberFormat="1" applyFont="1" applyFill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52" xfId="0" applyNumberFormat="1" applyFont="1" applyBorder="1" applyAlignment="1">
      <alignment vertical="center"/>
    </xf>
    <xf numFmtId="165" fontId="60" fillId="0" borderId="28" xfId="0" applyNumberFormat="1" applyFont="1" applyBorder="1" applyAlignment="1">
      <alignment vertical="center"/>
    </xf>
    <xf numFmtId="165" fontId="9" fillId="0" borderId="52" xfId="0" applyNumberFormat="1" applyFont="1" applyBorder="1" applyAlignment="1">
      <alignment horizontal="left" vertical="center"/>
    </xf>
    <xf numFmtId="0" fontId="39" fillId="9" borderId="12" xfId="13" applyFont="1" applyFill="1" applyBorder="1" applyAlignment="1">
      <alignment horizontal="left" vertical="center"/>
    </xf>
    <xf numFmtId="0" fontId="6" fillId="0" borderId="12" xfId="13" quotePrefix="1" applyFont="1" applyBorder="1" applyAlignment="1">
      <alignment horizontal="left" vertical="center" indent="2"/>
    </xf>
    <xf numFmtId="49" fontId="39" fillId="9" borderId="12" xfId="13" applyNumberFormat="1" applyFont="1" applyFill="1" applyBorder="1" applyAlignment="1">
      <alignment horizontal="left" vertical="center"/>
    </xf>
    <xf numFmtId="165" fontId="11" fillId="9" borderId="28" xfId="0" applyNumberFormat="1" applyFont="1" applyFill="1" applyBorder="1" applyAlignment="1">
      <alignment vertical="center"/>
    </xf>
    <xf numFmtId="0" fontId="6" fillId="0" borderId="12" xfId="13" quotePrefix="1" applyFont="1" applyBorder="1" applyAlignment="1">
      <alignment horizontal="left" vertical="center" indent="4"/>
    </xf>
    <xf numFmtId="0" fontId="6" fillId="0" borderId="25" xfId="13" quotePrefix="1" applyFont="1" applyBorder="1" applyAlignment="1">
      <alignment horizontal="left" vertical="center" indent="4"/>
    </xf>
    <xf numFmtId="165" fontId="11" fillId="0" borderId="25" xfId="0" applyNumberFormat="1" applyFont="1" applyBorder="1" applyAlignment="1">
      <alignment vertical="center"/>
    </xf>
    <xf numFmtId="0" fontId="39" fillId="0" borderId="28" xfId="13" applyFont="1" applyBorder="1" applyAlignment="1">
      <alignment horizontal="left" vertical="center"/>
    </xf>
    <xf numFmtId="49" fontId="39" fillId="0" borderId="12" xfId="13" applyNumberFormat="1" applyFont="1" applyBorder="1" applyAlignment="1">
      <alignment horizontal="left" vertical="center"/>
    </xf>
    <xf numFmtId="0" fontId="6" fillId="0" borderId="13" xfId="13" quotePrefix="1" applyFont="1" applyBorder="1" applyAlignment="1">
      <alignment horizontal="left" vertical="center" indent="4"/>
    </xf>
    <xf numFmtId="165" fontId="11" fillId="0" borderId="11" xfId="0" applyNumberFormat="1" applyFont="1" applyBorder="1" applyAlignment="1">
      <alignment vertical="center"/>
    </xf>
    <xf numFmtId="165" fontId="60" fillId="0" borderId="25" xfId="0" applyNumberFormat="1" applyFont="1" applyBorder="1" applyAlignment="1">
      <alignment vertical="center"/>
    </xf>
    <xf numFmtId="0" fontId="6" fillId="0" borderId="28" xfId="13" applyFont="1" applyBorder="1" applyAlignment="1">
      <alignment horizontal="left" vertical="center" indent="1"/>
    </xf>
    <xf numFmtId="0" fontId="6" fillId="0" borderId="52" xfId="13" applyFont="1" applyBorder="1" applyAlignment="1">
      <alignment horizontal="left" vertical="center" indent="1"/>
    </xf>
    <xf numFmtId="165" fontId="60" fillId="0" borderId="63" xfId="0" applyNumberFormat="1" applyFont="1" applyBorder="1" applyAlignment="1">
      <alignment vertical="center"/>
    </xf>
    <xf numFmtId="165" fontId="60" fillId="0" borderId="64" xfId="0" applyNumberFormat="1" applyFont="1" applyBorder="1" applyAlignment="1">
      <alignment vertical="center"/>
    </xf>
    <xf numFmtId="165" fontId="11" fillId="0" borderId="64" xfId="0" applyNumberFormat="1" applyFont="1" applyBorder="1" applyAlignment="1">
      <alignment vertical="center"/>
    </xf>
    <xf numFmtId="165" fontId="11" fillId="0" borderId="65" xfId="0" applyNumberFormat="1" applyFont="1" applyBorder="1" applyAlignment="1">
      <alignment vertical="center"/>
    </xf>
    <xf numFmtId="0" fontId="65" fillId="9" borderId="26" xfId="0" applyFont="1" applyFill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70" fillId="9" borderId="26" xfId="0" applyFont="1" applyFill="1" applyBorder="1" applyAlignment="1">
      <alignment horizontal="center" vertical="top" wrapText="1"/>
    </xf>
    <xf numFmtId="0" fontId="6" fillId="0" borderId="25" xfId="13" quotePrefix="1" applyFont="1" applyBorder="1" applyAlignment="1">
      <alignment horizontal="left" vertical="center" indent="2"/>
    </xf>
    <xf numFmtId="165" fontId="11" fillId="0" borderId="62" xfId="0" applyNumberFormat="1" applyFont="1" applyBorder="1" applyAlignment="1">
      <alignment vertical="center"/>
    </xf>
    <xf numFmtId="0" fontId="9" fillId="8" borderId="63" xfId="0" applyFont="1" applyFill="1" applyBorder="1" applyAlignment="1">
      <alignment horizontal="left" vertical="top" wrapText="1"/>
    </xf>
    <xf numFmtId="0" fontId="9" fillId="0" borderId="64" xfId="0" applyFont="1" applyBorder="1" applyAlignment="1">
      <alignment horizontal="left" vertical="top" wrapText="1"/>
    </xf>
    <xf numFmtId="0" fontId="9" fillId="0" borderId="63" xfId="0" applyFont="1" applyBorder="1" applyAlignment="1">
      <alignment horizontal="left" vertical="top" wrapText="1"/>
    </xf>
    <xf numFmtId="0" fontId="9" fillId="0" borderId="62" xfId="0" applyFont="1" applyBorder="1" applyAlignment="1">
      <alignment horizontal="left" vertical="top" wrapText="1"/>
    </xf>
    <xf numFmtId="165" fontId="11" fillId="0" borderId="12" xfId="0" applyNumberFormat="1" applyFont="1" applyBorder="1" applyAlignment="1">
      <alignment horizontal="center" vertical="center"/>
    </xf>
    <xf numFmtId="165" fontId="11" fillId="0" borderId="28" xfId="0" applyNumberFormat="1" applyFont="1" applyBorder="1" applyAlignment="1">
      <alignment horizontal="center" vertical="center"/>
    </xf>
    <xf numFmtId="165" fontId="11" fillId="0" borderId="52" xfId="0" applyNumberFormat="1" applyFont="1" applyBorder="1" applyAlignment="1">
      <alignment horizontal="center" vertical="center"/>
    </xf>
    <xf numFmtId="165" fontId="60" fillId="9" borderId="26" xfId="0" applyNumberFormat="1" applyFont="1" applyFill="1" applyBorder="1" applyAlignment="1">
      <alignment horizontal="center" vertical="center"/>
    </xf>
    <xf numFmtId="165" fontId="11" fillId="0" borderId="25" xfId="0" applyNumberFormat="1" applyFont="1" applyBorder="1" applyAlignment="1">
      <alignment horizontal="center" vertical="center"/>
    </xf>
    <xf numFmtId="0" fontId="81" fillId="3" borderId="24" xfId="0" applyFont="1" applyFill="1" applyBorder="1" applyAlignment="1">
      <alignment horizontal="left" vertical="top" wrapText="1"/>
    </xf>
    <xf numFmtId="165" fontId="77" fillId="3" borderId="24" xfId="0" applyNumberFormat="1" applyFont="1" applyFill="1" applyBorder="1" applyAlignment="1">
      <alignment horizontal="center" vertical="center"/>
    </xf>
    <xf numFmtId="165" fontId="77" fillId="3" borderId="24" xfId="0" applyNumberFormat="1" applyFont="1" applyFill="1" applyBorder="1" applyAlignment="1">
      <alignment vertical="center"/>
    </xf>
    <xf numFmtId="165" fontId="82" fillId="3" borderId="66" xfId="0" applyNumberFormat="1" applyFont="1" applyFill="1" applyBorder="1" applyAlignment="1">
      <alignment horizontal="center" vertical="center"/>
    </xf>
    <xf numFmtId="165" fontId="75" fillId="0" borderId="12" xfId="0" applyNumberFormat="1" applyFont="1" applyBorder="1" applyAlignment="1">
      <alignment horizontal="center" vertical="center"/>
    </xf>
    <xf numFmtId="165" fontId="77" fillId="0" borderId="63" xfId="0" applyNumberFormat="1" applyFont="1" applyBorder="1" applyAlignment="1">
      <alignment vertical="center"/>
    </xf>
    <xf numFmtId="165" fontId="82" fillId="0" borderId="28" xfId="0" applyNumberFormat="1" applyFont="1" applyBorder="1" applyAlignment="1">
      <alignment horizontal="center" vertical="center"/>
    </xf>
    <xf numFmtId="165" fontId="82" fillId="0" borderId="28" xfId="0" applyNumberFormat="1" applyFont="1" applyBorder="1" applyAlignment="1">
      <alignment horizontal="left" vertical="top" wrapText="1"/>
    </xf>
    <xf numFmtId="0" fontId="34" fillId="0" borderId="12" xfId="13" quotePrefix="1" applyFont="1" applyBorder="1" applyAlignment="1">
      <alignment horizontal="left" vertical="center" indent="2"/>
    </xf>
    <xf numFmtId="165" fontId="75" fillId="0" borderId="28" xfId="0" applyNumberFormat="1" applyFont="1" applyBorder="1" applyAlignment="1">
      <alignment horizontal="center" vertical="center"/>
    </xf>
    <xf numFmtId="165" fontId="77" fillId="0" borderId="64" xfId="0" applyNumberFormat="1" applyFont="1" applyBorder="1" applyAlignment="1">
      <alignment vertical="center"/>
    </xf>
    <xf numFmtId="165" fontId="75" fillId="0" borderId="64" xfId="0" applyNumberFormat="1" applyFont="1" applyBorder="1" applyAlignment="1">
      <alignment vertical="center"/>
    </xf>
    <xf numFmtId="165" fontId="75" fillId="0" borderId="65" xfId="0" applyNumberFormat="1" applyFont="1" applyBorder="1" applyAlignment="1">
      <alignment vertical="center"/>
    </xf>
    <xf numFmtId="0" fontId="63" fillId="9" borderId="26" xfId="0" applyFont="1" applyFill="1" applyBorder="1" applyAlignment="1">
      <alignment horizontal="left" vertical="top" wrapText="1"/>
    </xf>
    <xf numFmtId="165" fontId="77" fillId="9" borderId="26" xfId="0" applyNumberFormat="1" applyFont="1" applyFill="1" applyBorder="1" applyAlignment="1">
      <alignment horizontal="center" vertical="center"/>
    </xf>
    <xf numFmtId="165" fontId="77" fillId="9" borderId="26" xfId="0" applyNumberFormat="1" applyFont="1" applyFill="1" applyBorder="1" applyAlignment="1">
      <alignment vertical="center"/>
    </xf>
    <xf numFmtId="165" fontId="82" fillId="9" borderId="61" xfId="0" applyNumberFormat="1" applyFont="1" applyFill="1" applyBorder="1" applyAlignment="1">
      <alignment horizontal="center" vertical="center"/>
    </xf>
    <xf numFmtId="165" fontId="82" fillId="0" borderId="28" xfId="0" applyNumberFormat="1" applyFont="1" applyBorder="1" applyAlignment="1">
      <alignment horizontal="center" vertical="top"/>
    </xf>
    <xf numFmtId="0" fontId="34" fillId="0" borderId="12" xfId="13" quotePrefix="1" applyFont="1" applyBorder="1" applyAlignment="1">
      <alignment horizontal="left" vertical="top" wrapText="1" indent="2"/>
    </xf>
    <xf numFmtId="165" fontId="82" fillId="0" borderId="28" xfId="0" quotePrefix="1" applyNumberFormat="1" applyFont="1" applyBorder="1" applyAlignment="1">
      <alignment horizontal="left" vertical="top" wrapText="1"/>
    </xf>
    <xf numFmtId="0" fontId="63" fillId="9" borderId="2" xfId="0" applyFont="1" applyFill="1" applyBorder="1" applyAlignment="1">
      <alignment horizontal="left" vertical="top" wrapText="1"/>
    </xf>
    <xf numFmtId="0" fontId="34" fillId="0" borderId="15" xfId="13" quotePrefix="1" applyFont="1" applyBorder="1" applyAlignment="1">
      <alignment horizontal="left" vertical="top" wrapText="1" indent="2"/>
    </xf>
    <xf numFmtId="165" fontId="62" fillId="0" borderId="15" xfId="0" applyNumberFormat="1" applyFont="1" applyBorder="1" applyAlignment="1">
      <alignment horizontal="left" vertical="top" wrapText="1"/>
    </xf>
    <xf numFmtId="165" fontId="82" fillId="0" borderId="15" xfId="0" applyNumberFormat="1" applyFont="1" applyBorder="1" applyAlignment="1">
      <alignment horizontal="left" vertical="top" wrapText="1"/>
    </xf>
    <xf numFmtId="0" fontId="34" fillId="0" borderId="28" xfId="13" quotePrefix="1" applyFont="1" applyBorder="1" applyAlignment="1">
      <alignment horizontal="left" vertical="top" wrapText="1" indent="2"/>
    </xf>
    <xf numFmtId="0" fontId="34" fillId="0" borderId="13" xfId="13" quotePrefix="1" applyFont="1" applyBorder="1" applyAlignment="1">
      <alignment horizontal="left" vertical="top" wrapText="1" indent="2"/>
    </xf>
    <xf numFmtId="165" fontId="62" fillId="0" borderId="11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75" fillId="0" borderId="11" xfId="0" applyNumberFormat="1" applyFont="1" applyBorder="1" applyAlignment="1">
      <alignment horizontal="center" vertical="center"/>
    </xf>
    <xf numFmtId="165" fontId="75" fillId="0" borderId="68" xfId="0" applyNumberFormat="1" applyFont="1" applyBorder="1" applyAlignment="1">
      <alignment vertical="center"/>
    </xf>
    <xf numFmtId="0" fontId="34" fillId="0" borderId="28" xfId="13" quotePrefix="1" applyFont="1" applyBorder="1" applyAlignment="1">
      <alignment vertical="top" wrapText="1"/>
    </xf>
    <xf numFmtId="0" fontId="34" fillId="10" borderId="52" xfId="19" applyNumberFormat="1" applyFont="1" applyFill="1" applyBorder="1" applyAlignment="1">
      <alignment vertical="top" wrapText="1"/>
    </xf>
    <xf numFmtId="165" fontId="82" fillId="0" borderId="28" xfId="0" applyNumberFormat="1" applyFont="1" applyBorder="1" applyAlignment="1">
      <alignment vertical="top" wrapText="1"/>
    </xf>
    <xf numFmtId="0" fontId="34" fillId="0" borderId="15" xfId="0" applyFont="1" applyBorder="1" applyAlignment="1">
      <alignment horizontal="left" vertical="top" wrapText="1"/>
    </xf>
    <xf numFmtId="164" fontId="34" fillId="0" borderId="70" xfId="0" applyNumberFormat="1" applyFont="1" applyBorder="1" applyAlignment="1">
      <alignment horizontal="left" vertical="top" wrapText="1"/>
    </xf>
    <xf numFmtId="164" fontId="34" fillId="0" borderId="15" xfId="0" applyNumberFormat="1" applyFont="1" applyBorder="1" applyAlignment="1">
      <alignment horizontal="left" vertical="top" wrapText="1"/>
    </xf>
    <xf numFmtId="165" fontId="62" fillId="0" borderId="26" xfId="0" applyNumberFormat="1" applyFont="1" applyBorder="1" applyAlignment="1">
      <alignment horizontal="left" vertical="top" wrapText="1"/>
    </xf>
    <xf numFmtId="0" fontId="83" fillId="0" borderId="12" xfId="13" quotePrefix="1" applyFont="1" applyBorder="1" applyAlignment="1">
      <alignment horizontal="left" vertical="top" wrapText="1"/>
    </xf>
    <xf numFmtId="165" fontId="76" fillId="0" borderId="12" xfId="0" applyNumberFormat="1" applyFont="1" applyBorder="1" applyAlignment="1">
      <alignment horizontal="center" vertical="top"/>
    </xf>
    <xf numFmtId="165" fontId="30" fillId="0" borderId="63" xfId="0" applyNumberFormat="1" applyFont="1" applyBorder="1" applyAlignment="1">
      <alignment vertical="top"/>
    </xf>
    <xf numFmtId="165" fontId="83" fillId="0" borderId="28" xfId="0" applyNumberFormat="1" applyFont="1" applyBorder="1" applyAlignment="1">
      <alignment horizontal="left" vertical="top" wrapText="1"/>
    </xf>
    <xf numFmtId="165" fontId="76" fillId="0" borderId="28" xfId="0" applyNumberFormat="1" applyFont="1" applyBorder="1" applyAlignment="1">
      <alignment horizontal="center" vertical="center"/>
    </xf>
    <xf numFmtId="165" fontId="30" fillId="0" borderId="64" xfId="0" applyNumberFormat="1" applyFont="1" applyBorder="1" applyAlignment="1">
      <alignment vertical="center"/>
    </xf>
    <xf numFmtId="165" fontId="76" fillId="0" borderId="64" xfId="0" applyNumberFormat="1" applyFont="1" applyBorder="1" applyAlignment="1">
      <alignment vertical="center"/>
    </xf>
    <xf numFmtId="165" fontId="83" fillId="0" borderId="28" xfId="0" applyNumberFormat="1" applyFont="1" applyBorder="1" applyAlignment="1">
      <alignment horizontal="center" vertical="center"/>
    </xf>
    <xf numFmtId="165" fontId="80" fillId="0" borderId="12" xfId="0" applyNumberFormat="1" applyFont="1" applyBorder="1" applyAlignment="1">
      <alignment horizontal="left" vertical="center" wrapText="1"/>
    </xf>
    <xf numFmtId="0" fontId="9" fillId="0" borderId="12" xfId="0" applyFont="1" applyBorder="1" applyAlignment="1">
      <alignment vertical="top" wrapText="1"/>
    </xf>
    <xf numFmtId="0" fontId="72" fillId="0" borderId="67" xfId="0" applyFont="1" applyBorder="1" applyAlignment="1">
      <alignment horizontal="left" vertical="top" wrapText="1"/>
    </xf>
    <xf numFmtId="0" fontId="34" fillId="0" borderId="72" xfId="0" applyFont="1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15" xfId="0" applyBorder="1"/>
    <xf numFmtId="165" fontId="82" fillId="0" borderId="28" xfId="0" applyNumberFormat="1" applyFont="1" applyBorder="1" applyAlignment="1">
      <alignment horizontal="left" vertical="center" wrapText="1"/>
    </xf>
    <xf numFmtId="165" fontId="79" fillId="0" borderId="28" xfId="0" applyNumberFormat="1" applyFont="1" applyBorder="1" applyAlignment="1">
      <alignment horizontal="center" vertical="center"/>
    </xf>
    <xf numFmtId="165" fontId="82" fillId="0" borderId="25" xfId="0" applyNumberFormat="1" applyFont="1" applyBorder="1" applyAlignment="1">
      <alignment horizontal="left" vertical="top" wrapText="1"/>
    </xf>
    <xf numFmtId="165" fontId="84" fillId="0" borderId="28" xfId="0" quotePrefix="1" applyNumberFormat="1" applyFont="1" applyBorder="1" applyAlignment="1">
      <alignment horizontal="left" vertical="top" wrapText="1"/>
    </xf>
    <xf numFmtId="0" fontId="84" fillId="0" borderId="12" xfId="13" quotePrefix="1" applyFont="1" applyBorder="1" applyAlignment="1">
      <alignment horizontal="left" vertical="top" wrapText="1"/>
    </xf>
    <xf numFmtId="165" fontId="84" fillId="0" borderId="28" xfId="0" applyNumberFormat="1" applyFont="1" applyBorder="1" applyAlignment="1">
      <alignment horizontal="left" vertical="top" wrapText="1"/>
    </xf>
    <xf numFmtId="165" fontId="80" fillId="0" borderId="25" xfId="0" applyNumberFormat="1" applyFont="1" applyBorder="1" applyAlignment="1">
      <alignment horizontal="left" vertical="center" wrapText="1"/>
    </xf>
    <xf numFmtId="0" fontId="9" fillId="0" borderId="25" xfId="0" applyFont="1" applyBorder="1" applyAlignment="1">
      <alignment vertical="top" wrapText="1"/>
    </xf>
    <xf numFmtId="165" fontId="83" fillId="5" borderId="28" xfId="0" applyNumberFormat="1" applyFont="1" applyFill="1" applyBorder="1" applyAlignment="1">
      <alignment horizontal="left" vertical="top" wrapText="1"/>
    </xf>
    <xf numFmtId="0" fontId="72" fillId="0" borderId="16" xfId="1" applyFont="1" applyBorder="1" applyAlignment="1">
      <alignment horizontal="center" vertical="center" wrapText="1"/>
    </xf>
    <xf numFmtId="165" fontId="62" fillId="0" borderId="52" xfId="0" applyNumberFormat="1" applyFont="1" applyBorder="1" applyAlignment="1">
      <alignment horizontal="left" vertical="top" wrapText="1"/>
    </xf>
    <xf numFmtId="165" fontId="75" fillId="0" borderId="52" xfId="0" applyNumberFormat="1" applyFont="1" applyBorder="1" applyAlignment="1">
      <alignment horizontal="center" vertical="center"/>
    </xf>
    <xf numFmtId="0" fontId="34" fillId="0" borderId="2" xfId="13" quotePrefix="1" applyFont="1" applyBorder="1" applyAlignment="1">
      <alignment horizontal="left" vertical="top" wrapText="1"/>
    </xf>
    <xf numFmtId="165" fontId="82" fillId="0" borderId="2" xfId="0" applyNumberFormat="1" applyFont="1" applyBorder="1" applyAlignment="1">
      <alignment horizontal="left" vertical="top" wrapText="1"/>
    </xf>
    <xf numFmtId="165" fontId="62" fillId="0" borderId="2" xfId="0" applyNumberFormat="1" applyFont="1" applyBorder="1" applyAlignment="1">
      <alignment horizontal="left" vertical="top" wrapText="1"/>
    </xf>
    <xf numFmtId="165" fontId="77" fillId="0" borderId="71" xfId="0" applyNumberFormat="1" applyFont="1" applyBorder="1" applyAlignment="1">
      <alignment horizontal="center" vertical="center"/>
    </xf>
    <xf numFmtId="165" fontId="75" fillId="0" borderId="13" xfId="0" applyNumberFormat="1" applyFont="1" applyBorder="1" applyAlignment="1">
      <alignment horizontal="center" vertical="center"/>
    </xf>
    <xf numFmtId="165" fontId="62" fillId="0" borderId="11" xfId="0" applyNumberFormat="1" applyFont="1" applyBorder="1" applyAlignment="1">
      <alignment horizontal="left" vertical="center" wrapText="1"/>
    </xf>
    <xf numFmtId="165" fontId="62" fillId="0" borderId="13" xfId="0" applyNumberFormat="1" applyFont="1" applyBorder="1" applyAlignment="1">
      <alignment horizontal="left" vertical="top" wrapText="1"/>
    </xf>
    <xf numFmtId="165" fontId="62" fillId="0" borderId="13" xfId="0" applyNumberFormat="1" applyFont="1" applyBorder="1" applyAlignment="1">
      <alignment horizontal="left" vertical="center" wrapText="1"/>
    </xf>
    <xf numFmtId="165" fontId="62" fillId="0" borderId="26" xfId="0" applyNumberFormat="1" applyFont="1" applyBorder="1" applyAlignment="1">
      <alignment horizontal="left" vertical="center" wrapText="1"/>
    </xf>
    <xf numFmtId="0" fontId="72" fillId="0" borderId="73" xfId="0" applyFont="1" applyBorder="1" applyAlignment="1">
      <alignment horizontal="left" vertical="top" wrapText="1"/>
    </xf>
    <xf numFmtId="0" fontId="72" fillId="0" borderId="72" xfId="0" applyFont="1" applyBorder="1" applyAlignment="1">
      <alignment vertical="top" wrapText="1"/>
    </xf>
    <xf numFmtId="165" fontId="34" fillId="0" borderId="28" xfId="0" applyNumberFormat="1" applyFont="1" applyBorder="1" applyAlignment="1">
      <alignment horizontal="left" vertical="top" wrapText="1"/>
    </xf>
    <xf numFmtId="165" fontId="34" fillId="0" borderId="28" xfId="0" applyNumberFormat="1" applyFont="1" applyBorder="1" applyAlignment="1">
      <alignment horizontal="center" vertical="center"/>
    </xf>
    <xf numFmtId="0" fontId="83" fillId="0" borderId="12" xfId="13" quotePrefix="1" applyFont="1" applyBorder="1" applyAlignment="1">
      <alignment horizontal="left" vertical="top" wrapText="1" indent="2"/>
    </xf>
    <xf numFmtId="165" fontId="75" fillId="0" borderId="2" xfId="0" applyNumberFormat="1" applyFont="1" applyBorder="1" applyAlignment="1">
      <alignment horizontal="center" vertical="center"/>
    </xf>
    <xf numFmtId="165" fontId="75" fillId="0" borderId="69" xfId="0" applyNumberFormat="1" applyFont="1" applyBorder="1" applyAlignment="1">
      <alignment horizontal="center" vertical="center"/>
    </xf>
    <xf numFmtId="165" fontId="82" fillId="0" borderId="2" xfId="0" applyNumberFormat="1" applyFont="1" applyBorder="1" applyAlignment="1">
      <alignment horizontal="center" vertical="top" wrapText="1"/>
    </xf>
    <xf numFmtId="165" fontId="11" fillId="0" borderId="0" xfId="0" applyNumberFormat="1" applyFont="1" applyAlignment="1">
      <alignment vertical="center"/>
    </xf>
    <xf numFmtId="165" fontId="60" fillId="0" borderId="0" xfId="0" applyNumberFormat="1" applyFont="1" applyAlignment="1">
      <alignment vertical="center"/>
    </xf>
    <xf numFmtId="165" fontId="65" fillId="0" borderId="0" xfId="0" applyNumberFormat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165" fontId="82" fillId="0" borderId="13" xfId="0" applyNumberFormat="1" applyFont="1" applyBorder="1" applyAlignment="1">
      <alignment vertical="top" wrapText="1"/>
    </xf>
    <xf numFmtId="0" fontId="9" fillId="0" borderId="13" xfId="0" applyFont="1" applyBorder="1" applyAlignment="1">
      <alignment horizontal="left" vertical="top" wrapText="1" indent="4"/>
    </xf>
    <xf numFmtId="0" fontId="9" fillId="0" borderId="0" xfId="0" applyFont="1" applyAlignment="1">
      <alignment horizontal="left" vertical="top" wrapText="1" indent="4"/>
    </xf>
    <xf numFmtId="0" fontId="34" fillId="0" borderId="13" xfId="17" applyFont="1" applyBorder="1" applyAlignment="1">
      <alignment vertical="top" wrapText="1"/>
    </xf>
    <xf numFmtId="165" fontId="82" fillId="0" borderId="11" xfId="0" applyNumberFormat="1" applyFont="1" applyBorder="1" applyAlignment="1">
      <alignment vertical="top" wrapText="1"/>
    </xf>
    <xf numFmtId="0" fontId="5" fillId="0" borderId="54" xfId="1" applyFont="1" applyBorder="1" applyAlignment="1">
      <alignment horizontal="center" vertical="center" wrapText="1"/>
    </xf>
    <xf numFmtId="0" fontId="72" fillId="0" borderId="74" xfId="0" applyFont="1" applyBorder="1" applyAlignment="1">
      <alignment vertical="top" wrapText="1"/>
    </xf>
    <xf numFmtId="0" fontId="84" fillId="0" borderId="13" xfId="13" quotePrefix="1" applyFont="1" applyBorder="1" applyAlignment="1">
      <alignment horizontal="left" vertical="top" wrapText="1"/>
    </xf>
    <xf numFmtId="0" fontId="84" fillId="0" borderId="28" xfId="13" quotePrefix="1" applyFont="1" applyBorder="1" applyAlignment="1">
      <alignment horizontal="left" vertical="top" wrapText="1"/>
    </xf>
    <xf numFmtId="0" fontId="2" fillId="0" borderId="5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34" fillId="0" borderId="13" xfId="17" applyFont="1" applyBorder="1" applyAlignment="1">
      <alignment horizontal="left" vertical="top" wrapText="1"/>
    </xf>
    <xf numFmtId="0" fontId="34" fillId="0" borderId="11" xfId="17" applyFont="1" applyBorder="1" applyAlignment="1">
      <alignment horizontal="left" vertical="top" wrapText="1"/>
    </xf>
    <xf numFmtId="165" fontId="82" fillId="0" borderId="13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82" fillId="0" borderId="28" xfId="0" applyNumberFormat="1" applyFont="1" applyBorder="1" applyAlignment="1">
      <alignment horizontal="left" vertical="top" wrapText="1"/>
    </xf>
    <xf numFmtId="0" fontId="72" fillId="0" borderId="72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vertical="top" wrapText="1"/>
    </xf>
    <xf numFmtId="0" fontId="72" fillId="0" borderId="15" xfId="1" applyFont="1" applyBorder="1" applyAlignment="1">
      <alignment horizontal="center" vertical="center" wrapText="1"/>
    </xf>
    <xf numFmtId="0" fontId="72" fillId="0" borderId="16" xfId="1" applyFont="1" applyBorder="1" applyAlignment="1">
      <alignment horizontal="center" vertical="center" wrapText="1"/>
    </xf>
    <xf numFmtId="0" fontId="72" fillId="7" borderId="14" xfId="1" applyFont="1" applyFill="1" applyBorder="1" applyAlignment="1">
      <alignment horizontal="center" vertical="center"/>
    </xf>
    <xf numFmtId="0" fontId="72" fillId="7" borderId="59" xfId="1" applyFont="1" applyFill="1" applyBorder="1" applyAlignment="1">
      <alignment horizontal="center" vertical="center"/>
    </xf>
    <xf numFmtId="0" fontId="72" fillId="0" borderId="60" xfId="1" applyFont="1" applyBorder="1" applyAlignment="1">
      <alignment horizontal="center" vertical="center" wrapText="1"/>
    </xf>
    <xf numFmtId="0" fontId="72" fillId="0" borderId="58" xfId="1" applyFont="1" applyBorder="1" applyAlignment="1">
      <alignment horizontal="center" vertical="center" wrapText="1"/>
    </xf>
    <xf numFmtId="0" fontId="78" fillId="0" borderId="17" xfId="1" applyFont="1" applyBorder="1" applyAlignment="1">
      <alignment horizontal="center" vertical="center" wrapText="1"/>
    </xf>
    <xf numFmtId="0" fontId="78" fillId="0" borderId="18" xfId="1" applyFont="1" applyBorder="1" applyAlignment="1">
      <alignment horizontal="center" vertical="center" wrapText="1"/>
    </xf>
    <xf numFmtId="0" fontId="78" fillId="0" borderId="19" xfId="1" applyFont="1" applyBorder="1" applyAlignment="1">
      <alignment horizontal="center" vertical="center" wrapText="1"/>
    </xf>
    <xf numFmtId="0" fontId="72" fillId="0" borderId="14" xfId="1" applyFont="1" applyBorder="1" applyAlignment="1">
      <alignment horizontal="center" vertical="center" wrapText="1"/>
    </xf>
    <xf numFmtId="0" fontId="72" fillId="0" borderId="15" xfId="1" applyFont="1" applyBorder="1" applyAlignment="1">
      <alignment horizontal="center" vertical="center"/>
    </xf>
    <xf numFmtId="0" fontId="39" fillId="0" borderId="55" xfId="1" applyFont="1" applyBorder="1" applyAlignment="1">
      <alignment horizontal="center" vertical="center"/>
    </xf>
    <xf numFmtId="0" fontId="39" fillId="0" borderId="5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39" fillId="0" borderId="57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39" fillId="0" borderId="14" xfId="1" applyFont="1" applyBorder="1" applyAlignment="1">
      <alignment horizontal="center" vertical="center"/>
    </xf>
    <xf numFmtId="0" fontId="39" fillId="0" borderId="59" xfId="1" applyFont="1" applyBorder="1" applyAlignment="1">
      <alignment horizontal="center" vertical="center"/>
    </xf>
    <xf numFmtId="0" fontId="39" fillId="0" borderId="14" xfId="1" applyFont="1" applyBorder="1" applyAlignment="1">
      <alignment horizontal="center" vertical="center" wrapText="1"/>
    </xf>
    <xf numFmtId="0" fontId="39" fillId="0" borderId="16" xfId="1" applyFont="1" applyBorder="1" applyAlignment="1">
      <alignment horizontal="center" vertical="center"/>
    </xf>
    <xf numFmtId="0" fontId="23" fillId="0" borderId="15" xfId="4" applyFont="1" applyBorder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0" fontId="22" fillId="0" borderId="15" xfId="4" applyFont="1" applyBorder="1" applyAlignment="1">
      <alignment horizontal="center" vertical="center"/>
    </xf>
    <xf numFmtId="0" fontId="22" fillId="0" borderId="21" xfId="4" applyFont="1" applyBorder="1" applyAlignment="1">
      <alignment horizontal="center" vertical="center"/>
    </xf>
    <xf numFmtId="0" fontId="44" fillId="0" borderId="5" xfId="4" applyFont="1" applyBorder="1" applyAlignment="1">
      <alignment horizontal="center" vertical="center" wrapText="1"/>
    </xf>
    <xf numFmtId="0" fontId="44" fillId="0" borderId="6" xfId="4" applyFont="1" applyBorder="1" applyAlignment="1">
      <alignment horizontal="center" vertical="center" wrapText="1"/>
    </xf>
    <xf numFmtId="0" fontId="22" fillId="0" borderId="37" xfId="4" applyFont="1" applyBorder="1" applyAlignment="1">
      <alignment horizontal="center" vertical="center" wrapText="1"/>
    </xf>
    <xf numFmtId="0" fontId="22" fillId="0" borderId="8" xfId="4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5" fillId="4" borderId="4" xfId="1" applyFont="1" applyFill="1" applyBorder="1" applyAlignment="1">
      <alignment horizontal="center" vertical="center"/>
    </xf>
    <xf numFmtId="0" fontId="15" fillId="4" borderId="51" xfId="1" applyFont="1" applyFill="1" applyBorder="1" applyAlignment="1">
      <alignment horizontal="center" vertical="center"/>
    </xf>
    <xf numFmtId="0" fontId="44" fillId="0" borderId="34" xfId="4" applyFont="1" applyBorder="1" applyAlignment="1">
      <alignment horizontal="center" vertical="center" wrapText="1"/>
    </xf>
    <xf numFmtId="0" fontId="44" fillId="0" borderId="49" xfId="4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50" xfId="1" applyFont="1" applyFill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5" fillId="0" borderId="52" xfId="1" applyFont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5" fillId="2" borderId="52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15" fillId="4" borderId="50" xfId="1" applyFont="1" applyFill="1" applyBorder="1" applyAlignment="1">
      <alignment horizontal="center" vertical="center"/>
    </xf>
    <xf numFmtId="0" fontId="15" fillId="0" borderId="2" xfId="2" applyFont="1" applyBorder="1" applyAlignment="1" applyProtection="1">
      <alignment horizontal="center" vertical="center" textRotation="90"/>
      <protection locked="0"/>
    </xf>
    <xf numFmtId="0" fontId="15" fillId="0" borderId="52" xfId="2" applyFont="1" applyBorder="1" applyAlignment="1" applyProtection="1">
      <alignment horizontal="center" vertical="center" textRotation="90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2" fillId="0" borderId="51" xfId="2" applyFont="1" applyBorder="1" applyAlignment="1" applyProtection="1">
      <alignment horizontal="center" vertical="center" wrapText="1"/>
      <protection locked="0"/>
    </xf>
    <xf numFmtId="0" fontId="21" fillId="3" borderId="2" xfId="1" applyFont="1" applyFill="1" applyBorder="1" applyAlignment="1">
      <alignment horizontal="center" vertical="center" wrapText="1"/>
    </xf>
    <xf numFmtId="0" fontId="21" fillId="3" borderId="52" xfId="1" applyFont="1" applyFill="1" applyBorder="1" applyAlignment="1">
      <alignment horizontal="center" vertical="center"/>
    </xf>
  </cellXfs>
  <cellStyles count="24">
    <cellStyle name="Comma 2" xfId="6" xr:uid="{00000000-0005-0000-0000-000001000000}"/>
    <cellStyle name="Comma 2 2" xfId="10" xr:uid="{00000000-0005-0000-0000-000002000000}"/>
    <cellStyle name="Comma 2 2 2" xfId="12" xr:uid="{00000000-0005-0000-0000-000003000000}"/>
    <cellStyle name="Comma 2 3 2" xfId="21" xr:uid="{00000000-0005-0000-0000-000004000000}"/>
    <cellStyle name="Comma 2 4" xfId="19" xr:uid="{00000000-0005-0000-0000-000005000000}"/>
    <cellStyle name="Normal" xfId="0" builtinId="0"/>
    <cellStyle name="Normal 10 2" xfId="17" xr:uid="{00000000-0005-0000-0000-000007000000}"/>
    <cellStyle name="Normal 12" xfId="14" xr:uid="{00000000-0005-0000-0000-000008000000}"/>
    <cellStyle name="Normal 13 2 2" xfId="20" xr:uid="{00000000-0005-0000-0000-000009000000}"/>
    <cellStyle name="Normal 14" xfId="15" xr:uid="{00000000-0005-0000-0000-00000A000000}"/>
    <cellStyle name="Normal 2" xfId="3" xr:uid="{00000000-0005-0000-0000-00000B000000}"/>
    <cellStyle name="Normal 2 2" xfId="8" xr:uid="{00000000-0005-0000-0000-00000C000000}"/>
    <cellStyle name="Normal 2 2 2 2" xfId="9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6" xr:uid="{00000000-0005-0000-0000-000010000000}"/>
    <cellStyle name="Normal 3 2 3 2 2" xfId="18" xr:uid="{00000000-0005-0000-0000-000011000000}"/>
    <cellStyle name="Normal 3 2 4 3 2" xfId="23" xr:uid="{00000000-0005-0000-0000-000012000000}"/>
    <cellStyle name="Normal 4" xfId="13" xr:uid="{00000000-0005-0000-0000-000013000000}"/>
    <cellStyle name="Normal 4 2" xfId="22" xr:uid="{00000000-0005-0000-0000-000014000000}"/>
    <cellStyle name="Normal 5" xfId="5" xr:uid="{00000000-0005-0000-0000-000015000000}"/>
    <cellStyle name="Normal 7 2" xfId="11" xr:uid="{00000000-0005-0000-0000-000016000000}"/>
    <cellStyle name="Normal_annex 2" xfId="2" xr:uid="{00000000-0005-0000-0000-000017000000}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47624</xdr:rowOff>
    </xdr:from>
    <xdr:to>
      <xdr:col>2</xdr:col>
      <xdr:colOff>2243666</xdr:colOff>
      <xdr:row>4</xdr:row>
      <xdr:rowOff>380999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CC6296-F43E-48CD-8D39-97727BF59DF4}"/>
            </a:ext>
          </a:extLst>
        </xdr:cNvPr>
        <xdr:cNvSpPr txBox="1"/>
      </xdr:nvSpPr>
      <xdr:spPr>
        <a:xfrm>
          <a:off x="38100" y="47624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5</xdr:col>
      <xdr:colOff>818030</xdr:colOff>
      <xdr:row>0</xdr:row>
      <xdr:rowOff>0</xdr:rowOff>
    </xdr:from>
    <xdr:to>
      <xdr:col>5</xdr:col>
      <xdr:colOff>2625667</xdr:colOff>
      <xdr:row>6</xdr:row>
      <xdr:rowOff>224117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A870F-3330-4774-A1C4-DAE6940F0514}"/>
            </a:ext>
          </a:extLst>
        </xdr:cNvPr>
        <xdr:cNvSpPr txBox="1"/>
      </xdr:nvSpPr>
      <xdr:spPr>
        <a:xfrm>
          <a:off x="12057530" y="0"/>
          <a:ext cx="1807637" cy="1098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E5623-C089-4C17-8033-7AB160913F68}"/>
            </a:ext>
          </a:extLst>
        </xdr:cNvPr>
        <xdr:cNvSpPr txBox="1"/>
      </xdr:nvSpPr>
      <xdr:spPr>
        <a:xfrm>
          <a:off x="1257300" y="47625"/>
          <a:ext cx="573616" cy="873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9</xdr:col>
      <xdr:colOff>1322916</xdr:colOff>
      <xdr:row>0</xdr:row>
      <xdr:rowOff>31749</xdr:rowOff>
    </xdr:from>
    <xdr:to>
      <xdr:col>11</xdr:col>
      <xdr:colOff>1</xdr:colOff>
      <xdr:row>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C2F597-59C4-4A47-93BB-AE596EF40B06}"/>
            </a:ext>
          </a:extLst>
        </xdr:cNvPr>
        <xdr:cNvSpPr txBox="1"/>
      </xdr:nvSpPr>
      <xdr:spPr>
        <a:xfrm>
          <a:off x="6098116" y="31749"/>
          <a:ext cx="607485" cy="144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911D56-56CD-4A12-8DDB-1F3D4121514D}"/>
            </a:ext>
          </a:extLst>
        </xdr:cNvPr>
        <xdr:cNvSpPr txBox="1"/>
      </xdr:nvSpPr>
      <xdr:spPr>
        <a:xfrm>
          <a:off x="38100" y="47625"/>
          <a:ext cx="2205566" cy="1116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709083</xdr:colOff>
      <xdr:row>0</xdr:row>
      <xdr:rowOff>31749</xdr:rowOff>
    </xdr:from>
    <xdr:to>
      <xdr:col>11</xdr:col>
      <xdr:colOff>1</xdr:colOff>
      <xdr:row>6</xdr:row>
      <xdr:rowOff>264583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DAC903-E53F-4593-9385-882EB9E48749}"/>
            </a:ext>
          </a:extLst>
        </xdr:cNvPr>
        <xdr:cNvSpPr txBox="1"/>
      </xdr:nvSpPr>
      <xdr:spPr>
        <a:xfrm>
          <a:off x="9821333" y="31749"/>
          <a:ext cx="1926168" cy="1121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1E774A-396A-4373-B780-5FE792D407FF}"/>
            </a:ext>
          </a:extLst>
        </xdr:cNvPr>
        <xdr:cNvSpPr txBox="1"/>
      </xdr:nvSpPr>
      <xdr:spPr>
        <a:xfrm>
          <a:off x="1257300" y="47625"/>
          <a:ext cx="573616" cy="873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9</xdr:col>
      <xdr:colOff>0</xdr:colOff>
      <xdr:row>0</xdr:row>
      <xdr:rowOff>31749</xdr:rowOff>
    </xdr:from>
    <xdr:to>
      <xdr:col>11</xdr:col>
      <xdr:colOff>1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02498D-93EF-4440-AA4C-457EFA2E678F}"/>
            </a:ext>
          </a:extLst>
        </xdr:cNvPr>
        <xdr:cNvSpPr txBox="1"/>
      </xdr:nvSpPr>
      <xdr:spPr>
        <a:xfrm>
          <a:off x="5486400" y="31749"/>
          <a:ext cx="1219201" cy="1257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_GD_consolidation_final%20submision%20to%20da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e6f24f8101e28b2/New%20Economy/TOR%20of%20New%20Economy%20Department/KPI/1.1_BSP2023-2025-GDP_V4%20from%20dara%20last%20tim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%20on_28.06.2022%20final%20deci%20ro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3"/>
      <sheetName val="BSP4"/>
      <sheetName val="BSP4B"/>
      <sheetName val="PB1-Rev"/>
      <sheetName val="PB2-Exp"/>
      <sheetName val="PB3-Payroll"/>
      <sheetName val="PB4-64 (2)"/>
      <sheetName val="Prog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 refreshError="1">
        <row r="12">
          <cell r="B12">
            <v>10101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3">
          <cell r="B43" t="str">
            <v>101010304</v>
          </cell>
          <cell r="D43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4">
          <cell r="B44" t="str">
            <v>101010305</v>
          </cell>
          <cell r="D44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5">
          <cell r="B45" t="str">
            <v>101010306</v>
          </cell>
          <cell r="D45" t="str">
            <v>១.‌១.៣.៦.សកម្មភាពទី៦៖ ពង្រឹងការតាមដាន និងវិភាគនិន្នាការសេដ្ឋកិច្ច</v>
          </cell>
        </row>
        <row r="46">
          <cell r="B46" t="str">
            <v>101010307</v>
          </cell>
          <cell r="D46" t="str">
            <v xml:space="preserve">១.១.៣.៧. សកម្មភាពទី៧ : </v>
          </cell>
        </row>
        <row r="47">
          <cell r="B47" t="str">
            <v>101010308</v>
          </cell>
          <cell r="D47" t="str">
            <v>១.១.៣.៨. សកម្មភាពទី៨ : ​</v>
          </cell>
        </row>
        <row r="48">
          <cell r="B48" t="str">
            <v>101010309</v>
          </cell>
          <cell r="D48" t="str">
            <v xml:space="preserve">១.១.៣.៩. សកម្មភាពទី៩ : </v>
          </cell>
        </row>
        <row r="49">
          <cell r="B49" t="str">
            <v>101010310</v>
          </cell>
          <cell r="D49" t="str">
            <v>១.១.៣.១០. សកម្មភាពទី១០ : ​</v>
          </cell>
        </row>
        <row r="50">
          <cell r="B50" t="str">
            <v>101010311</v>
          </cell>
          <cell r="D50" t="str">
            <v xml:space="preserve">១.១.៣.១១. សកម្មភាពទី១១ : </v>
          </cell>
        </row>
        <row r="51">
          <cell r="B51" t="str">
            <v>101010312</v>
          </cell>
          <cell r="D51" t="str">
            <v>១.១.៣.១២. សកម្មភាពទី១២ : ​</v>
          </cell>
        </row>
        <row r="52">
          <cell r="B52" t="str">
            <v>1010104</v>
          </cell>
          <cell r="D52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3">
          <cell r="B53" t="str">
            <v>101010401</v>
          </cell>
          <cell r="D53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4">
          <cell r="B54" t="str">
            <v>101010402</v>
          </cell>
          <cell r="D54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5">
          <cell r="B55" t="str">
            <v>101010403</v>
          </cell>
          <cell r="D55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6">
          <cell r="B56" t="str">
            <v>101010404</v>
          </cell>
          <cell r="D56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7">
          <cell r="B57" t="str">
            <v>101010405</v>
          </cell>
          <cell r="D57" t="str">
            <v>១.១.៤.៥. សកម្មភាពទី៥ :</v>
          </cell>
        </row>
        <row r="58">
          <cell r="B58" t="str">
            <v>101010406</v>
          </cell>
          <cell r="D58" t="str">
            <v xml:space="preserve">១.១.៤.៦. សកម្មភាពទី៦ : </v>
          </cell>
        </row>
        <row r="59">
          <cell r="B59" t="str">
            <v>101010407</v>
          </cell>
          <cell r="D59" t="str">
            <v xml:space="preserve">១.១.៤.៧. សកម្មភាពទី៧ : </v>
          </cell>
        </row>
        <row r="60">
          <cell r="B60" t="str">
            <v>101010408</v>
          </cell>
          <cell r="D60" t="str">
            <v>១.១.៤.៨. សកម្មភាពទី៨ : ​</v>
          </cell>
        </row>
        <row r="61">
          <cell r="B61" t="str">
            <v>101010409</v>
          </cell>
          <cell r="D61" t="str">
            <v xml:space="preserve">១.១.៤.៩. សកម្មភាពទី៩ : </v>
          </cell>
        </row>
        <row r="62">
          <cell r="B62" t="str">
            <v>101010410</v>
          </cell>
          <cell r="D62" t="str">
            <v>១.១.៤.១០. សកម្មភាពទី១០ : ​</v>
          </cell>
        </row>
        <row r="63">
          <cell r="B63" t="str">
            <v>101010411</v>
          </cell>
          <cell r="D63" t="str">
            <v xml:space="preserve">១.១.៤.១១. សកម្មភាពទី១១ : </v>
          </cell>
        </row>
        <row r="64">
          <cell r="B64" t="str">
            <v>101010412</v>
          </cell>
          <cell r="D64" t="str">
            <v>១.១.៤.១២. សកម្មភាពទី១២ : ​</v>
          </cell>
        </row>
        <row r="65">
          <cell r="B65" t="str">
            <v>1010105</v>
          </cell>
          <cell r="D65" t="str">
            <v>១.១.៥. ចង្កោមសកម្មភាពទី ៥ : លើកកម្ពស់គោលនយោបាយលើវិស័យសេដ្ឋកិច្ចថ្មី</v>
          </cell>
        </row>
        <row r="66">
          <cell r="B66" t="str">
            <v>101010501</v>
          </cell>
          <cell r="D66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7">
          <cell r="B67" t="str">
            <v>101010502</v>
          </cell>
          <cell r="D67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68">
          <cell r="B68" t="str">
            <v>101010503</v>
          </cell>
          <cell r="D68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69">
          <cell r="B69" t="str">
            <v>101010504</v>
          </cell>
          <cell r="D69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0">
          <cell r="B70" t="str">
            <v>101010505</v>
          </cell>
          <cell r="D70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1">
          <cell r="B71" t="str">
            <v>101010506</v>
          </cell>
          <cell r="D71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2">
          <cell r="B72" t="str">
            <v>101010507</v>
          </cell>
          <cell r="D72" t="str">
            <v xml:space="preserve">១.១.៥.៧. សកម្មភាពទី៧ : </v>
          </cell>
        </row>
        <row r="73">
          <cell r="B73" t="str">
            <v>101010508</v>
          </cell>
          <cell r="D73" t="str">
            <v>១.១.៥.៨. សកម្មភាពទី៨ : ​</v>
          </cell>
        </row>
        <row r="74">
          <cell r="B74" t="str">
            <v>101010509</v>
          </cell>
          <cell r="D74" t="str">
            <v xml:space="preserve">១.១.៥.៩. សកម្មភាពទី៩ : </v>
          </cell>
        </row>
        <row r="75">
          <cell r="B75" t="str">
            <v>101010510</v>
          </cell>
          <cell r="D75" t="str">
            <v>១.១.៥.១០. សកម្មភាពទី១០ : ​</v>
          </cell>
        </row>
        <row r="76">
          <cell r="B76" t="str">
            <v>101010511</v>
          </cell>
          <cell r="D76" t="str">
            <v xml:space="preserve">១.១.៥.១១. សកម្មភាពទី១១ : </v>
          </cell>
        </row>
        <row r="77">
          <cell r="B77" t="str">
            <v>101010512</v>
          </cell>
          <cell r="D77" t="str">
            <v>១.១.៥.១២. សកម្មភាពទី១២ : ​</v>
          </cell>
        </row>
        <row r="78">
          <cell r="B78" t="str">
            <v>1010106</v>
          </cell>
          <cell r="D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79">
          <cell r="B79" t="str">
            <v>101010601</v>
          </cell>
          <cell r="D79" t="str">
            <v>១.‌១.៦.១.សកម្មភាពទី១៖ការគ្រប់គ្រងកិច្ចការទូទៅ និងសម្របសម្រួល</v>
          </cell>
        </row>
        <row r="80">
          <cell r="B80" t="str">
            <v>101010602</v>
          </cell>
          <cell r="D80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1">
          <cell r="B81" t="str">
            <v>101010603</v>
          </cell>
          <cell r="D81" t="str">
            <v>១.១.៦.៣.សកម្មភាពទី៣៖ការវិភាគ និងវាយតម្លៃ លើសំណើគម្រោង</v>
          </cell>
        </row>
        <row r="82">
          <cell r="B82" t="str">
            <v>101010604</v>
          </cell>
          <cell r="D82" t="str">
            <v xml:space="preserve">១.‌១.៦.៤.សកម្មភាពទី៤៖ ការតាមដាន និងវាយតម្លៃ ការវិនិយោគសាធារណៈ </v>
          </cell>
        </row>
        <row r="83">
          <cell r="B83" t="str">
            <v>101010605</v>
          </cell>
          <cell r="D83" t="str">
            <v>១.‌១.៦.៥.សកម្មភាពទី៥៖ ការរៀបចំគោលនយោបាយ និងយុទ្ធសាស្រ្តវិនិយោគសាធារណៈ</v>
          </cell>
        </row>
        <row r="84">
          <cell r="B84" t="str">
            <v>101010606</v>
          </cell>
          <cell r="D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101010607</v>
          </cell>
          <cell r="D85" t="str">
            <v xml:space="preserve">១.‌១.៦.៤.សកម្មភាពទី៤៖ ការតាមដាន និងវាយតម្លៃ ការវិនិយោគសាធារណៈ </v>
          </cell>
        </row>
        <row r="86">
          <cell r="B86" t="str">
            <v>101010608</v>
          </cell>
          <cell r="D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101010609</v>
          </cell>
          <cell r="D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101010610</v>
          </cell>
          <cell r="D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101010611</v>
          </cell>
          <cell r="D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101010612</v>
          </cell>
          <cell r="D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1010107</v>
          </cell>
          <cell r="D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101010701</v>
          </cell>
          <cell r="D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101010702</v>
          </cell>
          <cell r="D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101010703</v>
          </cell>
          <cell r="D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101010704</v>
          </cell>
          <cell r="D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101010705</v>
          </cell>
          <cell r="D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101010706</v>
          </cell>
          <cell r="D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101010707</v>
          </cell>
          <cell r="D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101010708</v>
          </cell>
          <cell r="D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101010709</v>
          </cell>
          <cell r="D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101010710</v>
          </cell>
          <cell r="D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101010711</v>
          </cell>
          <cell r="D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101010712</v>
          </cell>
          <cell r="D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1010108</v>
          </cell>
          <cell r="D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101010801</v>
          </cell>
          <cell r="D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101010802</v>
          </cell>
          <cell r="D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101010803</v>
          </cell>
          <cell r="D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101010804</v>
          </cell>
          <cell r="D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101010805</v>
          </cell>
          <cell r="D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101010806</v>
          </cell>
          <cell r="D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101010807</v>
          </cell>
          <cell r="D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101010808</v>
          </cell>
          <cell r="D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101010809</v>
          </cell>
          <cell r="D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101010810</v>
          </cell>
          <cell r="D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101010811</v>
          </cell>
          <cell r="D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101010812</v>
          </cell>
          <cell r="D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1010109</v>
          </cell>
          <cell r="D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101010901</v>
          </cell>
          <cell r="D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101010902</v>
          </cell>
          <cell r="D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101010903</v>
          </cell>
          <cell r="D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101010904</v>
          </cell>
          <cell r="D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101010905</v>
          </cell>
          <cell r="D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101010906</v>
          </cell>
          <cell r="D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101010907</v>
          </cell>
          <cell r="D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101010908</v>
          </cell>
          <cell r="D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101010909</v>
          </cell>
          <cell r="D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101010910</v>
          </cell>
          <cell r="D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101010911</v>
          </cell>
          <cell r="D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101010912</v>
          </cell>
          <cell r="D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1010110</v>
          </cell>
          <cell r="D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101011001</v>
          </cell>
          <cell r="D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101011002</v>
          </cell>
          <cell r="D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101011003</v>
          </cell>
          <cell r="D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101011004</v>
          </cell>
          <cell r="D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101011005</v>
          </cell>
          <cell r="D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101011006</v>
          </cell>
          <cell r="D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101011007</v>
          </cell>
          <cell r="D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101011008</v>
          </cell>
          <cell r="D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101011009</v>
          </cell>
          <cell r="D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101011010</v>
          </cell>
          <cell r="D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101011011</v>
          </cell>
          <cell r="D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101011012</v>
          </cell>
          <cell r="D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1010111</v>
          </cell>
          <cell r="D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101011101</v>
          </cell>
          <cell r="D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101011102</v>
          </cell>
          <cell r="D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101011103</v>
          </cell>
          <cell r="D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101011104</v>
          </cell>
          <cell r="D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101011105</v>
          </cell>
          <cell r="D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101011106</v>
          </cell>
          <cell r="D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101011107</v>
          </cell>
          <cell r="D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101011108</v>
          </cell>
          <cell r="D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101011109</v>
          </cell>
          <cell r="D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101011110</v>
          </cell>
          <cell r="D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101011111</v>
          </cell>
          <cell r="D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101011112</v>
          </cell>
          <cell r="D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1010112</v>
          </cell>
          <cell r="D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101011201</v>
          </cell>
          <cell r="D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101011202</v>
          </cell>
          <cell r="D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101011203</v>
          </cell>
          <cell r="D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101011204</v>
          </cell>
          <cell r="D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101011205</v>
          </cell>
          <cell r="D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101011206</v>
          </cell>
          <cell r="D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101011207</v>
          </cell>
          <cell r="D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101011208</v>
          </cell>
          <cell r="D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101011209</v>
          </cell>
          <cell r="D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101011210</v>
          </cell>
          <cell r="D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101011211</v>
          </cell>
          <cell r="D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101011212</v>
          </cell>
          <cell r="D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1010113</v>
          </cell>
          <cell r="D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101011301</v>
          </cell>
          <cell r="D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101011302</v>
          </cell>
          <cell r="D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101011303</v>
          </cell>
          <cell r="D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101011304</v>
          </cell>
          <cell r="D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101011305</v>
          </cell>
          <cell r="D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101011306</v>
          </cell>
          <cell r="D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101011307</v>
          </cell>
          <cell r="D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101011308</v>
          </cell>
          <cell r="D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101011309</v>
          </cell>
          <cell r="D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101011310</v>
          </cell>
          <cell r="D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101011311</v>
          </cell>
          <cell r="D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101011312</v>
          </cell>
          <cell r="D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1010114</v>
          </cell>
          <cell r="D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101011401</v>
          </cell>
          <cell r="D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101011402</v>
          </cell>
          <cell r="D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101011403</v>
          </cell>
          <cell r="D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101011404</v>
          </cell>
          <cell r="D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101011405</v>
          </cell>
          <cell r="D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101011406</v>
          </cell>
          <cell r="D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101011407</v>
          </cell>
          <cell r="D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101011408</v>
          </cell>
          <cell r="D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101011409</v>
          </cell>
          <cell r="D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101011410</v>
          </cell>
          <cell r="D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101011411</v>
          </cell>
          <cell r="D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101011412</v>
          </cell>
          <cell r="D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1010115</v>
          </cell>
          <cell r="D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101011501</v>
          </cell>
          <cell r="D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101011502</v>
          </cell>
          <cell r="D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101011503</v>
          </cell>
          <cell r="D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101011504</v>
          </cell>
          <cell r="D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101011505</v>
          </cell>
          <cell r="D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101011506</v>
          </cell>
          <cell r="D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101011507</v>
          </cell>
          <cell r="D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101011508</v>
          </cell>
          <cell r="D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101011509</v>
          </cell>
          <cell r="D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101011510</v>
          </cell>
          <cell r="D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101011511</v>
          </cell>
          <cell r="D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101011512</v>
          </cell>
          <cell r="D207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1" refreshError="1"/>
      <sheetData sheetId="2" refreshError="1">
        <row r="12">
          <cell r="B12">
            <v>10101</v>
          </cell>
          <cell r="C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  <cell r="D12">
            <v>2069.3999999999996</v>
          </cell>
          <cell r="E12">
            <v>0</v>
          </cell>
          <cell r="F12">
            <v>3639</v>
          </cell>
        </row>
        <row r="13">
          <cell r="C13" t="str">
            <v>សរុបចំណាយចរន្ត</v>
          </cell>
          <cell r="D13">
            <v>2069.3999999999996</v>
          </cell>
          <cell r="E13">
            <v>0</v>
          </cell>
          <cell r="F13">
            <v>3639</v>
          </cell>
        </row>
        <row r="14">
          <cell r="C14" t="str">
            <v>-បន្ទុកបុគ្គលិក</v>
          </cell>
          <cell r="D14">
            <v>1218.3999999999999</v>
          </cell>
          <cell r="E14">
            <v>0</v>
          </cell>
          <cell r="F14">
            <v>1337.9</v>
          </cell>
        </row>
        <row r="15">
          <cell r="C15" t="str">
            <v>-ក្រៅបន្ទុកបុគ្គលិក</v>
          </cell>
          <cell r="D15">
            <v>851</v>
          </cell>
          <cell r="E15">
            <v>0</v>
          </cell>
          <cell r="F15">
            <v>2301.1</v>
          </cell>
        </row>
        <row r="16">
          <cell r="C16" t="str">
            <v>សរុបចំណាយមូលធន</v>
          </cell>
          <cell r="D16">
            <v>0</v>
          </cell>
          <cell r="E16">
            <v>0</v>
          </cell>
          <cell r="F16">
            <v>0</v>
          </cell>
        </row>
        <row r="17">
          <cell r="C17" t="str">
            <v>-គម្រោងវិនិយោគ</v>
          </cell>
          <cell r="D17">
            <v>0</v>
          </cell>
          <cell r="E17">
            <v>0</v>
          </cell>
          <cell r="F17">
            <v>0</v>
          </cell>
        </row>
        <row r="18">
          <cell r="C18" t="str">
            <v>+មានហិរញ្ញប្បទាន</v>
          </cell>
          <cell r="D18">
            <v>0</v>
          </cell>
          <cell r="E18">
            <v>0</v>
          </cell>
          <cell r="F18">
            <v>0</v>
          </cell>
        </row>
        <row r="19">
          <cell r="C19" t="str">
            <v>+មិនទាន់មានហិរញ្ញប្បទាន</v>
          </cell>
          <cell r="D19">
            <v>0</v>
          </cell>
          <cell r="E19">
            <v>0</v>
          </cell>
          <cell r="F19">
            <v>0</v>
          </cell>
        </row>
        <row r="20">
          <cell r="C20" t="str">
            <v>-ជំនួយបច្ចេកទេស</v>
          </cell>
          <cell r="D20">
            <v>0</v>
          </cell>
          <cell r="E20">
            <v>0</v>
          </cell>
          <cell r="F20">
            <v>0</v>
          </cell>
        </row>
        <row r="21">
          <cell r="C21" t="str">
            <v>+មានហិរញ្ញប្បទាន</v>
          </cell>
          <cell r="D21">
            <v>0</v>
          </cell>
          <cell r="E21">
            <v>0</v>
          </cell>
          <cell r="F21">
            <v>0</v>
          </cell>
        </row>
        <row r="22">
          <cell r="C22" t="str">
            <v>+មិនទាន់មានហិរញ្ញប្បទាន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1010101</v>
          </cell>
          <cell r="C2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  <cell r="D23">
            <v>1157.8999999999999</v>
          </cell>
          <cell r="E23">
            <v>0</v>
          </cell>
          <cell r="F23">
            <v>1341.6000000000001</v>
          </cell>
        </row>
        <row r="24">
          <cell r="C24" t="str">
            <v>សរុបចំណាយចរន្ត</v>
          </cell>
          <cell r="D24">
            <v>1157.8999999999999</v>
          </cell>
          <cell r="E24">
            <v>0</v>
          </cell>
          <cell r="F24">
            <v>1341.6000000000001</v>
          </cell>
        </row>
        <row r="25">
          <cell r="B25" t="str">
            <v>1010101</v>
          </cell>
          <cell r="C25" t="str">
            <v>-បន្ទុកបុគ្គលិក</v>
          </cell>
          <cell r="D25">
            <v>1070.8</v>
          </cell>
          <cell r="F25">
            <v>1190.3000000000002</v>
          </cell>
        </row>
        <row r="26">
          <cell r="B26" t="str">
            <v>1010101</v>
          </cell>
          <cell r="C26" t="str">
            <v>-ក្រៅបន្ទុកបុគ្គលិក</v>
          </cell>
          <cell r="D26">
            <v>87.1</v>
          </cell>
          <cell r="F26">
            <v>151.30000000000001</v>
          </cell>
        </row>
        <row r="27">
          <cell r="C27" t="str">
            <v>សរុបចំណាយមូលធន</v>
          </cell>
          <cell r="D27">
            <v>0</v>
          </cell>
          <cell r="E27">
            <v>0</v>
          </cell>
          <cell r="F27">
            <v>0</v>
          </cell>
        </row>
        <row r="28">
          <cell r="C28" t="str">
            <v>-គម្រោងវិនិយោគ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1010101</v>
          </cell>
          <cell r="C29" t="str">
            <v>+មានហិរញ្ញប្បទាន</v>
          </cell>
        </row>
        <row r="30">
          <cell r="B30" t="str">
            <v>1010101</v>
          </cell>
          <cell r="C30" t="str">
            <v>+មិនទាន់មានហិរញ្ញប្បទាន</v>
          </cell>
        </row>
        <row r="31">
          <cell r="C31" t="str">
            <v>-ជំនួយបច្ចេកទេស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1010101</v>
          </cell>
          <cell r="C32" t="str">
            <v>+មានហិរញ្ញប្បទាន</v>
          </cell>
        </row>
        <row r="33">
          <cell r="B33" t="str">
            <v>1010101</v>
          </cell>
          <cell r="C33" t="str">
            <v>+មិនទាន់មានហិរញ្ញប្បទាន</v>
          </cell>
        </row>
        <row r="34">
          <cell r="B34" t="str">
            <v>1010102</v>
          </cell>
          <cell r="C34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  <cell r="D34">
            <v>221.6</v>
          </cell>
          <cell r="E34">
            <v>0</v>
          </cell>
          <cell r="F34">
            <v>405.6</v>
          </cell>
        </row>
        <row r="35">
          <cell r="C35" t="str">
            <v>សរុបចំណាយចរន្ត</v>
          </cell>
          <cell r="D35">
            <v>221.6</v>
          </cell>
          <cell r="E35">
            <v>0</v>
          </cell>
          <cell r="F35">
            <v>405.6</v>
          </cell>
        </row>
        <row r="36">
          <cell r="B36" t="str">
            <v>1010102</v>
          </cell>
          <cell r="C36" t="str">
            <v>-បន្ទុកបុគ្គលិក</v>
          </cell>
          <cell r="F36">
            <v>0</v>
          </cell>
        </row>
        <row r="37">
          <cell r="B37" t="str">
            <v>1010102</v>
          </cell>
          <cell r="C37" t="str">
            <v>-ក្រៅបន្ទុកបុគ្គលិក</v>
          </cell>
          <cell r="D37">
            <v>221.6</v>
          </cell>
          <cell r="F37">
            <v>405.6</v>
          </cell>
        </row>
        <row r="38">
          <cell r="C38" t="str">
            <v>សរុបចំណាយមូលធន</v>
          </cell>
          <cell r="D38">
            <v>0</v>
          </cell>
          <cell r="E38">
            <v>0</v>
          </cell>
          <cell r="F38">
            <v>0</v>
          </cell>
        </row>
        <row r="39">
          <cell r="C39" t="str">
            <v>-គម្រោងវិនិយោគ</v>
          </cell>
          <cell r="D39">
            <v>0</v>
          </cell>
          <cell r="E39">
            <v>0</v>
          </cell>
          <cell r="F39">
            <v>0</v>
          </cell>
        </row>
        <row r="40">
          <cell r="B40" t="str">
            <v>1010102</v>
          </cell>
          <cell r="C40" t="str">
            <v>+មានហិរញ្ញប្បទាន</v>
          </cell>
        </row>
        <row r="41">
          <cell r="B41" t="str">
            <v>1010102</v>
          </cell>
          <cell r="C41" t="str">
            <v>+មិនទាន់មានហិរញ្ញប្បទាន</v>
          </cell>
        </row>
        <row r="42">
          <cell r="C42" t="str">
            <v>-ជំនួយបច្ចេកទេស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>1010102</v>
          </cell>
          <cell r="C43" t="str">
            <v>+មានហិរញ្ញប្បទាន</v>
          </cell>
        </row>
        <row r="44">
          <cell r="B44" t="str">
            <v>1010102</v>
          </cell>
          <cell r="C44" t="str">
            <v>+មិនទាន់មានហិរញ្ញប្បទាន</v>
          </cell>
        </row>
        <row r="45">
          <cell r="B45" t="str">
            <v>1010103</v>
          </cell>
          <cell r="C45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  <cell r="D45">
            <v>417.4</v>
          </cell>
          <cell r="E45">
            <v>0</v>
          </cell>
          <cell r="F45">
            <v>492.19999999999993</v>
          </cell>
        </row>
        <row r="46">
          <cell r="C46" t="str">
            <v>សរុបចំណាយចរន្ត</v>
          </cell>
          <cell r="D46">
            <v>417.4</v>
          </cell>
          <cell r="E46">
            <v>0</v>
          </cell>
          <cell r="F46">
            <v>492.19999999999993</v>
          </cell>
        </row>
        <row r="47">
          <cell r="B47" t="str">
            <v>1010103</v>
          </cell>
          <cell r="C47" t="str">
            <v>-បន្ទុកបុគ្គលិក</v>
          </cell>
          <cell r="D47">
            <v>147.6</v>
          </cell>
          <cell r="F47">
            <v>147.6</v>
          </cell>
        </row>
        <row r="48">
          <cell r="B48" t="str">
            <v>1010103</v>
          </cell>
          <cell r="C48" t="str">
            <v>-ក្រៅបន្ទុកបុគ្គលិក</v>
          </cell>
          <cell r="D48">
            <v>269.8</v>
          </cell>
          <cell r="F48">
            <v>344.59999999999997</v>
          </cell>
        </row>
        <row r="49">
          <cell r="C49" t="str">
            <v>សរុបចំណាយមូលធន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-គម្រោងវិនិយោគ</v>
          </cell>
          <cell r="D50">
            <v>0</v>
          </cell>
          <cell r="E50">
            <v>0</v>
          </cell>
          <cell r="F50">
            <v>0</v>
          </cell>
        </row>
        <row r="51">
          <cell r="B51" t="str">
            <v>1010103</v>
          </cell>
          <cell r="C51" t="str">
            <v>+មានហិរញ្ញប្បទាន</v>
          </cell>
        </row>
        <row r="52">
          <cell r="B52" t="str">
            <v>1010103</v>
          </cell>
          <cell r="C52" t="str">
            <v>+មិនទាន់មានហិរញ្ញប្បទាន</v>
          </cell>
        </row>
        <row r="53">
          <cell r="C53" t="str">
            <v>-ជំនួយបច្ចេកទេស</v>
          </cell>
          <cell r="D53">
            <v>0</v>
          </cell>
          <cell r="E53">
            <v>0</v>
          </cell>
          <cell r="F53">
            <v>0</v>
          </cell>
        </row>
        <row r="54">
          <cell r="B54" t="str">
            <v>1010103</v>
          </cell>
          <cell r="C54" t="str">
            <v>+មានហិរញ្ញប្បទាន</v>
          </cell>
        </row>
        <row r="55">
          <cell r="B55" t="str">
            <v>1010103</v>
          </cell>
          <cell r="C55" t="str">
            <v>+មិនទាន់មានហិរញ្ញប្បទាន</v>
          </cell>
        </row>
        <row r="56">
          <cell r="B56" t="str">
            <v>1010104</v>
          </cell>
          <cell r="C56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  <cell r="D56">
            <v>272.5</v>
          </cell>
          <cell r="E56">
            <v>0</v>
          </cell>
          <cell r="F56">
            <v>899.59999999999991</v>
          </cell>
        </row>
        <row r="57">
          <cell r="C57" t="str">
            <v>សរុបចំណាយចរន្ត</v>
          </cell>
          <cell r="D57">
            <v>272.5</v>
          </cell>
          <cell r="E57">
            <v>0</v>
          </cell>
          <cell r="F57">
            <v>899.59999999999991</v>
          </cell>
        </row>
        <row r="58">
          <cell r="B58" t="str">
            <v>1010104</v>
          </cell>
          <cell r="C58" t="str">
            <v>-បន្ទុកបុគ្គលិក</v>
          </cell>
          <cell r="F58">
            <v>0</v>
          </cell>
        </row>
        <row r="59">
          <cell r="B59" t="str">
            <v>1010104</v>
          </cell>
          <cell r="C59" t="str">
            <v>-ក្រៅបន្ទុកបុគ្គលិក</v>
          </cell>
          <cell r="D59">
            <v>272.5</v>
          </cell>
          <cell r="F59">
            <v>899.59999999999991</v>
          </cell>
        </row>
        <row r="60">
          <cell r="C60" t="str">
            <v>សរុបចំណាយមូលធន</v>
          </cell>
          <cell r="D60">
            <v>0</v>
          </cell>
          <cell r="E60">
            <v>0</v>
          </cell>
          <cell r="F60">
            <v>0</v>
          </cell>
        </row>
        <row r="61">
          <cell r="C61" t="str">
            <v>-គម្រោងវិនិយោគ</v>
          </cell>
          <cell r="D61">
            <v>0</v>
          </cell>
          <cell r="E61">
            <v>0</v>
          </cell>
          <cell r="F61">
            <v>0</v>
          </cell>
        </row>
        <row r="62">
          <cell r="B62" t="str">
            <v>1010104</v>
          </cell>
          <cell r="C62" t="str">
            <v>+មានហិរញ្ញប្បទាន</v>
          </cell>
        </row>
        <row r="63">
          <cell r="B63" t="str">
            <v>1010104</v>
          </cell>
          <cell r="C63" t="str">
            <v>+មិនទាន់មានហិរញ្ញប្បទាន</v>
          </cell>
        </row>
        <row r="64">
          <cell r="C64" t="str">
            <v>-ជំនួយបច្ចេកទេស</v>
          </cell>
          <cell r="D64">
            <v>0</v>
          </cell>
          <cell r="E64">
            <v>0</v>
          </cell>
          <cell r="F64">
            <v>0</v>
          </cell>
        </row>
        <row r="65">
          <cell r="B65" t="str">
            <v>1010104</v>
          </cell>
          <cell r="C65" t="str">
            <v>+មានហិរញ្ញប្បទាន</v>
          </cell>
        </row>
        <row r="66">
          <cell r="B66" t="str">
            <v>1010104</v>
          </cell>
          <cell r="C66" t="str">
            <v>+មិនទាន់មានហិរញ្ញប្បទាន</v>
          </cell>
        </row>
        <row r="67">
          <cell r="B67" t="str">
            <v>1010105</v>
          </cell>
          <cell r="C67" t="str">
            <v>១.១.៥. ចង្កោមសកម្មភាពទី ៥ : លើកកម្ពស់គោលនយោបាយលើវិស័យសេដ្ឋកិច្ចថ្មី</v>
          </cell>
          <cell r="D67">
            <v>0</v>
          </cell>
          <cell r="E67">
            <v>0</v>
          </cell>
          <cell r="F67">
            <v>250</v>
          </cell>
        </row>
        <row r="68">
          <cell r="C68" t="str">
            <v>សរុបចំណាយចរន្ត</v>
          </cell>
          <cell r="D68">
            <v>0</v>
          </cell>
          <cell r="E68">
            <v>0</v>
          </cell>
          <cell r="F68">
            <v>250</v>
          </cell>
        </row>
        <row r="69">
          <cell r="B69" t="str">
            <v>1010105</v>
          </cell>
          <cell r="C69" t="str">
            <v>-បន្ទុកបុគ្គលិក</v>
          </cell>
          <cell r="F69">
            <v>0</v>
          </cell>
        </row>
        <row r="70">
          <cell r="B70" t="str">
            <v>1010105</v>
          </cell>
          <cell r="C70" t="str">
            <v>-ក្រៅបន្ទុកបុគ្គលិក</v>
          </cell>
          <cell r="F70">
            <v>250</v>
          </cell>
        </row>
        <row r="71">
          <cell r="C71" t="str">
            <v>សរុបចំណាយមូលធន</v>
          </cell>
          <cell r="D71">
            <v>0</v>
          </cell>
          <cell r="E71">
            <v>0</v>
          </cell>
          <cell r="F71">
            <v>0</v>
          </cell>
        </row>
        <row r="72">
          <cell r="C72" t="str">
            <v>-គម្រោងវិនិយោគ</v>
          </cell>
          <cell r="D72">
            <v>0</v>
          </cell>
          <cell r="E72">
            <v>0</v>
          </cell>
          <cell r="F72">
            <v>0</v>
          </cell>
        </row>
        <row r="73">
          <cell r="B73" t="str">
            <v>1010105</v>
          </cell>
          <cell r="C73" t="str">
            <v>+មានហិរញ្ញប្បទាន</v>
          </cell>
        </row>
        <row r="74">
          <cell r="B74" t="str">
            <v>1010105</v>
          </cell>
          <cell r="C74" t="str">
            <v>+មិនទាន់មានហិរញ្ញប្បទាន</v>
          </cell>
        </row>
        <row r="75">
          <cell r="C75" t="str">
            <v>-ជំនួយបច្ចេកទេស</v>
          </cell>
          <cell r="D75">
            <v>0</v>
          </cell>
          <cell r="E75">
            <v>0</v>
          </cell>
          <cell r="F75">
            <v>0</v>
          </cell>
        </row>
        <row r="76">
          <cell r="B76" t="str">
            <v>1010105</v>
          </cell>
          <cell r="C76" t="str">
            <v>+មានហិរញ្ញប្បទាន</v>
          </cell>
        </row>
        <row r="77">
          <cell r="B77" t="str">
            <v>1010105</v>
          </cell>
          <cell r="C77" t="str">
            <v>+មិនទាន់មានហិរញ្ញប្បទាន</v>
          </cell>
        </row>
        <row r="78">
          <cell r="B78" t="str">
            <v>1010106</v>
          </cell>
          <cell r="C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  <cell r="D78">
            <v>0</v>
          </cell>
          <cell r="E78">
            <v>0</v>
          </cell>
          <cell r="F78">
            <v>250</v>
          </cell>
        </row>
        <row r="79">
          <cell r="C79" t="str">
            <v>សរុបចំណាយចរន្ត</v>
          </cell>
          <cell r="D79">
            <v>0</v>
          </cell>
          <cell r="E79">
            <v>0</v>
          </cell>
          <cell r="F79">
            <v>250</v>
          </cell>
        </row>
        <row r="80">
          <cell r="B80" t="str">
            <v>1010106</v>
          </cell>
          <cell r="C80" t="str">
            <v>-បន្ទុកបុគ្គលិក</v>
          </cell>
          <cell r="F80">
            <v>0</v>
          </cell>
        </row>
        <row r="81">
          <cell r="B81" t="str">
            <v>1010106</v>
          </cell>
          <cell r="C81" t="str">
            <v>-ក្រៅបន្ទុកបុគ្គលិក</v>
          </cell>
          <cell r="F81">
            <v>250</v>
          </cell>
        </row>
        <row r="82">
          <cell r="C82" t="str">
            <v>សរុបចំណាយមូលធន</v>
          </cell>
          <cell r="D82">
            <v>0</v>
          </cell>
          <cell r="E82">
            <v>0</v>
          </cell>
          <cell r="F82">
            <v>0</v>
          </cell>
        </row>
        <row r="83">
          <cell r="C83" t="str">
            <v>-គម្រោងវិនិយោគ</v>
          </cell>
          <cell r="D83">
            <v>0</v>
          </cell>
          <cell r="E83">
            <v>0</v>
          </cell>
          <cell r="F83">
            <v>0</v>
          </cell>
        </row>
        <row r="84">
          <cell r="B84" t="str">
            <v>1010106</v>
          </cell>
          <cell r="C84" t="str">
            <v>+មានហិរញ្ញប្បទាន</v>
          </cell>
        </row>
        <row r="85">
          <cell r="B85" t="str">
            <v>1010106</v>
          </cell>
          <cell r="C85" t="str">
            <v>+មិនទាន់មានហិរញ្ញប្បទាន</v>
          </cell>
        </row>
        <row r="86">
          <cell r="C86" t="str">
            <v>-ជំនួយបច្ចេកទេស</v>
          </cell>
          <cell r="D86">
            <v>0</v>
          </cell>
          <cell r="E86">
            <v>0</v>
          </cell>
          <cell r="F86">
            <v>0</v>
          </cell>
        </row>
        <row r="87">
          <cell r="B87" t="str">
            <v>1010106</v>
          </cell>
          <cell r="C87" t="str">
            <v>+មានហិរញ្ញប្បទាន</v>
          </cell>
        </row>
        <row r="88">
          <cell r="B88" t="str">
            <v>1010106</v>
          </cell>
          <cell r="C88" t="str">
            <v>+មិនទាន់មានហិរញ្ញប្បទាន</v>
          </cell>
        </row>
        <row r="89">
          <cell r="B89" t="str">
            <v>1010107</v>
          </cell>
          <cell r="C89" t="str">
            <v xml:space="preserve">១.‌១.៦.៤.សកម្មភាពទី៤៖ ការតាមដាន និងវាយតម្លៃ ការវិនិយោគសាធារណៈ </v>
          </cell>
          <cell r="D89">
            <v>0</v>
          </cell>
          <cell r="E89">
            <v>0</v>
          </cell>
          <cell r="F89">
            <v>0</v>
          </cell>
        </row>
        <row r="90">
          <cell r="C90" t="str">
            <v>សរុបចំណាយចរន្ត</v>
          </cell>
          <cell r="D90">
            <v>0</v>
          </cell>
          <cell r="E90">
            <v>0</v>
          </cell>
          <cell r="F90">
            <v>0</v>
          </cell>
        </row>
        <row r="91">
          <cell r="B91" t="str">
            <v>1010107</v>
          </cell>
          <cell r="C91" t="str">
            <v>-បន្ទុកបុគ្គលិក</v>
          </cell>
          <cell r="F91">
            <v>0</v>
          </cell>
        </row>
        <row r="92">
          <cell r="B92" t="str">
            <v>1010107</v>
          </cell>
          <cell r="C92" t="str">
            <v>-ក្រៅបន្ទុកបុគ្គលិក</v>
          </cell>
          <cell r="F92">
            <v>0</v>
          </cell>
        </row>
        <row r="93">
          <cell r="C93" t="str">
            <v>សរុបចំណាយមូលធន</v>
          </cell>
          <cell r="D93">
            <v>0</v>
          </cell>
          <cell r="E93">
            <v>0</v>
          </cell>
          <cell r="F93">
            <v>0</v>
          </cell>
        </row>
        <row r="94">
          <cell r="C94" t="str">
            <v>-គម្រោងវិនិយោគ</v>
          </cell>
          <cell r="D94">
            <v>0</v>
          </cell>
          <cell r="E94">
            <v>0</v>
          </cell>
          <cell r="F94">
            <v>0</v>
          </cell>
        </row>
        <row r="95">
          <cell r="B95" t="str">
            <v>1010107</v>
          </cell>
          <cell r="C95" t="str">
            <v>+មានហិរញ្ញប្បទាន</v>
          </cell>
        </row>
        <row r="96">
          <cell r="B96" t="str">
            <v>1010107</v>
          </cell>
          <cell r="C96" t="str">
            <v>+មិនទាន់មានហិរញ្ញប្បទាន</v>
          </cell>
        </row>
        <row r="97">
          <cell r="C97" t="str">
            <v>-ជំនួយបច្ចេកទេស</v>
          </cell>
          <cell r="D97">
            <v>0</v>
          </cell>
          <cell r="E97">
            <v>0</v>
          </cell>
          <cell r="F97">
            <v>0</v>
          </cell>
        </row>
        <row r="98">
          <cell r="B98" t="str">
            <v>1010107</v>
          </cell>
          <cell r="C98" t="str">
            <v>+មានហិរញ្ញប្បទាន</v>
          </cell>
        </row>
        <row r="99">
          <cell r="B99" t="str">
            <v>1010107</v>
          </cell>
          <cell r="C99" t="str">
            <v>+មិនទាន់មានហិរញ្ញប្បទាន</v>
          </cell>
        </row>
        <row r="100">
          <cell r="B100" t="str">
            <v>1010108</v>
          </cell>
          <cell r="C100" t="str">
            <v xml:space="preserve">១.‌១.៦.៤.សកម្មភាពទី៤៖ ការតាមដាន និងវាយតម្លៃ ការវិនិយោគសាធារណៈ </v>
          </cell>
          <cell r="D100">
            <v>0</v>
          </cell>
          <cell r="E100">
            <v>0</v>
          </cell>
          <cell r="F100">
            <v>0</v>
          </cell>
        </row>
        <row r="101">
          <cell r="C101" t="str">
            <v>សរុបចំណាយចរន្ត</v>
          </cell>
          <cell r="D101">
            <v>0</v>
          </cell>
          <cell r="E101">
            <v>0</v>
          </cell>
          <cell r="F101">
            <v>0</v>
          </cell>
        </row>
        <row r="102">
          <cell r="B102" t="str">
            <v>1010108</v>
          </cell>
          <cell r="C102" t="str">
            <v>-បន្ទុកបុគ្គលិក</v>
          </cell>
          <cell r="F102">
            <v>0</v>
          </cell>
        </row>
        <row r="103">
          <cell r="B103" t="str">
            <v>1010108</v>
          </cell>
          <cell r="C103" t="str">
            <v>-ក្រៅបន្ទុកបុគ្គលិក</v>
          </cell>
          <cell r="F103">
            <v>0</v>
          </cell>
        </row>
        <row r="104">
          <cell r="C104" t="str">
            <v>សរុបចំណាយមូលធន</v>
          </cell>
          <cell r="D104">
            <v>0</v>
          </cell>
          <cell r="E104">
            <v>0</v>
          </cell>
          <cell r="F104">
            <v>0</v>
          </cell>
        </row>
        <row r="105">
          <cell r="C105" t="str">
            <v>-គម្រោងវិនិយោគ</v>
          </cell>
          <cell r="D105">
            <v>0</v>
          </cell>
          <cell r="E105">
            <v>0</v>
          </cell>
          <cell r="F105">
            <v>0</v>
          </cell>
        </row>
        <row r="106">
          <cell r="B106" t="str">
            <v>1010108</v>
          </cell>
          <cell r="C106" t="str">
            <v>+មានហិរញ្ញប្បទាន</v>
          </cell>
        </row>
        <row r="107">
          <cell r="B107" t="str">
            <v>1010108</v>
          </cell>
          <cell r="C107" t="str">
            <v>+មិនទាន់មានហិរញ្ញប្បទាន</v>
          </cell>
        </row>
        <row r="108">
          <cell r="C108" t="str">
            <v>-ជំនួយបច្ចេកទេស</v>
          </cell>
          <cell r="D108">
            <v>0</v>
          </cell>
          <cell r="E108">
            <v>0</v>
          </cell>
          <cell r="F108">
            <v>0</v>
          </cell>
        </row>
        <row r="109">
          <cell r="B109" t="str">
            <v>1010108</v>
          </cell>
          <cell r="C109" t="str">
            <v>+មានហិរញ្ញប្បទាន</v>
          </cell>
        </row>
        <row r="110">
          <cell r="B110" t="str">
            <v>1010108</v>
          </cell>
          <cell r="C110" t="str">
            <v>+មិនទាន់មានហិរញ្ញប្បទាន</v>
          </cell>
        </row>
        <row r="111">
          <cell r="B111" t="str">
            <v>1010109</v>
          </cell>
          <cell r="C111" t="str">
            <v xml:space="preserve">១.‌១.៦.៤.សកម្មភាពទី៤៖ ការតាមដាន និងវាយតម្លៃ ការវិនិយោគសាធារណៈ </v>
          </cell>
          <cell r="D111">
            <v>0</v>
          </cell>
          <cell r="E111">
            <v>0</v>
          </cell>
          <cell r="F111">
            <v>0</v>
          </cell>
        </row>
        <row r="112">
          <cell r="C112" t="str">
            <v>សរុបចំណាយចរន្ត</v>
          </cell>
          <cell r="D112">
            <v>0</v>
          </cell>
          <cell r="E112">
            <v>0</v>
          </cell>
          <cell r="F112">
            <v>0</v>
          </cell>
        </row>
        <row r="113">
          <cell r="B113" t="str">
            <v>1010109</v>
          </cell>
          <cell r="C113" t="str">
            <v>-បន្ទុកបុគ្គលិក</v>
          </cell>
          <cell r="F113">
            <v>0</v>
          </cell>
        </row>
        <row r="114">
          <cell r="B114" t="str">
            <v>1010109</v>
          </cell>
          <cell r="C114" t="str">
            <v>-ក្រៅបន្ទុកបុគ្គលិក</v>
          </cell>
          <cell r="F114">
            <v>0</v>
          </cell>
        </row>
        <row r="115">
          <cell r="C115" t="str">
            <v>សរុបចំណាយមូលធន</v>
          </cell>
          <cell r="D115">
            <v>0</v>
          </cell>
          <cell r="E115">
            <v>0</v>
          </cell>
          <cell r="F115">
            <v>0</v>
          </cell>
        </row>
        <row r="116">
          <cell r="C116" t="str">
            <v>-គម្រោងវិនិយោគ</v>
          </cell>
          <cell r="D116">
            <v>0</v>
          </cell>
          <cell r="E116">
            <v>0</v>
          </cell>
          <cell r="F116">
            <v>0</v>
          </cell>
        </row>
        <row r="117">
          <cell r="B117" t="str">
            <v>1010109</v>
          </cell>
          <cell r="C117" t="str">
            <v>+មានហិរញ្ញប្បទាន</v>
          </cell>
        </row>
        <row r="118">
          <cell r="B118" t="str">
            <v>1010109</v>
          </cell>
          <cell r="C118" t="str">
            <v>+មិនទាន់មានហិរញ្ញប្បទាន</v>
          </cell>
        </row>
        <row r="119">
          <cell r="C119" t="str">
            <v>-ជំនួយបច្ចេកទេស</v>
          </cell>
          <cell r="D119">
            <v>0</v>
          </cell>
          <cell r="E119">
            <v>0</v>
          </cell>
          <cell r="F119">
            <v>0</v>
          </cell>
        </row>
        <row r="120">
          <cell r="B120" t="str">
            <v>1010109</v>
          </cell>
          <cell r="C120" t="str">
            <v>+មានហិរញ្ញប្បទាន</v>
          </cell>
        </row>
        <row r="121">
          <cell r="B121" t="str">
            <v>1010109</v>
          </cell>
          <cell r="C121" t="str">
            <v>+មិនទាន់មានហិរញ្ញប្បទាន</v>
          </cell>
        </row>
        <row r="122">
          <cell r="B122" t="str">
            <v>1010110</v>
          </cell>
          <cell r="C122" t="str">
            <v xml:space="preserve">១.‌១.៦.៤.សកម្មភាពទី៤៖ ការតាមដាន និងវាយតម្លៃ ការវិនិយោគសាធារណៈ </v>
          </cell>
          <cell r="D122">
            <v>0</v>
          </cell>
          <cell r="E122">
            <v>0</v>
          </cell>
          <cell r="F122">
            <v>0</v>
          </cell>
        </row>
        <row r="123">
          <cell r="C123" t="str">
            <v>សរុបចំណាយចរន្ត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1010110</v>
          </cell>
          <cell r="C124" t="str">
            <v>-បន្ទុកបុគ្គលិក</v>
          </cell>
          <cell r="F124">
            <v>0</v>
          </cell>
        </row>
        <row r="125">
          <cell r="B125" t="str">
            <v>1010110</v>
          </cell>
          <cell r="C125" t="str">
            <v>-ក្រៅបន្ទុកបុគ្គលិក</v>
          </cell>
          <cell r="F125">
            <v>0</v>
          </cell>
        </row>
        <row r="126">
          <cell r="C126" t="str">
            <v>សរុបចំណាយមូលធន</v>
          </cell>
          <cell r="D126">
            <v>0</v>
          </cell>
          <cell r="E126">
            <v>0</v>
          </cell>
          <cell r="F126">
            <v>0</v>
          </cell>
        </row>
        <row r="127">
          <cell r="C127" t="str">
            <v>-គម្រោងវិនិយោគ</v>
          </cell>
          <cell r="D127">
            <v>0</v>
          </cell>
          <cell r="E127">
            <v>0</v>
          </cell>
          <cell r="F127">
            <v>0</v>
          </cell>
        </row>
        <row r="128">
          <cell r="B128" t="str">
            <v>1010110</v>
          </cell>
          <cell r="C128" t="str">
            <v>+មានហិរញ្ញប្បទាន</v>
          </cell>
        </row>
        <row r="129">
          <cell r="B129" t="str">
            <v>1010110</v>
          </cell>
          <cell r="C129" t="str">
            <v>+មិនទាន់មានហិរញ្ញប្បទាន</v>
          </cell>
        </row>
        <row r="130">
          <cell r="C130" t="str">
            <v>-ជំនួយបច្ចេកទេស</v>
          </cell>
          <cell r="D130">
            <v>0</v>
          </cell>
          <cell r="E130">
            <v>0</v>
          </cell>
          <cell r="F130">
            <v>0</v>
          </cell>
        </row>
        <row r="131">
          <cell r="B131" t="str">
            <v>1010110</v>
          </cell>
          <cell r="C131" t="str">
            <v>+មានហិរញ្ញប្បទាន</v>
          </cell>
        </row>
        <row r="132">
          <cell r="B132" t="str">
            <v>1010110</v>
          </cell>
          <cell r="C132" t="str">
            <v>+មិនទាន់មានហិរញ្ញប្បទាន</v>
          </cell>
        </row>
        <row r="133">
          <cell r="B133" t="str">
            <v>1010111</v>
          </cell>
          <cell r="C133" t="str">
            <v xml:space="preserve">១.‌១.៦.៤.សកម្មភាពទី៤៖ ការតាមដាន និងវាយតម្លៃ ការវិនិយោគសាធារណៈ </v>
          </cell>
          <cell r="D133">
            <v>0</v>
          </cell>
          <cell r="E133">
            <v>0</v>
          </cell>
          <cell r="F133">
            <v>0</v>
          </cell>
        </row>
        <row r="134">
          <cell r="C134" t="str">
            <v>សរុបចំណាយចរន្ត</v>
          </cell>
          <cell r="D134">
            <v>0</v>
          </cell>
          <cell r="E134">
            <v>0</v>
          </cell>
          <cell r="F134">
            <v>0</v>
          </cell>
        </row>
        <row r="135">
          <cell r="B135" t="str">
            <v>1010111</v>
          </cell>
          <cell r="C135" t="str">
            <v>-បន្ទុកបុគ្គលិក</v>
          </cell>
          <cell r="F135">
            <v>0</v>
          </cell>
        </row>
        <row r="136">
          <cell r="B136" t="str">
            <v>1010111</v>
          </cell>
          <cell r="C136" t="str">
            <v>-ក្រៅបន្ទុកបុគ្គលិក</v>
          </cell>
          <cell r="F136">
            <v>0</v>
          </cell>
        </row>
        <row r="137">
          <cell r="C137" t="str">
            <v>សរុបចំណាយមូលធន</v>
          </cell>
          <cell r="D137">
            <v>0</v>
          </cell>
          <cell r="E137">
            <v>0</v>
          </cell>
          <cell r="F137">
            <v>0</v>
          </cell>
        </row>
        <row r="138">
          <cell r="C138" t="str">
            <v>-គម្រោងវិនិយោគ</v>
          </cell>
          <cell r="D138">
            <v>0</v>
          </cell>
          <cell r="E138">
            <v>0</v>
          </cell>
          <cell r="F138">
            <v>0</v>
          </cell>
        </row>
        <row r="139">
          <cell r="B139" t="str">
            <v>1010111</v>
          </cell>
          <cell r="C139" t="str">
            <v>+មានហិរញ្ញប្បទាន</v>
          </cell>
        </row>
        <row r="140">
          <cell r="B140" t="str">
            <v>1010111</v>
          </cell>
          <cell r="C140" t="str">
            <v>+មិនទាន់មានហិរញ្ញប្បទាន</v>
          </cell>
        </row>
        <row r="141">
          <cell r="C141" t="str">
            <v>-ជំនួយបច្ចេកទេស</v>
          </cell>
          <cell r="D141">
            <v>0</v>
          </cell>
          <cell r="E141">
            <v>0</v>
          </cell>
          <cell r="F141">
            <v>0</v>
          </cell>
        </row>
        <row r="142">
          <cell r="B142" t="str">
            <v>1010111</v>
          </cell>
          <cell r="C142" t="str">
            <v>+មានហិរញ្ញប្បទាន</v>
          </cell>
        </row>
        <row r="143">
          <cell r="B143" t="str">
            <v>1010111</v>
          </cell>
          <cell r="C143" t="str">
            <v>+មិនទាន់មានហិរញ្ញប្បទាន</v>
          </cell>
        </row>
        <row r="144">
          <cell r="B144" t="str">
            <v>1010112</v>
          </cell>
          <cell r="C144" t="str">
            <v xml:space="preserve">១.‌១.៦.៤.សកម្មភាពទី៤៖ ការតាមដាន និងវាយតម្លៃ ការវិនិយោគសាធារណៈ </v>
          </cell>
          <cell r="D144">
            <v>0</v>
          </cell>
          <cell r="E144">
            <v>0</v>
          </cell>
          <cell r="F144">
            <v>0</v>
          </cell>
        </row>
        <row r="145">
          <cell r="C145" t="str">
            <v>សរុបចំណាយចរន្ត</v>
          </cell>
          <cell r="D145">
            <v>0</v>
          </cell>
          <cell r="E145">
            <v>0</v>
          </cell>
          <cell r="F145">
            <v>0</v>
          </cell>
        </row>
        <row r="146">
          <cell r="B146" t="str">
            <v>1010112</v>
          </cell>
          <cell r="C146" t="str">
            <v>-បន្ទុកបុគ្គលិក</v>
          </cell>
          <cell r="F146">
            <v>0</v>
          </cell>
        </row>
        <row r="147">
          <cell r="B147" t="str">
            <v>1010112</v>
          </cell>
          <cell r="C147" t="str">
            <v>-ក្រៅបន្ទុកបុគ្គលិក</v>
          </cell>
          <cell r="F147">
            <v>0</v>
          </cell>
        </row>
        <row r="148">
          <cell r="C148" t="str">
            <v>សរុបចំណាយមូលធន</v>
          </cell>
          <cell r="D148">
            <v>0</v>
          </cell>
          <cell r="E148">
            <v>0</v>
          </cell>
          <cell r="F148">
            <v>0</v>
          </cell>
        </row>
        <row r="149">
          <cell r="C149" t="str">
            <v>-គម្រោងវិនិយោគ</v>
          </cell>
          <cell r="D149">
            <v>0</v>
          </cell>
          <cell r="E149">
            <v>0</v>
          </cell>
          <cell r="F149">
            <v>0</v>
          </cell>
        </row>
        <row r="150">
          <cell r="B150" t="str">
            <v>1010112</v>
          </cell>
          <cell r="C150" t="str">
            <v>+មានហិរញ្ញប្បទាន</v>
          </cell>
        </row>
        <row r="151">
          <cell r="B151" t="str">
            <v>1010112</v>
          </cell>
          <cell r="C151" t="str">
            <v>+មិនទាន់មានហិរញ្ញប្បទាន</v>
          </cell>
        </row>
        <row r="152">
          <cell r="C152" t="str">
            <v>-ជំនួយបច្ចេកទេស</v>
          </cell>
          <cell r="D152">
            <v>0</v>
          </cell>
          <cell r="E152">
            <v>0</v>
          </cell>
          <cell r="F152">
            <v>0</v>
          </cell>
        </row>
        <row r="153">
          <cell r="B153" t="str">
            <v>1010112</v>
          </cell>
          <cell r="C153" t="str">
            <v>+មានហិរញ្ញប្បទាន</v>
          </cell>
        </row>
        <row r="154">
          <cell r="B154" t="str">
            <v>1010112</v>
          </cell>
          <cell r="C154" t="str">
            <v>+មិនទាន់មានហិរញ្ញប្បទាន</v>
          </cell>
        </row>
        <row r="155">
          <cell r="B155" t="str">
            <v>1010113</v>
          </cell>
          <cell r="C155" t="str">
            <v xml:space="preserve">១.‌១.៦.៤.សកម្មភាពទី៤៖ ការតាមដាន និងវាយតម្លៃ ការវិនិយោគសាធារណៈ </v>
          </cell>
          <cell r="D155">
            <v>0</v>
          </cell>
          <cell r="E155">
            <v>0</v>
          </cell>
          <cell r="F155">
            <v>0</v>
          </cell>
        </row>
        <row r="156">
          <cell r="C156" t="str">
            <v>សរុបចំណាយចរន្ត</v>
          </cell>
          <cell r="D156">
            <v>0</v>
          </cell>
          <cell r="E156">
            <v>0</v>
          </cell>
          <cell r="F156">
            <v>0</v>
          </cell>
        </row>
        <row r="157">
          <cell r="B157" t="str">
            <v>1010113</v>
          </cell>
          <cell r="C157" t="str">
            <v>-បន្ទុកបុគ្គលិក</v>
          </cell>
          <cell r="F157">
            <v>0</v>
          </cell>
        </row>
        <row r="158">
          <cell r="B158" t="str">
            <v>1010113</v>
          </cell>
          <cell r="C158" t="str">
            <v>-ក្រៅបន្ទុកបុគ្គលិក</v>
          </cell>
          <cell r="F158">
            <v>0</v>
          </cell>
        </row>
        <row r="159">
          <cell r="C159" t="str">
            <v>សរុបចំណាយមូលធន</v>
          </cell>
          <cell r="D159">
            <v>0</v>
          </cell>
          <cell r="E159">
            <v>0</v>
          </cell>
          <cell r="F159">
            <v>0</v>
          </cell>
        </row>
        <row r="160">
          <cell r="C160" t="str">
            <v>-គម្រោងវិនិយោគ</v>
          </cell>
          <cell r="D160">
            <v>0</v>
          </cell>
          <cell r="E160">
            <v>0</v>
          </cell>
          <cell r="F160">
            <v>0</v>
          </cell>
        </row>
        <row r="161">
          <cell r="B161" t="str">
            <v>1010113</v>
          </cell>
          <cell r="C161" t="str">
            <v>+មានហិរញ្ញប្បទាន</v>
          </cell>
        </row>
        <row r="162">
          <cell r="B162" t="str">
            <v>1010113</v>
          </cell>
          <cell r="C162" t="str">
            <v>+មិនទាន់មានហិរញ្ញប្បទាន</v>
          </cell>
        </row>
        <row r="163">
          <cell r="C163" t="str">
            <v>-ជំនួយបច្ចេកទេស</v>
          </cell>
          <cell r="D163">
            <v>0</v>
          </cell>
          <cell r="E163">
            <v>0</v>
          </cell>
          <cell r="F163">
            <v>0</v>
          </cell>
        </row>
        <row r="164">
          <cell r="B164" t="str">
            <v>1010113</v>
          </cell>
          <cell r="C164" t="str">
            <v>+មានហិរញ្ញប្បទាន</v>
          </cell>
        </row>
        <row r="165">
          <cell r="B165" t="str">
            <v>1010113</v>
          </cell>
          <cell r="C165" t="str">
            <v>+មិនទាន់មានហិរញ្ញប្បទាន</v>
          </cell>
        </row>
        <row r="166">
          <cell r="B166" t="str">
            <v>1010114</v>
          </cell>
          <cell r="C166" t="str">
            <v xml:space="preserve">១.‌១.៦.៤.សកម្មភាពទី៤៖ ការតាមដាន និងវាយតម្លៃ ការវិនិយោគសាធារណៈ </v>
          </cell>
          <cell r="D166">
            <v>0</v>
          </cell>
          <cell r="E166">
            <v>0</v>
          </cell>
          <cell r="F166">
            <v>0</v>
          </cell>
        </row>
        <row r="167">
          <cell r="C167" t="str">
            <v>សរុបចំណាយចរន្ត</v>
          </cell>
          <cell r="D167">
            <v>0</v>
          </cell>
          <cell r="E167">
            <v>0</v>
          </cell>
          <cell r="F167">
            <v>0</v>
          </cell>
        </row>
        <row r="168">
          <cell r="B168" t="str">
            <v>1010114</v>
          </cell>
          <cell r="C168" t="str">
            <v>-បន្ទុកបុគ្គលិក</v>
          </cell>
          <cell r="F168">
            <v>0</v>
          </cell>
        </row>
        <row r="169">
          <cell r="B169" t="str">
            <v>1010114</v>
          </cell>
          <cell r="C169" t="str">
            <v>-ក្រៅបន្ទុកបុគ្គលិក</v>
          </cell>
          <cell r="F169">
            <v>0</v>
          </cell>
        </row>
        <row r="170">
          <cell r="C170" t="str">
            <v>សរុបចំណាយមូលធន</v>
          </cell>
          <cell r="D170">
            <v>0</v>
          </cell>
          <cell r="E170">
            <v>0</v>
          </cell>
          <cell r="F170">
            <v>0</v>
          </cell>
        </row>
        <row r="171">
          <cell r="C171" t="str">
            <v>-គម្រោងវិនិយោគ</v>
          </cell>
          <cell r="D171">
            <v>0</v>
          </cell>
          <cell r="E171">
            <v>0</v>
          </cell>
          <cell r="F171">
            <v>0</v>
          </cell>
        </row>
        <row r="172">
          <cell r="B172" t="str">
            <v>1010114</v>
          </cell>
          <cell r="C172" t="str">
            <v>+មានហិរញ្ញប្បទាន</v>
          </cell>
        </row>
        <row r="173">
          <cell r="B173" t="str">
            <v>1010114</v>
          </cell>
          <cell r="C173" t="str">
            <v>+មិនទាន់មានហិរញ្ញប្បទាន</v>
          </cell>
        </row>
        <row r="174">
          <cell r="C174" t="str">
            <v>-ជំនួយបច្ចេកទេស</v>
          </cell>
          <cell r="D174">
            <v>0</v>
          </cell>
          <cell r="E174">
            <v>0</v>
          </cell>
          <cell r="F174">
            <v>0</v>
          </cell>
        </row>
        <row r="175">
          <cell r="B175" t="str">
            <v>1010114</v>
          </cell>
          <cell r="C175" t="str">
            <v>+មានហិរញ្ញប្បទាន</v>
          </cell>
        </row>
        <row r="176">
          <cell r="B176" t="str">
            <v>1010114</v>
          </cell>
          <cell r="C176" t="str">
            <v>+មិនទាន់មានហិរញ្ញប្បទាន</v>
          </cell>
        </row>
        <row r="177">
          <cell r="B177" t="str">
            <v>1010115</v>
          </cell>
          <cell r="C177" t="str">
            <v xml:space="preserve">១.‌១.៦.៤.សកម្មភាពទី៤៖ ការតាមដាន និងវាយតម្លៃ ការវិនិយោគសាធារណៈ </v>
          </cell>
          <cell r="D177">
            <v>0</v>
          </cell>
          <cell r="E177">
            <v>0</v>
          </cell>
          <cell r="F177">
            <v>0</v>
          </cell>
        </row>
        <row r="178">
          <cell r="C178" t="str">
            <v>សរុបចំណាយចរន្ត</v>
          </cell>
          <cell r="D178">
            <v>0</v>
          </cell>
          <cell r="E178">
            <v>0</v>
          </cell>
          <cell r="F178">
            <v>0</v>
          </cell>
        </row>
        <row r="179">
          <cell r="B179" t="str">
            <v>1010115</v>
          </cell>
          <cell r="C179" t="str">
            <v>-បន្ទុកបុគ្គលិក</v>
          </cell>
          <cell r="F179">
            <v>0</v>
          </cell>
        </row>
        <row r="180">
          <cell r="B180" t="str">
            <v>1010115</v>
          </cell>
          <cell r="C180" t="str">
            <v>-ក្រៅបន្ទុកបុគ្គលិក</v>
          </cell>
          <cell r="F180">
            <v>0</v>
          </cell>
        </row>
        <row r="181">
          <cell r="C181" t="str">
            <v>សរុបចំណាយមូលធន</v>
          </cell>
          <cell r="D181">
            <v>0</v>
          </cell>
          <cell r="E181">
            <v>0</v>
          </cell>
          <cell r="F181">
            <v>0</v>
          </cell>
        </row>
        <row r="182">
          <cell r="C182" t="str">
            <v>-គម្រោងវិនិយោគ</v>
          </cell>
          <cell r="D182">
            <v>0</v>
          </cell>
          <cell r="E182">
            <v>0</v>
          </cell>
          <cell r="F182">
            <v>0</v>
          </cell>
        </row>
        <row r="183">
          <cell r="B183" t="str">
            <v>1010115</v>
          </cell>
          <cell r="C183" t="str">
            <v>+មានហិរញ្ញប្បទាន</v>
          </cell>
        </row>
        <row r="184">
          <cell r="B184" t="str">
            <v>1010115</v>
          </cell>
          <cell r="C184" t="str">
            <v>+មិនទាន់មានហិរញ្ញប្បទាន</v>
          </cell>
        </row>
        <row r="185">
          <cell r="C185" t="str">
            <v>-ជំនួយបច្ចេកទេស</v>
          </cell>
          <cell r="D185">
            <v>0</v>
          </cell>
          <cell r="E185">
            <v>0</v>
          </cell>
          <cell r="F185">
            <v>0</v>
          </cell>
        </row>
        <row r="186">
          <cell r="B186" t="str">
            <v>1010115</v>
          </cell>
          <cell r="C186" t="str">
            <v>+មានហិរញ្ញប្បទាន</v>
          </cell>
        </row>
        <row r="187">
          <cell r="B187" t="str">
            <v>1010115</v>
          </cell>
          <cell r="C187" t="str">
            <v>+មិនទាន់មានហិរញ្ញប្បទាន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G11">
            <v>10101</v>
          </cell>
        </row>
      </sheetData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-Table1A"/>
      <sheetName val="BSP-Table3A"/>
      <sheetName val="BSP-Table4A"/>
      <sheetName val="BSP-Table4B"/>
      <sheetName val="BSP-Table5A"/>
      <sheetName val="PB1-Rev"/>
      <sheetName val="PB2-Exp"/>
      <sheetName val="PB3-Payroll"/>
      <sheetName val="PB4"/>
      <sheetName val="PB5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C12">
            <v>0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C13">
            <v>0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C14">
            <v>0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C15">
            <v>0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C16">
            <v>0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C17">
            <v>0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C18">
            <v>0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C19">
            <v>0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C20">
            <v>0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C21">
            <v>0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C22">
            <v>0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C23">
            <v>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C24">
            <v>0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C25">
            <v>0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C26">
            <v>0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C27">
            <v>0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C28">
            <v>0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C29">
            <v>0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C30">
            <v>0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C31">
            <v>0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C32">
            <v>0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C33">
            <v>0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C34">
            <v>0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C35">
            <v>0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C36">
            <v>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C37">
            <v>0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C38">
            <v>0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C39">
            <v>0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C40">
            <v>0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C41">
            <v>0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C42">
            <v>0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2"/>
      <sheetName val="BSP3"/>
      <sheetName val="BSP4B"/>
      <sheetName val="PB1-Rev"/>
      <sheetName val="PB2-Exp"/>
      <sheetName val="PB3-Payroll"/>
      <sheetName val="PB4-64 (2)"/>
      <sheetName val="Prog"/>
      <sheetName val="PB5-PI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3">
          <cell r="B43" t="str">
            <v>101010304</v>
          </cell>
          <cell r="D43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4">
          <cell r="B44" t="str">
            <v>101010305</v>
          </cell>
          <cell r="D44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5">
          <cell r="B45" t="str">
            <v>101010306</v>
          </cell>
          <cell r="D45" t="str">
            <v>១.‌១.៣.៦.សកម្មភាពទី៦៖ ពង្រឹងការតាមដាន និងវិភាគនិន្នាការសេដ្ឋកិច្ច</v>
          </cell>
        </row>
        <row r="46">
          <cell r="B46" t="str">
            <v>101010307</v>
          </cell>
          <cell r="D46" t="str">
            <v xml:space="preserve">១.១.៣.៧. សកម្មភាពទី៧ : </v>
          </cell>
        </row>
        <row r="47">
          <cell r="B47" t="str">
            <v>101010308</v>
          </cell>
          <cell r="D47" t="str">
            <v>១.១.៣.៨. សកម្មភាពទី៨ : ​</v>
          </cell>
        </row>
        <row r="48">
          <cell r="B48" t="str">
            <v>101010309</v>
          </cell>
          <cell r="D48" t="str">
            <v xml:space="preserve">១.១.៣.៩. សកម្មភាពទី៩ : </v>
          </cell>
        </row>
        <row r="49">
          <cell r="B49" t="str">
            <v>101010310</v>
          </cell>
          <cell r="D49" t="str">
            <v>១.១.៣.១០. សកម្មភាពទី១០ : ​</v>
          </cell>
        </row>
        <row r="50">
          <cell r="B50" t="str">
            <v>101010311</v>
          </cell>
          <cell r="D50" t="str">
            <v xml:space="preserve">១.១.៣.១១. សកម្មភាពទី១១ : </v>
          </cell>
        </row>
        <row r="51">
          <cell r="B51" t="str">
            <v>101010312</v>
          </cell>
          <cell r="D51" t="str">
            <v>១.១.៣.១២. សកម្មភាពទី១២ : ​</v>
          </cell>
        </row>
        <row r="52">
          <cell r="B52" t="str">
            <v>1010104</v>
          </cell>
          <cell r="D52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3">
          <cell r="B53" t="str">
            <v>101010401</v>
          </cell>
          <cell r="D53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4">
          <cell r="B54" t="str">
            <v>101010402</v>
          </cell>
          <cell r="D54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5">
          <cell r="B55" t="str">
            <v>101010403</v>
          </cell>
          <cell r="D55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6">
          <cell r="B56" t="str">
            <v>101010404</v>
          </cell>
          <cell r="D56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7">
          <cell r="B57" t="str">
            <v>101010405</v>
          </cell>
          <cell r="D57" t="str">
            <v>១.១.៤.៥. សកម្មភាពទី៥ :</v>
          </cell>
        </row>
        <row r="58">
          <cell r="B58" t="str">
            <v>101010406</v>
          </cell>
          <cell r="D58" t="str">
            <v xml:space="preserve">១.១.៤.៦. សកម្មភាពទី៦ : </v>
          </cell>
        </row>
        <row r="59">
          <cell r="B59" t="str">
            <v>101010407</v>
          </cell>
          <cell r="D59" t="str">
            <v xml:space="preserve">១.១.៤.៧. សកម្មភាពទី៧ : </v>
          </cell>
        </row>
        <row r="60">
          <cell r="B60" t="str">
            <v>101010408</v>
          </cell>
          <cell r="D60" t="str">
            <v>១.១.៤.៨. សកម្មភាពទី៨ : ​</v>
          </cell>
        </row>
        <row r="61">
          <cell r="B61" t="str">
            <v>101010409</v>
          </cell>
          <cell r="D61" t="str">
            <v xml:space="preserve">១.១.៤.៩. សកម្មភាពទី៩ : </v>
          </cell>
        </row>
        <row r="62">
          <cell r="B62" t="str">
            <v>101010410</v>
          </cell>
          <cell r="D62" t="str">
            <v>១.១.៤.១០. សកម្មភាពទី១០ : ​</v>
          </cell>
        </row>
        <row r="63">
          <cell r="B63" t="str">
            <v>101010411</v>
          </cell>
          <cell r="D63" t="str">
            <v xml:space="preserve">១.១.៤.១១. សកម្មភាពទី១១ : </v>
          </cell>
        </row>
        <row r="64">
          <cell r="B64" t="str">
            <v>101010412</v>
          </cell>
          <cell r="D64" t="str">
            <v>១.១.៤.១២. សកម្មភាពទី១២ : ​</v>
          </cell>
        </row>
        <row r="65">
          <cell r="B65" t="str">
            <v>1010105</v>
          </cell>
          <cell r="D65" t="str">
            <v>១.១.៥. ចង្កោមសកម្មភាពទី ៥ : លើកកម្ពស់គោលនយោបាយលើវិស័យសេដ្ឋកិច្ចថ្មី</v>
          </cell>
        </row>
        <row r="66">
          <cell r="B66" t="str">
            <v>101010501</v>
          </cell>
          <cell r="D66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7">
          <cell r="B67" t="str">
            <v>101010502</v>
          </cell>
          <cell r="D67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68">
          <cell r="B68" t="str">
            <v>101010503</v>
          </cell>
          <cell r="D68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69">
          <cell r="B69" t="str">
            <v>101010504</v>
          </cell>
          <cell r="D69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0">
          <cell r="B70" t="str">
            <v>101010505</v>
          </cell>
          <cell r="D70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1">
          <cell r="B71" t="str">
            <v>101010506</v>
          </cell>
          <cell r="D71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2">
          <cell r="B72" t="str">
            <v>101010507</v>
          </cell>
          <cell r="D72" t="str">
            <v xml:space="preserve">១.១.៥.៧. សកម្មភាពទី៧ : </v>
          </cell>
        </row>
        <row r="73">
          <cell r="B73" t="str">
            <v>101010508</v>
          </cell>
          <cell r="D73" t="str">
            <v>១.១.៥.៨. សកម្មភាពទី៨ : ​</v>
          </cell>
        </row>
        <row r="74">
          <cell r="B74" t="str">
            <v>101010509</v>
          </cell>
          <cell r="D74" t="str">
            <v xml:space="preserve">១.១.៥.៩. សកម្មភាពទី៩ : </v>
          </cell>
        </row>
        <row r="75">
          <cell r="B75" t="str">
            <v>101010510</v>
          </cell>
          <cell r="D75" t="str">
            <v>១.១.៥.១០. សកម្មភាពទី១០ : ​</v>
          </cell>
        </row>
        <row r="76">
          <cell r="B76" t="str">
            <v>101010511</v>
          </cell>
          <cell r="D76" t="str">
            <v xml:space="preserve">១.១.៥.១១. សកម្មភាពទី១១ : </v>
          </cell>
        </row>
        <row r="77">
          <cell r="B77" t="str">
            <v>101010512</v>
          </cell>
          <cell r="D77" t="str">
            <v>១.១.៥.១២. សកម្មភាពទី១២ : ​</v>
          </cell>
        </row>
        <row r="78">
          <cell r="B78" t="str">
            <v>1010106</v>
          </cell>
          <cell r="D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79">
          <cell r="B79" t="str">
            <v>101010601</v>
          </cell>
          <cell r="D79" t="str">
            <v>១.‌១.៦.១.សកម្មភាពទី១៖ការគ្រប់គ្រងកិច្ចការទូទៅ និងសម្របសម្រួល</v>
          </cell>
        </row>
        <row r="80">
          <cell r="B80" t="str">
            <v>101010602</v>
          </cell>
          <cell r="D80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1">
          <cell r="B81" t="str">
            <v>101010603</v>
          </cell>
          <cell r="D81" t="str">
            <v>១.១.៦.៣.សកម្មភាពទី៣៖ការវិភាគ និងវាយតម្លៃ លើសំណើគម្រោង</v>
          </cell>
        </row>
        <row r="82">
          <cell r="B82" t="str">
            <v>101010604</v>
          </cell>
          <cell r="D82" t="str">
            <v xml:space="preserve">១.‌១.៦.៤.សកម្មភាពទី៤៖ ការតាមដាន និងវាយតម្លៃ ការវិនិយោគសាធារណៈ </v>
          </cell>
        </row>
        <row r="83">
          <cell r="B83" t="str">
            <v>101010605</v>
          </cell>
          <cell r="D83" t="str">
            <v>១.‌១.៦.៥.សកម្មភាពទី៥៖ ការរៀបចំគោលនយោបាយ និងយុទ្ធសាស្រ្តវិនិយោគសាធារណៈ</v>
          </cell>
        </row>
        <row r="84">
          <cell r="B84" t="str">
            <v>101010606</v>
          </cell>
          <cell r="D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101010607</v>
          </cell>
          <cell r="D85" t="str">
            <v xml:space="preserve">១.‌១.៦.៤.សកម្មភាពទី៤៖ ការតាមដាន និងវាយតម្លៃ ការវិនិយោគសាធារណៈ </v>
          </cell>
        </row>
        <row r="86">
          <cell r="B86" t="str">
            <v>101010608</v>
          </cell>
          <cell r="D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101010609</v>
          </cell>
          <cell r="D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101010610</v>
          </cell>
          <cell r="D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101010611</v>
          </cell>
          <cell r="D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101010612</v>
          </cell>
          <cell r="D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1010107</v>
          </cell>
          <cell r="D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101010701</v>
          </cell>
          <cell r="D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101010702</v>
          </cell>
          <cell r="D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101010703</v>
          </cell>
          <cell r="D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101010704</v>
          </cell>
          <cell r="D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101010705</v>
          </cell>
          <cell r="D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101010706</v>
          </cell>
          <cell r="D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101010707</v>
          </cell>
          <cell r="D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101010708</v>
          </cell>
          <cell r="D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101010709</v>
          </cell>
          <cell r="D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101010710</v>
          </cell>
          <cell r="D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101010711</v>
          </cell>
          <cell r="D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101010712</v>
          </cell>
          <cell r="D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1010108</v>
          </cell>
          <cell r="D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101010801</v>
          </cell>
          <cell r="D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101010802</v>
          </cell>
          <cell r="D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101010803</v>
          </cell>
          <cell r="D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101010804</v>
          </cell>
          <cell r="D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101010805</v>
          </cell>
          <cell r="D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101010806</v>
          </cell>
          <cell r="D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101010807</v>
          </cell>
          <cell r="D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101010808</v>
          </cell>
          <cell r="D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101010809</v>
          </cell>
          <cell r="D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101010810</v>
          </cell>
          <cell r="D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101010811</v>
          </cell>
          <cell r="D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101010812</v>
          </cell>
          <cell r="D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1010109</v>
          </cell>
          <cell r="D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101010901</v>
          </cell>
          <cell r="D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101010902</v>
          </cell>
          <cell r="D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101010903</v>
          </cell>
          <cell r="D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101010904</v>
          </cell>
          <cell r="D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101010905</v>
          </cell>
          <cell r="D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101010906</v>
          </cell>
          <cell r="D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101010907</v>
          </cell>
          <cell r="D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101010908</v>
          </cell>
          <cell r="D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101010909</v>
          </cell>
          <cell r="D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101010910</v>
          </cell>
          <cell r="D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101010911</v>
          </cell>
          <cell r="D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101010912</v>
          </cell>
          <cell r="D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1010110</v>
          </cell>
          <cell r="D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101011001</v>
          </cell>
          <cell r="D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101011002</v>
          </cell>
          <cell r="D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101011003</v>
          </cell>
          <cell r="D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101011004</v>
          </cell>
          <cell r="D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101011005</v>
          </cell>
          <cell r="D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101011006</v>
          </cell>
          <cell r="D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101011007</v>
          </cell>
          <cell r="D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101011008</v>
          </cell>
          <cell r="D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101011009</v>
          </cell>
          <cell r="D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101011010</v>
          </cell>
          <cell r="D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101011011</v>
          </cell>
          <cell r="D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101011012</v>
          </cell>
          <cell r="D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1010111</v>
          </cell>
          <cell r="D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101011101</v>
          </cell>
          <cell r="D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101011102</v>
          </cell>
          <cell r="D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101011103</v>
          </cell>
          <cell r="D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101011104</v>
          </cell>
          <cell r="D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101011105</v>
          </cell>
          <cell r="D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101011106</v>
          </cell>
          <cell r="D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101011107</v>
          </cell>
          <cell r="D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101011108</v>
          </cell>
          <cell r="D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101011109</v>
          </cell>
          <cell r="D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101011110</v>
          </cell>
          <cell r="D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101011111</v>
          </cell>
          <cell r="D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101011112</v>
          </cell>
          <cell r="D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1010112</v>
          </cell>
          <cell r="D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101011201</v>
          </cell>
          <cell r="D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101011202</v>
          </cell>
          <cell r="D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101011203</v>
          </cell>
          <cell r="D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101011204</v>
          </cell>
          <cell r="D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101011205</v>
          </cell>
          <cell r="D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101011206</v>
          </cell>
          <cell r="D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101011207</v>
          </cell>
          <cell r="D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101011208</v>
          </cell>
          <cell r="D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101011209</v>
          </cell>
          <cell r="D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101011210</v>
          </cell>
          <cell r="D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101011211</v>
          </cell>
          <cell r="D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101011212</v>
          </cell>
          <cell r="D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1010113</v>
          </cell>
          <cell r="D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101011301</v>
          </cell>
          <cell r="D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101011302</v>
          </cell>
          <cell r="D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101011303</v>
          </cell>
          <cell r="D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101011304</v>
          </cell>
          <cell r="D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101011305</v>
          </cell>
          <cell r="D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101011306</v>
          </cell>
          <cell r="D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101011307</v>
          </cell>
          <cell r="D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101011308</v>
          </cell>
          <cell r="D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101011309</v>
          </cell>
          <cell r="D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101011310</v>
          </cell>
          <cell r="D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101011311</v>
          </cell>
          <cell r="D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101011312</v>
          </cell>
          <cell r="D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1010114</v>
          </cell>
          <cell r="D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101011401</v>
          </cell>
          <cell r="D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101011402</v>
          </cell>
          <cell r="D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101011403</v>
          </cell>
          <cell r="D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101011404</v>
          </cell>
          <cell r="D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101011405</v>
          </cell>
          <cell r="D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101011406</v>
          </cell>
          <cell r="D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101011407</v>
          </cell>
          <cell r="D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101011408</v>
          </cell>
          <cell r="D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101011409</v>
          </cell>
          <cell r="D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101011410</v>
          </cell>
          <cell r="D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101011411</v>
          </cell>
          <cell r="D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101011412</v>
          </cell>
          <cell r="D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1010115</v>
          </cell>
          <cell r="D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101011501</v>
          </cell>
          <cell r="D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101011502</v>
          </cell>
          <cell r="D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101011503</v>
          </cell>
          <cell r="D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101011504</v>
          </cell>
          <cell r="D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101011505</v>
          </cell>
          <cell r="D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101011506</v>
          </cell>
          <cell r="D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101011507</v>
          </cell>
          <cell r="D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101011508</v>
          </cell>
          <cell r="D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101011509</v>
          </cell>
          <cell r="D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101011510</v>
          </cell>
          <cell r="D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101011511</v>
          </cell>
          <cell r="D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101011512</v>
          </cell>
          <cell r="D207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9">
          <cell r="F19">
            <v>36.700000000000003</v>
          </cell>
          <cell r="G19">
            <v>86.3</v>
          </cell>
          <cell r="H19">
            <v>100.1</v>
          </cell>
          <cell r="I19">
            <v>107.6</v>
          </cell>
          <cell r="J19">
            <v>62.8</v>
          </cell>
          <cell r="K19">
            <v>62.8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F20">
            <v>19.600000000000001</v>
          </cell>
          <cell r="G20">
            <v>37.9</v>
          </cell>
          <cell r="H20">
            <v>40.6</v>
          </cell>
          <cell r="I20">
            <v>23.3</v>
          </cell>
          <cell r="J20">
            <v>17</v>
          </cell>
          <cell r="K20">
            <v>17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>
            <v>5</v>
          </cell>
          <cell r="G21">
            <v>16</v>
          </cell>
          <cell r="H21">
            <v>14.4</v>
          </cell>
          <cell r="I21">
            <v>15</v>
          </cell>
          <cell r="J21">
            <v>7.2</v>
          </cell>
          <cell r="K21">
            <v>7.2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F24">
            <v>3.2</v>
          </cell>
          <cell r="G24">
            <v>13.5</v>
          </cell>
          <cell r="H24">
            <v>12.1</v>
          </cell>
          <cell r="I24">
            <v>0</v>
          </cell>
          <cell r="J24">
            <v>6.4</v>
          </cell>
          <cell r="K24">
            <v>6.4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F25">
            <v>11.4</v>
          </cell>
          <cell r="G25">
            <v>8.4</v>
          </cell>
          <cell r="H25">
            <v>14.1</v>
          </cell>
          <cell r="I25">
            <v>8.3000000000000007</v>
          </cell>
          <cell r="J25">
            <v>3.4</v>
          </cell>
          <cell r="K25">
            <v>3.4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F27">
            <v>9</v>
          </cell>
          <cell r="G27">
            <v>26.2</v>
          </cell>
          <cell r="H27">
            <v>31.5</v>
          </cell>
          <cell r="I27">
            <v>41.3</v>
          </cell>
          <cell r="J27">
            <v>17.8</v>
          </cell>
          <cell r="K27">
            <v>17.8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F28">
            <v>9</v>
          </cell>
          <cell r="G28">
            <v>26.2</v>
          </cell>
          <cell r="H28">
            <v>31.5</v>
          </cell>
          <cell r="I28">
            <v>41.3</v>
          </cell>
          <cell r="J28">
            <v>17.8</v>
          </cell>
          <cell r="K28">
            <v>17.8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F32">
            <v>8.1</v>
          </cell>
          <cell r="G32">
            <v>22.2</v>
          </cell>
          <cell r="H32">
            <v>18</v>
          </cell>
          <cell r="I32">
            <v>11</v>
          </cell>
          <cell r="J32">
            <v>7.5</v>
          </cell>
          <cell r="K32">
            <v>7.5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>
            <v>8.1</v>
          </cell>
          <cell r="G39">
            <v>22.2</v>
          </cell>
          <cell r="H39">
            <v>18</v>
          </cell>
          <cell r="I39">
            <v>11</v>
          </cell>
          <cell r="J39">
            <v>7.5</v>
          </cell>
          <cell r="K39">
            <v>7.5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>
            <v>0</v>
          </cell>
          <cell r="G46">
            <v>0</v>
          </cell>
          <cell r="H46">
            <v>10</v>
          </cell>
          <cell r="I46">
            <v>32</v>
          </cell>
          <cell r="J46">
            <v>20.5</v>
          </cell>
          <cell r="K46">
            <v>20.5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F47">
            <v>0</v>
          </cell>
          <cell r="G47">
            <v>0</v>
          </cell>
          <cell r="H47">
            <v>4</v>
          </cell>
          <cell r="I47">
            <v>0</v>
          </cell>
          <cell r="J47">
            <v>4</v>
          </cell>
          <cell r="K47">
            <v>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8</v>
          </cell>
          <cell r="J48">
            <v>8</v>
          </cell>
          <cell r="K48">
            <v>8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8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F51">
            <v>0</v>
          </cell>
          <cell r="G51">
            <v>0</v>
          </cell>
          <cell r="H51">
            <v>6</v>
          </cell>
          <cell r="I51">
            <v>8</v>
          </cell>
          <cell r="J51">
            <v>8.5</v>
          </cell>
          <cell r="K51">
            <v>8.5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8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F63">
            <v>114.6</v>
          </cell>
          <cell r="G63">
            <v>319.3</v>
          </cell>
          <cell r="H63">
            <v>244.49999999999997</v>
          </cell>
          <cell r="I63">
            <v>791.99999999999989</v>
          </cell>
          <cell r="J63">
            <v>187.2</v>
          </cell>
          <cell r="K63">
            <v>187.2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4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4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F78">
            <v>33.4</v>
          </cell>
          <cell r="G78">
            <v>40.6</v>
          </cell>
          <cell r="H78">
            <v>37.200000000000003</v>
          </cell>
          <cell r="I78">
            <v>22</v>
          </cell>
          <cell r="J78">
            <v>9.8000000000000007</v>
          </cell>
          <cell r="K78">
            <v>9.8000000000000007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F84">
            <v>16.7</v>
          </cell>
          <cell r="G84">
            <v>20</v>
          </cell>
          <cell r="H84">
            <v>30</v>
          </cell>
          <cell r="I84">
            <v>10</v>
          </cell>
          <cell r="J84">
            <v>5</v>
          </cell>
          <cell r="K84">
            <v>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F85">
            <v>16.7</v>
          </cell>
          <cell r="G85">
            <v>20.6</v>
          </cell>
          <cell r="H85">
            <v>7.2</v>
          </cell>
          <cell r="I85">
            <v>12</v>
          </cell>
          <cell r="J85">
            <v>4.8</v>
          </cell>
          <cell r="K85">
            <v>4.8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F107">
            <v>1</v>
          </cell>
          <cell r="G107">
            <v>27.6</v>
          </cell>
          <cell r="H107">
            <v>17.3</v>
          </cell>
          <cell r="I107">
            <v>135.69999999999999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11.4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F110">
            <v>1</v>
          </cell>
          <cell r="G110">
            <v>27.6</v>
          </cell>
          <cell r="H110">
            <v>17.3</v>
          </cell>
          <cell r="I110">
            <v>124.3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F116">
            <v>0</v>
          </cell>
          <cell r="G116">
            <v>0</v>
          </cell>
          <cell r="H116">
            <v>1.8</v>
          </cell>
          <cell r="I116">
            <v>0</v>
          </cell>
          <cell r="J116">
            <v>1.8</v>
          </cell>
          <cell r="K116">
            <v>1.8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F117">
            <v>0</v>
          </cell>
          <cell r="G117">
            <v>0</v>
          </cell>
          <cell r="H117">
            <v>1.8</v>
          </cell>
          <cell r="I117">
            <v>0</v>
          </cell>
          <cell r="J117">
            <v>1.8</v>
          </cell>
          <cell r="K117">
            <v>1.8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F121">
            <v>25</v>
          </cell>
          <cell r="G121">
            <v>66.800000000000011</v>
          </cell>
          <cell r="H121">
            <v>127.1</v>
          </cell>
          <cell r="I121">
            <v>26.200000000000003</v>
          </cell>
          <cell r="J121">
            <v>59.699999999999996</v>
          </cell>
          <cell r="K121">
            <v>59.699999999999996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F122">
            <v>2.7</v>
          </cell>
          <cell r="G122">
            <v>9.8000000000000007</v>
          </cell>
          <cell r="H122">
            <v>11.2</v>
          </cell>
          <cell r="I122">
            <v>3.0999999999999996</v>
          </cell>
          <cell r="J122">
            <v>7.6</v>
          </cell>
          <cell r="K122">
            <v>7.6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F123">
            <v>3.9</v>
          </cell>
          <cell r="G123">
            <v>7.6</v>
          </cell>
          <cell r="H123">
            <v>14.4</v>
          </cell>
          <cell r="I123">
            <v>4.5</v>
          </cell>
          <cell r="J123">
            <v>6.7999999999999989</v>
          </cell>
          <cell r="K123">
            <v>6.7999999999999989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F124">
            <v>18.399999999999999</v>
          </cell>
          <cell r="G124">
            <v>49.400000000000006</v>
          </cell>
          <cell r="H124">
            <v>101.5</v>
          </cell>
          <cell r="I124">
            <v>18.600000000000001</v>
          </cell>
          <cell r="J124">
            <v>45.3</v>
          </cell>
          <cell r="K124">
            <v>45.3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F126">
            <v>55.2</v>
          </cell>
          <cell r="G126">
            <v>183.3</v>
          </cell>
          <cell r="H126">
            <v>58.099999999999994</v>
          </cell>
          <cell r="I126">
            <v>604.09999999999991</v>
          </cell>
          <cell r="J126">
            <v>112.9</v>
          </cell>
          <cell r="K126">
            <v>112.9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F127">
            <v>20</v>
          </cell>
          <cell r="G127">
            <v>71.8</v>
          </cell>
          <cell r="H127">
            <v>16.399999999999999</v>
          </cell>
          <cell r="I127">
            <v>218.79999999999998</v>
          </cell>
          <cell r="J127">
            <v>50</v>
          </cell>
          <cell r="K127">
            <v>50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F128">
            <v>4</v>
          </cell>
          <cell r="G128">
            <v>16.2</v>
          </cell>
          <cell r="H128">
            <v>11.2</v>
          </cell>
          <cell r="I128">
            <v>38.4</v>
          </cell>
          <cell r="J128">
            <v>11</v>
          </cell>
          <cell r="K128">
            <v>11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F129">
            <v>31.2</v>
          </cell>
          <cell r="G129">
            <v>94.9</v>
          </cell>
          <cell r="H129">
            <v>30.5</v>
          </cell>
          <cell r="I129">
            <v>346.9</v>
          </cell>
          <cell r="J129">
            <v>51.9</v>
          </cell>
          <cell r="K129">
            <v>51.9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F130">
            <v>0</v>
          </cell>
          <cell r="G130">
            <v>0.4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F131">
            <v>0</v>
          </cell>
          <cell r="G131">
            <v>1</v>
          </cell>
          <cell r="H131">
            <v>3</v>
          </cell>
          <cell r="I131">
            <v>0</v>
          </cell>
          <cell r="J131">
            <v>3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F132">
            <v>0</v>
          </cell>
          <cell r="G132">
            <v>1</v>
          </cell>
          <cell r="H132">
            <v>3</v>
          </cell>
          <cell r="I132">
            <v>0</v>
          </cell>
          <cell r="J132">
            <v>3</v>
          </cell>
          <cell r="K132">
            <v>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F148">
            <v>1190.5999999999999</v>
          </cell>
          <cell r="G148">
            <v>0</v>
          </cell>
          <cell r="H148">
            <v>147.6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F158">
            <v>1160.3</v>
          </cell>
          <cell r="G158">
            <v>0</v>
          </cell>
          <cell r="H158">
            <v>147.6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F159">
            <v>646.5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F160">
            <v>513.79999999999995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F165">
            <v>0</v>
          </cell>
          <cell r="G165">
            <v>0</v>
          </cell>
          <cell r="H165">
            <v>147.6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F173">
            <v>17.100000000000001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F174">
            <v>17.100000000000001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F177">
            <v>2.4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F179">
            <v>2.4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F185">
            <v>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F186">
            <v>3.5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F187">
            <v>1.5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F199">
            <v>5.8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F200">
            <v>5.8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</sheetData>
      <sheetData sheetId="13" refreshError="1"/>
      <sheetData sheetId="14" refreshError="1"/>
      <sheetData sheetId="15">
        <row r="11">
          <cell r="G11">
            <v>10101</v>
          </cell>
        </row>
        <row r="15">
          <cell r="K15">
            <v>1</v>
          </cell>
        </row>
        <row r="16">
          <cell r="K16">
            <v>45</v>
          </cell>
        </row>
        <row r="17">
          <cell r="K17">
            <v>198</v>
          </cell>
        </row>
        <row r="18">
          <cell r="K18">
            <v>278</v>
          </cell>
        </row>
        <row r="19">
          <cell r="K19">
            <v>130</v>
          </cell>
        </row>
        <row r="20">
          <cell r="K20">
            <v>230</v>
          </cell>
        </row>
      </sheetData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EF41-2312-4E7C-AD2C-D292B99CD2A2}">
  <sheetPr>
    <tabColor theme="7" tint="0.79998168889431442"/>
    <pageSetUpPr fitToPage="1"/>
  </sheetPr>
  <dimension ref="A1:R119"/>
  <sheetViews>
    <sheetView tabSelected="1" zoomScale="55" zoomScaleNormal="55" workbookViewId="0">
      <pane ySplit="1" topLeftCell="A2" activePane="bottomLeft" state="frozen"/>
      <selection activeCell="B1" sqref="B1"/>
      <selection pane="bottomLeft" activeCell="G3" sqref="G3"/>
    </sheetView>
  </sheetViews>
  <sheetFormatPr defaultRowHeight="14.75" outlineLevelRow="1"/>
  <cols>
    <col min="1" max="1" width="15.90625" style="3" hidden="1" customWidth="1"/>
    <col min="2" max="2" width="15.90625" style="3" customWidth="1"/>
    <col min="3" max="3" width="30.40625" style="3" customWidth="1"/>
    <col min="4" max="4" width="32.453125" style="3" customWidth="1"/>
    <col min="5" max="5" width="21.7265625" style="3" customWidth="1"/>
    <col min="6" max="7" width="17.54296875" style="3" customWidth="1"/>
    <col min="8" max="8" width="44.54296875" customWidth="1"/>
    <col min="9" max="9" width="9.86328125" customWidth="1"/>
    <col min="10" max="10" width="14.40625" customWidth="1"/>
    <col min="11" max="11" width="52.40625" customWidth="1"/>
    <col min="12" max="12" width="50.54296875" customWidth="1"/>
    <col min="13" max="13" width="53.86328125" customWidth="1"/>
    <col min="14" max="14" width="29.86328125" customWidth="1"/>
    <col min="15" max="15" width="35.86328125" customWidth="1"/>
    <col min="16" max="16" width="38" customWidth="1"/>
  </cols>
  <sheetData>
    <row r="1" spans="1:17" s="2" customFormat="1" ht="39.5" customHeight="1" thickBot="1">
      <c r="A1" s="7"/>
      <c r="B1" s="7" t="s">
        <v>925</v>
      </c>
      <c r="C1" s="7" t="s">
        <v>927</v>
      </c>
      <c r="D1" s="7" t="s">
        <v>928</v>
      </c>
      <c r="E1" s="7" t="s">
        <v>906</v>
      </c>
      <c r="F1" s="7" t="s">
        <v>911</v>
      </c>
      <c r="G1" s="7"/>
      <c r="H1" s="2" t="s">
        <v>931</v>
      </c>
    </row>
    <row r="2" spans="1:17" s="2" customFormat="1" ht="45.75" thickTop="1">
      <c r="A2" s="6"/>
      <c r="B2" s="6"/>
      <c r="C2" s="6"/>
      <c r="D2" s="6"/>
      <c r="E2" s="6"/>
      <c r="F2" s="253">
        <v>10101</v>
      </c>
      <c r="G2" s="253">
        <f>[4]Costing!$G$11</f>
        <v>10101</v>
      </c>
      <c r="H2" s="334" t="str">
        <f>VLOOKUP($G2,[4]BSP1!$B$12:$D$207,3)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I2" s="335"/>
      <c r="J2" s="336">
        <f>J8+J15+J22+J27+J34+J43+J50+J57+J64+J71+J78+J85+J92+J99+J106</f>
        <v>3639</v>
      </c>
      <c r="K2" s="337"/>
      <c r="L2" s="337"/>
      <c r="M2" s="337"/>
      <c r="N2" s="337"/>
      <c r="O2" s="337"/>
      <c r="P2" s="337"/>
      <c r="Q2" s="2" t="str">
        <f>IF(OR(J2&gt;0,K2&lt;&gt;0,L2&lt;&gt;0,M2&lt;&gt;0),"ok","-")</f>
        <v>ok</v>
      </c>
    </row>
    <row r="3" spans="1:17" s="2" customFormat="1" ht="347.75" customHeight="1">
      <c r="A3" s="6"/>
      <c r="B3" s="6">
        <v>1</v>
      </c>
      <c r="C3" s="6">
        <v>1</v>
      </c>
      <c r="D3" s="6"/>
      <c r="E3" s="6"/>
      <c r="F3" s="6"/>
      <c r="G3" s="6"/>
      <c r="H3" s="371" t="s">
        <v>729</v>
      </c>
      <c r="I3" s="372" t="s">
        <v>526</v>
      </c>
      <c r="J3" s="373"/>
      <c r="K3" s="374" t="s">
        <v>648</v>
      </c>
      <c r="L3" s="374" t="s">
        <v>587</v>
      </c>
      <c r="M3" s="374" t="s">
        <v>635</v>
      </c>
      <c r="N3" s="374" t="s">
        <v>728</v>
      </c>
      <c r="O3" s="374" t="s">
        <v>649</v>
      </c>
      <c r="P3" s="374" t="s">
        <v>688</v>
      </c>
      <c r="Q3" s="2" t="str">
        <f>IF(OR(J3&gt;0,K3&lt;&gt;0,L3&lt;&gt;0,M3&lt;&gt;0),"ok","-")</f>
        <v>ok</v>
      </c>
    </row>
    <row r="4" spans="1:17" s="2" customFormat="1" ht="69" customHeight="1">
      <c r="A4" s="6"/>
      <c r="B4" s="6">
        <v>2</v>
      </c>
      <c r="C4" s="6">
        <v>1</v>
      </c>
      <c r="D4" s="6"/>
      <c r="E4" s="6"/>
      <c r="F4" s="6"/>
      <c r="G4" s="6"/>
      <c r="H4" s="410" t="s">
        <v>730</v>
      </c>
      <c r="I4" s="375"/>
      <c r="J4" s="376"/>
      <c r="K4" s="374" t="s">
        <v>593</v>
      </c>
      <c r="L4" s="374" t="s">
        <v>594</v>
      </c>
      <c r="M4" s="374" t="s">
        <v>692</v>
      </c>
      <c r="O4" s="374" t="s">
        <v>693</v>
      </c>
      <c r="P4" s="393" t="s">
        <v>694</v>
      </c>
      <c r="Q4" s="2" t="str">
        <f>IF(OR(J4&gt;0,K4&lt;&gt;0,L4&lt;&gt;0,M4&lt;&gt;0),"ok","-")</f>
        <v>ok</v>
      </c>
    </row>
    <row r="5" spans="1:17" s="2" customFormat="1" ht="112.5">
      <c r="A5" s="6"/>
      <c r="B5" s="6">
        <v>3</v>
      </c>
      <c r="C5" s="6">
        <v>1</v>
      </c>
      <c r="D5" s="6"/>
      <c r="E5" s="6"/>
      <c r="F5" s="6"/>
      <c r="G5" s="6"/>
      <c r="H5" s="410" t="s">
        <v>738</v>
      </c>
      <c r="I5" s="375"/>
      <c r="J5" s="377"/>
      <c r="K5" s="374" t="s">
        <v>595</v>
      </c>
      <c r="L5" s="374" t="s">
        <v>739</v>
      </c>
      <c r="M5" s="374" t="s">
        <v>740</v>
      </c>
      <c r="N5" s="418" t="s">
        <v>741</v>
      </c>
      <c r="O5" s="374" t="s">
        <v>742</v>
      </c>
      <c r="P5" s="374" t="s">
        <v>743</v>
      </c>
      <c r="Q5" s="2" t="str">
        <f>IF(OR(J5&gt;0,K5&lt;&gt;0,L5&lt;&gt;0,M5&lt;&gt;0),"ok","-")</f>
        <v>ok</v>
      </c>
    </row>
    <row r="6" spans="1:17" s="2" customFormat="1" ht="292.5">
      <c r="A6" s="6"/>
      <c r="B6" s="6">
        <v>4</v>
      </c>
      <c r="C6" s="6">
        <v>1</v>
      </c>
      <c r="D6" s="6"/>
      <c r="E6" s="6"/>
      <c r="F6" s="6"/>
      <c r="G6" s="6"/>
      <c r="H6" s="410" t="s">
        <v>731</v>
      </c>
      <c r="I6" s="375"/>
      <c r="J6" s="339"/>
      <c r="K6" s="378" t="s">
        <v>636</v>
      </c>
      <c r="L6" s="378" t="s">
        <v>636</v>
      </c>
      <c r="M6" s="388" t="s">
        <v>735</v>
      </c>
      <c r="N6" s="378"/>
      <c r="O6" s="388" t="s">
        <v>736</v>
      </c>
      <c r="P6" s="388" t="s">
        <v>737</v>
      </c>
    </row>
    <row r="7" spans="1:17" s="2" customFormat="1" ht="247.5">
      <c r="A7" s="6"/>
      <c r="B7" s="6">
        <v>5</v>
      </c>
      <c r="C7" s="6">
        <v>1</v>
      </c>
      <c r="D7" s="6"/>
      <c r="E7" s="6"/>
      <c r="F7" s="6"/>
      <c r="G7" s="6"/>
      <c r="H7" s="410" t="s">
        <v>732</v>
      </c>
      <c r="I7" s="375"/>
      <c r="J7" s="339"/>
      <c r="K7" s="378" t="s">
        <v>636</v>
      </c>
      <c r="L7" s="378" t="s">
        <v>636</v>
      </c>
      <c r="M7" s="374" t="s">
        <v>689</v>
      </c>
      <c r="N7" s="378"/>
      <c r="O7" s="374" t="s">
        <v>690</v>
      </c>
      <c r="P7" s="374" t="s">
        <v>691</v>
      </c>
    </row>
    <row r="8" spans="1:17" s="2" customFormat="1" ht="45">
      <c r="A8" s="6"/>
      <c r="B8" s="6"/>
      <c r="C8" s="6"/>
      <c r="D8" s="6">
        <v>1</v>
      </c>
      <c r="E8" s="6"/>
      <c r="F8" s="285">
        <v>1010101</v>
      </c>
      <c r="G8" s="285" t="str">
        <f>$G$2&amp;"01"</f>
        <v>1010101</v>
      </c>
      <c r="H8" s="347" t="str">
        <f>VLOOKUP($G8,'[5]BSP-Table1A'!$B$12:$D$42,3)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I8" s="348"/>
      <c r="J8" s="349">
        <f>VLOOKUP($G8,[4]BSP4!$B$12:$F$187,5,FALSE)</f>
        <v>1341.6000000000001</v>
      </c>
      <c r="K8" s="350"/>
      <c r="L8" s="350"/>
      <c r="M8" s="350"/>
      <c r="N8" s="350"/>
      <c r="O8" s="350"/>
      <c r="P8" s="350"/>
      <c r="Q8" s="2" t="str">
        <f t="shared" ref="Q8:Q19" si="0">IF(OR(J8&gt;0,K8&lt;&gt;0,L8&lt;&gt;0,M8&lt;&gt;0),"ok","-")</f>
        <v>ok</v>
      </c>
    </row>
    <row r="9" spans="1:17" s="2" customFormat="1" ht="147.5" customHeight="1">
      <c r="A9" s="6"/>
      <c r="B9" s="6">
        <v>1</v>
      </c>
      <c r="C9" s="6"/>
      <c r="D9" s="6">
        <v>1</v>
      </c>
      <c r="E9" s="6"/>
      <c r="F9" s="6"/>
      <c r="G9" s="6"/>
      <c r="H9" s="352" t="s">
        <v>698</v>
      </c>
      <c r="I9" s="338" t="s">
        <v>527</v>
      </c>
      <c r="J9" s="339"/>
      <c r="K9" s="353" t="s">
        <v>596</v>
      </c>
      <c r="L9" s="353" t="s">
        <v>598</v>
      </c>
      <c r="M9" s="353" t="s">
        <v>600</v>
      </c>
      <c r="N9" s="340"/>
      <c r="O9" s="353" t="s">
        <v>600</v>
      </c>
      <c r="P9" s="353" t="s">
        <v>600</v>
      </c>
      <c r="Q9" s="2" t="str">
        <f t="shared" si="0"/>
        <v>ok</v>
      </c>
    </row>
    <row r="10" spans="1:17" s="2" customFormat="1" ht="62.15" customHeight="1">
      <c r="A10" s="6"/>
      <c r="B10" s="6">
        <v>2</v>
      </c>
      <c r="C10" s="6"/>
      <c r="D10" s="6">
        <v>1</v>
      </c>
      <c r="E10" s="6"/>
      <c r="F10" s="6"/>
      <c r="G10" s="6"/>
      <c r="H10" s="352" t="s">
        <v>699</v>
      </c>
      <c r="I10" s="343"/>
      <c r="J10" s="344"/>
      <c r="K10" s="341" t="s">
        <v>597</v>
      </c>
      <c r="L10" s="341" t="s">
        <v>599</v>
      </c>
      <c r="M10" s="341" t="s">
        <v>597</v>
      </c>
      <c r="N10" s="340"/>
      <c r="O10" s="341" t="s">
        <v>601</v>
      </c>
      <c r="P10" s="341" t="s">
        <v>601</v>
      </c>
      <c r="Q10" s="2" t="str">
        <f t="shared" si="0"/>
        <v>ok</v>
      </c>
    </row>
    <row r="11" spans="1:17" s="2" customFormat="1" ht="24.95" customHeight="1" outlineLevel="1">
      <c r="A11" s="6"/>
      <c r="B11" s="6">
        <v>3</v>
      </c>
      <c r="C11" s="6"/>
      <c r="D11" s="6"/>
      <c r="E11" s="6"/>
      <c r="F11" s="6"/>
      <c r="G11" s="6"/>
      <c r="H11" s="342" t="s">
        <v>530</v>
      </c>
      <c r="I11" s="343"/>
      <c r="J11" s="345"/>
      <c r="K11" s="340"/>
      <c r="L11" s="340"/>
      <c r="M11" s="340"/>
      <c r="N11" s="340"/>
      <c r="O11" s="340"/>
      <c r="P11" s="340"/>
      <c r="Q11" s="2" t="str">
        <f t="shared" si="0"/>
        <v>-</v>
      </c>
    </row>
    <row r="12" spans="1:17" s="2" customFormat="1" ht="24.95" customHeight="1" outlineLevel="1">
      <c r="A12" s="6"/>
      <c r="B12" s="6">
        <v>4</v>
      </c>
      <c r="C12" s="6"/>
      <c r="D12" s="6"/>
      <c r="E12" s="6"/>
      <c r="F12" s="6"/>
      <c r="G12" s="6"/>
      <c r="H12" s="342" t="s">
        <v>531</v>
      </c>
      <c r="I12" s="343"/>
      <c r="J12" s="344"/>
      <c r="K12" s="340"/>
      <c r="L12" s="340"/>
      <c r="M12" s="340"/>
      <c r="N12" s="340"/>
      <c r="O12" s="340"/>
      <c r="P12" s="340"/>
      <c r="Q12" s="2" t="str">
        <f t="shared" si="0"/>
        <v>-</v>
      </c>
    </row>
    <row r="13" spans="1:17" s="2" customFormat="1" ht="24.95" customHeight="1" outlineLevel="1">
      <c r="A13" s="6"/>
      <c r="B13" s="6">
        <v>5</v>
      </c>
      <c r="C13" s="6"/>
      <c r="D13" s="6"/>
      <c r="E13" s="6"/>
      <c r="F13" s="6"/>
      <c r="G13" s="6"/>
      <c r="H13" s="342" t="s">
        <v>532</v>
      </c>
      <c r="I13" s="343"/>
      <c r="J13" s="345"/>
      <c r="K13" s="340"/>
      <c r="L13" s="340"/>
      <c r="M13" s="340"/>
      <c r="N13" s="340"/>
      <c r="O13" s="340"/>
      <c r="P13" s="340"/>
      <c r="Q13" s="2" t="str">
        <f t="shared" si="0"/>
        <v>-</v>
      </c>
    </row>
    <row r="14" spans="1:17" s="2" customFormat="1" ht="24.95" customHeight="1" outlineLevel="1">
      <c r="A14" s="6"/>
      <c r="B14" s="6">
        <v>6</v>
      </c>
      <c r="C14" s="6"/>
      <c r="D14" s="6"/>
      <c r="E14" s="6"/>
      <c r="F14" s="6"/>
      <c r="G14" s="6"/>
      <c r="H14" s="342" t="s">
        <v>533</v>
      </c>
      <c r="I14" s="396"/>
      <c r="J14" s="346"/>
      <c r="K14" s="340"/>
      <c r="L14" s="340"/>
      <c r="M14" s="340"/>
      <c r="N14" s="340"/>
      <c r="O14" s="340"/>
      <c r="P14" s="340"/>
      <c r="Q14" s="2" t="str">
        <f t="shared" si="0"/>
        <v>-</v>
      </c>
    </row>
    <row r="15" spans="1:17" s="2" customFormat="1" ht="45">
      <c r="A15" s="6"/>
      <c r="B15" s="6"/>
      <c r="C15" s="6"/>
      <c r="D15" s="6">
        <v>2</v>
      </c>
      <c r="E15" s="6"/>
      <c r="F15" s="285">
        <v>1010102</v>
      </c>
      <c r="G15" s="285" t="str">
        <f>$G$2&amp;"02"</f>
        <v>1010102</v>
      </c>
      <c r="H15" s="354" t="str">
        <f>VLOOKUP($G15,'[5]BSP-Table1A'!$B$12:$D$42,3)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I15" s="348"/>
      <c r="J15" s="349">
        <f>VLOOKUP($G15,[4]BSP4!$B$12:$F$187,5,FALSE)</f>
        <v>405.6</v>
      </c>
      <c r="K15" s="350"/>
      <c r="L15" s="350"/>
      <c r="M15" s="350"/>
      <c r="N15" s="350"/>
      <c r="O15" s="350"/>
      <c r="P15" s="350"/>
      <c r="Q15" s="2" t="str">
        <f t="shared" si="0"/>
        <v>ok</v>
      </c>
    </row>
    <row r="16" spans="1:17" s="2" customFormat="1" ht="292.5">
      <c r="A16" s="6"/>
      <c r="B16" s="6">
        <v>3</v>
      </c>
      <c r="C16" s="6"/>
      <c r="D16" s="6">
        <v>2</v>
      </c>
      <c r="E16" s="6"/>
      <c r="F16" s="6"/>
      <c r="G16" s="6"/>
      <c r="H16" s="397" t="s">
        <v>700</v>
      </c>
      <c r="I16" s="401"/>
      <c r="J16" s="400"/>
      <c r="K16" s="398" t="s">
        <v>602</v>
      </c>
      <c r="L16" s="398" t="s">
        <v>603</v>
      </c>
      <c r="M16" s="399" t="s">
        <v>605</v>
      </c>
      <c r="N16" s="399" t="s">
        <v>604</v>
      </c>
      <c r="O16" s="399" t="s">
        <v>605</v>
      </c>
      <c r="P16" s="398" t="s">
        <v>605</v>
      </c>
      <c r="Q16" s="2" t="str">
        <f t="shared" si="0"/>
        <v>ok</v>
      </c>
    </row>
    <row r="17" spans="1:17" s="2" customFormat="1" ht="222" customHeight="1">
      <c r="A17" s="6"/>
      <c r="B17" s="6">
        <v>4</v>
      </c>
      <c r="C17" s="6"/>
      <c r="D17" s="6">
        <v>2</v>
      </c>
      <c r="E17" s="6"/>
      <c r="F17" s="6"/>
      <c r="G17" s="6"/>
      <c r="H17" s="355" t="s">
        <v>701</v>
      </c>
      <c r="I17" s="343"/>
      <c r="J17" s="345"/>
      <c r="K17" s="395" t="s">
        <v>606</v>
      </c>
      <c r="L17" s="356" t="s">
        <v>607</v>
      </c>
      <c r="M17" s="356" t="s">
        <v>608</v>
      </c>
      <c r="N17" s="340"/>
      <c r="O17" s="357" t="s">
        <v>609</v>
      </c>
      <c r="P17" s="357" t="s">
        <v>609</v>
      </c>
      <c r="Q17" s="2" t="str">
        <f t="shared" si="0"/>
        <v>ok</v>
      </c>
    </row>
    <row r="18" spans="1:17" s="2" customFormat="1" ht="187.5" customHeight="1">
      <c r="A18" s="6"/>
      <c r="B18" s="6">
        <v>5</v>
      </c>
      <c r="C18" s="6"/>
      <c r="D18" s="6">
        <v>2</v>
      </c>
      <c r="E18" s="6"/>
      <c r="F18" s="6"/>
      <c r="G18" s="6"/>
      <c r="H18" s="358" t="s">
        <v>702</v>
      </c>
      <c r="I18" s="343"/>
      <c r="J18" s="344"/>
      <c r="K18" s="341" t="s">
        <v>610</v>
      </c>
      <c r="L18" s="341" t="s">
        <v>611</v>
      </c>
      <c r="M18" s="341" t="s">
        <v>720</v>
      </c>
      <c r="N18" s="340"/>
      <c r="O18" s="341" t="s">
        <v>721</v>
      </c>
      <c r="P18" s="341" t="s">
        <v>723</v>
      </c>
      <c r="Q18" s="2" t="str">
        <f t="shared" si="0"/>
        <v>ok</v>
      </c>
    </row>
    <row r="19" spans="1:17" s="2" customFormat="1" ht="225">
      <c r="A19" s="6"/>
      <c r="B19" s="6">
        <v>6</v>
      </c>
      <c r="C19" s="6"/>
      <c r="D19" s="6">
        <v>2</v>
      </c>
      <c r="E19" s="6"/>
      <c r="F19" s="6"/>
      <c r="G19" s="6"/>
      <c r="H19" s="359" t="s">
        <v>703</v>
      </c>
      <c r="I19" s="362"/>
      <c r="J19" s="363"/>
      <c r="K19" s="361" t="s">
        <v>612</v>
      </c>
      <c r="L19" s="361" t="s">
        <v>613</v>
      </c>
      <c r="M19" s="361" t="s">
        <v>614</v>
      </c>
      <c r="N19" s="361"/>
      <c r="O19" s="361" t="s">
        <v>724</v>
      </c>
      <c r="P19" s="361" t="s">
        <v>725</v>
      </c>
      <c r="Q19" s="2" t="str">
        <f t="shared" si="0"/>
        <v>ok</v>
      </c>
    </row>
    <row r="20" spans="1:17" s="2" customFormat="1" ht="325.5" customHeight="1">
      <c r="A20" s="6"/>
      <c r="B20" s="6">
        <v>7</v>
      </c>
      <c r="C20" s="6"/>
      <c r="D20" s="6">
        <v>2</v>
      </c>
      <c r="E20" s="6"/>
      <c r="F20" s="6"/>
      <c r="G20" s="6"/>
      <c r="H20" s="397" t="s">
        <v>704</v>
      </c>
      <c r="I20" s="411"/>
      <c r="J20" s="412"/>
      <c r="K20" s="398" t="s">
        <v>615</v>
      </c>
      <c r="L20" s="398" t="s">
        <v>616</v>
      </c>
      <c r="M20" s="398" t="s">
        <v>727</v>
      </c>
      <c r="N20" s="413"/>
      <c r="O20" s="398" t="s">
        <v>726</v>
      </c>
      <c r="P20" s="398" t="s">
        <v>726</v>
      </c>
    </row>
    <row r="21" spans="1:17" s="2" customFormat="1" ht="333.95" customHeight="1">
      <c r="A21" s="6"/>
      <c r="B21" s="6">
        <v>8</v>
      </c>
      <c r="C21" s="6"/>
      <c r="D21" s="6">
        <v>2</v>
      </c>
      <c r="E21" s="6"/>
      <c r="F21" s="6"/>
      <c r="G21" s="6"/>
      <c r="H21" s="364" t="s">
        <v>617</v>
      </c>
      <c r="I21" s="396"/>
      <c r="J21" s="346"/>
      <c r="K21" s="365" t="s">
        <v>618</v>
      </c>
      <c r="L21" s="366" t="s">
        <v>619</v>
      </c>
      <c r="M21" s="365" t="s">
        <v>722</v>
      </c>
      <c r="N21" s="365" t="s">
        <v>620</v>
      </c>
      <c r="O21" s="366" t="s">
        <v>621</v>
      </c>
      <c r="P21" s="366" t="s">
        <v>621</v>
      </c>
      <c r="Q21" s="2" t="str">
        <f t="shared" ref="Q21:Q36" si="1">IF(OR(J21&gt;0,K21&lt;&gt;0,L21&lt;&gt;0,M21&lt;&gt;0),"ok","-")</f>
        <v>ok</v>
      </c>
    </row>
    <row r="22" spans="1:17" s="2" customFormat="1" ht="51.65" customHeight="1">
      <c r="A22" s="6"/>
      <c r="B22" s="6"/>
      <c r="C22" s="6"/>
      <c r="D22" s="6">
        <v>3</v>
      </c>
      <c r="E22" s="6"/>
      <c r="F22" s="285">
        <v>1010103</v>
      </c>
      <c r="G22" s="285" t="str">
        <f>$G$2&amp;"03"</f>
        <v>1010103</v>
      </c>
      <c r="H22" s="347" t="str">
        <f>VLOOKUP($G22,[4]BSP1!$B$12:$D$207,3)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I22" s="348"/>
      <c r="J22" s="349">
        <f>VLOOKUP($G22,[4]BSP4!$B$12:$F$187,5,FALSE)</f>
        <v>492.19999999999993</v>
      </c>
      <c r="K22" s="350"/>
      <c r="L22" s="350"/>
      <c r="M22" s="350"/>
      <c r="N22" s="350"/>
      <c r="O22" s="350"/>
      <c r="P22" s="350"/>
      <c r="Q22" s="2" t="str">
        <f t="shared" si="1"/>
        <v>ok</v>
      </c>
    </row>
    <row r="23" spans="1:17" s="2" customFormat="1" ht="84" customHeight="1">
      <c r="A23" s="6"/>
      <c r="B23" s="6">
        <v>9</v>
      </c>
      <c r="C23" s="6"/>
      <c r="D23" s="6">
        <v>3</v>
      </c>
      <c r="E23" s="6"/>
      <c r="F23" s="6"/>
      <c r="G23" s="6"/>
      <c r="H23" s="421" t="s">
        <v>695</v>
      </c>
      <c r="I23" s="338"/>
      <c r="J23" s="339"/>
      <c r="K23" s="385" t="s">
        <v>650</v>
      </c>
      <c r="L23" s="367" t="s">
        <v>622</v>
      </c>
      <c r="M23" s="367" t="s">
        <v>623</v>
      </c>
      <c r="N23" s="351"/>
      <c r="O23" s="367" t="s">
        <v>623</v>
      </c>
      <c r="P23" s="367" t="s">
        <v>623</v>
      </c>
      <c r="Q23" s="2" t="str">
        <f t="shared" si="1"/>
        <v>ok</v>
      </c>
    </row>
    <row r="24" spans="1:17" s="2" customFormat="1" ht="71.150000000000006" customHeight="1">
      <c r="A24" s="6"/>
      <c r="B24" s="6">
        <v>10</v>
      </c>
      <c r="C24" s="6"/>
      <c r="D24" s="6">
        <v>3</v>
      </c>
      <c r="E24" s="6"/>
      <c r="F24" s="6"/>
      <c r="G24" s="6"/>
      <c r="H24" s="421" t="s">
        <v>908</v>
      </c>
      <c r="I24" s="343"/>
      <c r="J24" s="344"/>
      <c r="K24" s="385" t="s">
        <v>651</v>
      </c>
      <c r="L24" s="368" t="s">
        <v>624</v>
      </c>
      <c r="M24" s="368" t="s">
        <v>624</v>
      </c>
      <c r="N24" s="351"/>
      <c r="O24" s="368" t="s">
        <v>624</v>
      </c>
      <c r="P24" s="369" t="s">
        <v>624</v>
      </c>
      <c r="Q24" s="2" t="str">
        <f t="shared" si="1"/>
        <v>ok</v>
      </c>
    </row>
    <row r="25" spans="1:17" s="2" customFormat="1" ht="106.5" customHeight="1">
      <c r="A25" s="6"/>
      <c r="B25" s="6">
        <v>11</v>
      </c>
      <c r="C25" s="6"/>
      <c r="D25" s="6">
        <v>3</v>
      </c>
      <c r="E25" s="6"/>
      <c r="F25" s="6"/>
      <c r="G25" s="6"/>
      <c r="H25" s="421" t="s">
        <v>909</v>
      </c>
      <c r="I25" s="343"/>
      <c r="J25" s="345"/>
      <c r="K25" s="385"/>
      <c r="L25" s="367" t="s">
        <v>625</v>
      </c>
      <c r="M25" s="367" t="s">
        <v>625</v>
      </c>
      <c r="N25" s="351"/>
      <c r="O25" s="367" t="s">
        <v>625</v>
      </c>
      <c r="P25" s="367" t="s">
        <v>625</v>
      </c>
      <c r="Q25" s="2" t="str">
        <f t="shared" si="1"/>
        <v>ok</v>
      </c>
    </row>
    <row r="26" spans="1:17" s="2" customFormat="1" ht="80.150000000000006" customHeight="1">
      <c r="A26" s="6"/>
      <c r="B26" s="6">
        <v>12</v>
      </c>
      <c r="C26" s="6"/>
      <c r="D26" s="6">
        <v>3</v>
      </c>
      <c r="E26" s="6"/>
      <c r="F26" s="6"/>
      <c r="G26" s="6"/>
      <c r="H26" s="421" t="s">
        <v>910</v>
      </c>
      <c r="I26" s="343"/>
      <c r="J26" s="344"/>
      <c r="K26" s="385"/>
      <c r="L26" s="367" t="s">
        <v>626</v>
      </c>
      <c r="M26" s="367" t="s">
        <v>626</v>
      </c>
      <c r="N26" s="351"/>
      <c r="O26" s="367" t="s">
        <v>626</v>
      </c>
      <c r="P26" s="367" t="s">
        <v>626</v>
      </c>
      <c r="Q26" s="2" t="str">
        <f t="shared" si="1"/>
        <v>ok</v>
      </c>
    </row>
    <row r="27" spans="1:17" s="2" customFormat="1" ht="45">
      <c r="A27" s="6"/>
      <c r="B27" s="6"/>
      <c r="C27" s="6"/>
      <c r="D27" s="6">
        <v>4</v>
      </c>
      <c r="E27" s="6"/>
      <c r="F27" s="285">
        <v>1010104</v>
      </c>
      <c r="G27" s="285" t="str">
        <f>$G$2&amp;"04"</f>
        <v>1010104</v>
      </c>
      <c r="H27" s="347" t="str">
        <f>VLOOKUP($G27,[4]BSP1!$B$12:$D$207,3)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I27" s="348"/>
      <c r="J27" s="349">
        <f>VLOOKUP($G27,[4]BSP4!$B$12:$F$187,5,FALSE)</f>
        <v>899.59999999999991</v>
      </c>
      <c r="K27" s="350"/>
      <c r="L27" s="350"/>
      <c r="M27" s="350"/>
      <c r="N27" s="350"/>
      <c r="O27" s="350"/>
      <c r="P27" s="350"/>
      <c r="Q27" s="2" t="str">
        <f t="shared" si="1"/>
        <v>ok</v>
      </c>
    </row>
    <row r="28" spans="1:17" s="2" customFormat="1" ht="67.5">
      <c r="A28" s="6"/>
      <c r="B28" s="6">
        <v>13</v>
      </c>
      <c r="C28" s="6"/>
      <c r="D28" s="6">
        <v>4</v>
      </c>
      <c r="E28" s="6"/>
      <c r="F28" s="6"/>
      <c r="G28" s="6"/>
      <c r="H28" s="418" t="s">
        <v>733</v>
      </c>
      <c r="I28" s="338"/>
      <c r="J28" s="339"/>
      <c r="K28" s="387" t="s">
        <v>652</v>
      </c>
      <c r="L28" s="341" t="s">
        <v>653</v>
      </c>
      <c r="M28" s="341" t="s">
        <v>654</v>
      </c>
      <c r="N28" s="385"/>
      <c r="O28" s="341" t="s">
        <v>696</v>
      </c>
      <c r="P28" s="341" t="s">
        <v>697</v>
      </c>
      <c r="Q28" s="2" t="str">
        <f t="shared" si="1"/>
        <v>ok</v>
      </c>
    </row>
    <row r="29" spans="1:17" s="2" customFormat="1" ht="84.65" customHeight="1">
      <c r="A29" s="6"/>
      <c r="B29" s="6"/>
      <c r="C29" s="6"/>
      <c r="D29" s="6"/>
      <c r="E29" s="6"/>
      <c r="F29" s="6"/>
      <c r="G29" s="6"/>
      <c r="H29" s="422"/>
      <c r="I29" s="343"/>
      <c r="J29" s="344"/>
      <c r="K29" s="385" t="s">
        <v>655</v>
      </c>
      <c r="L29" s="360" t="s">
        <v>656</v>
      </c>
      <c r="M29" s="360" t="s">
        <v>657</v>
      </c>
      <c r="N29" s="402"/>
      <c r="O29" s="360" t="s">
        <v>627</v>
      </c>
      <c r="P29" s="360" t="s">
        <v>628</v>
      </c>
      <c r="Q29" s="2" t="str">
        <f t="shared" si="1"/>
        <v>ok</v>
      </c>
    </row>
    <row r="30" spans="1:17" s="2" customFormat="1" ht="142.5" customHeight="1">
      <c r="A30" s="6"/>
      <c r="B30" s="6"/>
      <c r="C30" s="6"/>
      <c r="D30" s="6"/>
      <c r="E30" s="6"/>
      <c r="F30" s="6"/>
      <c r="G30" s="6"/>
      <c r="H30" s="422"/>
      <c r="I30" s="343"/>
      <c r="J30" s="345"/>
      <c r="K30" s="385" t="s">
        <v>658</v>
      </c>
      <c r="L30" s="403" t="s">
        <v>659</v>
      </c>
      <c r="M30" s="403" t="s">
        <v>660</v>
      </c>
      <c r="N30" s="404"/>
      <c r="O30" s="399" t="s">
        <v>629</v>
      </c>
      <c r="P30" s="403" t="s">
        <v>630</v>
      </c>
      <c r="Q30" s="2" t="str">
        <f t="shared" si="1"/>
        <v>ok</v>
      </c>
    </row>
    <row r="31" spans="1:17" s="2" customFormat="1" ht="176.45" customHeight="1">
      <c r="A31" s="6"/>
      <c r="B31" s="6"/>
      <c r="C31" s="6"/>
      <c r="D31" s="6"/>
      <c r="E31" s="6"/>
      <c r="F31" s="6"/>
      <c r="G31" s="6"/>
      <c r="H31" s="366"/>
      <c r="I31" s="343"/>
      <c r="J31" s="344"/>
      <c r="K31" s="385" t="s">
        <v>661</v>
      </c>
      <c r="L31" s="399" t="s">
        <v>662</v>
      </c>
      <c r="M31" s="370" t="s">
        <v>663</v>
      </c>
      <c r="N31" s="405"/>
      <c r="O31" s="370" t="s">
        <v>631</v>
      </c>
      <c r="P31" s="370" t="s">
        <v>632</v>
      </c>
      <c r="Q31" s="2" t="str">
        <f t="shared" si="1"/>
        <v>ok</v>
      </c>
    </row>
    <row r="32" spans="1:17" s="2" customFormat="1" ht="24.95" customHeight="1" outlineLevel="1">
      <c r="A32" s="6"/>
      <c r="B32" s="6"/>
      <c r="C32" s="6"/>
      <c r="D32" s="6"/>
      <c r="E32" s="6"/>
      <c r="F32" s="6"/>
      <c r="G32" s="6"/>
      <c r="H32" s="342" t="s">
        <v>532</v>
      </c>
      <c r="I32" s="343"/>
      <c r="J32" s="345"/>
      <c r="K32" s="340"/>
      <c r="L32" s="340"/>
      <c r="M32" s="340"/>
      <c r="N32" s="340"/>
      <c r="O32" s="340"/>
      <c r="P32" s="340"/>
      <c r="Q32" s="2" t="str">
        <f t="shared" si="1"/>
        <v>-</v>
      </c>
    </row>
    <row r="33" spans="1:17" s="2" customFormat="1" ht="24.95" customHeight="1" outlineLevel="1">
      <c r="A33" s="6"/>
      <c r="B33" s="6"/>
      <c r="C33" s="6"/>
      <c r="D33" s="6"/>
      <c r="E33" s="6"/>
      <c r="F33" s="6"/>
      <c r="G33" s="6"/>
      <c r="H33" s="342" t="s">
        <v>533</v>
      </c>
      <c r="I33" s="396"/>
      <c r="J33" s="346"/>
      <c r="K33" s="340"/>
      <c r="L33" s="340"/>
      <c r="M33" s="340"/>
      <c r="N33" s="340"/>
      <c r="O33" s="340"/>
      <c r="P33" s="340"/>
      <c r="Q33" s="2" t="str">
        <f t="shared" si="1"/>
        <v>-</v>
      </c>
    </row>
    <row r="34" spans="1:17" s="2" customFormat="1" ht="45">
      <c r="A34" s="6"/>
      <c r="B34" s="6"/>
      <c r="C34" s="6"/>
      <c r="D34" s="6">
        <v>5</v>
      </c>
      <c r="E34" s="6"/>
      <c r="F34" s="285">
        <v>1010105</v>
      </c>
      <c r="G34" s="285" t="str">
        <f>$G$2&amp;"05"</f>
        <v>1010105</v>
      </c>
      <c r="H34" s="347" t="str">
        <f>VLOOKUP($G34,[4]BSP1!$B$12:$D$207,3)</f>
        <v>១.១.៥. ចង្កោមសកម្មភាពទី ៥ : លើកកម្ពស់គោលនយោបាយលើវិស័យសេដ្ឋកិច្ចថ្មី</v>
      </c>
      <c r="I34" s="348"/>
      <c r="J34" s="349">
        <f>VLOOKUP($G34,[4]BSP4!$B$12:$F$187,5,FALSE)</f>
        <v>250</v>
      </c>
      <c r="K34" s="350"/>
      <c r="L34" s="350"/>
      <c r="M34" s="350"/>
      <c r="N34" s="350"/>
      <c r="O34" s="350"/>
      <c r="P34" s="350"/>
      <c r="Q34" s="2" t="str">
        <f t="shared" si="1"/>
        <v>ok</v>
      </c>
    </row>
    <row r="35" spans="1:17" s="2" customFormat="1" ht="93" customHeight="1">
      <c r="A35" s="6"/>
      <c r="B35" s="6">
        <v>14</v>
      </c>
      <c r="C35" s="6"/>
      <c r="D35" s="6">
        <v>5</v>
      </c>
      <c r="E35" s="6"/>
      <c r="F35" s="6"/>
      <c r="G35" s="6"/>
      <c r="H35" s="389" t="s">
        <v>705</v>
      </c>
      <c r="I35" s="338"/>
      <c r="J35" s="339"/>
      <c r="K35" s="340" t="s">
        <v>636</v>
      </c>
      <c r="L35" s="340" t="s">
        <v>636</v>
      </c>
      <c r="M35" s="390" t="s">
        <v>669</v>
      </c>
      <c r="N35" s="386"/>
      <c r="O35" s="390" t="s">
        <v>669</v>
      </c>
      <c r="P35" s="390" t="s">
        <v>669</v>
      </c>
      <c r="Q35" s="2" t="str">
        <f t="shared" si="1"/>
        <v>ok</v>
      </c>
    </row>
    <row r="36" spans="1:17" s="2" customFormat="1" ht="71.45" customHeight="1">
      <c r="A36" s="6"/>
      <c r="B36" s="6">
        <v>15</v>
      </c>
      <c r="C36" s="6"/>
      <c r="D36" s="6">
        <v>5</v>
      </c>
      <c r="E36" s="6"/>
      <c r="F36" s="6"/>
      <c r="G36" s="6"/>
      <c r="H36" s="425" t="s">
        <v>930</v>
      </c>
      <c r="I36" s="343"/>
      <c r="J36" s="344"/>
      <c r="K36" s="340" t="s">
        <v>636</v>
      </c>
      <c r="L36" s="340" t="s">
        <v>636</v>
      </c>
      <c r="M36" s="390" t="s">
        <v>670</v>
      </c>
      <c r="N36" s="386"/>
      <c r="O36" s="390" t="s">
        <v>670</v>
      </c>
      <c r="P36" s="390" t="s">
        <v>670</v>
      </c>
      <c r="Q36" s="2" t="str">
        <f t="shared" si="1"/>
        <v>ok</v>
      </c>
    </row>
    <row r="37" spans="1:17" s="2" customFormat="1" ht="71.45" customHeight="1">
      <c r="A37" s="6"/>
      <c r="B37" s="6">
        <v>16</v>
      </c>
      <c r="C37" s="6"/>
      <c r="D37" s="6">
        <v>5</v>
      </c>
      <c r="E37" s="6"/>
      <c r="F37" s="6"/>
      <c r="G37" s="6"/>
      <c r="H37" s="426"/>
      <c r="I37" s="343"/>
      <c r="J37" s="344"/>
      <c r="K37" s="340" t="s">
        <v>636</v>
      </c>
      <c r="L37" s="340" t="s">
        <v>636</v>
      </c>
      <c r="M37" s="390" t="s">
        <v>671</v>
      </c>
      <c r="N37" s="386"/>
      <c r="O37" s="390" t="s">
        <v>671</v>
      </c>
      <c r="P37" s="390" t="s">
        <v>671</v>
      </c>
    </row>
    <row r="38" spans="1:17" s="2" customFormat="1" ht="87.65" customHeight="1">
      <c r="A38" s="6"/>
      <c r="B38" s="6">
        <v>17</v>
      </c>
      <c r="C38" s="6"/>
      <c r="D38" s="6">
        <v>5</v>
      </c>
      <c r="E38" s="6"/>
      <c r="F38" s="6"/>
      <c r="G38" s="6"/>
      <c r="H38" s="389" t="s">
        <v>929</v>
      </c>
      <c r="I38" s="343"/>
      <c r="J38" s="344"/>
      <c r="K38" s="340" t="s">
        <v>636</v>
      </c>
      <c r="L38" s="340" t="s">
        <v>636</v>
      </c>
      <c r="M38" s="390" t="s">
        <v>672</v>
      </c>
      <c r="N38" s="386"/>
      <c r="O38" s="390" t="s">
        <v>674</v>
      </c>
      <c r="P38" s="390" t="s">
        <v>675</v>
      </c>
    </row>
    <row r="39" spans="1:17" s="2" customFormat="1" ht="89.15" customHeight="1">
      <c r="A39" s="6"/>
      <c r="B39" s="6">
        <v>18</v>
      </c>
      <c r="C39" s="6"/>
      <c r="D39" s="6">
        <v>5</v>
      </c>
      <c r="E39" s="6"/>
      <c r="F39" s="6"/>
      <c r="G39" s="6"/>
      <c r="H39" s="389" t="s">
        <v>708</v>
      </c>
      <c r="I39" s="343"/>
      <c r="J39" s="345"/>
      <c r="K39" s="340" t="s">
        <v>636</v>
      </c>
      <c r="L39" s="340" t="s">
        <v>636</v>
      </c>
      <c r="M39" s="390" t="s">
        <v>673</v>
      </c>
      <c r="N39" s="386"/>
      <c r="O39" s="390" t="s">
        <v>673</v>
      </c>
      <c r="P39" s="390" t="s">
        <v>673</v>
      </c>
      <c r="Q39" s="2" t="str">
        <f t="shared" ref="Q39:Q102" si="2">IF(OR(J39&gt;0,K39&lt;&gt;0,L39&lt;&gt;0,M39&lt;&gt;0),"ok","-")</f>
        <v>ok</v>
      </c>
    </row>
    <row r="40" spans="1:17" s="2" customFormat="1" ht="24.95" customHeight="1" outlineLevel="1">
      <c r="A40" s="6"/>
      <c r="B40" s="6"/>
      <c r="C40" s="6"/>
      <c r="D40" s="6"/>
      <c r="E40" s="6"/>
      <c r="F40" s="6"/>
      <c r="G40" s="6"/>
      <c r="H40" s="342" t="s">
        <v>531</v>
      </c>
      <c r="I40" s="343"/>
      <c r="J40" s="344"/>
      <c r="K40" s="340"/>
      <c r="L40" s="340"/>
      <c r="M40" s="340"/>
      <c r="N40" s="340"/>
      <c r="O40" s="340"/>
      <c r="P40" s="340"/>
      <c r="Q40" s="2" t="str">
        <f t="shared" si="2"/>
        <v>-</v>
      </c>
    </row>
    <row r="41" spans="1:17" s="2" customFormat="1" ht="24.95" customHeight="1" outlineLevel="1">
      <c r="A41" s="6"/>
      <c r="B41" s="6"/>
      <c r="C41" s="6"/>
      <c r="D41" s="6"/>
      <c r="E41" s="6"/>
      <c r="F41" s="6"/>
      <c r="G41" s="6"/>
      <c r="H41" s="342" t="s">
        <v>532</v>
      </c>
      <c r="I41" s="343"/>
      <c r="J41" s="345"/>
      <c r="K41" s="340"/>
      <c r="L41" s="340"/>
      <c r="M41" s="340"/>
      <c r="N41" s="340"/>
      <c r="O41" s="340"/>
      <c r="P41" s="340"/>
      <c r="Q41" s="2" t="str">
        <f t="shared" si="2"/>
        <v>-</v>
      </c>
    </row>
    <row r="42" spans="1:17" s="2" customFormat="1" ht="24.95" customHeight="1" outlineLevel="1">
      <c r="A42" s="6"/>
      <c r="B42" s="6"/>
      <c r="C42" s="6"/>
      <c r="D42" s="6"/>
      <c r="E42" s="6"/>
      <c r="F42" s="6"/>
      <c r="G42" s="6"/>
      <c r="H42" s="342" t="s">
        <v>533</v>
      </c>
      <c r="I42" s="396"/>
      <c r="J42" s="346"/>
      <c r="K42" s="340"/>
      <c r="L42" s="340"/>
      <c r="M42" s="340"/>
      <c r="N42" s="340"/>
      <c r="O42" s="340"/>
      <c r="P42" s="340"/>
      <c r="Q42" s="2" t="str">
        <f t="shared" si="2"/>
        <v>-</v>
      </c>
    </row>
    <row r="43" spans="1:17" s="2" customFormat="1" ht="45">
      <c r="A43" s="6"/>
      <c r="B43" s="6"/>
      <c r="C43" s="6"/>
      <c r="D43" s="6">
        <v>6</v>
      </c>
      <c r="E43" s="6"/>
      <c r="F43" s="285">
        <v>1010106</v>
      </c>
      <c r="G43" s="285" t="str">
        <f>$G$2&amp;"06"</f>
        <v>1010106</v>
      </c>
      <c r="H43" s="347" t="str">
        <f>VLOOKUP($G43,[4]BSP1!$B$12:$D$207,3)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I43" s="348"/>
      <c r="J43" s="349">
        <f>VLOOKUP($G43,[4]BSP4!$B$12:$F$187,5,FALSE)</f>
        <v>250</v>
      </c>
      <c r="K43" s="350"/>
      <c r="L43" s="350"/>
      <c r="M43" s="350"/>
      <c r="N43" s="350"/>
      <c r="O43" s="350"/>
      <c r="P43" s="350"/>
      <c r="Q43" s="2" t="str">
        <f t="shared" si="2"/>
        <v>ok</v>
      </c>
    </row>
    <row r="44" spans="1:17" s="2" customFormat="1" ht="112.5">
      <c r="A44" s="6"/>
      <c r="B44" s="6">
        <v>19</v>
      </c>
      <c r="C44" s="6"/>
      <c r="D44" s="6">
        <v>6</v>
      </c>
      <c r="E44" s="6"/>
      <c r="F44" s="6"/>
      <c r="G44" s="6"/>
      <c r="H44" s="381" t="s">
        <v>709</v>
      </c>
      <c r="I44" s="338"/>
      <c r="J44" s="339"/>
      <c r="K44" s="340" t="s">
        <v>636</v>
      </c>
      <c r="L44" s="340" t="s">
        <v>636</v>
      </c>
      <c r="M44" s="408" t="s">
        <v>713</v>
      </c>
      <c r="N44" s="409"/>
      <c r="O44" s="408" t="s">
        <v>714</v>
      </c>
      <c r="P44" s="408" t="s">
        <v>714</v>
      </c>
      <c r="Q44" s="2" t="str">
        <f t="shared" si="2"/>
        <v>ok</v>
      </c>
    </row>
    <row r="45" spans="1:17" s="2" customFormat="1" ht="90">
      <c r="A45" s="6"/>
      <c r="B45" s="6">
        <v>20</v>
      </c>
      <c r="C45" s="6"/>
      <c r="D45" s="6">
        <v>6</v>
      </c>
      <c r="E45" s="6"/>
      <c r="F45" s="6"/>
      <c r="G45" s="6"/>
      <c r="H45" s="406" t="s">
        <v>710</v>
      </c>
      <c r="I45" s="343"/>
      <c r="J45" s="344"/>
      <c r="K45" s="340" t="s">
        <v>636</v>
      </c>
      <c r="L45" s="340" t="s">
        <v>636</v>
      </c>
      <c r="M45" s="341" t="s">
        <v>715</v>
      </c>
      <c r="N45" s="340"/>
      <c r="O45" s="341" t="s">
        <v>719</v>
      </c>
      <c r="P45" s="341" t="s">
        <v>667</v>
      </c>
      <c r="Q45" s="2" t="str">
        <f t="shared" si="2"/>
        <v>ok</v>
      </c>
    </row>
    <row r="46" spans="1:17" s="2" customFormat="1" ht="112.5">
      <c r="A46" s="6"/>
      <c r="B46" s="6">
        <v>21</v>
      </c>
      <c r="C46" s="6"/>
      <c r="D46" s="6">
        <v>6</v>
      </c>
      <c r="E46" s="6"/>
      <c r="F46" s="6"/>
      <c r="G46" s="6"/>
      <c r="H46" s="407" t="s">
        <v>711</v>
      </c>
      <c r="I46" s="343"/>
      <c r="J46" s="345"/>
      <c r="K46" s="340" t="s">
        <v>636</v>
      </c>
      <c r="L46" s="340" t="s">
        <v>636</v>
      </c>
      <c r="M46" s="341" t="s">
        <v>716</v>
      </c>
      <c r="N46" s="340"/>
      <c r="O46" s="341" t="s">
        <v>718</v>
      </c>
      <c r="P46" s="341" t="s">
        <v>668</v>
      </c>
      <c r="Q46" s="2" t="str">
        <f t="shared" si="2"/>
        <v>ok</v>
      </c>
    </row>
    <row r="47" spans="1:17" s="2" customFormat="1" ht="45">
      <c r="A47" s="6"/>
      <c r="B47" s="6">
        <v>22</v>
      </c>
      <c r="C47" s="6"/>
      <c r="D47" s="6">
        <v>6</v>
      </c>
      <c r="E47" s="6"/>
      <c r="F47" s="6"/>
      <c r="G47" s="6"/>
      <c r="H47" s="407" t="s">
        <v>712</v>
      </c>
      <c r="I47" s="343"/>
      <c r="J47" s="344"/>
      <c r="K47" s="340" t="s">
        <v>636</v>
      </c>
      <c r="L47" s="340" t="s">
        <v>636</v>
      </c>
      <c r="M47" s="385" t="s">
        <v>717</v>
      </c>
      <c r="N47" s="385"/>
      <c r="O47" s="385" t="s">
        <v>664</v>
      </c>
      <c r="P47" s="385" t="s">
        <v>665</v>
      </c>
      <c r="Q47" s="2" t="str">
        <f t="shared" si="2"/>
        <v>ok</v>
      </c>
    </row>
    <row r="48" spans="1:17" s="2" customFormat="1" ht="78" customHeight="1">
      <c r="A48" s="6"/>
      <c r="B48" s="6"/>
      <c r="C48" s="6"/>
      <c r="D48" s="6"/>
      <c r="E48" s="6"/>
      <c r="F48" s="6"/>
      <c r="G48" s="6"/>
      <c r="H48" s="424"/>
      <c r="I48" s="343"/>
      <c r="J48" s="345"/>
      <c r="K48" s="340" t="s">
        <v>636</v>
      </c>
      <c r="L48" s="340" t="s">
        <v>636</v>
      </c>
      <c r="M48" s="385" t="s">
        <v>666</v>
      </c>
      <c r="N48" s="385"/>
      <c r="O48" s="385" t="s">
        <v>666</v>
      </c>
      <c r="P48" s="385" t="s">
        <v>666</v>
      </c>
      <c r="Q48" s="2" t="str">
        <f t="shared" si="2"/>
        <v>ok</v>
      </c>
    </row>
    <row r="49" spans="1:17" s="2" customFormat="1" ht="24.95" customHeight="1" outlineLevel="1">
      <c r="A49" s="6"/>
      <c r="B49" s="6"/>
      <c r="C49" s="6"/>
      <c r="D49" s="6"/>
      <c r="E49" s="6"/>
      <c r="F49" s="6"/>
      <c r="G49" s="6"/>
      <c r="H49" s="381" t="s">
        <v>637</v>
      </c>
      <c r="I49" s="396"/>
      <c r="J49" s="346"/>
      <c r="K49" s="340"/>
      <c r="L49" s="340"/>
      <c r="M49" s="340"/>
      <c r="N49" s="340"/>
      <c r="O49" s="340"/>
      <c r="P49" s="340"/>
      <c r="Q49" s="2" t="str">
        <f t="shared" si="2"/>
        <v>-</v>
      </c>
    </row>
    <row r="50" spans="1:17" s="2" customFormat="1" ht="45" outlineLevel="1">
      <c r="A50" s="6"/>
      <c r="B50" s="6"/>
      <c r="C50" s="6"/>
      <c r="D50" s="6"/>
      <c r="E50" s="6"/>
      <c r="F50" s="285" t="s">
        <v>785</v>
      </c>
      <c r="G50" s="285" t="str">
        <f>$G$2&amp;"07"</f>
        <v>1010107</v>
      </c>
      <c r="H50" s="382" t="s">
        <v>646</v>
      </c>
      <c r="I50" s="348"/>
      <c r="J50" s="349">
        <f>VLOOKUP($G50,[4]BSP4!$B$12:$F$187,5,FALSE)</f>
        <v>0</v>
      </c>
      <c r="K50" s="350"/>
      <c r="L50" s="350"/>
      <c r="M50" s="350"/>
      <c r="N50" s="350"/>
      <c r="O50" s="350"/>
      <c r="P50" s="350"/>
      <c r="Q50" s="2" t="str">
        <f t="shared" si="2"/>
        <v>-</v>
      </c>
    </row>
    <row r="51" spans="1:17" s="2" customFormat="1" ht="24.95" customHeight="1" outlineLevel="1">
      <c r="A51" s="6"/>
      <c r="B51" s="6"/>
      <c r="C51" s="6"/>
      <c r="D51" s="6"/>
      <c r="E51" s="6"/>
      <c r="F51" s="6"/>
      <c r="G51" s="6"/>
      <c r="H51" s="342" t="s">
        <v>528</v>
      </c>
      <c r="I51" s="338"/>
      <c r="J51" s="339"/>
      <c r="K51" s="340"/>
      <c r="L51" s="340"/>
      <c r="M51" s="340"/>
      <c r="N51" s="340"/>
      <c r="O51" s="340"/>
      <c r="P51" s="340"/>
      <c r="Q51" s="2" t="str">
        <f t="shared" si="2"/>
        <v>-</v>
      </c>
    </row>
    <row r="52" spans="1:17" s="2" customFormat="1" ht="24.95" customHeight="1" outlineLevel="1">
      <c r="A52" s="6"/>
      <c r="B52" s="6"/>
      <c r="C52" s="6"/>
      <c r="D52" s="6"/>
      <c r="E52" s="6"/>
      <c r="F52" s="6"/>
      <c r="G52" s="6"/>
      <c r="H52" s="342" t="s">
        <v>529</v>
      </c>
      <c r="I52" s="343"/>
      <c r="J52" s="344"/>
      <c r="K52" s="340"/>
      <c r="L52" s="340"/>
      <c r="M52" s="340"/>
      <c r="N52" s="340"/>
      <c r="O52" s="340"/>
      <c r="P52" s="340"/>
      <c r="Q52" s="2" t="str">
        <f t="shared" si="2"/>
        <v>-</v>
      </c>
    </row>
    <row r="53" spans="1:17" s="2" customFormat="1" ht="24.95" customHeight="1" outlineLevel="1">
      <c r="A53" s="6"/>
      <c r="B53" s="6"/>
      <c r="C53" s="6"/>
      <c r="D53" s="6"/>
      <c r="E53" s="6"/>
      <c r="F53" s="6"/>
      <c r="G53" s="6"/>
      <c r="H53" s="342" t="s">
        <v>530</v>
      </c>
      <c r="I53" s="343"/>
      <c r="J53" s="345"/>
      <c r="K53" s="340"/>
      <c r="L53" s="340"/>
      <c r="M53" s="340"/>
      <c r="N53" s="340"/>
      <c r="O53" s="340"/>
      <c r="P53" s="340"/>
      <c r="Q53" s="2" t="str">
        <f t="shared" si="2"/>
        <v>-</v>
      </c>
    </row>
    <row r="54" spans="1:17" s="2" customFormat="1" ht="24.95" customHeight="1" outlineLevel="1">
      <c r="A54" s="6"/>
      <c r="B54" s="6"/>
      <c r="C54" s="6"/>
      <c r="D54" s="6"/>
      <c r="E54" s="6"/>
      <c r="F54" s="6"/>
      <c r="G54" s="6"/>
      <c r="H54" s="342" t="s">
        <v>531</v>
      </c>
      <c r="I54" s="343"/>
      <c r="J54" s="344"/>
      <c r="K54" s="340"/>
      <c r="L54" s="340"/>
      <c r="M54" s="340"/>
      <c r="N54" s="340"/>
      <c r="O54" s="340"/>
      <c r="P54" s="340"/>
      <c r="Q54" s="2" t="str">
        <f t="shared" si="2"/>
        <v>-</v>
      </c>
    </row>
    <row r="55" spans="1:17" s="2" customFormat="1" ht="24.95" customHeight="1" outlineLevel="1">
      <c r="A55" s="6"/>
      <c r="B55" s="6"/>
      <c r="C55" s="6"/>
      <c r="D55" s="6"/>
      <c r="E55" s="6"/>
      <c r="F55" s="6"/>
      <c r="G55" s="6"/>
      <c r="H55" s="342" t="s">
        <v>532</v>
      </c>
      <c r="I55" s="343"/>
      <c r="J55" s="345"/>
      <c r="K55" s="340"/>
      <c r="L55" s="340"/>
      <c r="M55" s="340"/>
      <c r="N55" s="340"/>
      <c r="O55" s="340"/>
      <c r="P55" s="340"/>
      <c r="Q55" s="2" t="str">
        <f t="shared" si="2"/>
        <v>-</v>
      </c>
    </row>
    <row r="56" spans="1:17" s="2" customFormat="1" ht="24.95" customHeight="1" outlineLevel="1">
      <c r="A56" s="6"/>
      <c r="B56" s="6"/>
      <c r="C56" s="6"/>
      <c r="D56" s="6"/>
      <c r="E56" s="6"/>
      <c r="F56" s="6"/>
      <c r="G56" s="6"/>
      <c r="H56" s="342" t="s">
        <v>533</v>
      </c>
      <c r="I56" s="396"/>
      <c r="J56" s="346"/>
      <c r="K56" s="340"/>
      <c r="L56" s="340"/>
      <c r="M56" s="340"/>
      <c r="N56" s="340"/>
      <c r="O56" s="340"/>
      <c r="P56" s="340"/>
      <c r="Q56" s="2" t="str">
        <f t="shared" si="2"/>
        <v>-</v>
      </c>
    </row>
    <row r="57" spans="1:17" s="2" customFormat="1" ht="45" outlineLevel="1">
      <c r="A57" s="6"/>
      <c r="B57" s="6"/>
      <c r="C57" s="6"/>
      <c r="D57" s="6"/>
      <c r="E57" s="6"/>
      <c r="F57" s="285" t="s">
        <v>798</v>
      </c>
      <c r="G57" s="285" t="str">
        <f>$G$2&amp;"08"</f>
        <v>1010108</v>
      </c>
      <c r="H57" s="347" t="str">
        <f>VLOOKUP($G57,[4]BSP1!$B$12:$D$207,3)</f>
        <v xml:space="preserve">១.‌១.៦.៤.សកម្មភាពទី៤៖ ការតាមដាន និងវាយតម្លៃ ការវិនិយោគសាធារណៈ </v>
      </c>
      <c r="I57" s="348"/>
      <c r="J57" s="349">
        <f>VLOOKUP($G57,[4]BSP4!$B$12:$F$187,5,FALSE)</f>
        <v>0</v>
      </c>
      <c r="K57" s="350"/>
      <c r="L57" s="350"/>
      <c r="M57" s="350"/>
      <c r="N57" s="350"/>
      <c r="O57" s="350"/>
      <c r="P57" s="350"/>
      <c r="Q57" s="2" t="str">
        <f t="shared" si="2"/>
        <v>-</v>
      </c>
    </row>
    <row r="58" spans="1:17" s="2" customFormat="1" ht="24.95" customHeight="1" outlineLevel="1">
      <c r="A58" s="6"/>
      <c r="B58" s="6"/>
      <c r="C58" s="6"/>
      <c r="D58" s="6"/>
      <c r="E58" s="6"/>
      <c r="F58" s="6"/>
      <c r="G58" s="6"/>
      <c r="H58" s="342" t="s">
        <v>528</v>
      </c>
      <c r="I58" s="338"/>
      <c r="J58" s="339"/>
      <c r="K58" s="340"/>
      <c r="L58" s="340"/>
      <c r="M58" s="340"/>
      <c r="N58" s="340"/>
      <c r="O58" s="340"/>
      <c r="P58" s="340"/>
      <c r="Q58" s="2" t="str">
        <f t="shared" si="2"/>
        <v>-</v>
      </c>
    </row>
    <row r="59" spans="1:17" s="2" customFormat="1" ht="24.95" customHeight="1" outlineLevel="1">
      <c r="A59" s="6"/>
      <c r="B59" s="6"/>
      <c r="C59" s="6"/>
      <c r="D59" s="6"/>
      <c r="E59" s="6"/>
      <c r="F59" s="6"/>
      <c r="G59" s="6"/>
      <c r="H59" s="342" t="s">
        <v>529</v>
      </c>
      <c r="I59" s="343"/>
      <c r="J59" s="344"/>
      <c r="K59" s="340"/>
      <c r="L59" s="340"/>
      <c r="M59" s="340"/>
      <c r="N59" s="340"/>
      <c r="O59" s="340"/>
      <c r="P59" s="340"/>
      <c r="Q59" s="2" t="str">
        <f t="shared" si="2"/>
        <v>-</v>
      </c>
    </row>
    <row r="60" spans="1:17" s="2" customFormat="1" ht="24.95" customHeight="1" outlineLevel="1">
      <c r="A60" s="6"/>
      <c r="B60" s="6"/>
      <c r="C60" s="6"/>
      <c r="D60" s="6"/>
      <c r="E60" s="6"/>
      <c r="F60" s="6"/>
      <c r="G60" s="6"/>
      <c r="H60" s="342" t="s">
        <v>530</v>
      </c>
      <c r="I60" s="343"/>
      <c r="J60" s="345"/>
      <c r="K60" s="340"/>
      <c r="L60" s="340"/>
      <c r="M60" s="340"/>
      <c r="N60" s="340"/>
      <c r="O60" s="340"/>
      <c r="P60" s="340"/>
      <c r="Q60" s="2" t="str">
        <f t="shared" si="2"/>
        <v>-</v>
      </c>
    </row>
    <row r="61" spans="1:17" s="2" customFormat="1" ht="24.95" customHeight="1" outlineLevel="1">
      <c r="A61" s="6"/>
      <c r="B61" s="6"/>
      <c r="C61" s="6"/>
      <c r="D61" s="6"/>
      <c r="E61" s="6"/>
      <c r="F61" s="6"/>
      <c r="G61" s="6"/>
      <c r="H61" s="342" t="s">
        <v>531</v>
      </c>
      <c r="I61" s="343"/>
      <c r="J61" s="344"/>
      <c r="K61" s="340"/>
      <c r="L61" s="340"/>
      <c r="M61" s="340"/>
      <c r="N61" s="340"/>
      <c r="O61" s="340"/>
      <c r="P61" s="340"/>
      <c r="Q61" s="2" t="str">
        <f t="shared" si="2"/>
        <v>-</v>
      </c>
    </row>
    <row r="62" spans="1:17" s="2" customFormat="1" ht="24.95" customHeight="1" outlineLevel="1">
      <c r="A62" s="6"/>
      <c r="B62" s="6"/>
      <c r="C62" s="6"/>
      <c r="D62" s="6"/>
      <c r="E62" s="6"/>
      <c r="F62" s="6"/>
      <c r="G62" s="6"/>
      <c r="H62" s="342" t="s">
        <v>532</v>
      </c>
      <c r="I62" s="343"/>
      <c r="J62" s="345"/>
      <c r="K62" s="340"/>
      <c r="L62" s="340"/>
      <c r="M62" s="340"/>
      <c r="N62" s="340"/>
      <c r="O62" s="340"/>
      <c r="P62" s="340"/>
      <c r="Q62" s="2" t="str">
        <f t="shared" si="2"/>
        <v>-</v>
      </c>
    </row>
    <row r="63" spans="1:17" s="2" customFormat="1" ht="24.95" customHeight="1" outlineLevel="1">
      <c r="A63" s="6"/>
      <c r="B63" s="6"/>
      <c r="C63" s="6"/>
      <c r="D63" s="6"/>
      <c r="E63" s="6"/>
      <c r="F63" s="6"/>
      <c r="G63" s="6"/>
      <c r="H63" s="342" t="s">
        <v>533</v>
      </c>
      <c r="I63" s="396"/>
      <c r="J63" s="346"/>
      <c r="K63" s="340"/>
      <c r="L63" s="340"/>
      <c r="M63" s="340"/>
      <c r="N63" s="340"/>
      <c r="O63" s="340"/>
      <c r="P63" s="340"/>
      <c r="Q63" s="2" t="str">
        <f t="shared" si="2"/>
        <v>-</v>
      </c>
    </row>
    <row r="64" spans="1:17" s="2" customFormat="1" ht="45" outlineLevel="1">
      <c r="A64" s="6"/>
      <c r="B64" s="6"/>
      <c r="C64" s="6"/>
      <c r="D64" s="6"/>
      <c r="E64" s="6"/>
      <c r="F64" s="285" t="s">
        <v>811</v>
      </c>
      <c r="G64" s="285" t="str">
        <f>$G$2&amp;"09"</f>
        <v>1010109</v>
      </c>
      <c r="H64" s="347" t="str">
        <f>VLOOKUP($G64,[4]BSP1!$B$12:$D$207,3)</f>
        <v xml:space="preserve">១.‌១.៦.៤.សកម្មភាពទី៤៖ ការតាមដាន និងវាយតម្លៃ ការវិនិយោគសាធារណៈ </v>
      </c>
      <c r="I64" s="348"/>
      <c r="J64" s="349">
        <f>VLOOKUP($G64,[4]BSP4!$B$12:$F$187,5,FALSE)</f>
        <v>0</v>
      </c>
      <c r="K64" s="350"/>
      <c r="L64" s="350"/>
      <c r="M64" s="350"/>
      <c r="N64" s="350"/>
      <c r="O64" s="350"/>
      <c r="P64" s="350"/>
      <c r="Q64" s="2" t="str">
        <f t="shared" si="2"/>
        <v>-</v>
      </c>
    </row>
    <row r="65" spans="1:17" s="2" customFormat="1" ht="24.95" customHeight="1" outlineLevel="1">
      <c r="A65" s="6"/>
      <c r="B65" s="6"/>
      <c r="C65" s="6"/>
      <c r="D65" s="6"/>
      <c r="E65" s="6"/>
      <c r="F65" s="6"/>
      <c r="G65" s="6"/>
      <c r="H65" s="342" t="s">
        <v>528</v>
      </c>
      <c r="I65" s="338"/>
      <c r="J65" s="339"/>
      <c r="K65" s="340"/>
      <c r="L65" s="340"/>
      <c r="M65" s="340"/>
      <c r="N65" s="340"/>
      <c r="O65" s="340"/>
      <c r="P65" s="340"/>
      <c r="Q65" s="2" t="str">
        <f t="shared" si="2"/>
        <v>-</v>
      </c>
    </row>
    <row r="66" spans="1:17" s="2" customFormat="1" ht="24.95" customHeight="1" outlineLevel="1">
      <c r="A66" s="6"/>
      <c r="B66" s="6"/>
      <c r="C66" s="6"/>
      <c r="D66" s="6"/>
      <c r="E66" s="6"/>
      <c r="F66" s="6"/>
      <c r="G66" s="6"/>
      <c r="H66" s="342" t="s">
        <v>529</v>
      </c>
      <c r="I66" s="343"/>
      <c r="J66" s="344"/>
      <c r="K66" s="340"/>
      <c r="L66" s="340"/>
      <c r="M66" s="340"/>
      <c r="N66" s="340"/>
      <c r="O66" s="340"/>
      <c r="P66" s="340"/>
      <c r="Q66" s="2" t="str">
        <f t="shared" si="2"/>
        <v>-</v>
      </c>
    </row>
    <row r="67" spans="1:17" s="2" customFormat="1" ht="24.95" customHeight="1" outlineLevel="1">
      <c r="A67" s="6"/>
      <c r="B67" s="6"/>
      <c r="C67" s="6"/>
      <c r="D67" s="6"/>
      <c r="E67" s="6"/>
      <c r="F67" s="6"/>
      <c r="G67" s="6"/>
      <c r="H67" s="302" t="s">
        <v>530</v>
      </c>
      <c r="I67" s="330"/>
      <c r="J67" s="317"/>
      <c r="K67" s="291"/>
      <c r="L67" s="291"/>
      <c r="M67" s="291"/>
      <c r="N67" s="291"/>
      <c r="O67" s="291"/>
      <c r="P67" s="291"/>
      <c r="Q67" s="2" t="str">
        <f t="shared" si="2"/>
        <v>-</v>
      </c>
    </row>
    <row r="68" spans="1:17" s="2" customFormat="1" ht="24.95" customHeight="1" outlineLevel="1">
      <c r="A68" s="6"/>
      <c r="B68" s="6"/>
      <c r="C68" s="6"/>
      <c r="D68" s="6"/>
      <c r="E68" s="6"/>
      <c r="F68" s="6"/>
      <c r="G68" s="6"/>
      <c r="H68" s="302" t="s">
        <v>531</v>
      </c>
      <c r="I68" s="330"/>
      <c r="J68" s="316"/>
      <c r="K68" s="291"/>
      <c r="L68" s="291"/>
      <c r="M68" s="291"/>
      <c r="N68" s="291"/>
      <c r="O68" s="291"/>
      <c r="P68" s="291"/>
      <c r="Q68" s="2" t="str">
        <f t="shared" si="2"/>
        <v>-</v>
      </c>
    </row>
    <row r="69" spans="1:17" s="2" customFormat="1" ht="24.95" customHeight="1" outlineLevel="1">
      <c r="A69" s="6"/>
      <c r="B69" s="6"/>
      <c r="C69" s="6"/>
      <c r="D69" s="6"/>
      <c r="E69" s="6"/>
      <c r="F69" s="6"/>
      <c r="G69" s="6"/>
      <c r="H69" s="302" t="s">
        <v>532</v>
      </c>
      <c r="I69" s="330"/>
      <c r="J69" s="317"/>
      <c r="K69" s="291"/>
      <c r="L69" s="291"/>
      <c r="M69" s="291"/>
      <c r="N69" s="291"/>
      <c r="O69" s="291"/>
      <c r="P69" s="291"/>
      <c r="Q69" s="2" t="str">
        <f t="shared" si="2"/>
        <v>-</v>
      </c>
    </row>
    <row r="70" spans="1:17" s="2" customFormat="1" ht="24.95" customHeight="1" outlineLevel="1">
      <c r="A70" s="6"/>
      <c r="B70" s="6"/>
      <c r="C70" s="6"/>
      <c r="D70" s="6"/>
      <c r="E70" s="6"/>
      <c r="F70" s="6"/>
      <c r="G70" s="6"/>
      <c r="H70" s="302" t="s">
        <v>533</v>
      </c>
      <c r="I70" s="331"/>
      <c r="J70" s="318"/>
      <c r="K70" s="291"/>
      <c r="L70" s="291"/>
      <c r="M70" s="291"/>
      <c r="N70" s="291"/>
      <c r="O70" s="291"/>
      <c r="P70" s="291"/>
      <c r="Q70" s="2" t="str">
        <f t="shared" si="2"/>
        <v>-</v>
      </c>
    </row>
    <row r="71" spans="1:17" s="2" customFormat="1" ht="55" outlineLevel="1">
      <c r="A71" s="6"/>
      <c r="B71" s="6"/>
      <c r="C71" s="6"/>
      <c r="D71" s="6"/>
      <c r="E71" s="6"/>
      <c r="F71" s="285" t="s">
        <v>824</v>
      </c>
      <c r="G71" s="285" t="str">
        <f>$G$2&amp;"10"</f>
        <v>1010110</v>
      </c>
      <c r="H71" s="286" t="str">
        <f>VLOOKUP($G71,[4]BSP1!$B$12:$D$207,3)</f>
        <v xml:space="preserve">១.‌១.៦.៤.សកម្មភាពទី៤៖ ការតាមដាន និងវាយតម្លៃ ការវិនិយោគសាធារណៈ </v>
      </c>
      <c r="I71" s="332"/>
      <c r="J71" s="287">
        <f>VLOOKUP($G71,[4]BSP4!$B$12:$F$187,5,FALSE)</f>
        <v>0</v>
      </c>
      <c r="K71" s="294"/>
      <c r="L71" s="294"/>
      <c r="M71" s="294"/>
      <c r="N71" s="294"/>
      <c r="O71" s="294"/>
      <c r="P71" s="294"/>
      <c r="Q71" s="2" t="str">
        <f t="shared" si="2"/>
        <v>-</v>
      </c>
    </row>
    <row r="72" spans="1:17" s="2" customFormat="1" ht="24.95" customHeight="1" outlineLevel="1">
      <c r="A72" s="6"/>
      <c r="B72" s="6"/>
      <c r="C72" s="6"/>
      <c r="D72" s="6"/>
      <c r="E72" s="6"/>
      <c r="F72" s="6"/>
      <c r="G72" s="6"/>
      <c r="H72" s="302" t="s">
        <v>528</v>
      </c>
      <c r="I72" s="329"/>
      <c r="J72" s="315"/>
      <c r="K72" s="291"/>
      <c r="L72" s="291"/>
      <c r="M72" s="291"/>
      <c r="N72" s="291"/>
      <c r="O72" s="291"/>
      <c r="P72" s="291"/>
      <c r="Q72" s="2" t="str">
        <f t="shared" si="2"/>
        <v>-</v>
      </c>
    </row>
    <row r="73" spans="1:17" s="2" customFormat="1" ht="24.95" customHeight="1" outlineLevel="1">
      <c r="A73" s="6"/>
      <c r="B73" s="6"/>
      <c r="C73" s="6"/>
      <c r="D73" s="6"/>
      <c r="E73" s="6"/>
      <c r="F73" s="6"/>
      <c r="G73" s="6"/>
      <c r="H73" s="302" t="s">
        <v>529</v>
      </c>
      <c r="I73" s="330"/>
      <c r="J73" s="316"/>
      <c r="K73" s="291"/>
      <c r="L73" s="291"/>
      <c r="M73" s="291"/>
      <c r="N73" s="291"/>
      <c r="O73" s="291"/>
      <c r="P73" s="291"/>
      <c r="Q73" s="2" t="str">
        <f t="shared" si="2"/>
        <v>-</v>
      </c>
    </row>
    <row r="74" spans="1:17" s="2" customFormat="1" ht="24.95" customHeight="1" outlineLevel="1">
      <c r="A74" s="6"/>
      <c r="B74" s="6"/>
      <c r="C74" s="6"/>
      <c r="D74" s="6"/>
      <c r="E74" s="6"/>
      <c r="F74" s="6"/>
      <c r="G74" s="6"/>
      <c r="H74" s="302" t="s">
        <v>530</v>
      </c>
      <c r="I74" s="330"/>
      <c r="J74" s="317"/>
      <c r="K74" s="291"/>
      <c r="L74" s="291"/>
      <c r="M74" s="291"/>
      <c r="N74" s="291"/>
      <c r="O74" s="291"/>
      <c r="P74" s="291"/>
      <c r="Q74" s="2" t="str">
        <f t="shared" si="2"/>
        <v>-</v>
      </c>
    </row>
    <row r="75" spans="1:17" s="2" customFormat="1" ht="24.95" customHeight="1" outlineLevel="1">
      <c r="A75" s="6"/>
      <c r="B75" s="6"/>
      <c r="C75" s="6"/>
      <c r="D75" s="6"/>
      <c r="E75" s="6"/>
      <c r="F75" s="6"/>
      <c r="G75" s="6"/>
      <c r="H75" s="302" t="s">
        <v>531</v>
      </c>
      <c r="I75" s="330"/>
      <c r="J75" s="316"/>
      <c r="K75" s="291"/>
      <c r="L75" s="291"/>
      <c r="M75" s="291"/>
      <c r="N75" s="291"/>
      <c r="O75" s="291"/>
      <c r="P75" s="291"/>
      <c r="Q75" s="2" t="str">
        <f t="shared" si="2"/>
        <v>-</v>
      </c>
    </row>
    <row r="76" spans="1:17" s="2" customFormat="1" ht="24.95" customHeight="1" outlineLevel="1">
      <c r="A76" s="6"/>
      <c r="B76" s="6"/>
      <c r="C76" s="6"/>
      <c r="D76" s="6"/>
      <c r="E76" s="6"/>
      <c r="F76" s="6"/>
      <c r="G76" s="6"/>
      <c r="H76" s="302" t="s">
        <v>532</v>
      </c>
      <c r="I76" s="330"/>
      <c r="J76" s="317"/>
      <c r="K76" s="291"/>
      <c r="L76" s="291"/>
      <c r="M76" s="291"/>
      <c r="N76" s="291"/>
      <c r="O76" s="291"/>
      <c r="P76" s="291"/>
      <c r="Q76" s="2" t="str">
        <f t="shared" si="2"/>
        <v>-</v>
      </c>
    </row>
    <row r="77" spans="1:17" s="2" customFormat="1" ht="24.95" customHeight="1" outlineLevel="1">
      <c r="A77" s="6"/>
      <c r="B77" s="6"/>
      <c r="C77" s="6"/>
      <c r="D77" s="6"/>
      <c r="E77" s="6"/>
      <c r="F77" s="6"/>
      <c r="G77" s="6"/>
      <c r="H77" s="302" t="s">
        <v>533</v>
      </c>
      <c r="I77" s="331"/>
      <c r="J77" s="318"/>
      <c r="K77" s="291"/>
      <c r="L77" s="291"/>
      <c r="M77" s="291"/>
      <c r="N77" s="291"/>
      <c r="O77" s="291"/>
      <c r="P77" s="291"/>
      <c r="Q77" s="2" t="str">
        <f t="shared" si="2"/>
        <v>-</v>
      </c>
    </row>
    <row r="78" spans="1:17" s="2" customFormat="1" ht="55" outlineLevel="1">
      <c r="A78" s="6"/>
      <c r="B78" s="6"/>
      <c r="C78" s="6"/>
      <c r="D78" s="6"/>
      <c r="E78" s="6"/>
      <c r="F78" s="285" t="s">
        <v>837</v>
      </c>
      <c r="G78" s="285" t="str">
        <f>$G$2&amp;"11"</f>
        <v>1010111</v>
      </c>
      <c r="H78" s="286" t="str">
        <f>VLOOKUP($G78,[4]BSP1!$B$12:$D$207,3)</f>
        <v xml:space="preserve">១.‌១.៦.៤.សកម្មភាពទី៤៖ ការតាមដាន និងវាយតម្លៃ ការវិនិយោគសាធារណៈ </v>
      </c>
      <c r="I78" s="332"/>
      <c r="J78" s="287">
        <f>VLOOKUP($G78,[4]BSP4!$B$12:$F$187,5,FALSE)</f>
        <v>0</v>
      </c>
      <c r="K78" s="294"/>
      <c r="L78" s="294"/>
      <c r="M78" s="294"/>
      <c r="N78" s="294"/>
      <c r="O78" s="294"/>
      <c r="P78" s="294"/>
      <c r="Q78" s="2" t="str">
        <f t="shared" si="2"/>
        <v>-</v>
      </c>
    </row>
    <row r="79" spans="1:17" s="2" customFormat="1" ht="24.95" customHeight="1" outlineLevel="1">
      <c r="A79" s="6"/>
      <c r="B79" s="6"/>
      <c r="C79" s="6"/>
      <c r="D79" s="6"/>
      <c r="E79" s="6"/>
      <c r="F79" s="6"/>
      <c r="G79" s="6"/>
      <c r="H79" s="302" t="s">
        <v>528</v>
      </c>
      <c r="I79" s="329"/>
      <c r="J79" s="315"/>
      <c r="K79" s="291"/>
      <c r="L79" s="291"/>
      <c r="M79" s="291"/>
      <c r="N79" s="291"/>
      <c r="O79" s="291"/>
      <c r="P79" s="291"/>
      <c r="Q79" s="2" t="str">
        <f t="shared" si="2"/>
        <v>-</v>
      </c>
    </row>
    <row r="80" spans="1:17" s="2" customFormat="1" ht="24.95" customHeight="1" outlineLevel="1">
      <c r="A80" s="6"/>
      <c r="B80" s="6"/>
      <c r="C80" s="6"/>
      <c r="D80" s="6"/>
      <c r="E80" s="6"/>
      <c r="F80" s="6"/>
      <c r="G80" s="6"/>
      <c r="H80" s="302" t="s">
        <v>529</v>
      </c>
      <c r="I80" s="330"/>
      <c r="J80" s="316"/>
      <c r="K80" s="291"/>
      <c r="L80" s="291"/>
      <c r="M80" s="291"/>
      <c r="N80" s="291"/>
      <c r="O80" s="291"/>
      <c r="P80" s="291"/>
      <c r="Q80" s="2" t="str">
        <f t="shared" si="2"/>
        <v>-</v>
      </c>
    </row>
    <row r="81" spans="1:17" s="2" customFormat="1" ht="24.95" customHeight="1" outlineLevel="1">
      <c r="A81" s="6"/>
      <c r="B81" s="6"/>
      <c r="C81" s="6"/>
      <c r="D81" s="6"/>
      <c r="E81" s="6"/>
      <c r="F81" s="6"/>
      <c r="G81" s="6"/>
      <c r="H81" s="302" t="s">
        <v>530</v>
      </c>
      <c r="I81" s="330"/>
      <c r="J81" s="317"/>
      <c r="K81" s="291"/>
      <c r="L81" s="291"/>
      <c r="M81" s="291"/>
      <c r="N81" s="291"/>
      <c r="O81" s="291"/>
      <c r="P81" s="291"/>
      <c r="Q81" s="2" t="str">
        <f t="shared" si="2"/>
        <v>-</v>
      </c>
    </row>
    <row r="82" spans="1:17" s="2" customFormat="1" ht="24.95" customHeight="1" outlineLevel="1">
      <c r="A82" s="6"/>
      <c r="B82" s="6"/>
      <c r="C82" s="6"/>
      <c r="D82" s="6"/>
      <c r="E82" s="6"/>
      <c r="F82" s="6"/>
      <c r="G82" s="6"/>
      <c r="H82" s="302" t="s">
        <v>531</v>
      </c>
      <c r="I82" s="330"/>
      <c r="J82" s="316"/>
      <c r="K82" s="291"/>
      <c r="L82" s="291"/>
      <c r="M82" s="291"/>
      <c r="N82" s="291"/>
      <c r="O82" s="291"/>
      <c r="P82" s="291"/>
      <c r="Q82" s="2" t="str">
        <f t="shared" si="2"/>
        <v>-</v>
      </c>
    </row>
    <row r="83" spans="1:17" s="2" customFormat="1" ht="24.95" customHeight="1" outlineLevel="1">
      <c r="A83" s="6"/>
      <c r="B83" s="6"/>
      <c r="C83" s="6"/>
      <c r="D83" s="6"/>
      <c r="E83" s="6"/>
      <c r="F83" s="6"/>
      <c r="G83" s="6"/>
      <c r="H83" s="302" t="s">
        <v>532</v>
      </c>
      <c r="I83" s="330"/>
      <c r="J83" s="317"/>
      <c r="K83" s="291"/>
      <c r="L83" s="291"/>
      <c r="M83" s="291"/>
      <c r="N83" s="291"/>
      <c r="O83" s="291"/>
      <c r="P83" s="291"/>
      <c r="Q83" s="2" t="str">
        <f t="shared" si="2"/>
        <v>-</v>
      </c>
    </row>
    <row r="84" spans="1:17" s="2" customFormat="1" ht="24.95" customHeight="1" outlineLevel="1">
      <c r="A84" s="6"/>
      <c r="B84" s="6"/>
      <c r="C84" s="6"/>
      <c r="D84" s="6"/>
      <c r="E84" s="6"/>
      <c r="F84" s="6"/>
      <c r="G84" s="6"/>
      <c r="H84" s="302" t="s">
        <v>533</v>
      </c>
      <c r="I84" s="331"/>
      <c r="J84" s="318"/>
      <c r="K84" s="291"/>
      <c r="L84" s="291"/>
      <c r="M84" s="291"/>
      <c r="N84" s="291"/>
      <c r="O84" s="291"/>
      <c r="P84" s="291"/>
      <c r="Q84" s="2" t="str">
        <f t="shared" si="2"/>
        <v>-</v>
      </c>
    </row>
    <row r="85" spans="1:17" s="2" customFormat="1" ht="55" outlineLevel="1">
      <c r="A85" s="6"/>
      <c r="B85" s="6"/>
      <c r="C85" s="6"/>
      <c r="D85" s="6"/>
      <c r="E85" s="6"/>
      <c r="F85" s="285" t="s">
        <v>850</v>
      </c>
      <c r="G85" s="285" t="str">
        <f>$G$2&amp;"12"</f>
        <v>1010112</v>
      </c>
      <c r="H85" s="286" t="str">
        <f>VLOOKUP($G85,[4]BSP1!$B$12:$D$207,3)</f>
        <v xml:space="preserve">១.‌១.៦.៤.សកម្មភាពទី៤៖ ការតាមដាន និងវាយតម្លៃ ការវិនិយោគសាធារណៈ </v>
      </c>
      <c r="I85" s="332"/>
      <c r="J85" s="287">
        <f>VLOOKUP($G85,[4]BSP4!$B$12:$F$187,5,FALSE)</f>
        <v>0</v>
      </c>
      <c r="K85" s="294"/>
      <c r="L85" s="294"/>
      <c r="M85" s="294"/>
      <c r="N85" s="294"/>
      <c r="O85" s="294"/>
      <c r="P85" s="294"/>
      <c r="Q85" s="2" t="str">
        <f t="shared" si="2"/>
        <v>-</v>
      </c>
    </row>
    <row r="86" spans="1:17" s="2" customFormat="1" ht="24.95" customHeight="1" outlineLevel="1">
      <c r="A86" s="6"/>
      <c r="B86" s="6"/>
      <c r="C86" s="6"/>
      <c r="D86" s="6"/>
      <c r="E86" s="6"/>
      <c r="F86" s="6"/>
      <c r="G86" s="6"/>
      <c r="H86" s="302" t="s">
        <v>528</v>
      </c>
      <c r="I86" s="329"/>
      <c r="J86" s="315"/>
      <c r="K86" s="291"/>
      <c r="L86" s="291"/>
      <c r="M86" s="291"/>
      <c r="N86" s="291"/>
      <c r="O86" s="291"/>
      <c r="P86" s="291"/>
      <c r="Q86" s="2" t="str">
        <f t="shared" si="2"/>
        <v>-</v>
      </c>
    </row>
    <row r="87" spans="1:17" s="2" customFormat="1" ht="24.95" customHeight="1" outlineLevel="1">
      <c r="A87" s="6"/>
      <c r="B87" s="6"/>
      <c r="C87" s="6"/>
      <c r="D87" s="6"/>
      <c r="E87" s="6"/>
      <c r="F87" s="6"/>
      <c r="G87" s="6"/>
      <c r="H87" s="302" t="s">
        <v>529</v>
      </c>
      <c r="I87" s="330"/>
      <c r="J87" s="316"/>
      <c r="K87" s="291"/>
      <c r="L87" s="291"/>
      <c r="M87" s="291"/>
      <c r="N87" s="291"/>
      <c r="O87" s="291"/>
      <c r="P87" s="291"/>
      <c r="Q87" s="2" t="str">
        <f t="shared" si="2"/>
        <v>-</v>
      </c>
    </row>
    <row r="88" spans="1:17" s="2" customFormat="1" ht="24.95" customHeight="1" outlineLevel="1">
      <c r="A88" s="6"/>
      <c r="B88" s="6"/>
      <c r="C88" s="6"/>
      <c r="D88" s="6"/>
      <c r="E88" s="6"/>
      <c r="F88" s="6"/>
      <c r="G88" s="6"/>
      <c r="H88" s="302" t="s">
        <v>530</v>
      </c>
      <c r="I88" s="330"/>
      <c r="J88" s="317"/>
      <c r="K88" s="291"/>
      <c r="L88" s="291"/>
      <c r="M88" s="291"/>
      <c r="N88" s="291"/>
      <c r="O88" s="291"/>
      <c r="P88" s="291"/>
      <c r="Q88" s="2" t="str">
        <f t="shared" si="2"/>
        <v>-</v>
      </c>
    </row>
    <row r="89" spans="1:17" s="2" customFormat="1" ht="24.95" customHeight="1" outlineLevel="1">
      <c r="A89" s="6"/>
      <c r="B89" s="6"/>
      <c r="C89" s="6"/>
      <c r="D89" s="6"/>
      <c r="E89" s="6"/>
      <c r="F89" s="6"/>
      <c r="G89" s="6"/>
      <c r="H89" s="302" t="s">
        <v>531</v>
      </c>
      <c r="I89" s="330"/>
      <c r="J89" s="316"/>
      <c r="K89" s="291"/>
      <c r="L89" s="291"/>
      <c r="M89" s="291"/>
      <c r="N89" s="291"/>
      <c r="O89" s="291"/>
      <c r="P89" s="291"/>
      <c r="Q89" s="2" t="str">
        <f t="shared" si="2"/>
        <v>-</v>
      </c>
    </row>
    <row r="90" spans="1:17" s="2" customFormat="1" ht="24.95" customHeight="1" outlineLevel="1">
      <c r="A90" s="6"/>
      <c r="B90" s="6"/>
      <c r="C90" s="6"/>
      <c r="D90" s="6"/>
      <c r="E90" s="6"/>
      <c r="F90" s="6"/>
      <c r="G90" s="6"/>
      <c r="H90" s="302" t="s">
        <v>532</v>
      </c>
      <c r="I90" s="330"/>
      <c r="J90" s="317"/>
      <c r="K90" s="291"/>
      <c r="L90" s="291"/>
      <c r="M90" s="291"/>
      <c r="N90" s="291"/>
      <c r="O90" s="291"/>
      <c r="P90" s="291"/>
      <c r="Q90" s="2" t="str">
        <f t="shared" si="2"/>
        <v>-</v>
      </c>
    </row>
    <row r="91" spans="1:17" s="2" customFormat="1" ht="24.95" customHeight="1" outlineLevel="1">
      <c r="A91" s="6"/>
      <c r="B91" s="6"/>
      <c r="C91" s="6"/>
      <c r="D91" s="6"/>
      <c r="E91" s="6"/>
      <c r="F91" s="6"/>
      <c r="G91" s="6"/>
      <c r="H91" s="302" t="s">
        <v>533</v>
      </c>
      <c r="I91" s="331"/>
      <c r="J91" s="318"/>
      <c r="K91" s="291"/>
      <c r="L91" s="291"/>
      <c r="M91" s="291"/>
      <c r="N91" s="291"/>
      <c r="O91" s="291"/>
      <c r="P91" s="291"/>
      <c r="Q91" s="2" t="str">
        <f t="shared" si="2"/>
        <v>-</v>
      </c>
    </row>
    <row r="92" spans="1:17" s="2" customFormat="1" ht="55" outlineLevel="1">
      <c r="A92" s="6"/>
      <c r="B92" s="6"/>
      <c r="C92" s="6"/>
      <c r="D92" s="6"/>
      <c r="E92" s="6"/>
      <c r="F92" s="285" t="s">
        <v>863</v>
      </c>
      <c r="G92" s="285" t="str">
        <f>$G$2&amp;"13"</f>
        <v>1010113</v>
      </c>
      <c r="H92" s="286" t="str">
        <f>VLOOKUP($G92,[4]BSP1!$B$12:$D$207,3)</f>
        <v xml:space="preserve">១.‌១.៦.៤.សកម្មភាពទី៤៖ ការតាមដាន និងវាយតម្លៃ ការវិនិយោគសាធារណៈ </v>
      </c>
      <c r="I92" s="332"/>
      <c r="J92" s="287">
        <f>VLOOKUP($G92,[4]BSP4!$B$12:$F$187,5,FALSE)</f>
        <v>0</v>
      </c>
      <c r="K92" s="294"/>
      <c r="L92" s="294"/>
      <c r="M92" s="294"/>
      <c r="N92" s="294"/>
      <c r="O92" s="294"/>
      <c r="P92" s="294"/>
      <c r="Q92" s="2" t="str">
        <f t="shared" si="2"/>
        <v>-</v>
      </c>
    </row>
    <row r="93" spans="1:17" s="2" customFormat="1" ht="24.95" customHeight="1" outlineLevel="1">
      <c r="A93" s="6"/>
      <c r="B93" s="6"/>
      <c r="C93" s="6"/>
      <c r="D93" s="6"/>
      <c r="E93" s="6"/>
      <c r="F93" s="6"/>
      <c r="G93" s="6"/>
      <c r="H93" s="302" t="s">
        <v>528</v>
      </c>
      <c r="I93" s="329"/>
      <c r="J93" s="315"/>
      <c r="K93" s="291"/>
      <c r="L93" s="291"/>
      <c r="M93" s="291"/>
      <c r="N93" s="291"/>
      <c r="O93" s="291"/>
      <c r="P93" s="291"/>
      <c r="Q93" s="2" t="str">
        <f t="shared" si="2"/>
        <v>-</v>
      </c>
    </row>
    <row r="94" spans="1:17" s="2" customFormat="1" ht="24.95" customHeight="1" outlineLevel="1">
      <c r="A94" s="6"/>
      <c r="B94" s="6"/>
      <c r="C94" s="6"/>
      <c r="D94" s="6"/>
      <c r="E94" s="6"/>
      <c r="F94" s="6"/>
      <c r="G94" s="6"/>
      <c r="H94" s="302" t="s">
        <v>529</v>
      </c>
      <c r="I94" s="330"/>
      <c r="J94" s="316"/>
      <c r="K94" s="291"/>
      <c r="L94" s="291"/>
      <c r="M94" s="291"/>
      <c r="N94" s="291"/>
      <c r="O94" s="291"/>
      <c r="P94" s="291"/>
      <c r="Q94" s="2" t="str">
        <f t="shared" si="2"/>
        <v>-</v>
      </c>
    </row>
    <row r="95" spans="1:17" s="2" customFormat="1" ht="24.95" customHeight="1" outlineLevel="1">
      <c r="A95" s="6"/>
      <c r="B95" s="6"/>
      <c r="C95" s="6"/>
      <c r="D95" s="6"/>
      <c r="E95" s="6"/>
      <c r="F95" s="6"/>
      <c r="G95" s="6"/>
      <c r="H95" s="302" t="s">
        <v>530</v>
      </c>
      <c r="I95" s="330"/>
      <c r="J95" s="317"/>
      <c r="K95" s="291"/>
      <c r="L95" s="291"/>
      <c r="M95" s="291"/>
      <c r="N95" s="291"/>
      <c r="O95" s="291"/>
      <c r="P95" s="291"/>
      <c r="Q95" s="2" t="str">
        <f t="shared" si="2"/>
        <v>-</v>
      </c>
    </row>
    <row r="96" spans="1:17" s="2" customFormat="1" ht="24.95" customHeight="1" outlineLevel="1">
      <c r="A96" s="6"/>
      <c r="B96" s="6"/>
      <c r="C96" s="6"/>
      <c r="D96" s="6"/>
      <c r="E96" s="6"/>
      <c r="F96" s="6"/>
      <c r="G96" s="6"/>
      <c r="H96" s="302" t="s">
        <v>531</v>
      </c>
      <c r="I96" s="330"/>
      <c r="J96" s="316"/>
      <c r="K96" s="291"/>
      <c r="L96" s="291"/>
      <c r="M96" s="291"/>
      <c r="N96" s="291"/>
      <c r="O96" s="291"/>
      <c r="P96" s="291"/>
      <c r="Q96" s="2" t="str">
        <f t="shared" si="2"/>
        <v>-</v>
      </c>
    </row>
    <row r="97" spans="1:17" s="2" customFormat="1" ht="24.95" customHeight="1" outlineLevel="1">
      <c r="A97" s="6"/>
      <c r="B97" s="6"/>
      <c r="C97" s="6"/>
      <c r="D97" s="6"/>
      <c r="E97" s="6"/>
      <c r="F97" s="6"/>
      <c r="G97" s="6"/>
      <c r="H97" s="302" t="s">
        <v>532</v>
      </c>
      <c r="I97" s="330"/>
      <c r="J97" s="317"/>
      <c r="K97" s="291"/>
      <c r="L97" s="291"/>
      <c r="M97" s="291"/>
      <c r="N97" s="291"/>
      <c r="O97" s="291"/>
      <c r="P97" s="291"/>
      <c r="Q97" s="2" t="str">
        <f t="shared" si="2"/>
        <v>-</v>
      </c>
    </row>
    <row r="98" spans="1:17" s="2" customFormat="1" ht="24.95" customHeight="1" outlineLevel="1">
      <c r="A98" s="6"/>
      <c r="B98" s="6"/>
      <c r="C98" s="6"/>
      <c r="D98" s="6"/>
      <c r="E98" s="6"/>
      <c r="F98" s="6"/>
      <c r="G98" s="6"/>
      <c r="H98" s="302" t="s">
        <v>533</v>
      </c>
      <c r="I98" s="331"/>
      <c r="J98" s="318"/>
      <c r="K98" s="291"/>
      <c r="L98" s="291"/>
      <c r="M98" s="291"/>
      <c r="N98" s="291"/>
      <c r="O98" s="291"/>
      <c r="P98" s="291"/>
      <c r="Q98" s="2" t="str">
        <f t="shared" si="2"/>
        <v>-</v>
      </c>
    </row>
    <row r="99" spans="1:17" s="2" customFormat="1" ht="55" outlineLevel="1">
      <c r="A99" s="6"/>
      <c r="B99" s="6"/>
      <c r="C99" s="6"/>
      <c r="D99" s="6"/>
      <c r="E99" s="6"/>
      <c r="F99" s="285" t="s">
        <v>876</v>
      </c>
      <c r="G99" s="285" t="str">
        <f>$G$2&amp;"14"</f>
        <v>1010114</v>
      </c>
      <c r="H99" s="286" t="str">
        <f>VLOOKUP($G99,[4]BSP1!$B$12:$D$207,3)</f>
        <v xml:space="preserve">១.‌១.៦.៤.សកម្មភាពទី៤៖ ការតាមដាន និងវាយតម្លៃ ការវិនិយោគសាធារណៈ </v>
      </c>
      <c r="I99" s="332"/>
      <c r="J99" s="287">
        <f>VLOOKUP($G99,[4]BSP4!$B$12:$F$187,5,FALSE)</f>
        <v>0</v>
      </c>
      <c r="K99" s="294"/>
      <c r="L99" s="294"/>
      <c r="M99" s="294"/>
      <c r="N99" s="294"/>
      <c r="O99" s="294"/>
      <c r="P99" s="294"/>
      <c r="Q99" s="2" t="str">
        <f t="shared" si="2"/>
        <v>-</v>
      </c>
    </row>
    <row r="100" spans="1:17" s="2" customFormat="1" ht="24.95" customHeight="1" outlineLevel="1">
      <c r="A100" s="6"/>
      <c r="B100" s="6"/>
      <c r="C100" s="6"/>
      <c r="D100" s="6"/>
      <c r="E100" s="6"/>
      <c r="F100" s="6"/>
      <c r="G100" s="6"/>
      <c r="H100" s="302" t="s">
        <v>528</v>
      </c>
      <c r="I100" s="329"/>
      <c r="J100" s="315"/>
      <c r="K100" s="291"/>
      <c r="L100" s="291"/>
      <c r="M100" s="291"/>
      <c r="N100" s="291"/>
      <c r="O100" s="291"/>
      <c r="P100" s="291"/>
      <c r="Q100" s="2" t="str">
        <f t="shared" si="2"/>
        <v>-</v>
      </c>
    </row>
    <row r="101" spans="1:17" s="2" customFormat="1" ht="24.95" customHeight="1" outlineLevel="1">
      <c r="A101" s="6"/>
      <c r="B101" s="6"/>
      <c r="C101" s="6"/>
      <c r="D101" s="6"/>
      <c r="E101" s="6"/>
      <c r="F101" s="6"/>
      <c r="G101" s="6"/>
      <c r="H101" s="302" t="s">
        <v>529</v>
      </c>
      <c r="I101" s="330"/>
      <c r="J101" s="316"/>
      <c r="K101" s="291"/>
      <c r="L101" s="291"/>
      <c r="M101" s="291"/>
      <c r="N101" s="291"/>
      <c r="O101" s="291"/>
      <c r="P101" s="291"/>
      <c r="Q101" s="2" t="str">
        <f t="shared" si="2"/>
        <v>-</v>
      </c>
    </row>
    <row r="102" spans="1:17" s="2" customFormat="1" ht="24.95" customHeight="1" outlineLevel="1">
      <c r="A102" s="6"/>
      <c r="B102" s="6"/>
      <c r="C102" s="6"/>
      <c r="D102" s="6"/>
      <c r="E102" s="6"/>
      <c r="F102" s="6"/>
      <c r="G102" s="6"/>
      <c r="H102" s="302" t="s">
        <v>530</v>
      </c>
      <c r="I102" s="330"/>
      <c r="J102" s="317"/>
      <c r="K102" s="291"/>
      <c r="L102" s="291"/>
      <c r="M102" s="291"/>
      <c r="N102" s="291"/>
      <c r="O102" s="291"/>
      <c r="P102" s="291"/>
      <c r="Q102" s="2" t="str">
        <f t="shared" si="2"/>
        <v>-</v>
      </c>
    </row>
    <row r="103" spans="1:17" s="2" customFormat="1" ht="24.95" customHeight="1" outlineLevel="1">
      <c r="A103" s="6"/>
      <c r="B103" s="6"/>
      <c r="C103" s="6"/>
      <c r="D103" s="6"/>
      <c r="E103" s="6"/>
      <c r="F103" s="6"/>
      <c r="G103" s="6"/>
      <c r="H103" s="302" t="s">
        <v>531</v>
      </c>
      <c r="I103" s="330"/>
      <c r="J103" s="316"/>
      <c r="K103" s="291"/>
      <c r="L103" s="291"/>
      <c r="M103" s="291"/>
      <c r="N103" s="291"/>
      <c r="O103" s="291"/>
      <c r="P103" s="291"/>
      <c r="Q103" s="2" t="str">
        <f t="shared" ref="Q103:Q112" si="3">IF(OR(J103&gt;0,K103&lt;&gt;0,L103&lt;&gt;0,M103&lt;&gt;0),"ok","-")</f>
        <v>-</v>
      </c>
    </row>
    <row r="104" spans="1:17" s="2" customFormat="1" ht="24.95" customHeight="1" outlineLevel="1">
      <c r="A104" s="6"/>
      <c r="B104" s="6"/>
      <c r="C104" s="6"/>
      <c r="D104" s="6"/>
      <c r="E104" s="6"/>
      <c r="F104" s="6"/>
      <c r="G104" s="6"/>
      <c r="H104" s="302" t="s">
        <v>532</v>
      </c>
      <c r="I104" s="330"/>
      <c r="J104" s="317"/>
      <c r="K104" s="291"/>
      <c r="L104" s="291"/>
      <c r="M104" s="291"/>
      <c r="N104" s="291"/>
      <c r="O104" s="291"/>
      <c r="P104" s="291"/>
      <c r="Q104" s="2" t="str">
        <f t="shared" si="3"/>
        <v>-</v>
      </c>
    </row>
    <row r="105" spans="1:17" s="2" customFormat="1" ht="24.95" customHeight="1" outlineLevel="1">
      <c r="A105" s="6"/>
      <c r="B105" s="6"/>
      <c r="C105" s="6"/>
      <c r="D105" s="6"/>
      <c r="E105" s="6"/>
      <c r="F105" s="6"/>
      <c r="G105" s="6"/>
      <c r="H105" s="302" t="s">
        <v>533</v>
      </c>
      <c r="I105" s="331"/>
      <c r="J105" s="318"/>
      <c r="K105" s="291"/>
      <c r="L105" s="291"/>
      <c r="M105" s="291"/>
      <c r="N105" s="291"/>
      <c r="O105" s="291"/>
      <c r="P105" s="291"/>
      <c r="Q105" s="2" t="str">
        <f t="shared" si="3"/>
        <v>-</v>
      </c>
    </row>
    <row r="106" spans="1:17" s="2" customFormat="1" ht="55" outlineLevel="1">
      <c r="A106" s="6"/>
      <c r="B106" s="6"/>
      <c r="C106" s="6"/>
      <c r="D106" s="6"/>
      <c r="E106" s="6"/>
      <c r="F106" s="285" t="s">
        <v>889</v>
      </c>
      <c r="G106" s="285" t="str">
        <f>$G$2&amp;"15"</f>
        <v>1010115</v>
      </c>
      <c r="H106" s="286" t="str">
        <f>VLOOKUP($G106,[4]BSP1!$B$12:$D$207,3)</f>
        <v xml:space="preserve">១.‌១.៦.៤.សកម្មភាពទី៤៖ ការតាមដាន និងវាយតម្លៃ ការវិនិយោគសាធារណៈ </v>
      </c>
      <c r="I106" s="332"/>
      <c r="J106" s="287">
        <f>VLOOKUP($G106,[4]BSP4!$B$12:$F$187,5,FALSE)</f>
        <v>0</v>
      </c>
      <c r="K106" s="294"/>
      <c r="L106" s="294"/>
      <c r="M106" s="294"/>
      <c r="N106" s="294"/>
      <c r="O106" s="294"/>
      <c r="P106" s="294"/>
      <c r="Q106" s="2" t="str">
        <f t="shared" si="3"/>
        <v>-</v>
      </c>
    </row>
    <row r="107" spans="1:17" s="2" customFormat="1" ht="24.95" customHeight="1" outlineLevel="1">
      <c r="A107" s="6"/>
      <c r="B107" s="6"/>
      <c r="C107" s="6"/>
      <c r="D107" s="6"/>
      <c r="E107" s="6"/>
      <c r="F107" s="6"/>
      <c r="G107" s="6"/>
      <c r="H107" s="302" t="s">
        <v>528</v>
      </c>
      <c r="I107" s="329"/>
      <c r="J107" s="315"/>
      <c r="K107" s="291"/>
      <c r="L107" s="291"/>
      <c r="M107" s="291"/>
      <c r="N107" s="291"/>
      <c r="O107" s="291"/>
      <c r="P107" s="291"/>
      <c r="Q107" s="2" t="str">
        <f t="shared" si="3"/>
        <v>-</v>
      </c>
    </row>
    <row r="108" spans="1:17" s="2" customFormat="1" ht="24.95" customHeight="1" outlineLevel="1">
      <c r="A108" s="6"/>
      <c r="B108" s="6"/>
      <c r="C108" s="6"/>
      <c r="D108" s="6"/>
      <c r="E108" s="6"/>
      <c r="F108" s="6"/>
      <c r="G108" s="6"/>
      <c r="H108" s="302" t="s">
        <v>529</v>
      </c>
      <c r="I108" s="330"/>
      <c r="J108" s="316"/>
      <c r="K108" s="291"/>
      <c r="L108" s="291"/>
      <c r="M108" s="291"/>
      <c r="N108" s="291"/>
      <c r="O108" s="291"/>
      <c r="P108" s="291"/>
      <c r="Q108" s="2" t="str">
        <f t="shared" si="3"/>
        <v>-</v>
      </c>
    </row>
    <row r="109" spans="1:17" s="2" customFormat="1" ht="24.95" customHeight="1" outlineLevel="1">
      <c r="A109" s="6"/>
      <c r="B109" s="6"/>
      <c r="C109" s="6"/>
      <c r="D109" s="6"/>
      <c r="E109" s="6"/>
      <c r="F109" s="6"/>
      <c r="G109" s="6"/>
      <c r="H109" s="302" t="s">
        <v>530</v>
      </c>
      <c r="I109" s="330"/>
      <c r="J109" s="317"/>
      <c r="K109" s="291"/>
      <c r="L109" s="291"/>
      <c r="M109" s="291"/>
      <c r="N109" s="291"/>
      <c r="O109" s="291"/>
      <c r="P109" s="291"/>
      <c r="Q109" s="2" t="str">
        <f t="shared" si="3"/>
        <v>-</v>
      </c>
    </row>
    <row r="110" spans="1:17" s="2" customFormat="1" ht="24.95" customHeight="1" outlineLevel="1">
      <c r="A110" s="6"/>
      <c r="B110" s="6"/>
      <c r="C110" s="6"/>
      <c r="D110" s="6"/>
      <c r="E110" s="6"/>
      <c r="F110" s="6"/>
      <c r="G110" s="6"/>
      <c r="H110" s="302" t="s">
        <v>531</v>
      </c>
      <c r="I110" s="330"/>
      <c r="J110" s="316"/>
      <c r="K110" s="291"/>
      <c r="L110" s="291"/>
      <c r="M110" s="291"/>
      <c r="N110" s="291"/>
      <c r="O110" s="291"/>
      <c r="P110" s="291"/>
      <c r="Q110" s="2" t="str">
        <f t="shared" si="3"/>
        <v>-</v>
      </c>
    </row>
    <row r="111" spans="1:17" s="2" customFormat="1" ht="24.95" customHeight="1" outlineLevel="1">
      <c r="A111" s="6"/>
      <c r="B111" s="6"/>
      <c r="C111" s="6"/>
      <c r="D111" s="6"/>
      <c r="E111" s="6"/>
      <c r="F111" s="6"/>
      <c r="G111" s="6"/>
      <c r="H111" s="302" t="s">
        <v>532</v>
      </c>
      <c r="I111" s="330"/>
      <c r="J111" s="317"/>
      <c r="K111" s="291"/>
      <c r="L111" s="291"/>
      <c r="M111" s="291"/>
      <c r="N111" s="291"/>
      <c r="O111" s="291"/>
      <c r="P111" s="291"/>
      <c r="Q111" s="2" t="str">
        <f t="shared" si="3"/>
        <v>-</v>
      </c>
    </row>
    <row r="112" spans="1:17" s="2" customFormat="1" ht="27.5" outlineLevel="1">
      <c r="A112" s="6"/>
      <c r="B112" s="6"/>
      <c r="C112" s="6"/>
      <c r="D112" s="6"/>
      <c r="E112" s="6"/>
      <c r="F112" s="6"/>
      <c r="G112" s="6"/>
      <c r="H112" s="323" t="s">
        <v>533</v>
      </c>
      <c r="I112" s="333"/>
      <c r="J112" s="324"/>
      <c r="K112" s="292"/>
      <c r="L112" s="292"/>
      <c r="M112" s="292"/>
      <c r="N112" s="292"/>
      <c r="O112" s="292"/>
      <c r="P112" s="292"/>
      <c r="Q112" s="2" t="str">
        <f t="shared" si="3"/>
        <v>-</v>
      </c>
    </row>
    <row r="113" spans="8:18" ht="15.65" customHeight="1"/>
    <row r="114" spans="8:18" ht="15.65" customHeight="1"/>
    <row r="115" spans="8:18" s="3" customFormat="1" ht="15.65" customHeight="1">
      <c r="H115"/>
      <c r="I115"/>
      <c r="J115"/>
      <c r="K115"/>
      <c r="L115"/>
      <c r="M115"/>
      <c r="N115"/>
      <c r="O115"/>
      <c r="P115"/>
      <c r="Q115"/>
      <c r="R115"/>
    </row>
    <row r="116" spans="8:18" s="3" customFormat="1" ht="15.65" customHeight="1">
      <c r="H116"/>
      <c r="I116"/>
      <c r="J116"/>
      <c r="K116"/>
      <c r="L116"/>
      <c r="M116"/>
      <c r="N116"/>
      <c r="O116"/>
      <c r="P116"/>
      <c r="Q116"/>
      <c r="R116"/>
    </row>
    <row r="117" spans="8:18" s="3" customFormat="1" ht="15.65" customHeight="1">
      <c r="H117"/>
      <c r="I117"/>
      <c r="J117"/>
      <c r="K117"/>
      <c r="L117"/>
      <c r="M117"/>
      <c r="N117"/>
      <c r="O117"/>
      <c r="P117"/>
      <c r="Q117"/>
      <c r="R117"/>
    </row>
    <row r="118" spans="8:18" s="3" customFormat="1" ht="15.65" customHeight="1">
      <c r="H118"/>
      <c r="I118"/>
      <c r="J118"/>
      <c r="K118"/>
      <c r="L118"/>
      <c r="M118"/>
      <c r="N118"/>
      <c r="O118"/>
      <c r="P118"/>
      <c r="Q118"/>
      <c r="R118"/>
    </row>
    <row r="119" spans="8:18" s="3" customFormat="1" ht="15.65" customHeight="1">
      <c r="H119"/>
      <c r="I119"/>
      <c r="J119"/>
      <c r="K119"/>
      <c r="L119"/>
      <c r="M119"/>
      <c r="N119"/>
      <c r="O119"/>
      <c r="P119"/>
      <c r="Q119"/>
      <c r="R119"/>
    </row>
  </sheetData>
  <mergeCells count="1">
    <mergeCell ref="H36:H37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2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CAD5-FD45-4FCB-BDEE-FC333CB38BB0}">
  <sheetPr>
    <tabColor theme="7" tint="0.79998168889431442"/>
    <pageSetUpPr fitToPage="1"/>
  </sheetPr>
  <dimension ref="A1:P209"/>
  <sheetViews>
    <sheetView zoomScale="70" zoomScaleNormal="70" workbookViewId="0">
      <selection activeCell="B3" sqref="B3"/>
    </sheetView>
  </sheetViews>
  <sheetFormatPr defaultRowHeight="14.75" outlineLevelRow="1"/>
  <cols>
    <col min="1" max="1" width="9.40625" customWidth="1"/>
    <col min="2" max="2" width="22.5" customWidth="1"/>
    <col min="3" max="3" width="17.6796875" style="3" hidden="1" customWidth="1"/>
    <col min="4" max="4" width="13.54296875" style="3" hidden="1" customWidth="1"/>
    <col min="5" max="5" width="19.54296875" style="3" customWidth="1"/>
    <col min="6" max="6" width="21.31640625" style="3" customWidth="1"/>
    <col min="7" max="7" width="22.40625" style="3" customWidth="1"/>
    <col min="8" max="8" width="19.08984375" style="3" customWidth="1"/>
    <col min="9" max="9" width="32.1328125" customWidth="1"/>
    <col min="10" max="10" width="31.6796875" customWidth="1"/>
    <col min="11" max="11" width="30.2265625" customWidth="1"/>
    <col min="12" max="12" width="31.6796875" customWidth="1"/>
    <col min="13" max="13" width="32.1328125" customWidth="1"/>
    <col min="14" max="14" width="49.86328125" customWidth="1"/>
  </cols>
  <sheetData>
    <row r="1" spans="1:15" ht="15.5" thickBot="1">
      <c r="A1" t="s">
        <v>925</v>
      </c>
      <c r="B1" t="s">
        <v>927</v>
      </c>
      <c r="E1" s="3" t="s">
        <v>924</v>
      </c>
      <c r="F1" s="3" t="s">
        <v>904</v>
      </c>
      <c r="G1" s="3" t="s">
        <v>903</v>
      </c>
      <c r="H1" s="3" t="s">
        <v>906</v>
      </c>
      <c r="I1" t="s">
        <v>912</v>
      </c>
      <c r="J1" t="s">
        <v>905</v>
      </c>
    </row>
    <row r="2" spans="1:15" s="1" customFormat="1" ht="50.15" customHeight="1" thickTop="1" thickBot="1">
      <c r="C2" s="4" t="s">
        <v>422</v>
      </c>
      <c r="D2" s="4" t="s">
        <v>420</v>
      </c>
      <c r="E2" s="4"/>
      <c r="F2" s="4"/>
      <c r="G2" s="4"/>
      <c r="H2" s="4"/>
      <c r="I2" s="423"/>
      <c r="J2" s="276"/>
      <c r="K2" s="276" t="s">
        <v>483</v>
      </c>
      <c r="L2" s="276"/>
      <c r="M2" s="276" t="s">
        <v>484</v>
      </c>
      <c r="N2" s="277" t="s">
        <v>476</v>
      </c>
    </row>
    <row r="3" spans="1:15" s="2" customFormat="1" ht="30.75" customHeight="1" thickTop="1">
      <c r="C3" s="6"/>
      <c r="D3" s="253" t="s">
        <v>745</v>
      </c>
      <c r="E3" s="253"/>
      <c r="F3" s="253"/>
      <c r="G3" s="253"/>
      <c r="H3" s="253"/>
      <c r="I3" s="278"/>
      <c r="J3" s="251"/>
      <c r="K3" s="251" t="s">
        <v>485</v>
      </c>
      <c r="L3" s="251"/>
      <c r="M3" s="278" t="s">
        <v>486</v>
      </c>
      <c r="N3" s="251"/>
      <c r="O3" s="2" t="str">
        <f t="shared" ref="O3:O34" si="0">IF(AND(K3&lt;&gt;"",M3&lt;&gt;""),"ok","-")</f>
        <v>ok</v>
      </c>
    </row>
    <row r="4" spans="1:15" s="2" customFormat="1" ht="51.25" customHeight="1">
      <c r="C4" s="253" t="s">
        <v>745</v>
      </c>
      <c r="D4" s="263">
        <v>10101</v>
      </c>
      <c r="E4" s="263">
        <v>4</v>
      </c>
      <c r="F4" s="263">
        <v>1</v>
      </c>
      <c r="G4" s="263"/>
      <c r="H4" s="263"/>
      <c r="I4" s="250">
        <v>1</v>
      </c>
      <c r="J4" s="250">
        <v>1</v>
      </c>
      <c r="K4" s="250" t="s">
        <v>424</v>
      </c>
      <c r="L4" s="250" t="str">
        <f>RIGHT(M4,LEN(M4)-SEARCH(" ",M4))</f>
        <v>ឈាង វណ្ណារិទ្ធ</v>
      </c>
      <c r="M4" s="250" t="s">
        <v>582</v>
      </c>
      <c r="N4" s="250" t="s">
        <v>8</v>
      </c>
      <c r="O4" s="2" t="str">
        <f t="shared" si="0"/>
        <v>ok</v>
      </c>
    </row>
    <row r="5" spans="1:15" s="2" customFormat="1" ht="110">
      <c r="A5" s="2">
        <v>1</v>
      </c>
      <c r="B5" s="2">
        <v>1</v>
      </c>
      <c r="C5" s="263" t="s">
        <v>902</v>
      </c>
      <c r="D5" s="262">
        <v>1010101</v>
      </c>
      <c r="E5" s="262">
        <v>4</v>
      </c>
      <c r="F5" s="262">
        <v>1</v>
      </c>
      <c r="G5" s="262">
        <v>2</v>
      </c>
      <c r="H5" s="262"/>
      <c r="I5" s="268">
        <v>29</v>
      </c>
      <c r="J5" s="261">
        <v>2</v>
      </c>
      <c r="K5" s="261" t="s">
        <v>425</v>
      </c>
      <c r="L5" s="261" t="str">
        <f>RIGHT(M6,LEN(M6)-SEARCH(" ",M6))</f>
        <v>ស្រ៊ន មុនីនាត</v>
      </c>
      <c r="M5" s="268" t="s">
        <v>541</v>
      </c>
      <c r="N5" s="268" t="s">
        <v>477</v>
      </c>
      <c r="O5" s="2" t="str">
        <f t="shared" si="0"/>
        <v>ok</v>
      </c>
    </row>
    <row r="6" spans="1:15" s="2" customFormat="1" ht="55">
      <c r="C6" s="6" t="s">
        <v>746</v>
      </c>
      <c r="D6" s="6">
        <v>101010101</v>
      </c>
      <c r="E6" s="6">
        <v>4</v>
      </c>
      <c r="F6" s="6"/>
      <c r="G6" s="6">
        <v>2</v>
      </c>
      <c r="H6" s="6">
        <v>1</v>
      </c>
      <c r="I6" s="269">
        <v>29</v>
      </c>
      <c r="J6" s="259">
        <v>2</v>
      </c>
      <c r="K6" s="259" t="s">
        <v>428</v>
      </c>
      <c r="L6" s="259" t="str">
        <f>RIGHT(M6,LEN(M6)-SEARCH(" ",M6))</f>
        <v>ស្រ៊ន មុនីនាត</v>
      </c>
      <c r="M6" s="269" t="s">
        <v>541</v>
      </c>
      <c r="N6" s="269" t="s">
        <v>477</v>
      </c>
      <c r="O6" s="2" t="str">
        <f t="shared" si="0"/>
        <v>ok</v>
      </c>
    </row>
    <row r="7" spans="1:15" s="2" customFormat="1" ht="110">
      <c r="C7" s="6" t="s">
        <v>746</v>
      </c>
      <c r="D7" s="6">
        <v>101010102</v>
      </c>
      <c r="E7" s="6">
        <v>4</v>
      </c>
      <c r="F7" s="6"/>
      <c r="G7" s="6">
        <v>2</v>
      </c>
      <c r="H7" s="6">
        <v>2</v>
      </c>
      <c r="I7" s="269">
        <v>29</v>
      </c>
      <c r="J7" s="259">
        <v>2</v>
      </c>
      <c r="K7" s="260" t="s">
        <v>429</v>
      </c>
      <c r="L7" s="259" t="str">
        <f>RIGHT(M7,LEN(M7)-SEARCH(" ",M7))</f>
        <v>ស្រ៊ន មុនីនាត</v>
      </c>
      <c r="M7" s="270" t="s">
        <v>541</v>
      </c>
      <c r="N7" s="270" t="s">
        <v>477</v>
      </c>
      <c r="O7" s="2" t="str">
        <f t="shared" si="0"/>
        <v>ok</v>
      </c>
    </row>
    <row r="8" spans="1:15" s="2" customFormat="1" ht="27.5" outlineLevel="1">
      <c r="C8" s="6" t="s">
        <v>746</v>
      </c>
      <c r="D8" s="6">
        <v>101010103</v>
      </c>
      <c r="E8" s="6"/>
      <c r="F8" s="6"/>
      <c r="G8" s="6"/>
      <c r="H8" s="6">
        <v>3</v>
      </c>
      <c r="I8" s="269"/>
      <c r="J8" s="259"/>
      <c r="K8" s="259" t="s">
        <v>440</v>
      </c>
      <c r="L8" s="259"/>
      <c r="M8" s="269"/>
      <c r="N8" s="269"/>
      <c r="O8" s="2" t="str">
        <f t="shared" si="0"/>
        <v>-</v>
      </c>
    </row>
    <row r="9" spans="1:15" s="2" customFormat="1" ht="27.5" outlineLevel="1">
      <c r="C9" s="6" t="s">
        <v>746</v>
      </c>
      <c r="D9" s="6">
        <v>101010104</v>
      </c>
      <c r="E9" s="6"/>
      <c r="F9" s="6"/>
      <c r="G9" s="6"/>
      <c r="H9" s="6">
        <v>4</v>
      </c>
      <c r="I9" s="270"/>
      <c r="J9" s="260"/>
      <c r="K9" s="260" t="s">
        <v>441</v>
      </c>
      <c r="L9" s="260"/>
      <c r="M9" s="270"/>
      <c r="N9" s="270"/>
      <c r="O9" s="2" t="str">
        <f t="shared" si="0"/>
        <v>-</v>
      </c>
    </row>
    <row r="10" spans="1:15" s="2" customFormat="1" ht="27.5" outlineLevel="1">
      <c r="C10" s="6" t="s">
        <v>746</v>
      </c>
      <c r="D10" s="6">
        <v>101010105</v>
      </c>
      <c r="E10" s="6"/>
      <c r="F10" s="6"/>
      <c r="G10" s="6"/>
      <c r="H10" s="6">
        <v>5</v>
      </c>
      <c r="I10" s="269"/>
      <c r="J10" s="259"/>
      <c r="K10" s="259" t="s">
        <v>442</v>
      </c>
      <c r="L10" s="259"/>
      <c r="M10" s="269"/>
      <c r="N10" s="269"/>
      <c r="O10" s="2" t="str">
        <f t="shared" si="0"/>
        <v>-</v>
      </c>
    </row>
    <row r="11" spans="1:15" s="2" customFormat="1" ht="27.5" outlineLevel="1">
      <c r="C11" s="6" t="s">
        <v>746</v>
      </c>
      <c r="D11" s="6">
        <v>101010106</v>
      </c>
      <c r="E11" s="6"/>
      <c r="F11" s="6"/>
      <c r="G11" s="6"/>
      <c r="H11" s="6">
        <v>6</v>
      </c>
      <c r="I11" s="270"/>
      <c r="J11" s="260"/>
      <c r="K11" s="260" t="s">
        <v>443</v>
      </c>
      <c r="L11" s="260"/>
      <c r="M11" s="270"/>
      <c r="N11" s="270"/>
      <c r="O11" s="2" t="str">
        <f t="shared" si="0"/>
        <v>-</v>
      </c>
    </row>
    <row r="12" spans="1:15" s="2" customFormat="1" ht="27.5" outlineLevel="1">
      <c r="C12" s="6" t="s">
        <v>746</v>
      </c>
      <c r="D12" s="6">
        <v>101010107</v>
      </c>
      <c r="E12" s="6"/>
      <c r="F12" s="6"/>
      <c r="G12" s="6"/>
      <c r="H12" s="6">
        <v>7</v>
      </c>
      <c r="I12" s="269"/>
      <c r="J12" s="259"/>
      <c r="K12" s="259" t="s">
        <v>444</v>
      </c>
      <c r="L12" s="259"/>
      <c r="M12" s="269"/>
      <c r="N12" s="269"/>
      <c r="O12" s="2" t="str">
        <f t="shared" si="0"/>
        <v>-</v>
      </c>
    </row>
    <row r="13" spans="1:15" s="2" customFormat="1" ht="27.5" outlineLevel="1">
      <c r="C13" s="6" t="s">
        <v>746</v>
      </c>
      <c r="D13" s="6">
        <v>101010108</v>
      </c>
      <c r="E13" s="6"/>
      <c r="F13" s="6"/>
      <c r="G13" s="6"/>
      <c r="H13" s="6">
        <v>8</v>
      </c>
      <c r="I13" s="270"/>
      <c r="J13" s="260"/>
      <c r="K13" s="260" t="s">
        <v>445</v>
      </c>
      <c r="L13" s="260"/>
      <c r="M13" s="270"/>
      <c r="N13" s="270"/>
      <c r="O13" s="2" t="str">
        <f t="shared" si="0"/>
        <v>-</v>
      </c>
    </row>
    <row r="14" spans="1:15" s="2" customFormat="1" ht="27.5" outlineLevel="1">
      <c r="C14" s="6" t="s">
        <v>746</v>
      </c>
      <c r="D14" s="6">
        <v>101010109</v>
      </c>
      <c r="E14" s="6"/>
      <c r="F14" s="6"/>
      <c r="G14" s="6"/>
      <c r="H14" s="6">
        <v>9</v>
      </c>
      <c r="I14" s="269"/>
      <c r="J14" s="259"/>
      <c r="K14" s="259" t="s">
        <v>446</v>
      </c>
      <c r="L14" s="259"/>
      <c r="M14" s="269"/>
      <c r="N14" s="269"/>
      <c r="O14" s="2" t="str">
        <f t="shared" si="0"/>
        <v>-</v>
      </c>
    </row>
    <row r="15" spans="1:15" s="2" customFormat="1" ht="55" outlineLevel="1">
      <c r="C15" s="6" t="s">
        <v>746</v>
      </c>
      <c r="D15" s="6">
        <v>101010110</v>
      </c>
      <c r="E15" s="6"/>
      <c r="F15" s="6"/>
      <c r="G15" s="6"/>
      <c r="H15" s="6">
        <v>10</v>
      </c>
      <c r="I15" s="270"/>
      <c r="J15" s="260"/>
      <c r="K15" s="260" t="s">
        <v>447</v>
      </c>
      <c r="L15" s="260"/>
      <c r="M15" s="270"/>
      <c r="N15" s="270"/>
      <c r="O15" s="2" t="str">
        <f t="shared" si="0"/>
        <v>-</v>
      </c>
    </row>
    <row r="16" spans="1:15" s="2" customFormat="1" ht="27.5" outlineLevel="1">
      <c r="C16" s="6" t="s">
        <v>746</v>
      </c>
      <c r="D16" s="6">
        <v>101010111</v>
      </c>
      <c r="E16" s="6"/>
      <c r="F16" s="6"/>
      <c r="G16" s="6"/>
      <c r="H16" s="6">
        <v>11</v>
      </c>
      <c r="I16" s="269"/>
      <c r="J16" s="259"/>
      <c r="K16" s="259" t="s">
        <v>448</v>
      </c>
      <c r="L16" s="259"/>
      <c r="M16" s="269"/>
      <c r="N16" s="269"/>
      <c r="O16" s="2" t="str">
        <f t="shared" si="0"/>
        <v>-</v>
      </c>
    </row>
    <row r="17" spans="1:15" s="2" customFormat="1" ht="55" outlineLevel="1">
      <c r="C17" s="6" t="s">
        <v>746</v>
      </c>
      <c r="D17" s="6">
        <v>101010112</v>
      </c>
      <c r="E17" s="6"/>
      <c r="F17" s="6"/>
      <c r="G17" s="6"/>
      <c r="H17" s="6">
        <v>12</v>
      </c>
      <c r="I17" s="270"/>
      <c r="J17" s="260"/>
      <c r="K17" s="260" t="s">
        <v>449</v>
      </c>
      <c r="L17" s="260"/>
      <c r="M17" s="270"/>
      <c r="N17" s="270"/>
      <c r="O17" s="2" t="str">
        <f t="shared" si="0"/>
        <v>-</v>
      </c>
    </row>
    <row r="18" spans="1:15" s="2" customFormat="1" ht="29.25" customHeight="1">
      <c r="A18" s="2">
        <v>2</v>
      </c>
      <c r="B18" s="2">
        <v>1</v>
      </c>
      <c r="C18" s="263" t="s">
        <v>902</v>
      </c>
      <c r="D18" s="262">
        <v>1010102</v>
      </c>
      <c r="E18" s="262">
        <v>4</v>
      </c>
      <c r="F18" s="262">
        <v>1</v>
      </c>
      <c r="G18" s="262">
        <v>3</v>
      </c>
      <c r="H18" s="262"/>
      <c r="I18" s="268">
        <v>30</v>
      </c>
      <c r="J18" s="261">
        <v>7</v>
      </c>
      <c r="K18" s="264" t="s">
        <v>542</v>
      </c>
      <c r="L18" s="261" t="str">
        <f>RIGHT(M18,LEN(M18)-SEARCH(" ",M18))</f>
        <v>សែម សុភា</v>
      </c>
      <c r="M18" s="268" t="s">
        <v>543</v>
      </c>
      <c r="N18" s="271" t="s">
        <v>916</v>
      </c>
      <c r="O18" s="2" t="str">
        <f t="shared" si="0"/>
        <v>ok</v>
      </c>
    </row>
    <row r="19" spans="1:15" s="2" customFormat="1" ht="35.25" customHeight="1">
      <c r="C19" s="6" t="s">
        <v>747</v>
      </c>
      <c r="D19" s="6">
        <v>101010201</v>
      </c>
      <c r="E19" s="6">
        <v>4</v>
      </c>
      <c r="F19" s="6"/>
      <c r="G19" s="6">
        <v>2</v>
      </c>
      <c r="H19" s="6">
        <v>13</v>
      </c>
      <c r="I19" s="269">
        <v>172</v>
      </c>
      <c r="J19" s="259">
        <v>6</v>
      </c>
      <c r="K19" s="260" t="s">
        <v>430</v>
      </c>
      <c r="L19" s="259" t="str">
        <f>RIGHT(M19,LEN(M19)-SEARCH(" ",M19))</f>
        <v>ស៊ីន ស៊ីប</v>
      </c>
      <c r="M19" s="269" t="s">
        <v>545</v>
      </c>
      <c r="N19" s="270" t="s">
        <v>546</v>
      </c>
      <c r="O19" s="2" t="str">
        <f t="shared" si="0"/>
        <v>ok</v>
      </c>
    </row>
    <row r="20" spans="1:15" s="2" customFormat="1" ht="35.25" customHeight="1">
      <c r="C20" s="6" t="s">
        <v>747</v>
      </c>
      <c r="D20" s="6">
        <v>101010202</v>
      </c>
      <c r="E20" s="6">
        <v>4</v>
      </c>
      <c r="F20" s="6"/>
      <c r="G20" s="6">
        <v>2</v>
      </c>
      <c r="H20" s="6">
        <v>14</v>
      </c>
      <c r="I20" s="269">
        <v>173</v>
      </c>
      <c r="J20" s="259">
        <v>7</v>
      </c>
      <c r="K20" s="260" t="s">
        <v>431</v>
      </c>
      <c r="L20" s="259" t="str">
        <f t="shared" ref="L20:L24" si="1">RIGHT(M20,LEN(M20)-SEARCH(" ",M20))</f>
        <v>សែម សុភា</v>
      </c>
      <c r="M20" s="269" t="s">
        <v>547</v>
      </c>
      <c r="N20" s="270" t="s">
        <v>913</v>
      </c>
      <c r="O20" s="2" t="str">
        <f t="shared" si="0"/>
        <v>ok</v>
      </c>
    </row>
    <row r="21" spans="1:15" s="2" customFormat="1" ht="137.5">
      <c r="C21" s="6" t="s">
        <v>747</v>
      </c>
      <c r="D21" s="6">
        <v>101010203</v>
      </c>
      <c r="E21" s="6">
        <v>4</v>
      </c>
      <c r="F21" s="6"/>
      <c r="G21" s="6">
        <v>2</v>
      </c>
      <c r="H21" s="6">
        <v>15</v>
      </c>
      <c r="I21" s="269">
        <v>174</v>
      </c>
      <c r="J21" s="259">
        <v>8</v>
      </c>
      <c r="K21" s="259" t="s">
        <v>432</v>
      </c>
      <c r="L21" s="259" t="str">
        <f t="shared" si="1"/>
        <v>ឌី សេរីវិរៈ</v>
      </c>
      <c r="M21" s="269" t="s">
        <v>549</v>
      </c>
      <c r="N21" s="269" t="s">
        <v>550</v>
      </c>
      <c r="O21" s="2" t="str">
        <f t="shared" si="0"/>
        <v>ok</v>
      </c>
    </row>
    <row r="22" spans="1:15" s="2" customFormat="1" ht="35.25" customHeight="1">
      <c r="C22" s="6" t="s">
        <v>747</v>
      </c>
      <c r="D22" s="6">
        <v>101010204</v>
      </c>
      <c r="E22" s="6">
        <v>4</v>
      </c>
      <c r="F22" s="6"/>
      <c r="G22" s="6">
        <v>2</v>
      </c>
      <c r="H22" s="6">
        <v>16</v>
      </c>
      <c r="I22" s="269">
        <v>175</v>
      </c>
      <c r="J22" s="259">
        <v>9</v>
      </c>
      <c r="K22" s="260" t="s">
        <v>433</v>
      </c>
      <c r="L22" s="259" t="str">
        <f t="shared" si="1"/>
        <v>តាន់ ទ្បានីន</v>
      </c>
      <c r="M22" s="269" t="s">
        <v>551</v>
      </c>
      <c r="N22" s="270" t="s">
        <v>914</v>
      </c>
      <c r="O22" s="2" t="str">
        <f t="shared" si="0"/>
        <v>ok</v>
      </c>
    </row>
    <row r="23" spans="1:15" s="2" customFormat="1" ht="35.25" customHeight="1">
      <c r="C23" s="6" t="s">
        <v>747</v>
      </c>
      <c r="D23" s="6">
        <v>101010205</v>
      </c>
      <c r="E23" s="6">
        <v>4</v>
      </c>
      <c r="F23" s="6"/>
      <c r="G23" s="6">
        <v>2</v>
      </c>
      <c r="H23" s="6">
        <v>17</v>
      </c>
      <c r="I23" s="269">
        <v>176</v>
      </c>
      <c r="J23" s="259">
        <v>10</v>
      </c>
      <c r="K23" s="260" t="s">
        <v>434</v>
      </c>
      <c r="L23" s="259" t="str">
        <f t="shared" si="1"/>
        <v>ម៉ក់ វិចិត្រសក្កដា</v>
      </c>
      <c r="M23" s="269" t="s">
        <v>553</v>
      </c>
      <c r="N23" s="270" t="s">
        <v>554</v>
      </c>
      <c r="O23" s="2" t="str">
        <f t="shared" si="0"/>
        <v>ok</v>
      </c>
    </row>
    <row r="24" spans="1:15" s="2" customFormat="1" ht="165">
      <c r="C24" s="6" t="s">
        <v>747</v>
      </c>
      <c r="D24" s="6">
        <v>101010206</v>
      </c>
      <c r="E24" s="6">
        <v>4</v>
      </c>
      <c r="F24" s="6"/>
      <c r="G24" s="6">
        <v>2</v>
      </c>
      <c r="H24" s="6">
        <v>18</v>
      </c>
      <c r="I24" s="269">
        <v>177</v>
      </c>
      <c r="J24" s="259">
        <v>11</v>
      </c>
      <c r="K24" s="260" t="s">
        <v>435</v>
      </c>
      <c r="L24" s="259" t="str">
        <f t="shared" si="1"/>
        <v>ស៊ាង ពីសី</v>
      </c>
      <c r="M24" s="269" t="s">
        <v>555</v>
      </c>
      <c r="N24" s="270" t="s">
        <v>915</v>
      </c>
      <c r="O24" s="2" t="str">
        <f t="shared" si="0"/>
        <v>ok</v>
      </c>
    </row>
    <row r="25" spans="1:15" s="2" customFormat="1" ht="27.5" outlineLevel="1">
      <c r="C25" s="6" t="s">
        <v>747</v>
      </c>
      <c r="D25" s="6" t="s">
        <v>748</v>
      </c>
      <c r="E25" s="6"/>
      <c r="F25" s="6"/>
      <c r="G25" s="6"/>
      <c r="H25" s="6"/>
      <c r="I25" s="269"/>
      <c r="J25" s="259" t="e">
        <v>#N/A</v>
      </c>
      <c r="K25" s="259" t="s">
        <v>450</v>
      </c>
      <c r="L25" s="259"/>
      <c r="M25" s="269"/>
      <c r="N25" s="269"/>
      <c r="O25" s="2" t="str">
        <f t="shared" si="0"/>
        <v>-</v>
      </c>
    </row>
    <row r="26" spans="1:15" s="2" customFormat="1" ht="27.5" outlineLevel="1">
      <c r="C26" s="6" t="s">
        <v>747</v>
      </c>
      <c r="D26" s="6" t="s">
        <v>749</v>
      </c>
      <c r="E26" s="6"/>
      <c r="F26" s="6"/>
      <c r="G26" s="6"/>
      <c r="H26" s="6"/>
      <c r="I26" s="270"/>
      <c r="J26" s="259" t="e">
        <v>#N/A</v>
      </c>
      <c r="K26" s="260" t="s">
        <v>451</v>
      </c>
      <c r="L26" s="260"/>
      <c r="M26" s="270"/>
      <c r="N26" s="270"/>
      <c r="O26" s="2" t="str">
        <f t="shared" si="0"/>
        <v>-</v>
      </c>
    </row>
    <row r="27" spans="1:15" s="2" customFormat="1" ht="27.5" outlineLevel="1">
      <c r="C27" s="6" t="s">
        <v>747</v>
      </c>
      <c r="D27" s="6" t="s">
        <v>750</v>
      </c>
      <c r="E27" s="6"/>
      <c r="F27" s="6"/>
      <c r="G27" s="6"/>
      <c r="H27" s="6"/>
      <c r="I27" s="269"/>
      <c r="J27" s="259" t="e">
        <v>#N/A</v>
      </c>
      <c r="K27" s="259" t="s">
        <v>452</v>
      </c>
      <c r="L27" s="259"/>
      <c r="M27" s="269"/>
      <c r="N27" s="269"/>
      <c r="O27" s="2" t="str">
        <f t="shared" si="0"/>
        <v>-</v>
      </c>
    </row>
    <row r="28" spans="1:15" s="2" customFormat="1" ht="55" outlineLevel="1">
      <c r="C28" s="6" t="s">
        <v>747</v>
      </c>
      <c r="D28" s="6" t="s">
        <v>751</v>
      </c>
      <c r="E28" s="6"/>
      <c r="F28" s="6"/>
      <c r="G28" s="6"/>
      <c r="H28" s="6"/>
      <c r="I28" s="270"/>
      <c r="J28" s="259" t="e">
        <v>#N/A</v>
      </c>
      <c r="K28" s="260" t="s">
        <v>453</v>
      </c>
      <c r="L28" s="260"/>
      <c r="M28" s="270"/>
      <c r="N28" s="270"/>
      <c r="O28" s="2" t="str">
        <f t="shared" si="0"/>
        <v>-</v>
      </c>
    </row>
    <row r="29" spans="1:15" s="2" customFormat="1" ht="27.5" outlineLevel="1">
      <c r="C29" s="6" t="s">
        <v>747</v>
      </c>
      <c r="D29" s="6" t="s">
        <v>752</v>
      </c>
      <c r="E29" s="6"/>
      <c r="F29" s="6"/>
      <c r="G29" s="6"/>
      <c r="H29" s="6"/>
      <c r="I29" s="269"/>
      <c r="J29" s="259" t="e">
        <v>#N/A</v>
      </c>
      <c r="K29" s="259" t="s">
        <v>454</v>
      </c>
      <c r="L29" s="259"/>
      <c r="M29" s="269"/>
      <c r="N29" s="269"/>
      <c r="O29" s="2" t="str">
        <f t="shared" si="0"/>
        <v>-</v>
      </c>
    </row>
    <row r="30" spans="1:15" s="2" customFormat="1" ht="55" outlineLevel="1">
      <c r="C30" s="6" t="s">
        <v>747</v>
      </c>
      <c r="D30" s="6" t="s">
        <v>753</v>
      </c>
      <c r="E30" s="6"/>
      <c r="F30" s="6"/>
      <c r="G30" s="6"/>
      <c r="H30" s="6"/>
      <c r="I30" s="270"/>
      <c r="J30" s="259" t="e">
        <v>#N/A</v>
      </c>
      <c r="K30" s="260" t="s">
        <v>455</v>
      </c>
      <c r="L30" s="260"/>
      <c r="M30" s="270"/>
      <c r="N30" s="270"/>
      <c r="O30" s="2" t="str">
        <f t="shared" si="0"/>
        <v>-</v>
      </c>
    </row>
    <row r="31" spans="1:15" s="2" customFormat="1" ht="82.5">
      <c r="A31" s="2">
        <v>3</v>
      </c>
      <c r="B31" s="2">
        <v>1</v>
      </c>
      <c r="C31" s="263" t="s">
        <v>902</v>
      </c>
      <c r="D31" s="262">
        <v>1010103</v>
      </c>
      <c r="E31" s="262">
        <v>4</v>
      </c>
      <c r="F31" s="262">
        <v>1</v>
      </c>
      <c r="G31" s="262">
        <v>4</v>
      </c>
      <c r="H31" s="262"/>
      <c r="I31" s="268">
        <v>31</v>
      </c>
      <c r="J31" s="261">
        <v>12</v>
      </c>
      <c r="K31" s="264" t="s">
        <v>426</v>
      </c>
      <c r="L31" s="261" t="s">
        <v>633</v>
      </c>
      <c r="M31" s="268" t="s">
        <v>557</v>
      </c>
      <c r="N31" s="271" t="s">
        <v>478</v>
      </c>
      <c r="O31" s="2" t="str">
        <f t="shared" si="0"/>
        <v>ok</v>
      </c>
    </row>
    <row r="32" spans="1:15" s="2" customFormat="1" ht="137.5">
      <c r="C32" s="6" t="s">
        <v>754</v>
      </c>
      <c r="D32" s="6">
        <v>101010301</v>
      </c>
      <c r="E32" s="6">
        <v>4</v>
      </c>
      <c r="F32" s="6"/>
      <c r="G32" s="6">
        <v>4</v>
      </c>
      <c r="H32" s="6">
        <v>19</v>
      </c>
      <c r="I32" s="269">
        <v>177</v>
      </c>
      <c r="J32" s="259">
        <v>13</v>
      </c>
      <c r="K32" s="260" t="s">
        <v>558</v>
      </c>
      <c r="L32" s="259" t="str">
        <f t="shared" ref="L32:L37" si="2">RIGHT(M32,LEN(M32)-SEARCH(" ",M32))</f>
        <v>កូយ សុចាន់</v>
      </c>
      <c r="M32" s="269" t="s">
        <v>559</v>
      </c>
      <c r="N32" s="270" t="s">
        <v>915</v>
      </c>
      <c r="O32" s="2" t="str">
        <f t="shared" si="0"/>
        <v>ok</v>
      </c>
    </row>
    <row r="33" spans="1:15" s="2" customFormat="1" ht="192.5">
      <c r="C33" s="6" t="s">
        <v>754</v>
      </c>
      <c r="D33" s="6">
        <v>101010302</v>
      </c>
      <c r="E33" s="6">
        <v>4</v>
      </c>
      <c r="F33" s="6"/>
      <c r="G33" s="6">
        <v>4</v>
      </c>
      <c r="H33" s="6">
        <v>20</v>
      </c>
      <c r="I33" s="269">
        <v>178</v>
      </c>
      <c r="J33" s="259">
        <v>14</v>
      </c>
      <c r="K33" s="260" t="s">
        <v>560</v>
      </c>
      <c r="L33" s="259" t="str">
        <f t="shared" si="2"/>
        <v>សែម សំណាង</v>
      </c>
      <c r="M33" s="269" t="s">
        <v>561</v>
      </c>
      <c r="N33" s="270" t="s">
        <v>562</v>
      </c>
      <c r="O33" s="2" t="str">
        <f t="shared" si="0"/>
        <v>ok</v>
      </c>
    </row>
    <row r="34" spans="1:15" s="2" customFormat="1" ht="110">
      <c r="C34" s="6" t="s">
        <v>754</v>
      </c>
      <c r="D34" s="6">
        <v>101010303</v>
      </c>
      <c r="E34" s="6">
        <v>4</v>
      </c>
      <c r="F34" s="6"/>
      <c r="G34" s="6">
        <v>4</v>
      </c>
      <c r="H34" s="6">
        <v>21</v>
      </c>
      <c r="I34" s="269">
        <v>179</v>
      </c>
      <c r="J34" s="259">
        <v>15</v>
      </c>
      <c r="K34" s="259" t="s">
        <v>563</v>
      </c>
      <c r="L34" s="259" t="str">
        <f t="shared" si="2"/>
        <v>បាន ​កុសល</v>
      </c>
      <c r="M34" s="269" t="s">
        <v>564</v>
      </c>
      <c r="N34" s="269" t="s">
        <v>917</v>
      </c>
      <c r="O34" s="2" t="str">
        <f t="shared" si="0"/>
        <v>ok</v>
      </c>
    </row>
    <row r="35" spans="1:15" s="2" customFormat="1" ht="29.25" customHeight="1">
      <c r="C35" s="6" t="s">
        <v>754</v>
      </c>
      <c r="D35" s="6">
        <v>101010304</v>
      </c>
      <c r="E35" s="6">
        <v>4</v>
      </c>
      <c r="F35" s="6"/>
      <c r="G35" s="6">
        <v>4</v>
      </c>
      <c r="H35" s="6">
        <v>22</v>
      </c>
      <c r="I35" s="269">
        <v>180</v>
      </c>
      <c r="J35" s="259">
        <v>16</v>
      </c>
      <c r="K35" s="260" t="s">
        <v>566</v>
      </c>
      <c r="L35" s="259" t="str">
        <f t="shared" si="2"/>
        <v>ស្រៀង ចន្ធី</v>
      </c>
      <c r="M35" s="269" t="s">
        <v>567</v>
      </c>
      <c r="N35" s="270" t="s">
        <v>918</v>
      </c>
      <c r="O35" s="2" t="str">
        <f t="shared" ref="O35:O66" si="3">IF(AND(K35&lt;&gt;"",M35&lt;&gt;""),"ok","-")</f>
        <v>ok</v>
      </c>
    </row>
    <row r="36" spans="1:15" s="2" customFormat="1" ht="137.5">
      <c r="C36" s="6" t="s">
        <v>754</v>
      </c>
      <c r="D36" s="6">
        <v>101010305</v>
      </c>
      <c r="E36" s="6">
        <v>4</v>
      </c>
      <c r="F36" s="6"/>
      <c r="G36" s="6">
        <v>4</v>
      </c>
      <c r="H36" s="6">
        <v>23</v>
      </c>
      <c r="I36" s="269">
        <v>181</v>
      </c>
      <c r="J36" s="259">
        <v>17</v>
      </c>
      <c r="K36" s="260" t="s">
        <v>569</v>
      </c>
      <c r="L36" s="259" t="str">
        <f t="shared" si="2"/>
        <v>ជា សុខឃីមរាជ</v>
      </c>
      <c r="M36" s="269" t="s">
        <v>570</v>
      </c>
      <c r="N36" s="270" t="s">
        <v>571</v>
      </c>
      <c r="O36" s="2" t="str">
        <f t="shared" si="3"/>
        <v>ok</v>
      </c>
    </row>
    <row r="37" spans="1:15" s="2" customFormat="1" ht="27.75" customHeight="1">
      <c r="C37" s="6" t="s">
        <v>754</v>
      </c>
      <c r="D37" s="6">
        <v>101010306</v>
      </c>
      <c r="E37" s="6">
        <v>4</v>
      </c>
      <c r="F37" s="6"/>
      <c r="G37" s="6">
        <v>4</v>
      </c>
      <c r="H37" s="6">
        <v>24</v>
      </c>
      <c r="I37" s="269">
        <v>182</v>
      </c>
      <c r="J37" s="259">
        <v>15</v>
      </c>
      <c r="K37" s="260" t="s">
        <v>572</v>
      </c>
      <c r="L37" s="259" t="str">
        <f t="shared" si="2"/>
        <v>បាន ​កុសល</v>
      </c>
      <c r="M37" s="269" t="s">
        <v>564</v>
      </c>
      <c r="N37" s="270" t="s">
        <v>919</v>
      </c>
      <c r="O37" s="2" t="str">
        <f t="shared" si="3"/>
        <v>ok</v>
      </c>
    </row>
    <row r="38" spans="1:15" s="2" customFormat="1" ht="27.5" outlineLevel="1">
      <c r="C38" s="6" t="s">
        <v>754</v>
      </c>
      <c r="D38" s="6" t="s">
        <v>755</v>
      </c>
      <c r="E38" s="6"/>
      <c r="F38" s="6"/>
      <c r="G38" s="6"/>
      <c r="H38" s="6"/>
      <c r="I38" s="269"/>
      <c r="J38" s="259"/>
      <c r="K38" s="259" t="s">
        <v>456</v>
      </c>
      <c r="L38" s="259"/>
      <c r="M38" s="269"/>
      <c r="N38" s="269"/>
      <c r="O38" s="2" t="str">
        <f t="shared" si="3"/>
        <v>-</v>
      </c>
    </row>
    <row r="39" spans="1:15" s="2" customFormat="1" ht="27.5" outlineLevel="1">
      <c r="C39" s="6" t="s">
        <v>754</v>
      </c>
      <c r="D39" s="6" t="s">
        <v>756</v>
      </c>
      <c r="E39" s="6"/>
      <c r="F39" s="6"/>
      <c r="G39" s="6"/>
      <c r="H39" s="6"/>
      <c r="I39" s="270"/>
      <c r="J39" s="260"/>
      <c r="K39" s="260" t="s">
        <v>457</v>
      </c>
      <c r="L39" s="260"/>
      <c r="M39" s="270"/>
      <c r="N39" s="270"/>
      <c r="O39" s="2" t="str">
        <f t="shared" si="3"/>
        <v>-</v>
      </c>
    </row>
    <row r="40" spans="1:15" s="2" customFormat="1" ht="27.5" outlineLevel="1">
      <c r="C40" s="6" t="s">
        <v>754</v>
      </c>
      <c r="D40" s="6" t="s">
        <v>757</v>
      </c>
      <c r="E40" s="6"/>
      <c r="F40" s="6"/>
      <c r="G40" s="6"/>
      <c r="H40" s="6"/>
      <c r="I40" s="269"/>
      <c r="J40" s="259"/>
      <c r="K40" s="259" t="s">
        <v>458</v>
      </c>
      <c r="L40" s="259"/>
      <c r="M40" s="269"/>
      <c r="N40" s="269"/>
      <c r="O40" s="2" t="str">
        <f t="shared" si="3"/>
        <v>-</v>
      </c>
    </row>
    <row r="41" spans="1:15" s="2" customFormat="1" ht="55" outlineLevel="1">
      <c r="C41" s="6" t="s">
        <v>754</v>
      </c>
      <c r="D41" s="6" t="s">
        <v>758</v>
      </c>
      <c r="E41" s="6"/>
      <c r="F41" s="6"/>
      <c r="G41" s="6"/>
      <c r="H41" s="6"/>
      <c r="I41" s="270"/>
      <c r="J41" s="260"/>
      <c r="K41" s="260" t="s">
        <v>459</v>
      </c>
      <c r="L41" s="260"/>
      <c r="M41" s="270"/>
      <c r="N41" s="270"/>
      <c r="O41" s="2" t="str">
        <f t="shared" si="3"/>
        <v>-</v>
      </c>
    </row>
    <row r="42" spans="1:15" s="2" customFormat="1" ht="55" outlineLevel="1">
      <c r="C42" s="6" t="s">
        <v>754</v>
      </c>
      <c r="D42" s="6" t="s">
        <v>759</v>
      </c>
      <c r="E42" s="6"/>
      <c r="F42" s="6"/>
      <c r="G42" s="6"/>
      <c r="H42" s="6"/>
      <c r="I42" s="269"/>
      <c r="J42" s="259"/>
      <c r="K42" s="259" t="s">
        <v>460</v>
      </c>
      <c r="L42" s="259"/>
      <c r="M42" s="269"/>
      <c r="N42" s="269"/>
      <c r="O42" s="2" t="str">
        <f t="shared" si="3"/>
        <v>-</v>
      </c>
    </row>
    <row r="43" spans="1:15" s="2" customFormat="1" ht="55" outlineLevel="1">
      <c r="C43" s="6" t="s">
        <v>754</v>
      </c>
      <c r="D43" s="6" t="s">
        <v>760</v>
      </c>
      <c r="E43" s="6"/>
      <c r="F43" s="6"/>
      <c r="G43" s="6"/>
      <c r="H43" s="6"/>
      <c r="I43" s="270"/>
      <c r="J43" s="260"/>
      <c r="K43" s="260" t="s">
        <v>461</v>
      </c>
      <c r="L43" s="260"/>
      <c r="M43" s="270"/>
      <c r="N43" s="270"/>
      <c r="O43" s="2" t="str">
        <f t="shared" si="3"/>
        <v>-</v>
      </c>
    </row>
    <row r="44" spans="1:15" s="2" customFormat="1" ht="64.75" customHeight="1">
      <c r="A44" s="2">
        <v>4</v>
      </c>
      <c r="B44" s="2">
        <v>1</v>
      </c>
      <c r="C44" s="263" t="s">
        <v>902</v>
      </c>
      <c r="D44" s="262">
        <v>1010104</v>
      </c>
      <c r="E44" s="262">
        <v>4</v>
      </c>
      <c r="F44" s="262">
        <v>1</v>
      </c>
      <c r="G44" s="262">
        <v>5</v>
      </c>
      <c r="H44" s="262"/>
      <c r="I44" s="268">
        <v>32</v>
      </c>
      <c r="J44" s="261">
        <v>19</v>
      </c>
      <c r="K44" s="264" t="s">
        <v>427</v>
      </c>
      <c r="L44" s="261" t="s">
        <v>634</v>
      </c>
      <c r="M44" s="268" t="s">
        <v>574</v>
      </c>
      <c r="N44" s="271" t="s">
        <v>921</v>
      </c>
      <c r="O44" s="2" t="str">
        <f t="shared" si="3"/>
        <v>ok</v>
      </c>
    </row>
    <row r="45" spans="1:15" s="2" customFormat="1" ht="165">
      <c r="C45" s="6" t="s">
        <v>761</v>
      </c>
      <c r="D45" s="6">
        <v>101010401</v>
      </c>
      <c r="E45" s="6">
        <v>4</v>
      </c>
      <c r="F45" s="6"/>
      <c r="G45" s="6">
        <v>5</v>
      </c>
      <c r="H45" s="6">
        <v>25</v>
      </c>
      <c r="I45" s="269">
        <v>183</v>
      </c>
      <c r="J45" s="259">
        <v>20</v>
      </c>
      <c r="K45" s="260" t="s">
        <v>436</v>
      </c>
      <c r="L45" s="259" t="str">
        <f t="shared" ref="L45:L48" si="4">RIGHT(M45,LEN(M45)-SEARCH(" ",M45))</f>
        <v>ហង់ ម៉ូលីសានីន</v>
      </c>
      <c r="M45" s="269" t="s">
        <v>576</v>
      </c>
      <c r="N45" s="270" t="s">
        <v>577</v>
      </c>
      <c r="O45" s="2" t="str">
        <f t="shared" si="3"/>
        <v>ok</v>
      </c>
    </row>
    <row r="46" spans="1:15" s="2" customFormat="1" ht="59.15" customHeight="1">
      <c r="C46" s="6" t="s">
        <v>761</v>
      </c>
      <c r="D46" s="6">
        <v>101010402</v>
      </c>
      <c r="E46" s="6">
        <v>4</v>
      </c>
      <c r="F46" s="6"/>
      <c r="G46" s="6">
        <v>5</v>
      </c>
      <c r="H46" s="6">
        <v>26</v>
      </c>
      <c r="I46" s="270">
        <v>501</v>
      </c>
      <c r="J46" s="259" t="e">
        <v>#N/A</v>
      </c>
      <c r="K46" s="260" t="s">
        <v>437</v>
      </c>
      <c r="L46" s="259" t="str">
        <f>RIGHT(M46,LEN(M46)-SEARCH(" ",M46))</f>
        <v>យូ ម៉ូនីតា, លោក ម៉ាង តាំង, កញ្ញា ប្រាក់ ពុធានាថ</v>
      </c>
      <c r="M46" s="269" t="s">
        <v>578</v>
      </c>
      <c r="N46" s="270" t="s">
        <v>744</v>
      </c>
      <c r="O46" s="2" t="str">
        <f t="shared" si="3"/>
        <v>ok</v>
      </c>
    </row>
    <row r="47" spans="1:15" s="2" customFormat="1" ht="56.45" customHeight="1">
      <c r="C47" s="6" t="s">
        <v>761</v>
      </c>
      <c r="D47" s="6">
        <v>101010403</v>
      </c>
      <c r="E47" s="6">
        <v>4</v>
      </c>
      <c r="F47" s="6"/>
      <c r="G47" s="6">
        <v>5</v>
      </c>
      <c r="H47" s="6">
        <v>27</v>
      </c>
      <c r="I47" s="270">
        <v>501</v>
      </c>
      <c r="J47" s="259">
        <v>22</v>
      </c>
      <c r="K47" s="259" t="s">
        <v>438</v>
      </c>
      <c r="L47" s="259" t="str">
        <f>RIGHT(M47,LEN(M47)-SEARCH(" ",M47))</f>
        <v>សន នី</v>
      </c>
      <c r="M47" s="269" t="s">
        <v>579</v>
      </c>
      <c r="N47" s="269" t="s">
        <v>744</v>
      </c>
      <c r="O47" s="2" t="str">
        <f t="shared" si="3"/>
        <v>ok</v>
      </c>
    </row>
    <row r="48" spans="1:15" s="2" customFormat="1" ht="84" customHeight="1">
      <c r="C48" s="6" t="s">
        <v>761</v>
      </c>
      <c r="D48" s="6">
        <v>101010404</v>
      </c>
      <c r="E48" s="6">
        <v>4</v>
      </c>
      <c r="F48" s="6"/>
      <c r="G48" s="6">
        <v>5</v>
      </c>
      <c r="H48" s="6">
        <v>28</v>
      </c>
      <c r="I48" s="270">
        <v>501</v>
      </c>
      <c r="J48" s="259">
        <v>23</v>
      </c>
      <c r="K48" s="260" t="s">
        <v>439</v>
      </c>
      <c r="L48" s="259" t="str">
        <f t="shared" si="4"/>
        <v>សេង សារិទ្ធ</v>
      </c>
      <c r="M48" s="269" t="s">
        <v>580</v>
      </c>
      <c r="N48" s="270" t="s">
        <v>744</v>
      </c>
      <c r="O48" s="2" t="str">
        <f t="shared" si="3"/>
        <v>ok</v>
      </c>
    </row>
    <row r="49" spans="1:15" s="2" customFormat="1" ht="27.5">
      <c r="C49" s="6" t="s">
        <v>761</v>
      </c>
      <c r="D49" s="6" t="s">
        <v>762</v>
      </c>
      <c r="E49" s="6"/>
      <c r="F49" s="6"/>
      <c r="G49" s="6"/>
      <c r="H49" s="6"/>
      <c r="I49" s="269"/>
      <c r="J49" s="259"/>
      <c r="K49" s="259" t="s">
        <v>462</v>
      </c>
      <c r="L49" s="259"/>
      <c r="M49" s="269"/>
      <c r="N49" s="269"/>
      <c r="O49" s="2" t="str">
        <f t="shared" si="3"/>
        <v>-</v>
      </c>
    </row>
    <row r="50" spans="1:15" s="2" customFormat="1" ht="27.5" outlineLevel="1">
      <c r="C50" s="6" t="s">
        <v>761</v>
      </c>
      <c r="D50" s="6" t="s">
        <v>763</v>
      </c>
      <c r="E50" s="6"/>
      <c r="F50" s="6"/>
      <c r="G50" s="6"/>
      <c r="H50" s="6"/>
      <c r="I50" s="270"/>
      <c r="J50" s="260"/>
      <c r="K50" s="260" t="s">
        <v>463</v>
      </c>
      <c r="L50" s="260"/>
      <c r="M50" s="270"/>
      <c r="N50" s="270"/>
      <c r="O50" s="2" t="str">
        <f t="shared" si="3"/>
        <v>-</v>
      </c>
    </row>
    <row r="51" spans="1:15" s="2" customFormat="1" ht="27.5" outlineLevel="1">
      <c r="C51" s="6" t="s">
        <v>761</v>
      </c>
      <c r="D51" s="6" t="s">
        <v>764</v>
      </c>
      <c r="E51" s="6"/>
      <c r="F51" s="6"/>
      <c r="G51" s="6"/>
      <c r="H51" s="6"/>
      <c r="I51" s="269"/>
      <c r="J51" s="259"/>
      <c r="K51" s="259" t="s">
        <v>464</v>
      </c>
      <c r="L51" s="259"/>
      <c r="M51" s="269"/>
      <c r="N51" s="269"/>
      <c r="O51" s="2" t="str">
        <f t="shared" si="3"/>
        <v>-</v>
      </c>
    </row>
    <row r="52" spans="1:15" s="2" customFormat="1" ht="27.5" outlineLevel="1">
      <c r="C52" s="6" t="s">
        <v>761</v>
      </c>
      <c r="D52" s="6" t="s">
        <v>765</v>
      </c>
      <c r="E52" s="6"/>
      <c r="F52" s="6"/>
      <c r="G52" s="6"/>
      <c r="H52" s="6"/>
      <c r="I52" s="270"/>
      <c r="J52" s="260"/>
      <c r="K52" s="260" t="s">
        <v>465</v>
      </c>
      <c r="L52" s="260"/>
      <c r="M52" s="270"/>
      <c r="N52" s="270"/>
      <c r="O52" s="2" t="str">
        <f t="shared" si="3"/>
        <v>-</v>
      </c>
    </row>
    <row r="53" spans="1:15" s="2" customFormat="1" ht="27.5" outlineLevel="1">
      <c r="C53" s="6" t="s">
        <v>761</v>
      </c>
      <c r="D53" s="6" t="s">
        <v>766</v>
      </c>
      <c r="E53" s="6"/>
      <c r="F53" s="6"/>
      <c r="G53" s="6"/>
      <c r="H53" s="6"/>
      <c r="I53" s="269"/>
      <c r="J53" s="259"/>
      <c r="K53" s="259" t="s">
        <v>466</v>
      </c>
      <c r="L53" s="259"/>
      <c r="M53" s="269"/>
      <c r="N53" s="269"/>
      <c r="O53" s="2" t="str">
        <f t="shared" si="3"/>
        <v>-</v>
      </c>
    </row>
    <row r="54" spans="1:15" s="2" customFormat="1" ht="55" outlineLevel="1">
      <c r="C54" s="6" t="s">
        <v>761</v>
      </c>
      <c r="D54" s="6" t="s">
        <v>767</v>
      </c>
      <c r="E54" s="6"/>
      <c r="F54" s="6"/>
      <c r="G54" s="6"/>
      <c r="H54" s="6"/>
      <c r="I54" s="270"/>
      <c r="J54" s="260"/>
      <c r="K54" s="260" t="s">
        <v>467</v>
      </c>
      <c r="L54" s="260"/>
      <c r="M54" s="270"/>
      <c r="N54" s="270"/>
      <c r="O54" s="2" t="str">
        <f t="shared" si="3"/>
        <v>-</v>
      </c>
    </row>
    <row r="55" spans="1:15" s="2" customFormat="1" ht="27.5" outlineLevel="1">
      <c r="C55" s="6" t="s">
        <v>761</v>
      </c>
      <c r="D55" s="6" t="s">
        <v>768</v>
      </c>
      <c r="E55" s="6"/>
      <c r="F55" s="6"/>
      <c r="G55" s="6"/>
      <c r="H55" s="6"/>
      <c r="I55" s="269"/>
      <c r="J55" s="259"/>
      <c r="K55" s="259" t="s">
        <v>468</v>
      </c>
      <c r="L55" s="259"/>
      <c r="M55" s="269"/>
      <c r="N55" s="269"/>
      <c r="O55" s="2" t="str">
        <f t="shared" si="3"/>
        <v>-</v>
      </c>
    </row>
    <row r="56" spans="1:15" s="2" customFormat="1" ht="55" outlineLevel="1">
      <c r="C56" s="6" t="s">
        <v>761</v>
      </c>
      <c r="D56" s="6" t="s">
        <v>769</v>
      </c>
      <c r="E56" s="6"/>
      <c r="F56" s="6"/>
      <c r="G56" s="6"/>
      <c r="H56" s="6"/>
      <c r="I56" s="270"/>
      <c r="J56" s="260"/>
      <c r="K56" s="260" t="s">
        <v>469</v>
      </c>
      <c r="L56" s="260"/>
      <c r="M56" s="270"/>
      <c r="N56" s="270"/>
      <c r="O56" s="2" t="str">
        <f t="shared" si="3"/>
        <v>-</v>
      </c>
    </row>
    <row r="57" spans="1:15" s="2" customFormat="1" ht="82.5">
      <c r="A57" s="2">
        <v>5</v>
      </c>
      <c r="B57" s="2">
        <v>1</v>
      </c>
      <c r="C57" s="263" t="s">
        <v>902</v>
      </c>
      <c r="D57" s="262">
        <v>1010105</v>
      </c>
      <c r="E57" s="262">
        <v>4</v>
      </c>
      <c r="F57" s="262">
        <v>1</v>
      </c>
      <c r="G57" s="262">
        <v>5</v>
      </c>
      <c r="H57" s="262"/>
      <c r="I57" s="268">
        <v>34</v>
      </c>
      <c r="J57" s="264"/>
      <c r="K57" s="264" t="s">
        <v>583</v>
      </c>
      <c r="L57" s="264"/>
      <c r="M57" s="271" t="s">
        <v>584</v>
      </c>
      <c r="N57" s="271" t="s">
        <v>585</v>
      </c>
      <c r="O57" s="2" t="str">
        <f t="shared" si="3"/>
        <v>ok</v>
      </c>
    </row>
    <row r="58" spans="1:15" s="2" customFormat="1" ht="137.5">
      <c r="C58" s="6" t="s">
        <v>770</v>
      </c>
      <c r="D58" s="6">
        <v>101010501</v>
      </c>
      <c r="E58" s="6">
        <v>4</v>
      </c>
      <c r="F58" s="6"/>
      <c r="G58" s="6">
        <v>5</v>
      </c>
      <c r="H58" s="6">
        <v>29</v>
      </c>
      <c r="I58" s="270">
        <v>492</v>
      </c>
      <c r="J58" s="260"/>
      <c r="K58" s="260" t="s">
        <v>681</v>
      </c>
      <c r="L58" s="260"/>
      <c r="M58" s="270"/>
      <c r="N58" s="270" t="s">
        <v>676</v>
      </c>
      <c r="O58" s="2" t="str">
        <f t="shared" si="3"/>
        <v>-</v>
      </c>
    </row>
    <row r="59" spans="1:15" s="2" customFormat="1" ht="137.5">
      <c r="C59" s="6" t="s">
        <v>770</v>
      </c>
      <c r="D59" s="6">
        <v>101010502</v>
      </c>
      <c r="E59" s="6">
        <v>4</v>
      </c>
      <c r="F59" s="6"/>
      <c r="G59" s="6">
        <v>5</v>
      </c>
      <c r="H59" s="6">
        <v>30</v>
      </c>
      <c r="I59" s="270">
        <v>493</v>
      </c>
      <c r="J59" s="260"/>
      <c r="K59" s="260" t="s">
        <v>682</v>
      </c>
      <c r="L59" s="260"/>
      <c r="M59" s="270"/>
      <c r="N59" s="270" t="s">
        <v>677</v>
      </c>
      <c r="O59" s="2" t="str">
        <f t="shared" si="3"/>
        <v>-</v>
      </c>
    </row>
    <row r="60" spans="1:15" s="2" customFormat="1" ht="110">
      <c r="C60" s="6" t="s">
        <v>770</v>
      </c>
      <c r="D60" s="6">
        <v>101010503</v>
      </c>
      <c r="E60" s="6">
        <v>4</v>
      </c>
      <c r="F60" s="6"/>
      <c r="G60" s="6">
        <v>5</v>
      </c>
      <c r="H60" s="6">
        <v>31</v>
      </c>
      <c r="I60" s="270">
        <v>494</v>
      </c>
      <c r="J60" s="259"/>
      <c r="K60" s="259" t="s">
        <v>683</v>
      </c>
      <c r="L60" s="259"/>
      <c r="M60" s="269"/>
      <c r="N60" s="269" t="s">
        <v>678</v>
      </c>
      <c r="O60" s="2" t="str">
        <f t="shared" si="3"/>
        <v>-</v>
      </c>
    </row>
    <row r="61" spans="1:15" s="2" customFormat="1" ht="137.5">
      <c r="C61" s="6" t="s">
        <v>770</v>
      </c>
      <c r="D61" s="6">
        <v>101010504</v>
      </c>
      <c r="E61" s="6">
        <v>4</v>
      </c>
      <c r="F61" s="6"/>
      <c r="G61" s="6">
        <v>5</v>
      </c>
      <c r="H61" s="6">
        <v>32</v>
      </c>
      <c r="I61" s="270">
        <v>500</v>
      </c>
      <c r="J61" s="260"/>
      <c r="K61" s="260" t="s">
        <v>684</v>
      </c>
      <c r="L61" s="260"/>
      <c r="M61" s="270"/>
      <c r="N61" s="270" t="s">
        <v>922</v>
      </c>
      <c r="O61" s="2" t="str">
        <f t="shared" si="3"/>
        <v>-</v>
      </c>
    </row>
    <row r="62" spans="1:15" s="2" customFormat="1" ht="192.5">
      <c r="C62" s="6" t="s">
        <v>770</v>
      </c>
      <c r="D62" s="6">
        <v>101010505</v>
      </c>
      <c r="E62" s="6">
        <v>4</v>
      </c>
      <c r="F62" s="6"/>
      <c r="G62" s="6">
        <v>5</v>
      </c>
      <c r="H62" s="6">
        <v>33</v>
      </c>
      <c r="I62" s="270">
        <v>495</v>
      </c>
      <c r="J62" s="259"/>
      <c r="K62" s="259" t="s">
        <v>685</v>
      </c>
      <c r="L62" s="259"/>
      <c r="M62" s="269"/>
      <c r="N62" s="269" t="s">
        <v>680</v>
      </c>
      <c r="O62" s="2" t="str">
        <f t="shared" si="3"/>
        <v>-</v>
      </c>
    </row>
    <row r="63" spans="1:15" s="2" customFormat="1" ht="82.5">
      <c r="C63" s="6" t="s">
        <v>770</v>
      </c>
      <c r="D63" s="6">
        <v>101010506</v>
      </c>
      <c r="E63" s="6">
        <v>4</v>
      </c>
      <c r="F63" s="6"/>
      <c r="G63" s="6">
        <v>5</v>
      </c>
      <c r="H63" s="6">
        <v>34</v>
      </c>
      <c r="I63" s="270">
        <v>177</v>
      </c>
      <c r="J63" s="260"/>
      <c r="K63" s="260" t="s">
        <v>686</v>
      </c>
      <c r="L63" s="260"/>
      <c r="M63" s="270"/>
      <c r="N63" s="270" t="s">
        <v>915</v>
      </c>
      <c r="O63" s="2" t="str">
        <f t="shared" si="3"/>
        <v>-</v>
      </c>
    </row>
    <row r="64" spans="1:15" s="2" customFormat="1" ht="27.5" outlineLevel="1">
      <c r="C64" s="6" t="s">
        <v>770</v>
      </c>
      <c r="D64" s="6" t="s">
        <v>771</v>
      </c>
      <c r="E64" s="6"/>
      <c r="F64" s="6"/>
      <c r="G64" s="6"/>
      <c r="H64" s="6"/>
      <c r="I64" s="269"/>
      <c r="J64" s="259"/>
      <c r="K64" s="259" t="s">
        <v>470</v>
      </c>
      <c r="L64" s="259"/>
      <c r="M64" s="269"/>
      <c r="N64" s="269"/>
      <c r="O64" s="2" t="str">
        <f t="shared" si="3"/>
        <v>-</v>
      </c>
    </row>
    <row r="65" spans="1:15" s="2" customFormat="1" ht="27.5" outlineLevel="1">
      <c r="C65" s="6" t="s">
        <v>770</v>
      </c>
      <c r="D65" s="6" t="s">
        <v>772</v>
      </c>
      <c r="E65" s="6"/>
      <c r="F65" s="6"/>
      <c r="G65" s="6"/>
      <c r="H65" s="6"/>
      <c r="I65" s="270"/>
      <c r="J65" s="260"/>
      <c r="K65" s="260" t="s">
        <v>471</v>
      </c>
      <c r="L65" s="260"/>
      <c r="M65" s="270"/>
      <c r="N65" s="270"/>
      <c r="O65" s="2" t="str">
        <f t="shared" si="3"/>
        <v>-</v>
      </c>
    </row>
    <row r="66" spans="1:15" s="2" customFormat="1" ht="27.5" outlineLevel="1">
      <c r="C66" s="6" t="s">
        <v>770</v>
      </c>
      <c r="D66" s="6" t="s">
        <v>773</v>
      </c>
      <c r="E66" s="6"/>
      <c r="F66" s="6"/>
      <c r="G66" s="6"/>
      <c r="H66" s="6"/>
      <c r="I66" s="269"/>
      <c r="J66" s="259"/>
      <c r="K66" s="259" t="s">
        <v>472</v>
      </c>
      <c r="L66" s="259"/>
      <c r="M66" s="269"/>
      <c r="N66" s="269"/>
      <c r="O66" s="2" t="str">
        <f t="shared" si="3"/>
        <v>-</v>
      </c>
    </row>
    <row r="67" spans="1:15" s="2" customFormat="1" ht="55" outlineLevel="1">
      <c r="C67" s="6" t="s">
        <v>770</v>
      </c>
      <c r="D67" s="6" t="s">
        <v>774</v>
      </c>
      <c r="E67" s="6"/>
      <c r="F67" s="6"/>
      <c r="G67" s="6"/>
      <c r="H67" s="6"/>
      <c r="I67" s="270"/>
      <c r="J67" s="260"/>
      <c r="K67" s="260" t="s">
        <v>473</v>
      </c>
      <c r="L67" s="260"/>
      <c r="M67" s="270"/>
      <c r="N67" s="270"/>
      <c r="O67" s="2" t="str">
        <f t="shared" ref="O67:O98" si="5">IF(AND(K67&lt;&gt;"",M67&lt;&gt;""),"ok","-")</f>
        <v>-</v>
      </c>
    </row>
    <row r="68" spans="1:15" s="2" customFormat="1" ht="27.5" outlineLevel="1">
      <c r="C68" s="6" t="s">
        <v>770</v>
      </c>
      <c r="D68" s="6" t="s">
        <v>775</v>
      </c>
      <c r="E68" s="6"/>
      <c r="F68" s="6"/>
      <c r="G68" s="6"/>
      <c r="H68" s="6"/>
      <c r="I68" s="269"/>
      <c r="J68" s="259"/>
      <c r="K68" s="259" t="s">
        <v>474</v>
      </c>
      <c r="L68" s="259"/>
      <c r="M68" s="269"/>
      <c r="N68" s="269"/>
      <c r="O68" s="2" t="str">
        <f t="shared" si="5"/>
        <v>-</v>
      </c>
    </row>
    <row r="69" spans="1:15" s="2" customFormat="1" ht="55" outlineLevel="1">
      <c r="C69" s="6" t="s">
        <v>770</v>
      </c>
      <c r="D69" s="6" t="s">
        <v>776</v>
      </c>
      <c r="E69" s="6"/>
      <c r="F69" s="6"/>
      <c r="G69" s="6"/>
      <c r="H69" s="6"/>
      <c r="I69" s="270"/>
      <c r="J69" s="260"/>
      <c r="K69" s="260" t="s">
        <v>475</v>
      </c>
      <c r="L69" s="260"/>
      <c r="M69" s="270"/>
      <c r="N69" s="270"/>
      <c r="O69" s="2" t="str">
        <f t="shared" si="5"/>
        <v>-</v>
      </c>
    </row>
    <row r="70" spans="1:15" s="2" customFormat="1" ht="110">
      <c r="A70" s="2">
        <v>6</v>
      </c>
      <c r="B70" s="2">
        <v>1</v>
      </c>
      <c r="C70" s="263" t="s">
        <v>902</v>
      </c>
      <c r="D70" s="262">
        <v>1010106</v>
      </c>
      <c r="E70" s="262">
        <v>4</v>
      </c>
      <c r="F70" s="262">
        <v>1</v>
      </c>
      <c r="G70" s="262">
        <v>7</v>
      </c>
      <c r="H70" s="262"/>
      <c r="I70" s="268">
        <v>33</v>
      </c>
      <c r="J70" s="264"/>
      <c r="K70" s="264" t="s">
        <v>638</v>
      </c>
      <c r="L70" s="264"/>
      <c r="M70" s="264" t="s">
        <v>687</v>
      </c>
      <c r="N70" s="264" t="s">
        <v>920</v>
      </c>
      <c r="O70" s="2" t="str">
        <f t="shared" si="5"/>
        <v>ok</v>
      </c>
    </row>
    <row r="71" spans="1:15" s="2" customFormat="1" ht="82.5">
      <c r="C71" s="6" t="s">
        <v>777</v>
      </c>
      <c r="D71" s="6">
        <v>101010601</v>
      </c>
      <c r="E71" s="6">
        <v>4</v>
      </c>
      <c r="F71" s="6"/>
      <c r="G71" s="6">
        <v>7</v>
      </c>
      <c r="H71" s="6">
        <v>35</v>
      </c>
      <c r="I71" s="270">
        <v>177</v>
      </c>
      <c r="J71" s="260"/>
      <c r="K71" s="260" t="s">
        <v>586</v>
      </c>
      <c r="L71" s="260"/>
      <c r="M71" s="379"/>
      <c r="N71" s="380" t="s">
        <v>915</v>
      </c>
      <c r="O71" s="2" t="str">
        <f t="shared" si="5"/>
        <v>-</v>
      </c>
    </row>
    <row r="72" spans="1:15" s="2" customFormat="1" ht="192.5">
      <c r="C72" s="6" t="s">
        <v>777</v>
      </c>
      <c r="D72" s="6">
        <v>101010602</v>
      </c>
      <c r="E72" s="6">
        <v>4</v>
      </c>
      <c r="F72" s="6"/>
      <c r="G72" s="6">
        <v>7</v>
      </c>
      <c r="H72" s="6">
        <v>36</v>
      </c>
      <c r="I72" s="270">
        <v>496</v>
      </c>
      <c r="J72" s="260"/>
      <c r="K72" s="260" t="s">
        <v>734</v>
      </c>
      <c r="L72" s="260"/>
      <c r="M72" s="379"/>
      <c r="N72" s="380" t="s">
        <v>642</v>
      </c>
      <c r="O72" s="2" t="str">
        <f t="shared" si="5"/>
        <v>-</v>
      </c>
    </row>
    <row r="73" spans="1:15" s="2" customFormat="1" ht="82.5">
      <c r="C73" s="6" t="s">
        <v>777</v>
      </c>
      <c r="D73" s="6">
        <v>101010603</v>
      </c>
      <c r="E73" s="6">
        <v>4</v>
      </c>
      <c r="F73" s="6"/>
      <c r="G73" s="6">
        <v>7</v>
      </c>
      <c r="H73" s="6">
        <v>37</v>
      </c>
      <c r="I73" s="270">
        <v>497</v>
      </c>
      <c r="J73" s="259"/>
      <c r="K73" s="259" t="s">
        <v>639</v>
      </c>
      <c r="L73" s="259"/>
      <c r="M73" s="379"/>
      <c r="N73" s="380" t="s">
        <v>923</v>
      </c>
      <c r="O73" s="2" t="str">
        <f t="shared" si="5"/>
        <v>-</v>
      </c>
    </row>
    <row r="74" spans="1:15" s="2" customFormat="1" ht="29.45" customHeight="1">
      <c r="C74" s="6" t="s">
        <v>777</v>
      </c>
      <c r="D74" s="6">
        <v>101010604</v>
      </c>
      <c r="E74" s="6">
        <v>4</v>
      </c>
      <c r="F74" s="6"/>
      <c r="G74" s="6">
        <v>7</v>
      </c>
      <c r="H74" s="6">
        <v>38</v>
      </c>
      <c r="I74" s="270">
        <v>498</v>
      </c>
      <c r="J74" s="260"/>
      <c r="K74" s="260" t="s">
        <v>907</v>
      </c>
      <c r="L74" s="260"/>
      <c r="M74" s="379"/>
      <c r="N74" s="380" t="s">
        <v>644</v>
      </c>
      <c r="O74" s="2" t="str">
        <f t="shared" si="5"/>
        <v>-</v>
      </c>
    </row>
    <row r="75" spans="1:15" s="2" customFormat="1" ht="110">
      <c r="C75" s="6" t="s">
        <v>777</v>
      </c>
      <c r="D75" s="6">
        <v>101010605</v>
      </c>
      <c r="E75" s="6">
        <v>4</v>
      </c>
      <c r="F75" s="6"/>
      <c r="G75" s="6">
        <v>7</v>
      </c>
      <c r="H75" s="6">
        <v>39</v>
      </c>
      <c r="I75" s="270">
        <v>499</v>
      </c>
      <c r="J75" s="265"/>
      <c r="K75" s="265" t="s">
        <v>647</v>
      </c>
      <c r="L75" s="265"/>
      <c r="M75" s="391"/>
      <c r="N75" s="392" t="s">
        <v>645</v>
      </c>
      <c r="O75" s="2" t="str">
        <f t="shared" si="5"/>
        <v>-</v>
      </c>
    </row>
    <row r="76" spans="1:15" s="2" customFormat="1" ht="82.5" outlineLevel="1">
      <c r="C76" s="6" t="s">
        <v>777</v>
      </c>
      <c r="D76" s="6" t="s">
        <v>778</v>
      </c>
      <c r="E76" s="6"/>
      <c r="F76" s="6"/>
      <c r="G76" s="6"/>
      <c r="H76" s="6"/>
      <c r="I76" s="269"/>
      <c r="J76" s="259"/>
      <c r="K76" s="259" t="s">
        <v>640</v>
      </c>
      <c r="L76" s="259"/>
      <c r="M76" s="269"/>
      <c r="N76" s="269"/>
      <c r="O76" s="2" t="str">
        <f t="shared" si="5"/>
        <v>-</v>
      </c>
    </row>
    <row r="77" spans="1:15" s="2" customFormat="1" ht="82.5" outlineLevel="1">
      <c r="C77" s="6" t="s">
        <v>777</v>
      </c>
      <c r="D77" s="6" t="s">
        <v>779</v>
      </c>
      <c r="E77" s="6"/>
      <c r="F77" s="6"/>
      <c r="G77" s="6"/>
      <c r="H77" s="6"/>
      <c r="I77" s="269"/>
      <c r="J77" s="259"/>
      <c r="K77" s="260" t="s">
        <v>640</v>
      </c>
      <c r="L77" s="259"/>
      <c r="M77" s="269"/>
      <c r="N77" s="269"/>
      <c r="O77" s="2" t="str">
        <f t="shared" si="5"/>
        <v>-</v>
      </c>
    </row>
    <row r="78" spans="1:15" s="2" customFormat="1" ht="82.5" outlineLevel="1">
      <c r="C78" s="6" t="s">
        <v>777</v>
      </c>
      <c r="D78" s="6" t="s">
        <v>780</v>
      </c>
      <c r="E78" s="6"/>
      <c r="F78" s="6"/>
      <c r="G78" s="6"/>
      <c r="H78" s="6"/>
      <c r="I78" s="270"/>
      <c r="J78" s="260"/>
      <c r="K78" s="260" t="s">
        <v>640</v>
      </c>
      <c r="L78" s="260"/>
      <c r="M78" s="270"/>
      <c r="N78" s="270"/>
      <c r="O78" s="2" t="str">
        <f t="shared" si="5"/>
        <v>-</v>
      </c>
    </row>
    <row r="79" spans="1:15" s="2" customFormat="1" ht="82.5" outlineLevel="1">
      <c r="C79" s="6" t="s">
        <v>777</v>
      </c>
      <c r="D79" s="6" t="s">
        <v>781</v>
      </c>
      <c r="E79" s="6"/>
      <c r="F79" s="6"/>
      <c r="G79" s="6"/>
      <c r="H79" s="6"/>
      <c r="I79" s="269"/>
      <c r="J79" s="259"/>
      <c r="K79" s="260" t="s">
        <v>640</v>
      </c>
      <c r="L79" s="259"/>
      <c r="M79" s="269"/>
      <c r="N79" s="269"/>
      <c r="O79" s="2" t="str">
        <f t="shared" si="5"/>
        <v>-</v>
      </c>
    </row>
    <row r="80" spans="1:15" s="2" customFormat="1" ht="82.5" outlineLevel="1">
      <c r="C80" s="6" t="s">
        <v>777</v>
      </c>
      <c r="D80" s="6" t="s">
        <v>782</v>
      </c>
      <c r="E80" s="6"/>
      <c r="F80" s="6"/>
      <c r="G80" s="6"/>
      <c r="H80" s="6"/>
      <c r="I80" s="270"/>
      <c r="J80" s="260"/>
      <c r="K80" s="260" t="s">
        <v>640</v>
      </c>
      <c r="L80" s="260"/>
      <c r="M80" s="270"/>
      <c r="N80" s="270"/>
      <c r="O80" s="2" t="str">
        <f t="shared" si="5"/>
        <v>-</v>
      </c>
    </row>
    <row r="81" spans="3:15" s="2" customFormat="1" ht="82.5" outlineLevel="1">
      <c r="C81" s="6" t="s">
        <v>777</v>
      </c>
      <c r="D81" s="6" t="s">
        <v>783</v>
      </c>
      <c r="E81" s="6"/>
      <c r="F81" s="6"/>
      <c r="G81" s="6"/>
      <c r="H81" s="6"/>
      <c r="I81" s="269"/>
      <c r="J81" s="259"/>
      <c r="K81" s="260" t="s">
        <v>640</v>
      </c>
      <c r="L81" s="259"/>
      <c r="M81" s="269"/>
      <c r="N81" s="269"/>
      <c r="O81" s="2" t="str">
        <f t="shared" si="5"/>
        <v>-</v>
      </c>
    </row>
    <row r="82" spans="3:15" s="2" customFormat="1" ht="82.5" outlineLevel="1">
      <c r="C82" s="6" t="s">
        <v>777</v>
      </c>
      <c r="D82" s="6" t="s">
        <v>784</v>
      </c>
      <c r="E82" s="6"/>
      <c r="F82" s="6"/>
      <c r="G82" s="6"/>
      <c r="H82" s="6"/>
      <c r="I82" s="270"/>
      <c r="J82" s="260"/>
      <c r="K82" s="260" t="s">
        <v>640</v>
      </c>
      <c r="L82" s="260"/>
      <c r="M82" s="270"/>
      <c r="N82" s="270"/>
      <c r="O82" s="2" t="str">
        <f t="shared" si="5"/>
        <v>-</v>
      </c>
    </row>
    <row r="83" spans="3:15" s="2" customFormat="1" ht="82.5" outlineLevel="1">
      <c r="C83" s="263" t="s">
        <v>902</v>
      </c>
      <c r="D83" s="262" t="s">
        <v>785</v>
      </c>
      <c r="E83" s="262"/>
      <c r="F83" s="262"/>
      <c r="G83" s="262"/>
      <c r="H83" s="262"/>
      <c r="I83" s="271"/>
      <c r="J83" s="260"/>
      <c r="K83" s="260" t="s">
        <v>640</v>
      </c>
      <c r="L83" s="260"/>
      <c r="M83" s="271"/>
      <c r="N83" s="271"/>
      <c r="O83" s="2" t="str">
        <f t="shared" si="5"/>
        <v>-</v>
      </c>
    </row>
    <row r="84" spans="3:15" s="2" customFormat="1" ht="82.5" outlineLevel="1">
      <c r="C84" s="6" t="s">
        <v>785</v>
      </c>
      <c r="D84" s="6" t="s">
        <v>786</v>
      </c>
      <c r="E84" s="6"/>
      <c r="F84" s="6"/>
      <c r="G84" s="6"/>
      <c r="H84" s="6"/>
      <c r="I84" s="270"/>
      <c r="J84" s="260"/>
      <c r="K84" s="260" t="s">
        <v>640</v>
      </c>
      <c r="L84" s="260"/>
      <c r="M84" s="270"/>
      <c r="N84" s="270"/>
      <c r="O84" s="2" t="str">
        <f t="shared" si="5"/>
        <v>-</v>
      </c>
    </row>
    <row r="85" spans="3:15" s="2" customFormat="1" ht="82.5" outlineLevel="1">
      <c r="C85" s="6" t="s">
        <v>785</v>
      </c>
      <c r="D85" s="6" t="s">
        <v>787</v>
      </c>
      <c r="E85" s="6"/>
      <c r="F85" s="6"/>
      <c r="G85" s="6"/>
      <c r="H85" s="6"/>
      <c r="I85" s="270"/>
      <c r="J85" s="260"/>
      <c r="K85" s="260" t="s">
        <v>640</v>
      </c>
      <c r="L85" s="260"/>
      <c r="M85" s="270"/>
      <c r="N85" s="270"/>
      <c r="O85" s="2" t="str">
        <f t="shared" si="5"/>
        <v>-</v>
      </c>
    </row>
    <row r="86" spans="3:15" s="2" customFormat="1" ht="82.5" outlineLevel="1">
      <c r="C86" s="6" t="s">
        <v>785</v>
      </c>
      <c r="D86" s="6" t="s">
        <v>788</v>
      </c>
      <c r="E86" s="6"/>
      <c r="F86" s="6"/>
      <c r="G86" s="6"/>
      <c r="H86" s="6"/>
      <c r="I86" s="269"/>
      <c r="J86" s="259"/>
      <c r="K86" s="260" t="s">
        <v>640</v>
      </c>
      <c r="L86" s="259"/>
      <c r="M86" s="269"/>
      <c r="N86" s="269"/>
      <c r="O86" s="2" t="str">
        <f t="shared" si="5"/>
        <v>-</v>
      </c>
    </row>
    <row r="87" spans="3:15" s="2" customFormat="1" ht="82.5" outlineLevel="1">
      <c r="C87" s="6" t="s">
        <v>785</v>
      </c>
      <c r="D87" s="6" t="s">
        <v>789</v>
      </c>
      <c r="E87" s="6"/>
      <c r="F87" s="6"/>
      <c r="G87" s="6"/>
      <c r="H87" s="6"/>
      <c r="I87" s="270"/>
      <c r="J87" s="260"/>
      <c r="K87" s="260" t="s">
        <v>640</v>
      </c>
      <c r="L87" s="260"/>
      <c r="M87" s="270"/>
      <c r="N87" s="270"/>
      <c r="O87" s="2" t="str">
        <f t="shared" si="5"/>
        <v>-</v>
      </c>
    </row>
    <row r="88" spans="3:15" s="2" customFormat="1" ht="82.5" outlineLevel="1">
      <c r="C88" s="6" t="s">
        <v>785</v>
      </c>
      <c r="D88" s="6" t="s">
        <v>790</v>
      </c>
      <c r="E88" s="6"/>
      <c r="F88" s="6"/>
      <c r="G88" s="6"/>
      <c r="H88" s="6"/>
      <c r="I88" s="269"/>
      <c r="J88" s="259"/>
      <c r="K88" s="260" t="s">
        <v>640</v>
      </c>
      <c r="L88" s="259"/>
      <c r="M88" s="269"/>
      <c r="N88" s="269"/>
      <c r="O88" s="2" t="str">
        <f t="shared" si="5"/>
        <v>-</v>
      </c>
    </row>
    <row r="89" spans="3:15" s="2" customFormat="1" ht="82.5" outlineLevel="1">
      <c r="C89" s="6" t="s">
        <v>785</v>
      </c>
      <c r="D89" s="6" t="s">
        <v>791</v>
      </c>
      <c r="E89" s="6"/>
      <c r="F89" s="6"/>
      <c r="G89" s="6"/>
      <c r="H89" s="6"/>
      <c r="I89" s="270"/>
      <c r="J89" s="260"/>
      <c r="K89" s="260" t="s">
        <v>640</v>
      </c>
      <c r="L89" s="260"/>
      <c r="M89" s="270"/>
      <c r="N89" s="270"/>
      <c r="O89" s="2" t="str">
        <f t="shared" si="5"/>
        <v>-</v>
      </c>
    </row>
    <row r="90" spans="3:15" s="2" customFormat="1" ht="82.5" outlineLevel="1">
      <c r="C90" s="6" t="s">
        <v>785</v>
      </c>
      <c r="D90" s="6" t="s">
        <v>792</v>
      </c>
      <c r="E90" s="6"/>
      <c r="F90" s="6"/>
      <c r="G90" s="6"/>
      <c r="H90" s="6"/>
      <c r="I90" s="269"/>
      <c r="J90" s="259"/>
      <c r="K90" s="260" t="s">
        <v>640</v>
      </c>
      <c r="L90" s="259"/>
      <c r="M90" s="269"/>
      <c r="N90" s="269"/>
      <c r="O90" s="2" t="str">
        <f t="shared" si="5"/>
        <v>-</v>
      </c>
    </row>
    <row r="91" spans="3:15" s="2" customFormat="1" ht="82.5" outlineLevel="1">
      <c r="C91" s="6" t="s">
        <v>785</v>
      </c>
      <c r="D91" s="6" t="s">
        <v>793</v>
      </c>
      <c r="E91" s="6"/>
      <c r="F91" s="6"/>
      <c r="G91" s="6"/>
      <c r="H91" s="6"/>
      <c r="I91" s="270"/>
      <c r="J91" s="260"/>
      <c r="K91" s="260" t="s">
        <v>640</v>
      </c>
      <c r="L91" s="260"/>
      <c r="M91" s="270"/>
      <c r="N91" s="270"/>
      <c r="O91" s="2" t="str">
        <f t="shared" si="5"/>
        <v>-</v>
      </c>
    </row>
    <row r="92" spans="3:15" s="2" customFormat="1" ht="82.5" outlineLevel="1">
      <c r="C92" s="6" t="s">
        <v>785</v>
      </c>
      <c r="D92" s="6" t="s">
        <v>794</v>
      </c>
      <c r="E92" s="6"/>
      <c r="F92" s="6"/>
      <c r="G92" s="6"/>
      <c r="H92" s="6"/>
      <c r="I92" s="269"/>
      <c r="J92" s="259"/>
      <c r="K92" s="260" t="s">
        <v>640</v>
      </c>
      <c r="L92" s="259"/>
      <c r="M92" s="269"/>
      <c r="N92" s="269"/>
      <c r="O92" s="2" t="str">
        <f t="shared" si="5"/>
        <v>-</v>
      </c>
    </row>
    <row r="93" spans="3:15" s="2" customFormat="1" ht="82.5" outlineLevel="1">
      <c r="C93" s="6" t="s">
        <v>785</v>
      </c>
      <c r="D93" s="6" t="s">
        <v>795</v>
      </c>
      <c r="E93" s="6"/>
      <c r="F93" s="6"/>
      <c r="G93" s="6"/>
      <c r="H93" s="6"/>
      <c r="I93" s="270"/>
      <c r="J93" s="260"/>
      <c r="K93" s="260" t="s">
        <v>640</v>
      </c>
      <c r="L93" s="260"/>
      <c r="M93" s="270"/>
      <c r="N93" s="270"/>
      <c r="O93" s="2" t="str">
        <f t="shared" si="5"/>
        <v>-</v>
      </c>
    </row>
    <row r="94" spans="3:15" s="2" customFormat="1" ht="82.5" outlineLevel="1">
      <c r="C94" s="6" t="s">
        <v>785</v>
      </c>
      <c r="D94" s="6" t="s">
        <v>796</v>
      </c>
      <c r="E94" s="6"/>
      <c r="F94" s="6"/>
      <c r="G94" s="6"/>
      <c r="H94" s="6"/>
      <c r="I94" s="269"/>
      <c r="J94" s="259"/>
      <c r="K94" s="260" t="s">
        <v>640</v>
      </c>
      <c r="L94" s="259"/>
      <c r="M94" s="269"/>
      <c r="N94" s="269"/>
      <c r="O94" s="2" t="str">
        <f t="shared" si="5"/>
        <v>-</v>
      </c>
    </row>
    <row r="95" spans="3:15" s="2" customFormat="1" ht="82.5" outlineLevel="1">
      <c r="C95" s="6" t="s">
        <v>785</v>
      </c>
      <c r="D95" s="6" t="s">
        <v>797</v>
      </c>
      <c r="E95" s="6"/>
      <c r="F95" s="6"/>
      <c r="G95" s="6"/>
      <c r="H95" s="6"/>
      <c r="I95" s="270"/>
      <c r="J95" s="260"/>
      <c r="K95" s="260" t="s">
        <v>640</v>
      </c>
      <c r="L95" s="260"/>
      <c r="M95" s="270"/>
      <c r="N95" s="270"/>
      <c r="O95" s="2" t="str">
        <f t="shared" si="5"/>
        <v>-</v>
      </c>
    </row>
    <row r="96" spans="3:15" s="2" customFormat="1" ht="82.5" outlineLevel="1">
      <c r="C96" s="263" t="s">
        <v>902</v>
      </c>
      <c r="D96" s="262" t="s">
        <v>798</v>
      </c>
      <c r="E96" s="262"/>
      <c r="F96" s="262"/>
      <c r="G96" s="262"/>
      <c r="H96" s="262"/>
      <c r="I96" s="271"/>
      <c r="J96" s="260"/>
      <c r="K96" s="260" t="s">
        <v>640</v>
      </c>
      <c r="L96" s="260"/>
      <c r="M96" s="271"/>
      <c r="N96" s="271"/>
      <c r="O96" s="2" t="str">
        <f t="shared" si="5"/>
        <v>-</v>
      </c>
    </row>
    <row r="97" spans="3:15" s="2" customFormat="1" ht="82.5" outlineLevel="1">
      <c r="C97" s="6" t="s">
        <v>798</v>
      </c>
      <c r="D97" s="6" t="s">
        <v>799</v>
      </c>
      <c r="E97" s="6"/>
      <c r="F97" s="6"/>
      <c r="G97" s="6"/>
      <c r="H97" s="6"/>
      <c r="I97" s="270"/>
      <c r="J97" s="260"/>
      <c r="K97" s="260" t="s">
        <v>640</v>
      </c>
      <c r="L97" s="260"/>
      <c r="M97" s="270"/>
      <c r="N97" s="270"/>
      <c r="O97" s="2" t="str">
        <f t="shared" si="5"/>
        <v>-</v>
      </c>
    </row>
    <row r="98" spans="3:15" s="2" customFormat="1" ht="82.5" outlineLevel="1">
      <c r="C98" s="6" t="s">
        <v>798</v>
      </c>
      <c r="D98" s="6" t="s">
        <v>800</v>
      </c>
      <c r="E98" s="6"/>
      <c r="F98" s="6"/>
      <c r="G98" s="6"/>
      <c r="H98" s="6"/>
      <c r="I98" s="270"/>
      <c r="J98" s="260"/>
      <c r="K98" s="260" t="s">
        <v>640</v>
      </c>
      <c r="L98" s="260"/>
      <c r="M98" s="270"/>
      <c r="N98" s="270"/>
      <c r="O98" s="2" t="str">
        <f t="shared" si="5"/>
        <v>-</v>
      </c>
    </row>
    <row r="99" spans="3:15" s="2" customFormat="1" ht="82.5" outlineLevel="1">
      <c r="C99" s="6" t="s">
        <v>798</v>
      </c>
      <c r="D99" s="6" t="s">
        <v>801</v>
      </c>
      <c r="E99" s="6"/>
      <c r="F99" s="6"/>
      <c r="G99" s="6"/>
      <c r="H99" s="6"/>
      <c r="I99" s="269"/>
      <c r="J99" s="259"/>
      <c r="K99" s="260" t="s">
        <v>640</v>
      </c>
      <c r="L99" s="259"/>
      <c r="M99" s="269"/>
      <c r="N99" s="269"/>
      <c r="O99" s="2" t="str">
        <f t="shared" ref="O99:O130" si="6">IF(AND(K99&lt;&gt;"",M99&lt;&gt;""),"ok","-")</f>
        <v>-</v>
      </c>
    </row>
    <row r="100" spans="3:15" s="2" customFormat="1" ht="82.5" outlineLevel="1">
      <c r="C100" s="6" t="s">
        <v>798</v>
      </c>
      <c r="D100" s="6" t="s">
        <v>802</v>
      </c>
      <c r="E100" s="6"/>
      <c r="F100" s="6"/>
      <c r="G100" s="6"/>
      <c r="H100" s="6"/>
      <c r="I100" s="270"/>
      <c r="J100" s="260"/>
      <c r="K100" s="260" t="s">
        <v>640</v>
      </c>
      <c r="L100" s="260"/>
      <c r="M100" s="270"/>
      <c r="N100" s="270"/>
      <c r="O100" s="2" t="str">
        <f t="shared" si="6"/>
        <v>-</v>
      </c>
    </row>
    <row r="101" spans="3:15" s="2" customFormat="1" ht="82.5" outlineLevel="1">
      <c r="C101" s="6" t="s">
        <v>798</v>
      </c>
      <c r="D101" s="6" t="s">
        <v>803</v>
      </c>
      <c r="E101" s="6"/>
      <c r="F101" s="6"/>
      <c r="G101" s="6"/>
      <c r="H101" s="6"/>
      <c r="I101" s="269"/>
      <c r="J101" s="259"/>
      <c r="K101" s="260" t="s">
        <v>640</v>
      </c>
      <c r="L101" s="259"/>
      <c r="M101" s="269"/>
      <c r="N101" s="269"/>
      <c r="O101" s="2" t="str">
        <f t="shared" si="6"/>
        <v>-</v>
      </c>
    </row>
    <row r="102" spans="3:15" s="2" customFormat="1" ht="82.5" outlineLevel="1">
      <c r="C102" s="6" t="s">
        <v>798</v>
      </c>
      <c r="D102" s="6" t="s">
        <v>804</v>
      </c>
      <c r="E102" s="6"/>
      <c r="F102" s="6"/>
      <c r="G102" s="6"/>
      <c r="H102" s="6"/>
      <c r="I102" s="270"/>
      <c r="J102" s="260"/>
      <c r="K102" s="260" t="s">
        <v>640</v>
      </c>
      <c r="L102" s="260"/>
      <c r="M102" s="270"/>
      <c r="N102" s="270"/>
      <c r="O102" s="2" t="str">
        <f t="shared" si="6"/>
        <v>-</v>
      </c>
    </row>
    <row r="103" spans="3:15" s="2" customFormat="1" ht="82.5" outlineLevel="1">
      <c r="C103" s="6" t="s">
        <v>798</v>
      </c>
      <c r="D103" s="6" t="s">
        <v>805</v>
      </c>
      <c r="E103" s="6"/>
      <c r="F103" s="6"/>
      <c r="G103" s="6"/>
      <c r="H103" s="6"/>
      <c r="I103" s="269"/>
      <c r="J103" s="259"/>
      <c r="K103" s="260" t="s">
        <v>640</v>
      </c>
      <c r="L103" s="259"/>
      <c r="M103" s="269"/>
      <c r="N103" s="269"/>
      <c r="O103" s="2" t="str">
        <f t="shared" si="6"/>
        <v>-</v>
      </c>
    </row>
    <row r="104" spans="3:15" s="2" customFormat="1" ht="82.5" outlineLevel="1">
      <c r="C104" s="6" t="s">
        <v>798</v>
      </c>
      <c r="D104" s="6" t="s">
        <v>806</v>
      </c>
      <c r="E104" s="6"/>
      <c r="F104" s="6"/>
      <c r="G104" s="6"/>
      <c r="H104" s="6"/>
      <c r="I104" s="270"/>
      <c r="J104" s="260"/>
      <c r="K104" s="260" t="s">
        <v>640</v>
      </c>
      <c r="L104" s="260"/>
      <c r="M104" s="270"/>
      <c r="N104" s="270"/>
      <c r="O104" s="2" t="str">
        <f t="shared" si="6"/>
        <v>-</v>
      </c>
    </row>
    <row r="105" spans="3:15" s="2" customFormat="1" ht="82.5" outlineLevel="1">
      <c r="C105" s="6" t="s">
        <v>798</v>
      </c>
      <c r="D105" s="6" t="s">
        <v>807</v>
      </c>
      <c r="E105" s="6"/>
      <c r="F105" s="6"/>
      <c r="G105" s="6"/>
      <c r="H105" s="6"/>
      <c r="I105" s="269"/>
      <c r="J105" s="259"/>
      <c r="K105" s="260" t="s">
        <v>640</v>
      </c>
      <c r="L105" s="259"/>
      <c r="M105" s="269"/>
      <c r="N105" s="269"/>
      <c r="O105" s="2" t="str">
        <f t="shared" si="6"/>
        <v>-</v>
      </c>
    </row>
    <row r="106" spans="3:15" s="2" customFormat="1" ht="82.5" outlineLevel="1">
      <c r="C106" s="6" t="s">
        <v>798</v>
      </c>
      <c r="D106" s="6" t="s">
        <v>808</v>
      </c>
      <c r="E106" s="6"/>
      <c r="F106" s="6"/>
      <c r="G106" s="6"/>
      <c r="H106" s="6"/>
      <c r="I106" s="270"/>
      <c r="J106" s="260"/>
      <c r="K106" s="260" t="s">
        <v>640</v>
      </c>
      <c r="L106" s="260"/>
      <c r="M106" s="270"/>
      <c r="N106" s="270"/>
      <c r="O106" s="2" t="str">
        <f t="shared" si="6"/>
        <v>-</v>
      </c>
    </row>
    <row r="107" spans="3:15" s="2" customFormat="1" ht="82.5" outlineLevel="1">
      <c r="C107" s="6" t="s">
        <v>798</v>
      </c>
      <c r="D107" s="6" t="s">
        <v>809</v>
      </c>
      <c r="E107" s="6"/>
      <c r="F107" s="6"/>
      <c r="G107" s="6"/>
      <c r="H107" s="6"/>
      <c r="I107" s="269"/>
      <c r="J107" s="259"/>
      <c r="K107" s="260" t="s">
        <v>640</v>
      </c>
      <c r="L107" s="259"/>
      <c r="M107" s="269"/>
      <c r="N107" s="269"/>
      <c r="O107" s="2" t="str">
        <f t="shared" si="6"/>
        <v>-</v>
      </c>
    </row>
    <row r="108" spans="3:15" s="2" customFormat="1" ht="82.5" outlineLevel="1">
      <c r="C108" s="6" t="s">
        <v>798</v>
      </c>
      <c r="D108" s="6" t="s">
        <v>810</v>
      </c>
      <c r="E108" s="6"/>
      <c r="F108" s="6"/>
      <c r="G108" s="6"/>
      <c r="H108" s="6"/>
      <c r="I108" s="270"/>
      <c r="J108" s="260"/>
      <c r="K108" s="260" t="s">
        <v>640</v>
      </c>
      <c r="L108" s="260"/>
      <c r="M108" s="270"/>
      <c r="N108" s="270"/>
      <c r="O108" s="2" t="str">
        <f t="shared" si="6"/>
        <v>-</v>
      </c>
    </row>
    <row r="109" spans="3:15" s="2" customFormat="1" ht="82.5" outlineLevel="1">
      <c r="C109" s="263" t="s">
        <v>902</v>
      </c>
      <c r="D109" s="262" t="s">
        <v>811</v>
      </c>
      <c r="E109" s="262"/>
      <c r="F109" s="262"/>
      <c r="G109" s="262"/>
      <c r="H109" s="262"/>
      <c r="I109" s="271"/>
      <c r="J109" s="260"/>
      <c r="K109" s="260" t="s">
        <v>640</v>
      </c>
      <c r="L109" s="260"/>
      <c r="M109" s="271"/>
      <c r="N109" s="271"/>
      <c r="O109" s="2" t="str">
        <f t="shared" si="6"/>
        <v>-</v>
      </c>
    </row>
    <row r="110" spans="3:15" s="2" customFormat="1" ht="82.5" outlineLevel="1">
      <c r="C110" s="6" t="s">
        <v>811</v>
      </c>
      <c r="D110" s="6" t="s">
        <v>812</v>
      </c>
      <c r="E110" s="6"/>
      <c r="F110" s="6"/>
      <c r="G110" s="6"/>
      <c r="H110" s="6"/>
      <c r="I110" s="270"/>
      <c r="J110" s="260"/>
      <c r="K110" s="260" t="s">
        <v>640</v>
      </c>
      <c r="L110" s="260"/>
      <c r="M110" s="270"/>
      <c r="N110" s="270"/>
      <c r="O110" s="2" t="str">
        <f t="shared" si="6"/>
        <v>-</v>
      </c>
    </row>
    <row r="111" spans="3:15" s="2" customFormat="1" ht="82.5" outlineLevel="1">
      <c r="C111" s="6" t="s">
        <v>811</v>
      </c>
      <c r="D111" s="6" t="s">
        <v>813</v>
      </c>
      <c r="E111" s="6"/>
      <c r="F111" s="6"/>
      <c r="G111" s="6"/>
      <c r="H111" s="6"/>
      <c r="I111" s="270"/>
      <c r="J111" s="260"/>
      <c r="K111" s="260" t="s">
        <v>640</v>
      </c>
      <c r="L111" s="260"/>
      <c r="M111" s="270"/>
      <c r="N111" s="270"/>
      <c r="O111" s="2" t="str">
        <f t="shared" si="6"/>
        <v>-</v>
      </c>
    </row>
    <row r="112" spans="3:15" s="2" customFormat="1" ht="82.5" outlineLevel="1">
      <c r="C112" s="6" t="s">
        <v>811</v>
      </c>
      <c r="D112" s="6" t="s">
        <v>814</v>
      </c>
      <c r="E112" s="6"/>
      <c r="F112" s="6"/>
      <c r="G112" s="6"/>
      <c r="H112" s="6"/>
      <c r="I112" s="269"/>
      <c r="J112" s="259"/>
      <c r="K112" s="260" t="s">
        <v>640</v>
      </c>
      <c r="L112" s="259"/>
      <c r="M112" s="269"/>
      <c r="N112" s="269"/>
      <c r="O112" s="2" t="str">
        <f t="shared" si="6"/>
        <v>-</v>
      </c>
    </row>
    <row r="113" spans="3:15" s="2" customFormat="1" ht="82.5" outlineLevel="1">
      <c r="C113" s="6" t="s">
        <v>811</v>
      </c>
      <c r="D113" s="6" t="s">
        <v>815</v>
      </c>
      <c r="E113" s="6"/>
      <c r="F113" s="6"/>
      <c r="G113" s="6"/>
      <c r="H113" s="6"/>
      <c r="I113" s="270"/>
      <c r="J113" s="260"/>
      <c r="K113" s="260" t="s">
        <v>640</v>
      </c>
      <c r="L113" s="260"/>
      <c r="M113" s="270"/>
      <c r="N113" s="270"/>
      <c r="O113" s="2" t="str">
        <f t="shared" si="6"/>
        <v>-</v>
      </c>
    </row>
    <row r="114" spans="3:15" s="2" customFormat="1" ht="82.5" outlineLevel="1">
      <c r="C114" s="6" t="s">
        <v>811</v>
      </c>
      <c r="D114" s="6" t="s">
        <v>816</v>
      </c>
      <c r="E114" s="6"/>
      <c r="F114" s="6"/>
      <c r="G114" s="6"/>
      <c r="H114" s="6"/>
      <c r="I114" s="269"/>
      <c r="J114" s="259"/>
      <c r="K114" s="260" t="s">
        <v>640</v>
      </c>
      <c r="L114" s="259"/>
      <c r="M114" s="269"/>
      <c r="N114" s="269"/>
      <c r="O114" s="2" t="str">
        <f t="shared" si="6"/>
        <v>-</v>
      </c>
    </row>
    <row r="115" spans="3:15" s="2" customFormat="1" ht="82.5" outlineLevel="1">
      <c r="C115" s="6" t="s">
        <v>811</v>
      </c>
      <c r="D115" s="6" t="s">
        <v>817</v>
      </c>
      <c r="E115" s="6"/>
      <c r="F115" s="6"/>
      <c r="G115" s="6"/>
      <c r="H115" s="6"/>
      <c r="I115" s="270"/>
      <c r="J115" s="260"/>
      <c r="K115" s="260" t="s">
        <v>640</v>
      </c>
      <c r="L115" s="260"/>
      <c r="M115" s="270"/>
      <c r="N115" s="270"/>
      <c r="O115" s="2" t="str">
        <f t="shared" si="6"/>
        <v>-</v>
      </c>
    </row>
    <row r="116" spans="3:15" s="2" customFormat="1" ht="82.5" outlineLevel="1">
      <c r="C116" s="6" t="s">
        <v>811</v>
      </c>
      <c r="D116" s="6" t="s">
        <v>818</v>
      </c>
      <c r="E116" s="6"/>
      <c r="F116" s="6"/>
      <c r="G116" s="6"/>
      <c r="H116" s="6"/>
      <c r="I116" s="269"/>
      <c r="J116" s="259"/>
      <c r="K116" s="260" t="s">
        <v>640</v>
      </c>
      <c r="L116" s="259"/>
      <c r="M116" s="269"/>
      <c r="N116" s="269"/>
      <c r="O116" s="2" t="str">
        <f t="shared" si="6"/>
        <v>-</v>
      </c>
    </row>
    <row r="117" spans="3:15" s="2" customFormat="1" ht="82.5" outlineLevel="1">
      <c r="C117" s="6" t="s">
        <v>811</v>
      </c>
      <c r="D117" s="6" t="s">
        <v>819</v>
      </c>
      <c r="E117" s="6"/>
      <c r="F117" s="6"/>
      <c r="G117" s="6"/>
      <c r="H117" s="6"/>
      <c r="I117" s="270"/>
      <c r="J117" s="260"/>
      <c r="K117" s="260" t="s">
        <v>640</v>
      </c>
      <c r="L117" s="260"/>
      <c r="M117" s="270"/>
      <c r="N117" s="270"/>
      <c r="O117" s="2" t="str">
        <f t="shared" si="6"/>
        <v>-</v>
      </c>
    </row>
    <row r="118" spans="3:15" s="2" customFormat="1" ht="82.5" outlineLevel="1">
      <c r="C118" s="6" t="s">
        <v>811</v>
      </c>
      <c r="D118" s="6" t="s">
        <v>820</v>
      </c>
      <c r="E118" s="6"/>
      <c r="F118" s="6"/>
      <c r="G118" s="6"/>
      <c r="H118" s="6"/>
      <c r="I118" s="269"/>
      <c r="J118" s="259"/>
      <c r="K118" s="260" t="s">
        <v>640</v>
      </c>
      <c r="L118" s="259"/>
      <c r="M118" s="269"/>
      <c r="N118" s="269"/>
      <c r="O118" s="2" t="str">
        <f t="shared" si="6"/>
        <v>-</v>
      </c>
    </row>
    <row r="119" spans="3:15" s="2" customFormat="1" ht="82.5" outlineLevel="1">
      <c r="C119" s="6" t="s">
        <v>811</v>
      </c>
      <c r="D119" s="6" t="s">
        <v>821</v>
      </c>
      <c r="E119" s="6"/>
      <c r="F119" s="6"/>
      <c r="G119" s="6"/>
      <c r="H119" s="6"/>
      <c r="I119" s="270"/>
      <c r="J119" s="260"/>
      <c r="K119" s="260" t="s">
        <v>640</v>
      </c>
      <c r="L119" s="260"/>
      <c r="M119" s="270"/>
      <c r="N119" s="270"/>
      <c r="O119" s="2" t="str">
        <f t="shared" si="6"/>
        <v>-</v>
      </c>
    </row>
    <row r="120" spans="3:15" s="2" customFormat="1" ht="82.5" outlineLevel="1">
      <c r="C120" s="6" t="s">
        <v>811</v>
      </c>
      <c r="D120" s="6" t="s">
        <v>822</v>
      </c>
      <c r="E120" s="6"/>
      <c r="F120" s="6"/>
      <c r="G120" s="6"/>
      <c r="H120" s="6"/>
      <c r="I120" s="269"/>
      <c r="J120" s="259"/>
      <c r="K120" s="260" t="s">
        <v>640</v>
      </c>
      <c r="L120" s="259"/>
      <c r="M120" s="269"/>
      <c r="N120" s="269"/>
      <c r="O120" s="2" t="str">
        <f t="shared" si="6"/>
        <v>-</v>
      </c>
    </row>
    <row r="121" spans="3:15" s="2" customFormat="1" ht="82.5" outlineLevel="1">
      <c r="C121" s="6" t="s">
        <v>811</v>
      </c>
      <c r="D121" s="6" t="s">
        <v>823</v>
      </c>
      <c r="E121" s="6"/>
      <c r="F121" s="6"/>
      <c r="G121" s="6"/>
      <c r="H121" s="6"/>
      <c r="I121" s="270"/>
      <c r="J121" s="260"/>
      <c r="K121" s="260" t="s">
        <v>640</v>
      </c>
      <c r="L121" s="260"/>
      <c r="M121" s="270"/>
      <c r="N121" s="270"/>
      <c r="O121" s="2" t="str">
        <f t="shared" si="6"/>
        <v>-</v>
      </c>
    </row>
    <row r="122" spans="3:15" s="2" customFormat="1" ht="82.5" outlineLevel="1">
      <c r="C122" s="263" t="s">
        <v>902</v>
      </c>
      <c r="D122" s="262" t="s">
        <v>824</v>
      </c>
      <c r="E122" s="262"/>
      <c r="F122" s="262"/>
      <c r="G122" s="262"/>
      <c r="H122" s="262"/>
      <c r="I122" s="271"/>
      <c r="J122" s="260"/>
      <c r="K122" s="260" t="s">
        <v>640</v>
      </c>
      <c r="L122" s="260"/>
      <c r="M122" s="271"/>
      <c r="N122" s="271"/>
      <c r="O122" s="2" t="str">
        <f t="shared" si="6"/>
        <v>-</v>
      </c>
    </row>
    <row r="123" spans="3:15" s="2" customFormat="1" ht="82.5" outlineLevel="1">
      <c r="C123" s="6" t="s">
        <v>824</v>
      </c>
      <c r="D123" s="6" t="s">
        <v>825</v>
      </c>
      <c r="E123" s="6"/>
      <c r="F123" s="6"/>
      <c r="G123" s="6"/>
      <c r="H123" s="6"/>
      <c r="I123" s="270"/>
      <c r="J123" s="260"/>
      <c r="K123" s="260" t="s">
        <v>640</v>
      </c>
      <c r="L123" s="260"/>
      <c r="M123" s="270"/>
      <c r="N123" s="270"/>
      <c r="O123" s="2" t="str">
        <f t="shared" si="6"/>
        <v>-</v>
      </c>
    </row>
    <row r="124" spans="3:15" s="2" customFormat="1" ht="82.5" outlineLevel="1">
      <c r="C124" s="6" t="s">
        <v>824</v>
      </c>
      <c r="D124" s="6" t="s">
        <v>826</v>
      </c>
      <c r="E124" s="6"/>
      <c r="F124" s="6"/>
      <c r="G124" s="6"/>
      <c r="H124" s="6"/>
      <c r="I124" s="270"/>
      <c r="J124" s="260"/>
      <c r="K124" s="260" t="s">
        <v>640</v>
      </c>
      <c r="L124" s="260"/>
      <c r="M124" s="270"/>
      <c r="N124" s="270"/>
      <c r="O124" s="2" t="str">
        <f t="shared" si="6"/>
        <v>-</v>
      </c>
    </row>
    <row r="125" spans="3:15" s="2" customFormat="1" ht="82.5" outlineLevel="1">
      <c r="C125" s="6" t="s">
        <v>824</v>
      </c>
      <c r="D125" s="6" t="s">
        <v>827</v>
      </c>
      <c r="E125" s="6"/>
      <c r="F125" s="6"/>
      <c r="G125" s="6"/>
      <c r="H125" s="6"/>
      <c r="I125" s="269"/>
      <c r="J125" s="259"/>
      <c r="K125" s="260" t="s">
        <v>640</v>
      </c>
      <c r="L125" s="259"/>
      <c r="M125" s="269"/>
      <c r="N125" s="269"/>
      <c r="O125" s="2" t="str">
        <f t="shared" si="6"/>
        <v>-</v>
      </c>
    </row>
    <row r="126" spans="3:15" s="2" customFormat="1" ht="82.5" outlineLevel="1">
      <c r="C126" s="6" t="s">
        <v>824</v>
      </c>
      <c r="D126" s="6" t="s">
        <v>828</v>
      </c>
      <c r="E126" s="6"/>
      <c r="F126" s="6"/>
      <c r="G126" s="6"/>
      <c r="H126" s="6"/>
      <c r="I126" s="270"/>
      <c r="J126" s="260"/>
      <c r="K126" s="260" t="s">
        <v>640</v>
      </c>
      <c r="L126" s="260"/>
      <c r="M126" s="270"/>
      <c r="N126" s="270"/>
      <c r="O126" s="2" t="str">
        <f t="shared" si="6"/>
        <v>-</v>
      </c>
    </row>
    <row r="127" spans="3:15" s="2" customFormat="1" ht="82.5" outlineLevel="1">
      <c r="C127" s="6" t="s">
        <v>824</v>
      </c>
      <c r="D127" s="6" t="s">
        <v>829</v>
      </c>
      <c r="E127" s="6"/>
      <c r="F127" s="6"/>
      <c r="G127" s="6"/>
      <c r="H127" s="6"/>
      <c r="I127" s="269"/>
      <c r="J127" s="259"/>
      <c r="K127" s="260" t="s">
        <v>640</v>
      </c>
      <c r="L127" s="259"/>
      <c r="M127" s="269"/>
      <c r="N127" s="269"/>
      <c r="O127" s="2" t="str">
        <f t="shared" si="6"/>
        <v>-</v>
      </c>
    </row>
    <row r="128" spans="3:15" s="2" customFormat="1" ht="82.5" outlineLevel="1">
      <c r="C128" s="6" t="s">
        <v>824</v>
      </c>
      <c r="D128" s="6" t="s">
        <v>830</v>
      </c>
      <c r="E128" s="6"/>
      <c r="F128" s="6"/>
      <c r="G128" s="6"/>
      <c r="H128" s="6"/>
      <c r="I128" s="270"/>
      <c r="J128" s="260"/>
      <c r="K128" s="260" t="s">
        <v>640</v>
      </c>
      <c r="L128" s="260"/>
      <c r="M128" s="270"/>
      <c r="N128" s="270"/>
      <c r="O128" s="2" t="str">
        <f t="shared" si="6"/>
        <v>-</v>
      </c>
    </row>
    <row r="129" spans="3:15" s="2" customFormat="1" ht="82.5" outlineLevel="1">
      <c r="C129" s="6" t="s">
        <v>824</v>
      </c>
      <c r="D129" s="6" t="s">
        <v>831</v>
      </c>
      <c r="E129" s="6"/>
      <c r="F129" s="6"/>
      <c r="G129" s="6"/>
      <c r="H129" s="6"/>
      <c r="I129" s="269"/>
      <c r="J129" s="259"/>
      <c r="K129" s="260" t="s">
        <v>640</v>
      </c>
      <c r="L129" s="259"/>
      <c r="M129" s="269"/>
      <c r="N129" s="269"/>
      <c r="O129" s="2" t="str">
        <f t="shared" si="6"/>
        <v>-</v>
      </c>
    </row>
    <row r="130" spans="3:15" s="2" customFormat="1" ht="82.5" outlineLevel="1">
      <c r="C130" s="6" t="s">
        <v>824</v>
      </c>
      <c r="D130" s="6" t="s">
        <v>832</v>
      </c>
      <c r="E130" s="6"/>
      <c r="F130" s="6"/>
      <c r="G130" s="6"/>
      <c r="H130" s="6"/>
      <c r="I130" s="270"/>
      <c r="J130" s="260"/>
      <c r="K130" s="260" t="s">
        <v>640</v>
      </c>
      <c r="L130" s="260"/>
      <c r="M130" s="270"/>
      <c r="N130" s="270"/>
      <c r="O130" s="2" t="str">
        <f t="shared" si="6"/>
        <v>-</v>
      </c>
    </row>
    <row r="131" spans="3:15" s="2" customFormat="1" ht="82.5" outlineLevel="1">
      <c r="C131" s="6" t="s">
        <v>824</v>
      </c>
      <c r="D131" s="6" t="s">
        <v>833</v>
      </c>
      <c r="E131" s="6"/>
      <c r="F131" s="6"/>
      <c r="G131" s="6"/>
      <c r="H131" s="6"/>
      <c r="I131" s="269"/>
      <c r="J131" s="259"/>
      <c r="K131" s="260" t="s">
        <v>640</v>
      </c>
      <c r="L131" s="259"/>
      <c r="M131" s="269"/>
      <c r="N131" s="269"/>
      <c r="O131" s="2" t="str">
        <f t="shared" ref="O131:O162" si="7">IF(AND(K131&lt;&gt;"",M131&lt;&gt;""),"ok","-")</f>
        <v>-</v>
      </c>
    </row>
    <row r="132" spans="3:15" s="2" customFormat="1" ht="82.5" outlineLevel="1">
      <c r="C132" s="6" t="s">
        <v>824</v>
      </c>
      <c r="D132" s="6" t="s">
        <v>834</v>
      </c>
      <c r="E132" s="6"/>
      <c r="F132" s="6"/>
      <c r="G132" s="6"/>
      <c r="H132" s="6"/>
      <c r="I132" s="270"/>
      <c r="J132" s="260"/>
      <c r="K132" s="260" t="s">
        <v>640</v>
      </c>
      <c r="L132" s="260"/>
      <c r="M132" s="270"/>
      <c r="N132" s="270"/>
      <c r="O132" s="2" t="str">
        <f t="shared" si="7"/>
        <v>-</v>
      </c>
    </row>
    <row r="133" spans="3:15" s="2" customFormat="1" ht="82.5" outlineLevel="1">
      <c r="C133" s="6" t="s">
        <v>824</v>
      </c>
      <c r="D133" s="6" t="s">
        <v>835</v>
      </c>
      <c r="E133" s="6"/>
      <c r="F133" s="6"/>
      <c r="G133" s="6"/>
      <c r="H133" s="6"/>
      <c r="I133" s="269"/>
      <c r="J133" s="259"/>
      <c r="K133" s="260" t="s">
        <v>640</v>
      </c>
      <c r="L133" s="259"/>
      <c r="M133" s="269"/>
      <c r="N133" s="269"/>
      <c r="O133" s="2" t="str">
        <f t="shared" si="7"/>
        <v>-</v>
      </c>
    </row>
    <row r="134" spans="3:15" s="2" customFormat="1" ht="82.5" outlineLevel="1">
      <c r="C134" s="6" t="s">
        <v>824</v>
      </c>
      <c r="D134" s="6" t="s">
        <v>836</v>
      </c>
      <c r="E134" s="6"/>
      <c r="F134" s="6"/>
      <c r="G134" s="6"/>
      <c r="H134" s="6"/>
      <c r="I134" s="270"/>
      <c r="J134" s="260"/>
      <c r="K134" s="260" t="s">
        <v>640</v>
      </c>
      <c r="L134" s="260"/>
      <c r="M134" s="270"/>
      <c r="N134" s="270"/>
      <c r="O134" s="2" t="str">
        <f t="shared" si="7"/>
        <v>-</v>
      </c>
    </row>
    <row r="135" spans="3:15" s="2" customFormat="1" ht="82.5" outlineLevel="1">
      <c r="C135" s="263" t="s">
        <v>902</v>
      </c>
      <c r="D135" s="262" t="s">
        <v>837</v>
      </c>
      <c r="E135" s="262"/>
      <c r="F135" s="262"/>
      <c r="G135" s="262"/>
      <c r="H135" s="262"/>
      <c r="I135" s="271"/>
      <c r="J135" s="260"/>
      <c r="K135" s="260" t="s">
        <v>640</v>
      </c>
      <c r="L135" s="260"/>
      <c r="M135" s="271"/>
      <c r="N135" s="271"/>
      <c r="O135" s="2" t="str">
        <f t="shared" si="7"/>
        <v>-</v>
      </c>
    </row>
    <row r="136" spans="3:15" s="2" customFormat="1" ht="82.5" outlineLevel="1">
      <c r="C136" s="6" t="s">
        <v>837</v>
      </c>
      <c r="D136" s="6" t="s">
        <v>838</v>
      </c>
      <c r="E136" s="6"/>
      <c r="F136" s="6"/>
      <c r="G136" s="6"/>
      <c r="H136" s="6"/>
      <c r="I136" s="270"/>
      <c r="J136" s="260"/>
      <c r="K136" s="260" t="s">
        <v>640</v>
      </c>
      <c r="L136" s="260"/>
      <c r="M136" s="270"/>
      <c r="N136" s="270"/>
      <c r="O136" s="2" t="str">
        <f t="shared" si="7"/>
        <v>-</v>
      </c>
    </row>
    <row r="137" spans="3:15" s="2" customFormat="1" ht="82.5" outlineLevel="1">
      <c r="C137" s="6" t="s">
        <v>837</v>
      </c>
      <c r="D137" s="6" t="s">
        <v>839</v>
      </c>
      <c r="E137" s="6"/>
      <c r="F137" s="6"/>
      <c r="G137" s="6"/>
      <c r="H137" s="6"/>
      <c r="I137" s="270"/>
      <c r="J137" s="260"/>
      <c r="K137" s="260" t="s">
        <v>640</v>
      </c>
      <c r="L137" s="260"/>
      <c r="M137" s="270"/>
      <c r="N137" s="270"/>
      <c r="O137" s="2" t="str">
        <f t="shared" si="7"/>
        <v>-</v>
      </c>
    </row>
    <row r="138" spans="3:15" s="2" customFormat="1" ht="82.5" outlineLevel="1">
      <c r="C138" s="6" t="s">
        <v>837</v>
      </c>
      <c r="D138" s="6" t="s">
        <v>840</v>
      </c>
      <c r="E138" s="6"/>
      <c r="F138" s="6"/>
      <c r="G138" s="6"/>
      <c r="H138" s="6"/>
      <c r="I138" s="269"/>
      <c r="J138" s="259"/>
      <c r="K138" s="260" t="s">
        <v>640</v>
      </c>
      <c r="L138" s="259"/>
      <c r="M138" s="269"/>
      <c r="N138" s="269"/>
      <c r="O138" s="2" t="str">
        <f t="shared" si="7"/>
        <v>-</v>
      </c>
    </row>
    <row r="139" spans="3:15" s="2" customFormat="1" ht="82.5" outlineLevel="1">
      <c r="C139" s="6" t="s">
        <v>837</v>
      </c>
      <c r="D139" s="6" t="s">
        <v>841</v>
      </c>
      <c r="E139" s="6"/>
      <c r="F139" s="6"/>
      <c r="G139" s="6"/>
      <c r="H139" s="6"/>
      <c r="I139" s="270"/>
      <c r="J139" s="260"/>
      <c r="K139" s="260" t="s">
        <v>640</v>
      </c>
      <c r="L139" s="260"/>
      <c r="M139" s="270"/>
      <c r="N139" s="270"/>
      <c r="O139" s="2" t="str">
        <f t="shared" si="7"/>
        <v>-</v>
      </c>
    </row>
    <row r="140" spans="3:15" s="2" customFormat="1" ht="82.5" outlineLevel="1">
      <c r="C140" s="6" t="s">
        <v>837</v>
      </c>
      <c r="D140" s="6" t="s">
        <v>842</v>
      </c>
      <c r="E140" s="6"/>
      <c r="F140" s="6"/>
      <c r="G140" s="6"/>
      <c r="H140" s="6"/>
      <c r="I140" s="269"/>
      <c r="J140" s="259"/>
      <c r="K140" s="260" t="s">
        <v>640</v>
      </c>
      <c r="L140" s="259"/>
      <c r="M140" s="269"/>
      <c r="N140" s="269"/>
      <c r="O140" s="2" t="str">
        <f t="shared" si="7"/>
        <v>-</v>
      </c>
    </row>
    <row r="141" spans="3:15" s="2" customFormat="1" ht="82.5" outlineLevel="1">
      <c r="C141" s="6" t="s">
        <v>837</v>
      </c>
      <c r="D141" s="6" t="s">
        <v>843</v>
      </c>
      <c r="E141" s="6"/>
      <c r="F141" s="6"/>
      <c r="G141" s="6"/>
      <c r="H141" s="6"/>
      <c r="I141" s="270"/>
      <c r="J141" s="260"/>
      <c r="K141" s="260" t="s">
        <v>640</v>
      </c>
      <c r="L141" s="260"/>
      <c r="M141" s="270"/>
      <c r="N141" s="270"/>
      <c r="O141" s="2" t="str">
        <f t="shared" si="7"/>
        <v>-</v>
      </c>
    </row>
    <row r="142" spans="3:15" s="2" customFormat="1" ht="82.5" outlineLevel="1">
      <c r="C142" s="6" t="s">
        <v>837</v>
      </c>
      <c r="D142" s="6" t="s">
        <v>844</v>
      </c>
      <c r="E142" s="6"/>
      <c r="F142" s="6"/>
      <c r="G142" s="6"/>
      <c r="H142" s="6"/>
      <c r="I142" s="269"/>
      <c r="J142" s="259"/>
      <c r="K142" s="260" t="s">
        <v>640</v>
      </c>
      <c r="L142" s="259"/>
      <c r="M142" s="269"/>
      <c r="N142" s="269"/>
      <c r="O142" s="2" t="str">
        <f t="shared" si="7"/>
        <v>-</v>
      </c>
    </row>
    <row r="143" spans="3:15" s="2" customFormat="1" ht="82.5" outlineLevel="1">
      <c r="C143" s="6" t="s">
        <v>837</v>
      </c>
      <c r="D143" s="6" t="s">
        <v>845</v>
      </c>
      <c r="E143" s="6"/>
      <c r="F143" s="6"/>
      <c r="G143" s="6"/>
      <c r="H143" s="6"/>
      <c r="I143" s="270"/>
      <c r="J143" s="260"/>
      <c r="K143" s="260" t="s">
        <v>640</v>
      </c>
      <c r="L143" s="260"/>
      <c r="M143" s="270"/>
      <c r="N143" s="270"/>
      <c r="O143" s="2" t="str">
        <f t="shared" si="7"/>
        <v>-</v>
      </c>
    </row>
    <row r="144" spans="3:15" s="2" customFormat="1" ht="82.5" outlineLevel="1">
      <c r="C144" s="6" t="s">
        <v>837</v>
      </c>
      <c r="D144" s="6" t="s">
        <v>846</v>
      </c>
      <c r="E144" s="6"/>
      <c r="F144" s="6"/>
      <c r="G144" s="6"/>
      <c r="H144" s="6"/>
      <c r="I144" s="269"/>
      <c r="J144" s="259"/>
      <c r="K144" s="260" t="s">
        <v>640</v>
      </c>
      <c r="L144" s="259"/>
      <c r="M144" s="269"/>
      <c r="N144" s="269"/>
      <c r="O144" s="2" t="str">
        <f t="shared" si="7"/>
        <v>-</v>
      </c>
    </row>
    <row r="145" spans="3:15" s="2" customFormat="1" ht="82.5" outlineLevel="1">
      <c r="C145" s="6" t="s">
        <v>837</v>
      </c>
      <c r="D145" s="6" t="s">
        <v>847</v>
      </c>
      <c r="E145" s="6"/>
      <c r="F145" s="6"/>
      <c r="G145" s="6"/>
      <c r="H145" s="6"/>
      <c r="I145" s="270"/>
      <c r="J145" s="260"/>
      <c r="K145" s="260" t="s">
        <v>640</v>
      </c>
      <c r="L145" s="260"/>
      <c r="M145" s="270"/>
      <c r="N145" s="270"/>
      <c r="O145" s="2" t="str">
        <f t="shared" si="7"/>
        <v>-</v>
      </c>
    </row>
    <row r="146" spans="3:15" s="2" customFormat="1" ht="82.5" outlineLevel="1">
      <c r="C146" s="6" t="s">
        <v>837</v>
      </c>
      <c r="D146" s="6" t="s">
        <v>848</v>
      </c>
      <c r="E146" s="6"/>
      <c r="F146" s="6"/>
      <c r="G146" s="6"/>
      <c r="H146" s="6"/>
      <c r="I146" s="269"/>
      <c r="J146" s="259"/>
      <c r="K146" s="260" t="s">
        <v>640</v>
      </c>
      <c r="L146" s="259"/>
      <c r="M146" s="269"/>
      <c r="N146" s="269"/>
      <c r="O146" s="2" t="str">
        <f t="shared" si="7"/>
        <v>-</v>
      </c>
    </row>
    <row r="147" spans="3:15" s="2" customFormat="1" ht="82.5" outlineLevel="1">
      <c r="C147" s="6" t="s">
        <v>837</v>
      </c>
      <c r="D147" s="6" t="s">
        <v>849</v>
      </c>
      <c r="E147" s="6"/>
      <c r="F147" s="6"/>
      <c r="G147" s="6"/>
      <c r="H147" s="6"/>
      <c r="I147" s="270"/>
      <c r="J147" s="260"/>
      <c r="K147" s="260" t="s">
        <v>640</v>
      </c>
      <c r="L147" s="260"/>
      <c r="M147" s="270"/>
      <c r="N147" s="270"/>
      <c r="O147" s="2" t="str">
        <f t="shared" si="7"/>
        <v>-</v>
      </c>
    </row>
    <row r="148" spans="3:15" s="2" customFormat="1" ht="82.5" outlineLevel="1">
      <c r="C148" s="263" t="s">
        <v>902</v>
      </c>
      <c r="D148" s="262" t="s">
        <v>850</v>
      </c>
      <c r="E148" s="262"/>
      <c r="F148" s="262"/>
      <c r="G148" s="262"/>
      <c r="H148" s="262"/>
      <c r="I148" s="271"/>
      <c r="J148" s="260"/>
      <c r="K148" s="260" t="s">
        <v>640</v>
      </c>
      <c r="L148" s="260"/>
      <c r="M148" s="271"/>
      <c r="N148" s="271"/>
      <c r="O148" s="2" t="str">
        <f t="shared" si="7"/>
        <v>-</v>
      </c>
    </row>
    <row r="149" spans="3:15" s="2" customFormat="1" ht="82.5" outlineLevel="1">
      <c r="C149" s="6" t="s">
        <v>850</v>
      </c>
      <c r="D149" s="6" t="s">
        <v>851</v>
      </c>
      <c r="E149" s="6"/>
      <c r="F149" s="6"/>
      <c r="G149" s="6"/>
      <c r="H149" s="6"/>
      <c r="I149" s="270"/>
      <c r="J149" s="260"/>
      <c r="K149" s="260" t="s">
        <v>640</v>
      </c>
      <c r="L149" s="260"/>
      <c r="M149" s="270"/>
      <c r="N149" s="270"/>
      <c r="O149" s="2" t="str">
        <f t="shared" si="7"/>
        <v>-</v>
      </c>
    </row>
    <row r="150" spans="3:15" s="2" customFormat="1" ht="82.5" outlineLevel="1">
      <c r="C150" s="6" t="s">
        <v>850</v>
      </c>
      <c r="D150" s="6" t="s">
        <v>852</v>
      </c>
      <c r="E150" s="6"/>
      <c r="F150" s="6"/>
      <c r="G150" s="6"/>
      <c r="H150" s="6"/>
      <c r="I150" s="270"/>
      <c r="J150" s="260"/>
      <c r="K150" s="260" t="s">
        <v>640</v>
      </c>
      <c r="L150" s="260"/>
      <c r="M150" s="270"/>
      <c r="N150" s="270"/>
      <c r="O150" s="2" t="str">
        <f t="shared" si="7"/>
        <v>-</v>
      </c>
    </row>
    <row r="151" spans="3:15" s="2" customFormat="1" ht="82.5" outlineLevel="1">
      <c r="C151" s="6" t="s">
        <v>850</v>
      </c>
      <c r="D151" s="6" t="s">
        <v>853</v>
      </c>
      <c r="E151" s="6"/>
      <c r="F151" s="6"/>
      <c r="G151" s="6"/>
      <c r="H151" s="6"/>
      <c r="I151" s="269"/>
      <c r="J151" s="259"/>
      <c r="K151" s="260" t="s">
        <v>640</v>
      </c>
      <c r="L151" s="259"/>
      <c r="M151" s="269"/>
      <c r="N151" s="269"/>
      <c r="O151" s="2" t="str">
        <f t="shared" si="7"/>
        <v>-</v>
      </c>
    </row>
    <row r="152" spans="3:15" s="2" customFormat="1" ht="82.5" outlineLevel="1">
      <c r="C152" s="6" t="s">
        <v>850</v>
      </c>
      <c r="D152" s="6" t="s">
        <v>854</v>
      </c>
      <c r="E152" s="6"/>
      <c r="F152" s="6"/>
      <c r="G152" s="6"/>
      <c r="H152" s="6"/>
      <c r="I152" s="270"/>
      <c r="J152" s="260"/>
      <c r="K152" s="260" t="s">
        <v>640</v>
      </c>
      <c r="L152" s="260"/>
      <c r="M152" s="270"/>
      <c r="N152" s="270"/>
      <c r="O152" s="2" t="str">
        <f t="shared" si="7"/>
        <v>-</v>
      </c>
    </row>
    <row r="153" spans="3:15" s="2" customFormat="1" ht="82.5" outlineLevel="1">
      <c r="C153" s="6" t="s">
        <v>850</v>
      </c>
      <c r="D153" s="6" t="s">
        <v>855</v>
      </c>
      <c r="E153" s="6"/>
      <c r="F153" s="6"/>
      <c r="G153" s="6"/>
      <c r="H153" s="6"/>
      <c r="I153" s="269"/>
      <c r="J153" s="259"/>
      <c r="K153" s="260" t="s">
        <v>640</v>
      </c>
      <c r="L153" s="259"/>
      <c r="M153" s="269"/>
      <c r="N153" s="269"/>
      <c r="O153" s="2" t="str">
        <f t="shared" si="7"/>
        <v>-</v>
      </c>
    </row>
    <row r="154" spans="3:15" s="2" customFormat="1" ht="82.5" outlineLevel="1">
      <c r="C154" s="6" t="s">
        <v>850</v>
      </c>
      <c r="D154" s="6" t="s">
        <v>856</v>
      </c>
      <c r="E154" s="6"/>
      <c r="F154" s="6"/>
      <c r="G154" s="6"/>
      <c r="H154" s="6"/>
      <c r="I154" s="270"/>
      <c r="J154" s="260"/>
      <c r="K154" s="260" t="s">
        <v>640</v>
      </c>
      <c r="L154" s="260"/>
      <c r="M154" s="270"/>
      <c r="N154" s="270"/>
      <c r="O154" s="2" t="str">
        <f t="shared" si="7"/>
        <v>-</v>
      </c>
    </row>
    <row r="155" spans="3:15" s="2" customFormat="1" ht="82.5" outlineLevel="1">
      <c r="C155" s="6" t="s">
        <v>850</v>
      </c>
      <c r="D155" s="6" t="s">
        <v>857</v>
      </c>
      <c r="E155" s="6"/>
      <c r="F155" s="6"/>
      <c r="G155" s="6"/>
      <c r="H155" s="6"/>
      <c r="I155" s="269"/>
      <c r="J155" s="259"/>
      <c r="K155" s="260" t="s">
        <v>640</v>
      </c>
      <c r="L155" s="259"/>
      <c r="M155" s="269"/>
      <c r="N155" s="269"/>
      <c r="O155" s="2" t="str">
        <f t="shared" si="7"/>
        <v>-</v>
      </c>
    </row>
    <row r="156" spans="3:15" s="2" customFormat="1" ht="82.5" outlineLevel="1">
      <c r="C156" s="6" t="s">
        <v>850</v>
      </c>
      <c r="D156" s="6" t="s">
        <v>858</v>
      </c>
      <c r="E156" s="6"/>
      <c r="F156" s="6"/>
      <c r="G156" s="6"/>
      <c r="H156" s="6"/>
      <c r="I156" s="270"/>
      <c r="J156" s="260"/>
      <c r="K156" s="260" t="s">
        <v>640</v>
      </c>
      <c r="L156" s="260"/>
      <c r="M156" s="270"/>
      <c r="N156" s="270"/>
      <c r="O156" s="2" t="str">
        <f t="shared" si="7"/>
        <v>-</v>
      </c>
    </row>
    <row r="157" spans="3:15" s="2" customFormat="1" ht="82.5" outlineLevel="1">
      <c r="C157" s="6" t="s">
        <v>850</v>
      </c>
      <c r="D157" s="6" t="s">
        <v>859</v>
      </c>
      <c r="E157" s="6"/>
      <c r="F157" s="6"/>
      <c r="G157" s="6"/>
      <c r="H157" s="6"/>
      <c r="I157" s="269"/>
      <c r="J157" s="259"/>
      <c r="K157" s="260" t="s">
        <v>640</v>
      </c>
      <c r="L157" s="259"/>
      <c r="M157" s="269"/>
      <c r="N157" s="269"/>
      <c r="O157" s="2" t="str">
        <f t="shared" si="7"/>
        <v>-</v>
      </c>
    </row>
    <row r="158" spans="3:15" s="2" customFormat="1" ht="82.5" outlineLevel="1">
      <c r="C158" s="6" t="s">
        <v>850</v>
      </c>
      <c r="D158" s="6" t="s">
        <v>860</v>
      </c>
      <c r="E158" s="6"/>
      <c r="F158" s="6"/>
      <c r="G158" s="6"/>
      <c r="H158" s="6"/>
      <c r="I158" s="270"/>
      <c r="J158" s="260"/>
      <c r="K158" s="260" t="s">
        <v>640</v>
      </c>
      <c r="L158" s="260"/>
      <c r="M158" s="270"/>
      <c r="N158" s="270"/>
      <c r="O158" s="2" t="str">
        <f t="shared" si="7"/>
        <v>-</v>
      </c>
    </row>
    <row r="159" spans="3:15" s="2" customFormat="1" ht="82.5" outlineLevel="1">
      <c r="C159" s="6" t="s">
        <v>850</v>
      </c>
      <c r="D159" s="6" t="s">
        <v>861</v>
      </c>
      <c r="E159" s="6"/>
      <c r="F159" s="6"/>
      <c r="G159" s="6"/>
      <c r="H159" s="6"/>
      <c r="I159" s="269"/>
      <c r="J159" s="259"/>
      <c r="K159" s="260" t="s">
        <v>640</v>
      </c>
      <c r="L159" s="259"/>
      <c r="M159" s="269"/>
      <c r="N159" s="269"/>
      <c r="O159" s="2" t="str">
        <f t="shared" si="7"/>
        <v>-</v>
      </c>
    </row>
    <row r="160" spans="3:15" s="2" customFormat="1" ht="82.5" outlineLevel="1">
      <c r="C160" s="6" t="s">
        <v>850</v>
      </c>
      <c r="D160" s="6" t="s">
        <v>862</v>
      </c>
      <c r="E160" s="6"/>
      <c r="F160" s="6"/>
      <c r="G160" s="6"/>
      <c r="H160" s="6"/>
      <c r="I160" s="270"/>
      <c r="J160" s="260"/>
      <c r="K160" s="260" t="s">
        <v>640</v>
      </c>
      <c r="L160" s="260"/>
      <c r="M160" s="270"/>
      <c r="N160" s="270"/>
      <c r="O160" s="2" t="str">
        <f t="shared" si="7"/>
        <v>-</v>
      </c>
    </row>
    <row r="161" spans="3:15" s="2" customFormat="1" ht="82.5" outlineLevel="1">
      <c r="C161" s="263" t="s">
        <v>902</v>
      </c>
      <c r="D161" s="262" t="s">
        <v>863</v>
      </c>
      <c r="E161" s="262"/>
      <c r="F161" s="262"/>
      <c r="G161" s="262"/>
      <c r="H161" s="262"/>
      <c r="I161" s="271"/>
      <c r="J161" s="260"/>
      <c r="K161" s="260" t="s">
        <v>640</v>
      </c>
      <c r="L161" s="260"/>
      <c r="M161" s="271"/>
      <c r="N161" s="271"/>
      <c r="O161" s="2" t="str">
        <f t="shared" si="7"/>
        <v>-</v>
      </c>
    </row>
    <row r="162" spans="3:15" s="2" customFormat="1" ht="82.5" outlineLevel="1">
      <c r="C162" s="6" t="s">
        <v>863</v>
      </c>
      <c r="D162" s="6" t="s">
        <v>864</v>
      </c>
      <c r="E162" s="6"/>
      <c r="F162" s="6"/>
      <c r="G162" s="6"/>
      <c r="H162" s="6"/>
      <c r="I162" s="270"/>
      <c r="J162" s="260"/>
      <c r="K162" s="260" t="s">
        <v>640</v>
      </c>
      <c r="L162" s="260"/>
      <c r="M162" s="270"/>
      <c r="N162" s="270"/>
      <c r="O162" s="2" t="str">
        <f t="shared" si="7"/>
        <v>-</v>
      </c>
    </row>
    <row r="163" spans="3:15" s="2" customFormat="1" ht="82.5" outlineLevel="1">
      <c r="C163" s="6" t="s">
        <v>863</v>
      </c>
      <c r="D163" s="6" t="s">
        <v>865</v>
      </c>
      <c r="E163" s="6"/>
      <c r="F163" s="6"/>
      <c r="G163" s="6"/>
      <c r="H163" s="6"/>
      <c r="I163" s="270"/>
      <c r="J163" s="260"/>
      <c r="K163" s="260" t="s">
        <v>640</v>
      </c>
      <c r="L163" s="260"/>
      <c r="M163" s="270"/>
      <c r="N163" s="270"/>
      <c r="O163" s="2" t="str">
        <f t="shared" ref="O163:O199" si="8">IF(AND(K163&lt;&gt;"",M163&lt;&gt;""),"ok","-")</f>
        <v>-</v>
      </c>
    </row>
    <row r="164" spans="3:15" s="2" customFormat="1" ht="82.5" outlineLevel="1">
      <c r="C164" s="6" t="s">
        <v>863</v>
      </c>
      <c r="D164" s="6" t="s">
        <v>866</v>
      </c>
      <c r="E164" s="6"/>
      <c r="F164" s="6"/>
      <c r="G164" s="6"/>
      <c r="H164" s="6"/>
      <c r="I164" s="269"/>
      <c r="J164" s="259"/>
      <c r="K164" s="260" t="s">
        <v>640</v>
      </c>
      <c r="L164" s="259"/>
      <c r="M164" s="269"/>
      <c r="N164" s="269"/>
      <c r="O164" s="2" t="str">
        <f t="shared" si="8"/>
        <v>-</v>
      </c>
    </row>
    <row r="165" spans="3:15" s="2" customFormat="1" ht="82.5" outlineLevel="1">
      <c r="C165" s="6" t="s">
        <v>863</v>
      </c>
      <c r="D165" s="6" t="s">
        <v>867</v>
      </c>
      <c r="E165" s="6"/>
      <c r="F165" s="6"/>
      <c r="G165" s="6"/>
      <c r="H165" s="6"/>
      <c r="I165" s="270"/>
      <c r="J165" s="260"/>
      <c r="K165" s="260" t="s">
        <v>640</v>
      </c>
      <c r="L165" s="260"/>
      <c r="M165" s="270"/>
      <c r="N165" s="270"/>
      <c r="O165" s="2" t="str">
        <f t="shared" si="8"/>
        <v>-</v>
      </c>
    </row>
    <row r="166" spans="3:15" s="2" customFormat="1" ht="82.5" outlineLevel="1">
      <c r="C166" s="6" t="s">
        <v>863</v>
      </c>
      <c r="D166" s="6" t="s">
        <v>868</v>
      </c>
      <c r="E166" s="6"/>
      <c r="F166" s="6"/>
      <c r="G166" s="6"/>
      <c r="H166" s="6"/>
      <c r="I166" s="269"/>
      <c r="J166" s="259"/>
      <c r="K166" s="260" t="s">
        <v>640</v>
      </c>
      <c r="L166" s="259"/>
      <c r="M166" s="269"/>
      <c r="N166" s="269"/>
      <c r="O166" s="2" t="str">
        <f t="shared" si="8"/>
        <v>-</v>
      </c>
    </row>
    <row r="167" spans="3:15" s="2" customFormat="1" ht="82.5" outlineLevel="1">
      <c r="C167" s="6" t="s">
        <v>863</v>
      </c>
      <c r="D167" s="6" t="s">
        <v>869</v>
      </c>
      <c r="E167" s="6"/>
      <c r="F167" s="6"/>
      <c r="G167" s="6"/>
      <c r="H167" s="6"/>
      <c r="I167" s="270"/>
      <c r="J167" s="260"/>
      <c r="K167" s="260" t="s">
        <v>640</v>
      </c>
      <c r="L167" s="260"/>
      <c r="M167" s="270"/>
      <c r="N167" s="270"/>
      <c r="O167" s="2" t="str">
        <f t="shared" si="8"/>
        <v>-</v>
      </c>
    </row>
    <row r="168" spans="3:15" s="2" customFormat="1" ht="82.5" outlineLevel="1">
      <c r="C168" s="6" t="s">
        <v>863</v>
      </c>
      <c r="D168" s="6" t="s">
        <v>870</v>
      </c>
      <c r="E168" s="6"/>
      <c r="F168" s="6"/>
      <c r="G168" s="6"/>
      <c r="H168" s="6"/>
      <c r="I168" s="269"/>
      <c r="J168" s="259"/>
      <c r="K168" s="260" t="s">
        <v>640</v>
      </c>
      <c r="L168" s="259"/>
      <c r="M168" s="269"/>
      <c r="N168" s="269"/>
      <c r="O168" s="2" t="str">
        <f t="shared" si="8"/>
        <v>-</v>
      </c>
    </row>
    <row r="169" spans="3:15" s="2" customFormat="1" ht="82.5" outlineLevel="1">
      <c r="C169" s="6" t="s">
        <v>863</v>
      </c>
      <c r="D169" s="6" t="s">
        <v>871</v>
      </c>
      <c r="E169" s="6"/>
      <c r="F169" s="6"/>
      <c r="G169" s="6"/>
      <c r="H169" s="6"/>
      <c r="I169" s="270"/>
      <c r="J169" s="260"/>
      <c r="K169" s="260" t="s">
        <v>640</v>
      </c>
      <c r="L169" s="260"/>
      <c r="M169" s="270"/>
      <c r="N169" s="270"/>
      <c r="O169" s="2" t="str">
        <f t="shared" si="8"/>
        <v>-</v>
      </c>
    </row>
    <row r="170" spans="3:15" s="2" customFormat="1" ht="82.5" outlineLevel="1">
      <c r="C170" s="6" t="s">
        <v>863</v>
      </c>
      <c r="D170" s="6" t="s">
        <v>872</v>
      </c>
      <c r="E170" s="6"/>
      <c r="F170" s="6"/>
      <c r="G170" s="6"/>
      <c r="H170" s="6"/>
      <c r="I170" s="269"/>
      <c r="J170" s="259"/>
      <c r="K170" s="260" t="s">
        <v>640</v>
      </c>
      <c r="L170" s="259"/>
      <c r="M170" s="269"/>
      <c r="N170" s="269"/>
      <c r="O170" s="2" t="str">
        <f t="shared" si="8"/>
        <v>-</v>
      </c>
    </row>
    <row r="171" spans="3:15" s="2" customFormat="1" ht="82.5" outlineLevel="1">
      <c r="C171" s="6" t="s">
        <v>863</v>
      </c>
      <c r="D171" s="6" t="s">
        <v>873</v>
      </c>
      <c r="E171" s="6"/>
      <c r="F171" s="6"/>
      <c r="G171" s="6"/>
      <c r="H171" s="6"/>
      <c r="I171" s="270"/>
      <c r="J171" s="260"/>
      <c r="K171" s="260" t="s">
        <v>640</v>
      </c>
      <c r="L171" s="260"/>
      <c r="M171" s="270"/>
      <c r="N171" s="270"/>
      <c r="O171" s="2" t="str">
        <f t="shared" si="8"/>
        <v>-</v>
      </c>
    </row>
    <row r="172" spans="3:15" s="2" customFormat="1" ht="82.5" outlineLevel="1">
      <c r="C172" s="6" t="s">
        <v>863</v>
      </c>
      <c r="D172" s="6" t="s">
        <v>874</v>
      </c>
      <c r="E172" s="6"/>
      <c r="F172" s="6"/>
      <c r="G172" s="6"/>
      <c r="H172" s="6"/>
      <c r="I172" s="269"/>
      <c r="J172" s="259"/>
      <c r="K172" s="260" t="s">
        <v>640</v>
      </c>
      <c r="L172" s="259"/>
      <c r="M172" s="269"/>
      <c r="N172" s="269"/>
      <c r="O172" s="2" t="str">
        <f t="shared" si="8"/>
        <v>-</v>
      </c>
    </row>
    <row r="173" spans="3:15" s="2" customFormat="1" ht="82.5" outlineLevel="1">
      <c r="C173" s="6" t="s">
        <v>863</v>
      </c>
      <c r="D173" s="6" t="s">
        <v>875</v>
      </c>
      <c r="E173" s="6"/>
      <c r="F173" s="6"/>
      <c r="G173" s="6"/>
      <c r="H173" s="6"/>
      <c r="I173" s="270"/>
      <c r="J173" s="260"/>
      <c r="K173" s="260" t="s">
        <v>640</v>
      </c>
      <c r="L173" s="260"/>
      <c r="M173" s="270"/>
      <c r="N173" s="270"/>
      <c r="O173" s="2" t="str">
        <f t="shared" si="8"/>
        <v>-</v>
      </c>
    </row>
    <row r="174" spans="3:15" s="2" customFormat="1" ht="82.5" outlineLevel="1">
      <c r="C174" s="263" t="s">
        <v>902</v>
      </c>
      <c r="D174" s="262" t="s">
        <v>876</v>
      </c>
      <c r="E174" s="262"/>
      <c r="F174" s="262"/>
      <c r="G174" s="262"/>
      <c r="H174" s="262"/>
      <c r="I174" s="271"/>
      <c r="J174" s="260"/>
      <c r="K174" s="260" t="s">
        <v>640</v>
      </c>
      <c r="L174" s="260"/>
      <c r="M174" s="271"/>
      <c r="N174" s="271"/>
      <c r="O174" s="2" t="str">
        <f t="shared" si="8"/>
        <v>-</v>
      </c>
    </row>
    <row r="175" spans="3:15" s="2" customFormat="1" ht="82.5" outlineLevel="1">
      <c r="C175" s="6" t="s">
        <v>876</v>
      </c>
      <c r="D175" s="6" t="s">
        <v>877</v>
      </c>
      <c r="E175" s="6"/>
      <c r="F175" s="6"/>
      <c r="G175" s="6"/>
      <c r="H175" s="6"/>
      <c r="I175" s="270"/>
      <c r="J175" s="260"/>
      <c r="K175" s="260" t="s">
        <v>640</v>
      </c>
      <c r="L175" s="260"/>
      <c r="M175" s="270"/>
      <c r="N175" s="270"/>
      <c r="O175" s="2" t="str">
        <f t="shared" si="8"/>
        <v>-</v>
      </c>
    </row>
    <row r="176" spans="3:15" s="2" customFormat="1" ht="82.5" outlineLevel="1">
      <c r="C176" s="6" t="s">
        <v>876</v>
      </c>
      <c r="D176" s="6" t="s">
        <v>878</v>
      </c>
      <c r="E176" s="6"/>
      <c r="F176" s="6"/>
      <c r="G176" s="6"/>
      <c r="H176" s="6"/>
      <c r="I176" s="270"/>
      <c r="J176" s="260"/>
      <c r="K176" s="260" t="s">
        <v>640</v>
      </c>
      <c r="L176" s="260"/>
      <c r="M176" s="270"/>
      <c r="N176" s="270"/>
      <c r="O176" s="2" t="str">
        <f t="shared" si="8"/>
        <v>-</v>
      </c>
    </row>
    <row r="177" spans="3:15" s="2" customFormat="1" ht="82.5" outlineLevel="1">
      <c r="C177" s="6" t="s">
        <v>876</v>
      </c>
      <c r="D177" s="6" t="s">
        <v>879</v>
      </c>
      <c r="E177" s="6"/>
      <c r="F177" s="6"/>
      <c r="G177" s="6"/>
      <c r="H177" s="6"/>
      <c r="I177" s="269"/>
      <c r="J177" s="259"/>
      <c r="K177" s="260" t="s">
        <v>640</v>
      </c>
      <c r="L177" s="259"/>
      <c r="M177" s="269"/>
      <c r="N177" s="269"/>
      <c r="O177" s="2" t="str">
        <f t="shared" si="8"/>
        <v>-</v>
      </c>
    </row>
    <row r="178" spans="3:15" s="2" customFormat="1" ht="82.5" outlineLevel="1">
      <c r="C178" s="6" t="s">
        <v>876</v>
      </c>
      <c r="D178" s="6" t="s">
        <v>880</v>
      </c>
      <c r="E178" s="6"/>
      <c r="F178" s="6"/>
      <c r="G178" s="6"/>
      <c r="H178" s="6"/>
      <c r="I178" s="270"/>
      <c r="J178" s="260"/>
      <c r="K178" s="260" t="s">
        <v>640</v>
      </c>
      <c r="L178" s="260"/>
      <c r="M178" s="270"/>
      <c r="N178" s="270"/>
      <c r="O178" s="2" t="str">
        <f t="shared" si="8"/>
        <v>-</v>
      </c>
    </row>
    <row r="179" spans="3:15" s="2" customFormat="1" ht="82.5" outlineLevel="1">
      <c r="C179" s="6" t="s">
        <v>876</v>
      </c>
      <c r="D179" s="6" t="s">
        <v>881</v>
      </c>
      <c r="E179" s="6"/>
      <c r="F179" s="6"/>
      <c r="G179" s="6"/>
      <c r="H179" s="6"/>
      <c r="I179" s="269"/>
      <c r="J179" s="259"/>
      <c r="K179" s="260" t="s">
        <v>640</v>
      </c>
      <c r="L179" s="259"/>
      <c r="M179" s="269"/>
      <c r="N179" s="269"/>
      <c r="O179" s="2" t="str">
        <f t="shared" si="8"/>
        <v>-</v>
      </c>
    </row>
    <row r="180" spans="3:15" s="2" customFormat="1" ht="82.5" outlineLevel="1">
      <c r="C180" s="6" t="s">
        <v>876</v>
      </c>
      <c r="D180" s="6" t="s">
        <v>882</v>
      </c>
      <c r="E180" s="6"/>
      <c r="F180" s="6"/>
      <c r="G180" s="6"/>
      <c r="H180" s="6"/>
      <c r="I180" s="270"/>
      <c r="J180" s="260"/>
      <c r="K180" s="260" t="s">
        <v>640</v>
      </c>
      <c r="L180" s="260"/>
      <c r="M180" s="270"/>
      <c r="N180" s="270"/>
      <c r="O180" s="2" t="str">
        <f t="shared" si="8"/>
        <v>-</v>
      </c>
    </row>
    <row r="181" spans="3:15" s="2" customFormat="1" ht="82.5" outlineLevel="1">
      <c r="C181" s="6" t="s">
        <v>876</v>
      </c>
      <c r="D181" s="6" t="s">
        <v>883</v>
      </c>
      <c r="E181" s="6"/>
      <c r="F181" s="6"/>
      <c r="G181" s="6"/>
      <c r="H181" s="6"/>
      <c r="I181" s="269"/>
      <c r="J181" s="259"/>
      <c r="K181" s="260" t="s">
        <v>640</v>
      </c>
      <c r="L181" s="259"/>
      <c r="M181" s="269"/>
      <c r="N181" s="269"/>
      <c r="O181" s="2" t="str">
        <f t="shared" si="8"/>
        <v>-</v>
      </c>
    </row>
    <row r="182" spans="3:15" s="2" customFormat="1" ht="82.5" outlineLevel="1">
      <c r="C182" s="6" t="s">
        <v>876</v>
      </c>
      <c r="D182" s="6" t="s">
        <v>884</v>
      </c>
      <c r="E182" s="6"/>
      <c r="F182" s="6"/>
      <c r="G182" s="6"/>
      <c r="H182" s="6"/>
      <c r="I182" s="270"/>
      <c r="J182" s="260"/>
      <c r="K182" s="260" t="s">
        <v>640</v>
      </c>
      <c r="L182" s="260"/>
      <c r="M182" s="270"/>
      <c r="N182" s="270"/>
      <c r="O182" s="2" t="str">
        <f t="shared" si="8"/>
        <v>-</v>
      </c>
    </row>
    <row r="183" spans="3:15" s="2" customFormat="1" ht="82.5" outlineLevel="1">
      <c r="C183" s="6" t="s">
        <v>876</v>
      </c>
      <c r="D183" s="6" t="s">
        <v>885</v>
      </c>
      <c r="E183" s="6"/>
      <c r="F183" s="6"/>
      <c r="G183" s="6"/>
      <c r="H183" s="6"/>
      <c r="I183" s="269"/>
      <c r="J183" s="259"/>
      <c r="K183" s="260" t="s">
        <v>640</v>
      </c>
      <c r="L183" s="259"/>
      <c r="M183" s="269"/>
      <c r="N183" s="269"/>
      <c r="O183" s="2" t="str">
        <f t="shared" si="8"/>
        <v>-</v>
      </c>
    </row>
    <row r="184" spans="3:15" s="2" customFormat="1" ht="82.5" outlineLevel="1">
      <c r="C184" s="6" t="s">
        <v>876</v>
      </c>
      <c r="D184" s="6" t="s">
        <v>886</v>
      </c>
      <c r="E184" s="6"/>
      <c r="F184" s="6"/>
      <c r="G184" s="6"/>
      <c r="H184" s="6"/>
      <c r="I184" s="270"/>
      <c r="J184" s="260"/>
      <c r="K184" s="260" t="s">
        <v>640</v>
      </c>
      <c r="L184" s="260"/>
      <c r="M184" s="270"/>
      <c r="N184" s="270"/>
      <c r="O184" s="2" t="str">
        <f t="shared" si="8"/>
        <v>-</v>
      </c>
    </row>
    <row r="185" spans="3:15" s="2" customFormat="1" ht="82.5" outlineLevel="1">
      <c r="C185" s="6" t="s">
        <v>876</v>
      </c>
      <c r="D185" s="6" t="s">
        <v>887</v>
      </c>
      <c r="E185" s="6"/>
      <c r="F185" s="6"/>
      <c r="G185" s="6"/>
      <c r="H185" s="6"/>
      <c r="I185" s="269"/>
      <c r="J185" s="259"/>
      <c r="K185" s="260" t="s">
        <v>640</v>
      </c>
      <c r="L185" s="259"/>
      <c r="M185" s="269"/>
      <c r="N185" s="269"/>
      <c r="O185" s="2" t="str">
        <f t="shared" si="8"/>
        <v>-</v>
      </c>
    </row>
    <row r="186" spans="3:15" s="2" customFormat="1" ht="82.5" outlineLevel="1">
      <c r="C186" s="6" t="s">
        <v>876</v>
      </c>
      <c r="D186" s="6" t="s">
        <v>888</v>
      </c>
      <c r="E186" s="6"/>
      <c r="F186" s="6"/>
      <c r="G186" s="6"/>
      <c r="H186" s="6"/>
      <c r="I186" s="270"/>
      <c r="J186" s="260"/>
      <c r="K186" s="260" t="s">
        <v>640</v>
      </c>
      <c r="L186" s="260"/>
      <c r="M186" s="270"/>
      <c r="N186" s="270"/>
      <c r="O186" s="2" t="str">
        <f t="shared" si="8"/>
        <v>-</v>
      </c>
    </row>
    <row r="187" spans="3:15" s="2" customFormat="1" ht="82.5" outlineLevel="1">
      <c r="C187" s="263" t="s">
        <v>902</v>
      </c>
      <c r="D187" s="262" t="s">
        <v>889</v>
      </c>
      <c r="E187" s="262"/>
      <c r="F187" s="262"/>
      <c r="G187" s="262"/>
      <c r="H187" s="262"/>
      <c r="I187" s="271"/>
      <c r="J187" s="260"/>
      <c r="K187" s="260" t="s">
        <v>640</v>
      </c>
      <c r="L187" s="260"/>
      <c r="M187" s="271"/>
      <c r="N187" s="271"/>
      <c r="O187" s="2" t="str">
        <f t="shared" si="8"/>
        <v>-</v>
      </c>
    </row>
    <row r="188" spans="3:15" s="2" customFormat="1" ht="82.5" outlineLevel="1">
      <c r="C188" s="6" t="s">
        <v>889</v>
      </c>
      <c r="D188" s="6" t="s">
        <v>890</v>
      </c>
      <c r="E188" s="6"/>
      <c r="F188" s="6"/>
      <c r="G188" s="6"/>
      <c r="H188" s="6"/>
      <c r="I188" s="270"/>
      <c r="J188" s="260"/>
      <c r="K188" s="260" t="s">
        <v>640</v>
      </c>
      <c r="L188" s="260"/>
      <c r="M188" s="270"/>
      <c r="N188" s="270"/>
      <c r="O188" s="2" t="str">
        <f t="shared" si="8"/>
        <v>-</v>
      </c>
    </row>
    <row r="189" spans="3:15" s="2" customFormat="1" ht="82.5" outlineLevel="1">
      <c r="C189" s="6" t="s">
        <v>889</v>
      </c>
      <c r="D189" s="6" t="s">
        <v>891</v>
      </c>
      <c r="E189" s="6"/>
      <c r="F189" s="6"/>
      <c r="G189" s="6"/>
      <c r="H189" s="6"/>
      <c r="I189" s="270"/>
      <c r="J189" s="260"/>
      <c r="K189" s="260" t="s">
        <v>640</v>
      </c>
      <c r="L189" s="260"/>
      <c r="M189" s="270"/>
      <c r="N189" s="270"/>
      <c r="O189" s="2" t="str">
        <f t="shared" si="8"/>
        <v>-</v>
      </c>
    </row>
    <row r="190" spans="3:15" s="2" customFormat="1" ht="82.5" outlineLevel="1">
      <c r="C190" s="6" t="s">
        <v>889</v>
      </c>
      <c r="D190" s="6" t="s">
        <v>892</v>
      </c>
      <c r="E190" s="6"/>
      <c r="F190" s="6"/>
      <c r="G190" s="6"/>
      <c r="H190" s="6"/>
      <c r="I190" s="269"/>
      <c r="J190" s="259"/>
      <c r="K190" s="260" t="s">
        <v>640</v>
      </c>
      <c r="L190" s="259"/>
      <c r="M190" s="269"/>
      <c r="N190" s="269"/>
      <c r="O190" s="2" t="str">
        <f t="shared" si="8"/>
        <v>-</v>
      </c>
    </row>
    <row r="191" spans="3:15" s="2" customFormat="1" ht="82.5" outlineLevel="1">
      <c r="C191" s="6" t="s">
        <v>889</v>
      </c>
      <c r="D191" s="6" t="s">
        <v>893</v>
      </c>
      <c r="E191" s="6"/>
      <c r="F191" s="6"/>
      <c r="G191" s="6"/>
      <c r="H191" s="6"/>
      <c r="I191" s="270"/>
      <c r="J191" s="260"/>
      <c r="K191" s="260" t="s">
        <v>640</v>
      </c>
      <c r="L191" s="260"/>
      <c r="M191" s="270"/>
      <c r="N191" s="270"/>
      <c r="O191" s="2" t="str">
        <f t="shared" si="8"/>
        <v>-</v>
      </c>
    </row>
    <row r="192" spans="3:15" s="2" customFormat="1" ht="82.5" outlineLevel="1">
      <c r="C192" s="6" t="s">
        <v>889</v>
      </c>
      <c r="D192" s="6" t="s">
        <v>894</v>
      </c>
      <c r="E192" s="6"/>
      <c r="F192" s="6"/>
      <c r="G192" s="6"/>
      <c r="H192" s="6"/>
      <c r="I192" s="269"/>
      <c r="J192" s="259"/>
      <c r="K192" s="260" t="s">
        <v>640</v>
      </c>
      <c r="L192" s="259"/>
      <c r="M192" s="269"/>
      <c r="N192" s="269"/>
      <c r="O192" s="2" t="str">
        <f t="shared" si="8"/>
        <v>-</v>
      </c>
    </row>
    <row r="193" spans="3:16" s="2" customFormat="1" ht="82.5" outlineLevel="1">
      <c r="C193" s="6" t="s">
        <v>889</v>
      </c>
      <c r="D193" s="6" t="s">
        <v>895</v>
      </c>
      <c r="E193" s="6"/>
      <c r="F193" s="6"/>
      <c r="G193" s="6"/>
      <c r="H193" s="6"/>
      <c r="I193" s="270"/>
      <c r="J193" s="260"/>
      <c r="K193" s="260" t="s">
        <v>640</v>
      </c>
      <c r="L193" s="260"/>
      <c r="M193" s="270"/>
      <c r="N193" s="270"/>
      <c r="O193" s="2" t="str">
        <f t="shared" si="8"/>
        <v>-</v>
      </c>
    </row>
    <row r="194" spans="3:16" s="2" customFormat="1" ht="82.5" outlineLevel="1">
      <c r="C194" s="6" t="s">
        <v>889</v>
      </c>
      <c r="D194" s="6" t="s">
        <v>896</v>
      </c>
      <c r="E194" s="6"/>
      <c r="F194" s="6"/>
      <c r="G194" s="6"/>
      <c r="H194" s="6"/>
      <c r="I194" s="269"/>
      <c r="J194" s="259"/>
      <c r="K194" s="260" t="s">
        <v>640</v>
      </c>
      <c r="L194" s="259"/>
      <c r="M194" s="269"/>
      <c r="N194" s="269"/>
      <c r="O194" s="2" t="str">
        <f t="shared" si="8"/>
        <v>-</v>
      </c>
    </row>
    <row r="195" spans="3:16" s="2" customFormat="1" ht="82.5" outlineLevel="1">
      <c r="C195" s="6" t="s">
        <v>889</v>
      </c>
      <c r="D195" s="6" t="s">
        <v>897</v>
      </c>
      <c r="E195" s="6"/>
      <c r="F195" s="6"/>
      <c r="G195" s="6"/>
      <c r="H195" s="6"/>
      <c r="I195" s="270"/>
      <c r="J195" s="260"/>
      <c r="K195" s="260" t="s">
        <v>640</v>
      </c>
      <c r="L195" s="260"/>
      <c r="M195" s="270"/>
      <c r="N195" s="270"/>
      <c r="O195" s="2" t="str">
        <f t="shared" si="8"/>
        <v>-</v>
      </c>
    </row>
    <row r="196" spans="3:16" s="2" customFormat="1" ht="82.5" outlineLevel="1">
      <c r="C196" s="6" t="s">
        <v>889</v>
      </c>
      <c r="D196" s="6" t="s">
        <v>898</v>
      </c>
      <c r="E196" s="6"/>
      <c r="F196" s="6"/>
      <c r="G196" s="6"/>
      <c r="H196" s="6"/>
      <c r="I196" s="269"/>
      <c r="J196" s="259"/>
      <c r="K196" s="260" t="s">
        <v>640</v>
      </c>
      <c r="L196" s="259"/>
      <c r="M196" s="269"/>
      <c r="N196" s="269"/>
      <c r="O196" s="2" t="str">
        <f t="shared" si="8"/>
        <v>-</v>
      </c>
    </row>
    <row r="197" spans="3:16" s="2" customFormat="1" ht="82.5" outlineLevel="1">
      <c r="C197" s="6" t="s">
        <v>889</v>
      </c>
      <c r="D197" s="6" t="s">
        <v>899</v>
      </c>
      <c r="E197" s="6"/>
      <c r="F197" s="6"/>
      <c r="G197" s="6"/>
      <c r="H197" s="6"/>
      <c r="I197" s="270"/>
      <c r="J197" s="260"/>
      <c r="K197" s="260" t="s">
        <v>640</v>
      </c>
      <c r="L197" s="260"/>
      <c r="M197" s="270"/>
      <c r="N197" s="270"/>
      <c r="O197" s="2" t="str">
        <f t="shared" si="8"/>
        <v>-</v>
      </c>
    </row>
    <row r="198" spans="3:16" s="2" customFormat="1" ht="82.5" outlineLevel="1">
      <c r="C198" s="6" t="s">
        <v>889</v>
      </c>
      <c r="D198" s="6" t="s">
        <v>900</v>
      </c>
      <c r="E198" s="6"/>
      <c r="F198" s="6"/>
      <c r="G198" s="6"/>
      <c r="H198" s="6"/>
      <c r="I198" s="269"/>
      <c r="J198" s="259"/>
      <c r="K198" s="260" t="s">
        <v>640</v>
      </c>
      <c r="L198" s="259"/>
      <c r="M198" s="269"/>
      <c r="N198" s="269"/>
      <c r="O198" s="2" t="str">
        <f t="shared" si="8"/>
        <v>-</v>
      </c>
    </row>
    <row r="199" spans="3:16" s="2" customFormat="1" ht="82.5" outlineLevel="1">
      <c r="C199" s="6" t="s">
        <v>889</v>
      </c>
      <c r="D199" s="6" t="s">
        <v>901</v>
      </c>
      <c r="E199" s="6"/>
      <c r="F199" s="6"/>
      <c r="G199" s="6"/>
      <c r="H199" s="6"/>
      <c r="I199" s="272"/>
      <c r="J199" s="419"/>
      <c r="K199" s="260" t="s">
        <v>640</v>
      </c>
      <c r="L199" s="419"/>
      <c r="M199" s="272"/>
      <c r="N199" s="272"/>
      <c r="O199" s="2" t="str">
        <f t="shared" si="8"/>
        <v>-</v>
      </c>
    </row>
    <row r="200" spans="3:16" ht="24.95" customHeight="1">
      <c r="I200" s="249"/>
      <c r="J200" s="420"/>
      <c r="K200" s="260"/>
      <c r="L200" s="420"/>
      <c r="M200" s="249"/>
      <c r="N200" s="249"/>
    </row>
    <row r="201" spans="3:16" s="3" customFormat="1" ht="15.65" customHeight="1">
      <c r="I201"/>
      <c r="J201"/>
      <c r="K201"/>
      <c r="L201"/>
      <c r="M201"/>
      <c r="N201"/>
      <c r="O201"/>
      <c r="P201"/>
    </row>
    <row r="202" spans="3:16" s="3" customFormat="1" ht="15.65" customHeight="1">
      <c r="I202"/>
      <c r="J202"/>
      <c r="K202"/>
      <c r="L202"/>
      <c r="M202"/>
      <c r="N202"/>
      <c r="O202"/>
      <c r="P202"/>
    </row>
    <row r="203" spans="3:16" s="3" customFormat="1" ht="15.65" customHeight="1">
      <c r="I203"/>
      <c r="J203"/>
      <c r="K203"/>
      <c r="L203"/>
      <c r="M203"/>
      <c r="N203"/>
      <c r="O203"/>
      <c r="P203"/>
    </row>
    <row r="204" spans="3:16" s="3" customFormat="1" ht="15.65" customHeight="1">
      <c r="I204"/>
      <c r="J204"/>
      <c r="K204"/>
      <c r="L204"/>
      <c r="M204"/>
      <c r="N204"/>
      <c r="O204"/>
      <c r="P204"/>
    </row>
    <row r="205" spans="3:16" s="3" customFormat="1" ht="15.65" customHeight="1">
      <c r="I205"/>
      <c r="J205"/>
      <c r="K205"/>
      <c r="L205"/>
      <c r="M205"/>
      <c r="N205"/>
      <c r="O205"/>
      <c r="P205"/>
    </row>
    <row r="206" spans="3:16" s="3" customFormat="1" ht="15.65" customHeight="1">
      <c r="I206"/>
      <c r="J206"/>
      <c r="K206"/>
      <c r="L206"/>
      <c r="M206"/>
      <c r="N206"/>
      <c r="O206"/>
      <c r="P206"/>
    </row>
    <row r="207" spans="3:16" s="3" customFormat="1" ht="15.65" customHeight="1">
      <c r="I207"/>
      <c r="J207"/>
      <c r="K207"/>
      <c r="L207"/>
      <c r="M207"/>
      <c r="N207"/>
      <c r="O207"/>
      <c r="P207"/>
    </row>
    <row r="208" spans="3:16" s="3" customFormat="1" ht="15.65" customHeight="1">
      <c r="I208"/>
      <c r="J208"/>
      <c r="K208"/>
      <c r="L208"/>
      <c r="M208"/>
      <c r="N208"/>
      <c r="O208"/>
      <c r="P208"/>
    </row>
    <row r="209" spans="9:16" s="3" customFormat="1" ht="15.65" customHeight="1">
      <c r="I209"/>
      <c r="J209"/>
      <c r="K209"/>
      <c r="L209"/>
      <c r="M209"/>
      <c r="N209"/>
      <c r="O209"/>
      <c r="P209"/>
    </row>
  </sheetData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FC18-3A11-416F-9A08-6D0ED495B3A2}">
  <sheetPr>
    <tabColor theme="7" tint="0.79998168889431442"/>
    <pageSetUpPr fitToPage="1"/>
  </sheetPr>
  <dimension ref="A1:P209"/>
  <sheetViews>
    <sheetView zoomScale="55" zoomScaleNormal="55" workbookViewId="0">
      <selection activeCell="E5" sqref="E5"/>
    </sheetView>
  </sheetViews>
  <sheetFormatPr defaultRowHeight="14.75" outlineLevelRow="1"/>
  <cols>
    <col min="1" max="1" width="9.40625" customWidth="1"/>
    <col min="2" max="2" width="17.6796875" style="3" hidden="1" customWidth="1"/>
    <col min="3" max="3" width="13.54296875" style="3" hidden="1" customWidth="1"/>
    <col min="4" max="4" width="25.1796875" style="3" customWidth="1"/>
    <col min="5" max="5" width="19.54296875" style="3" customWidth="1"/>
    <col min="6" max="6" width="21.31640625" style="3" customWidth="1"/>
    <col min="7" max="7" width="28.5" style="3" customWidth="1"/>
    <col min="8" max="8" width="19.08984375" style="3" customWidth="1"/>
    <col min="9" max="9" width="32.1328125" customWidth="1"/>
    <col min="10" max="10" width="31.6796875" customWidth="1"/>
    <col min="11" max="11" width="30.2265625" customWidth="1"/>
    <col min="12" max="12" width="31.6796875" customWidth="1"/>
    <col min="13" max="13" width="32.1328125" customWidth="1"/>
    <col min="14" max="14" width="49.86328125" customWidth="1"/>
  </cols>
  <sheetData>
    <row r="1" spans="1:15" ht="15.5" thickBot="1">
      <c r="A1" t="s">
        <v>925</v>
      </c>
      <c r="D1" s="3" t="s">
        <v>926</v>
      </c>
      <c r="E1" s="3" t="s">
        <v>924</v>
      </c>
      <c r="F1" s="3" t="s">
        <v>904</v>
      </c>
      <c r="G1" s="3" t="s">
        <v>903</v>
      </c>
      <c r="H1" s="3" t="s">
        <v>906</v>
      </c>
      <c r="I1" t="s">
        <v>912</v>
      </c>
      <c r="J1" t="s">
        <v>905</v>
      </c>
    </row>
    <row r="2" spans="1:15" s="1" customFormat="1" ht="50.15" customHeight="1" thickTop="1" thickBot="1">
      <c r="B2" s="4" t="s">
        <v>422</v>
      </c>
      <c r="C2" s="4" t="s">
        <v>420</v>
      </c>
      <c r="D2" s="4"/>
      <c r="E2" s="4"/>
      <c r="F2" s="4"/>
      <c r="G2" s="4"/>
      <c r="H2" s="4"/>
      <c r="I2" s="423"/>
      <c r="J2" s="276"/>
      <c r="K2" s="276" t="s">
        <v>483</v>
      </c>
      <c r="L2" s="276"/>
      <c r="M2" s="276" t="s">
        <v>484</v>
      </c>
      <c r="N2" s="277" t="s">
        <v>476</v>
      </c>
    </row>
    <row r="3" spans="1:15" s="2" customFormat="1" ht="30.75" customHeight="1" thickTop="1">
      <c r="B3" s="6"/>
      <c r="C3" s="253" t="s">
        <v>745</v>
      </c>
      <c r="D3" s="253"/>
      <c r="E3" s="253"/>
      <c r="F3" s="253"/>
      <c r="G3" s="253"/>
      <c r="H3" s="253"/>
      <c r="I3" s="278"/>
      <c r="J3" s="251"/>
      <c r="K3" s="251" t="s">
        <v>485</v>
      </c>
      <c r="L3" s="251"/>
      <c r="M3" s="278" t="s">
        <v>486</v>
      </c>
      <c r="N3" s="251"/>
      <c r="O3" s="2" t="str">
        <f t="shared" ref="O3:O34" si="0">IF(AND(K3&lt;&gt;"",M3&lt;&gt;""),"ok","-")</f>
        <v>ok</v>
      </c>
    </row>
    <row r="4" spans="1:15" s="2" customFormat="1" ht="51.25" customHeight="1">
      <c r="A4" s="2">
        <v>1</v>
      </c>
      <c r="B4" s="253" t="s">
        <v>745</v>
      </c>
      <c r="C4" s="263">
        <v>10101</v>
      </c>
      <c r="D4" s="263"/>
      <c r="E4" s="263">
        <v>4</v>
      </c>
      <c r="F4" s="263">
        <v>1</v>
      </c>
      <c r="G4" s="263"/>
      <c r="H4" s="263"/>
      <c r="I4" s="250">
        <v>1</v>
      </c>
      <c r="J4" s="250">
        <v>1</v>
      </c>
      <c r="K4" s="250" t="s">
        <v>424</v>
      </c>
      <c r="L4" s="250" t="str">
        <f>RIGHT(M4,LEN(M4)-SEARCH(" ",M4))</f>
        <v>ឈាង វណ្ណារិទ្ធ</v>
      </c>
      <c r="M4" s="250" t="s">
        <v>582</v>
      </c>
      <c r="N4" s="250" t="s">
        <v>8</v>
      </c>
      <c r="O4" s="2" t="str">
        <f t="shared" si="0"/>
        <v>ok</v>
      </c>
    </row>
    <row r="5" spans="1:15" s="2" customFormat="1" ht="110">
      <c r="A5" s="2">
        <v>1</v>
      </c>
      <c r="B5" s="263" t="s">
        <v>902</v>
      </c>
      <c r="C5" s="262">
        <v>1010101</v>
      </c>
      <c r="D5" s="262">
        <v>1</v>
      </c>
      <c r="E5" s="262">
        <v>4</v>
      </c>
      <c r="F5" s="262">
        <v>1</v>
      </c>
      <c r="G5" s="262">
        <v>2</v>
      </c>
      <c r="H5" s="262"/>
      <c r="I5" s="268">
        <v>29</v>
      </c>
      <c r="J5" s="261">
        <v>2</v>
      </c>
      <c r="K5" s="261" t="s">
        <v>425</v>
      </c>
      <c r="L5" s="261" t="str">
        <f>RIGHT(M6,LEN(M6)-SEARCH(" ",M6))</f>
        <v>ស្រ៊ន មុនីនាត</v>
      </c>
      <c r="M5" s="268" t="s">
        <v>541</v>
      </c>
      <c r="N5" s="268" t="s">
        <v>477</v>
      </c>
      <c r="O5" s="2" t="str">
        <f t="shared" si="0"/>
        <v>ok</v>
      </c>
    </row>
    <row r="6" spans="1:15" s="2" customFormat="1" ht="55">
      <c r="A6" s="2">
        <v>1</v>
      </c>
      <c r="B6" s="6" t="s">
        <v>746</v>
      </c>
      <c r="C6" s="6">
        <v>101010101</v>
      </c>
      <c r="D6" s="6"/>
      <c r="E6" s="6">
        <v>4</v>
      </c>
      <c r="F6" s="6"/>
      <c r="G6" s="6">
        <v>2</v>
      </c>
      <c r="H6" s="6">
        <v>1</v>
      </c>
      <c r="I6" s="269">
        <v>29</v>
      </c>
      <c r="J6" s="259">
        <v>2</v>
      </c>
      <c r="K6" s="259" t="s">
        <v>428</v>
      </c>
      <c r="L6" s="259" t="str">
        <f>RIGHT(M6,LEN(M6)-SEARCH(" ",M6))</f>
        <v>ស្រ៊ន មុនីនាត</v>
      </c>
      <c r="M6" s="269" t="s">
        <v>541</v>
      </c>
      <c r="N6" s="269" t="s">
        <v>477</v>
      </c>
      <c r="O6" s="2" t="str">
        <f t="shared" si="0"/>
        <v>ok</v>
      </c>
    </row>
    <row r="7" spans="1:15" s="2" customFormat="1" ht="110">
      <c r="A7" s="2">
        <v>2</v>
      </c>
      <c r="B7" s="6" t="s">
        <v>746</v>
      </c>
      <c r="C7" s="6">
        <v>101010102</v>
      </c>
      <c r="D7" s="6"/>
      <c r="E7" s="6">
        <v>4</v>
      </c>
      <c r="F7" s="6"/>
      <c r="G7" s="6">
        <v>2</v>
      </c>
      <c r="H7" s="6">
        <v>2</v>
      </c>
      <c r="I7" s="269">
        <v>29</v>
      </c>
      <c r="J7" s="259">
        <v>2</v>
      </c>
      <c r="K7" s="260" t="s">
        <v>429</v>
      </c>
      <c r="L7" s="259" t="str">
        <f>RIGHT(M7,LEN(M7)-SEARCH(" ",M7))</f>
        <v>ស្រ៊ន មុនីនាត</v>
      </c>
      <c r="M7" s="270" t="s">
        <v>541</v>
      </c>
      <c r="N7" s="270" t="s">
        <v>477</v>
      </c>
      <c r="O7" s="2" t="str">
        <f t="shared" si="0"/>
        <v>ok</v>
      </c>
    </row>
    <row r="8" spans="1:15" s="2" customFormat="1" ht="27.5" outlineLevel="1">
      <c r="B8" s="6" t="s">
        <v>746</v>
      </c>
      <c r="C8" s="6">
        <v>101010103</v>
      </c>
      <c r="D8" s="6"/>
      <c r="E8" s="6"/>
      <c r="F8" s="6"/>
      <c r="G8" s="6"/>
      <c r="H8" s="6">
        <v>3</v>
      </c>
      <c r="I8" s="269"/>
      <c r="J8" s="259"/>
      <c r="K8" s="259" t="s">
        <v>440</v>
      </c>
      <c r="L8" s="259"/>
      <c r="M8" s="269"/>
      <c r="N8" s="269"/>
      <c r="O8" s="2" t="str">
        <f t="shared" si="0"/>
        <v>-</v>
      </c>
    </row>
    <row r="9" spans="1:15" s="2" customFormat="1" ht="27.5" outlineLevel="1">
      <c r="B9" s="6" t="s">
        <v>746</v>
      </c>
      <c r="C9" s="6">
        <v>101010104</v>
      </c>
      <c r="D9" s="6"/>
      <c r="E9" s="6"/>
      <c r="F9" s="6"/>
      <c r="G9" s="6"/>
      <c r="H9" s="6">
        <v>4</v>
      </c>
      <c r="I9" s="270"/>
      <c r="J9" s="260"/>
      <c r="K9" s="260" t="s">
        <v>441</v>
      </c>
      <c r="L9" s="260"/>
      <c r="M9" s="270"/>
      <c r="N9" s="270"/>
      <c r="O9" s="2" t="str">
        <f t="shared" si="0"/>
        <v>-</v>
      </c>
    </row>
    <row r="10" spans="1:15" s="2" customFormat="1" ht="27.5" outlineLevel="1">
      <c r="B10" s="6" t="s">
        <v>746</v>
      </c>
      <c r="C10" s="6">
        <v>101010105</v>
      </c>
      <c r="D10" s="6"/>
      <c r="E10" s="6"/>
      <c r="F10" s="6"/>
      <c r="G10" s="6"/>
      <c r="H10" s="6">
        <v>5</v>
      </c>
      <c r="I10" s="269"/>
      <c r="J10" s="259"/>
      <c r="K10" s="259" t="s">
        <v>442</v>
      </c>
      <c r="L10" s="259"/>
      <c r="M10" s="269"/>
      <c r="N10" s="269"/>
      <c r="O10" s="2" t="str">
        <f t="shared" si="0"/>
        <v>-</v>
      </c>
    </row>
    <row r="11" spans="1:15" s="2" customFormat="1" ht="27.5" outlineLevel="1">
      <c r="B11" s="6" t="s">
        <v>746</v>
      </c>
      <c r="C11" s="6">
        <v>101010106</v>
      </c>
      <c r="D11" s="6"/>
      <c r="E11" s="6"/>
      <c r="F11" s="6"/>
      <c r="G11" s="6"/>
      <c r="H11" s="6">
        <v>6</v>
      </c>
      <c r="I11" s="270"/>
      <c r="J11" s="260"/>
      <c r="K11" s="260" t="s">
        <v>443</v>
      </c>
      <c r="L11" s="260"/>
      <c r="M11" s="270"/>
      <c r="N11" s="270"/>
      <c r="O11" s="2" t="str">
        <f t="shared" si="0"/>
        <v>-</v>
      </c>
    </row>
    <row r="12" spans="1:15" s="2" customFormat="1" ht="27.5" outlineLevel="1">
      <c r="B12" s="6" t="s">
        <v>746</v>
      </c>
      <c r="C12" s="6">
        <v>101010107</v>
      </c>
      <c r="D12" s="6"/>
      <c r="E12" s="6"/>
      <c r="F12" s="6"/>
      <c r="G12" s="6"/>
      <c r="H12" s="6">
        <v>7</v>
      </c>
      <c r="I12" s="269"/>
      <c r="J12" s="259"/>
      <c r="K12" s="259" t="s">
        <v>444</v>
      </c>
      <c r="L12" s="259"/>
      <c r="M12" s="269"/>
      <c r="N12" s="269"/>
      <c r="O12" s="2" t="str">
        <f t="shared" si="0"/>
        <v>-</v>
      </c>
    </row>
    <row r="13" spans="1:15" s="2" customFormat="1" ht="27.5" outlineLevel="1">
      <c r="B13" s="6" t="s">
        <v>746</v>
      </c>
      <c r="C13" s="6">
        <v>101010108</v>
      </c>
      <c r="D13" s="6"/>
      <c r="E13" s="6"/>
      <c r="F13" s="6"/>
      <c r="G13" s="6"/>
      <c r="H13" s="6">
        <v>8</v>
      </c>
      <c r="I13" s="270"/>
      <c r="J13" s="260"/>
      <c r="K13" s="260" t="s">
        <v>445</v>
      </c>
      <c r="L13" s="260"/>
      <c r="M13" s="270"/>
      <c r="N13" s="270"/>
      <c r="O13" s="2" t="str">
        <f t="shared" si="0"/>
        <v>-</v>
      </c>
    </row>
    <row r="14" spans="1:15" s="2" customFormat="1" ht="27.5" outlineLevel="1">
      <c r="B14" s="6" t="s">
        <v>746</v>
      </c>
      <c r="C14" s="6">
        <v>101010109</v>
      </c>
      <c r="D14" s="6"/>
      <c r="E14" s="6"/>
      <c r="F14" s="6"/>
      <c r="G14" s="6"/>
      <c r="H14" s="6">
        <v>9</v>
      </c>
      <c r="I14" s="269"/>
      <c r="J14" s="259"/>
      <c r="K14" s="259" t="s">
        <v>446</v>
      </c>
      <c r="L14" s="259"/>
      <c r="M14" s="269"/>
      <c r="N14" s="269"/>
      <c r="O14" s="2" t="str">
        <f t="shared" si="0"/>
        <v>-</v>
      </c>
    </row>
    <row r="15" spans="1:15" s="2" customFormat="1" ht="55" outlineLevel="1">
      <c r="B15" s="6" t="s">
        <v>746</v>
      </c>
      <c r="C15" s="6">
        <v>101010110</v>
      </c>
      <c r="D15" s="6"/>
      <c r="E15" s="6"/>
      <c r="F15" s="6"/>
      <c r="G15" s="6"/>
      <c r="H15" s="6">
        <v>10</v>
      </c>
      <c r="I15" s="270"/>
      <c r="J15" s="260"/>
      <c r="K15" s="260" t="s">
        <v>447</v>
      </c>
      <c r="L15" s="260"/>
      <c r="M15" s="270"/>
      <c r="N15" s="270"/>
      <c r="O15" s="2" t="str">
        <f t="shared" si="0"/>
        <v>-</v>
      </c>
    </row>
    <row r="16" spans="1:15" s="2" customFormat="1" ht="27.5" outlineLevel="1">
      <c r="B16" s="6" t="s">
        <v>746</v>
      </c>
      <c r="C16" s="6">
        <v>101010111</v>
      </c>
      <c r="D16" s="6"/>
      <c r="E16" s="6"/>
      <c r="F16" s="6"/>
      <c r="G16" s="6"/>
      <c r="H16" s="6">
        <v>11</v>
      </c>
      <c r="I16" s="269"/>
      <c r="J16" s="259"/>
      <c r="K16" s="259" t="s">
        <v>448</v>
      </c>
      <c r="L16" s="259"/>
      <c r="M16" s="269"/>
      <c r="N16" s="269"/>
      <c r="O16" s="2" t="str">
        <f t="shared" si="0"/>
        <v>-</v>
      </c>
    </row>
    <row r="17" spans="1:15" s="2" customFormat="1" ht="55" outlineLevel="1">
      <c r="B17" s="6" t="s">
        <v>746</v>
      </c>
      <c r="C17" s="6">
        <v>101010112</v>
      </c>
      <c r="D17" s="6"/>
      <c r="E17" s="6"/>
      <c r="F17" s="6"/>
      <c r="G17" s="6"/>
      <c r="H17" s="6">
        <v>12</v>
      </c>
      <c r="I17" s="270"/>
      <c r="J17" s="260"/>
      <c r="K17" s="260" t="s">
        <v>449</v>
      </c>
      <c r="L17" s="260"/>
      <c r="M17" s="270"/>
      <c r="N17" s="270"/>
      <c r="O17" s="2" t="str">
        <f t="shared" si="0"/>
        <v>-</v>
      </c>
    </row>
    <row r="18" spans="1:15" s="2" customFormat="1" ht="29.25" customHeight="1">
      <c r="A18" s="2">
        <v>2</v>
      </c>
      <c r="B18" s="263" t="s">
        <v>902</v>
      </c>
      <c r="C18" s="262">
        <v>1010102</v>
      </c>
      <c r="D18" s="262">
        <v>1</v>
      </c>
      <c r="E18" s="262">
        <v>4</v>
      </c>
      <c r="F18" s="262">
        <v>1</v>
      </c>
      <c r="G18" s="262">
        <v>3</v>
      </c>
      <c r="H18" s="262"/>
      <c r="I18" s="268">
        <v>30</v>
      </c>
      <c r="J18" s="261">
        <v>7</v>
      </c>
      <c r="K18" s="264" t="s">
        <v>542</v>
      </c>
      <c r="L18" s="261" t="str">
        <f>RIGHT(M18,LEN(M18)-SEARCH(" ",M18))</f>
        <v>សែម សុភា</v>
      </c>
      <c r="M18" s="268" t="s">
        <v>543</v>
      </c>
      <c r="N18" s="271" t="s">
        <v>916</v>
      </c>
      <c r="O18" s="2" t="str">
        <f t="shared" si="0"/>
        <v>ok</v>
      </c>
    </row>
    <row r="19" spans="1:15" s="2" customFormat="1" ht="35.25" customHeight="1">
      <c r="A19" s="2">
        <v>3</v>
      </c>
      <c r="B19" s="6" t="s">
        <v>747</v>
      </c>
      <c r="C19" s="6">
        <v>101010201</v>
      </c>
      <c r="D19" s="6"/>
      <c r="E19" s="6">
        <v>4</v>
      </c>
      <c r="F19" s="6"/>
      <c r="G19" s="6">
        <v>2</v>
      </c>
      <c r="H19" s="6">
        <v>13</v>
      </c>
      <c r="I19" s="269">
        <v>172</v>
      </c>
      <c r="J19" s="259">
        <v>6</v>
      </c>
      <c r="K19" s="260" t="s">
        <v>430</v>
      </c>
      <c r="L19" s="259" t="str">
        <f>RIGHT(M19,LEN(M19)-SEARCH(" ",M19))</f>
        <v>ស៊ីន ស៊ីប</v>
      </c>
      <c r="M19" s="269" t="s">
        <v>545</v>
      </c>
      <c r="N19" s="270" t="s">
        <v>546</v>
      </c>
      <c r="O19" s="2" t="str">
        <f t="shared" si="0"/>
        <v>ok</v>
      </c>
    </row>
    <row r="20" spans="1:15" s="2" customFormat="1" ht="35.25" customHeight="1">
      <c r="A20" s="2">
        <v>4</v>
      </c>
      <c r="B20" s="6" t="s">
        <v>747</v>
      </c>
      <c r="C20" s="6">
        <v>101010202</v>
      </c>
      <c r="D20" s="6"/>
      <c r="E20" s="6">
        <v>4</v>
      </c>
      <c r="F20" s="6"/>
      <c r="G20" s="6">
        <v>2</v>
      </c>
      <c r="H20" s="6">
        <v>14</v>
      </c>
      <c r="I20" s="269">
        <v>173</v>
      </c>
      <c r="J20" s="259">
        <v>7</v>
      </c>
      <c r="K20" s="260" t="s">
        <v>431</v>
      </c>
      <c r="L20" s="259" t="str">
        <f t="shared" ref="L20:L24" si="1">RIGHT(M20,LEN(M20)-SEARCH(" ",M20))</f>
        <v>សែម សុភា</v>
      </c>
      <c r="M20" s="269" t="s">
        <v>547</v>
      </c>
      <c r="N20" s="270" t="s">
        <v>913</v>
      </c>
      <c r="O20" s="2" t="str">
        <f t="shared" si="0"/>
        <v>ok</v>
      </c>
    </row>
    <row r="21" spans="1:15" s="2" customFormat="1" ht="137.5">
      <c r="A21" s="2">
        <v>5</v>
      </c>
      <c r="B21" s="6" t="s">
        <v>747</v>
      </c>
      <c r="C21" s="6">
        <v>101010203</v>
      </c>
      <c r="D21" s="6"/>
      <c r="E21" s="6">
        <v>4</v>
      </c>
      <c r="F21" s="6"/>
      <c r="G21" s="6">
        <v>2</v>
      </c>
      <c r="H21" s="6">
        <v>15</v>
      </c>
      <c r="I21" s="269">
        <v>174</v>
      </c>
      <c r="J21" s="259">
        <v>8</v>
      </c>
      <c r="K21" s="259" t="s">
        <v>432</v>
      </c>
      <c r="L21" s="259" t="str">
        <f t="shared" si="1"/>
        <v>ឌី សេរីវិរៈ</v>
      </c>
      <c r="M21" s="269" t="s">
        <v>549</v>
      </c>
      <c r="N21" s="269" t="s">
        <v>550</v>
      </c>
      <c r="O21" s="2" t="str">
        <f t="shared" si="0"/>
        <v>ok</v>
      </c>
    </row>
    <row r="22" spans="1:15" s="2" customFormat="1" ht="35.25" customHeight="1">
      <c r="A22" s="2">
        <v>6</v>
      </c>
      <c r="B22" s="6" t="s">
        <v>747</v>
      </c>
      <c r="C22" s="6">
        <v>101010204</v>
      </c>
      <c r="D22" s="6"/>
      <c r="E22" s="6">
        <v>4</v>
      </c>
      <c r="F22" s="6"/>
      <c r="G22" s="6">
        <v>2</v>
      </c>
      <c r="H22" s="6">
        <v>16</v>
      </c>
      <c r="I22" s="269">
        <v>175</v>
      </c>
      <c r="J22" s="259">
        <v>9</v>
      </c>
      <c r="K22" s="260" t="s">
        <v>433</v>
      </c>
      <c r="L22" s="259" t="str">
        <f t="shared" si="1"/>
        <v>តាន់ ទ្បានីន</v>
      </c>
      <c r="M22" s="269" t="s">
        <v>551</v>
      </c>
      <c r="N22" s="270" t="s">
        <v>914</v>
      </c>
      <c r="O22" s="2" t="str">
        <f t="shared" si="0"/>
        <v>ok</v>
      </c>
    </row>
    <row r="23" spans="1:15" s="2" customFormat="1" ht="35.25" customHeight="1">
      <c r="A23" s="2">
        <v>7</v>
      </c>
      <c r="B23" s="6" t="s">
        <v>747</v>
      </c>
      <c r="C23" s="6">
        <v>101010205</v>
      </c>
      <c r="D23" s="6"/>
      <c r="E23" s="6">
        <v>4</v>
      </c>
      <c r="F23" s="6"/>
      <c r="G23" s="6">
        <v>2</v>
      </c>
      <c r="H23" s="6">
        <v>17</v>
      </c>
      <c r="I23" s="269">
        <v>176</v>
      </c>
      <c r="J23" s="259">
        <v>10</v>
      </c>
      <c r="K23" s="260" t="s">
        <v>434</v>
      </c>
      <c r="L23" s="259" t="str">
        <f t="shared" si="1"/>
        <v>ម៉ក់ វិចិត្រសក្កដា</v>
      </c>
      <c r="M23" s="269" t="s">
        <v>553</v>
      </c>
      <c r="N23" s="270" t="s">
        <v>554</v>
      </c>
      <c r="O23" s="2" t="str">
        <f t="shared" si="0"/>
        <v>ok</v>
      </c>
    </row>
    <row r="24" spans="1:15" s="2" customFormat="1" ht="165">
      <c r="A24" s="2">
        <v>8</v>
      </c>
      <c r="B24" s="6" t="s">
        <v>747</v>
      </c>
      <c r="C24" s="6">
        <v>101010206</v>
      </c>
      <c r="D24" s="6"/>
      <c r="E24" s="6">
        <v>4</v>
      </c>
      <c r="F24" s="6"/>
      <c r="G24" s="6">
        <v>2</v>
      </c>
      <c r="H24" s="6">
        <v>18</v>
      </c>
      <c r="I24" s="269">
        <v>177</v>
      </c>
      <c r="J24" s="259">
        <v>11</v>
      </c>
      <c r="K24" s="260" t="s">
        <v>435</v>
      </c>
      <c r="L24" s="259" t="str">
        <f t="shared" si="1"/>
        <v>ស៊ាង ពីសី</v>
      </c>
      <c r="M24" s="269" t="s">
        <v>555</v>
      </c>
      <c r="N24" s="270" t="s">
        <v>915</v>
      </c>
      <c r="O24" s="2" t="str">
        <f t="shared" si="0"/>
        <v>ok</v>
      </c>
    </row>
    <row r="25" spans="1:15" s="2" customFormat="1" ht="27.5" outlineLevel="1">
      <c r="B25" s="6" t="s">
        <v>747</v>
      </c>
      <c r="C25" s="6" t="s">
        <v>748</v>
      </c>
      <c r="D25" s="6"/>
      <c r="E25" s="6"/>
      <c r="F25" s="6"/>
      <c r="G25" s="6"/>
      <c r="H25" s="6"/>
      <c r="I25" s="269"/>
      <c r="J25" s="259" t="e">
        <v>#N/A</v>
      </c>
      <c r="K25" s="259" t="s">
        <v>450</v>
      </c>
      <c r="L25" s="259"/>
      <c r="M25" s="269"/>
      <c r="N25" s="269"/>
      <c r="O25" s="2" t="str">
        <f t="shared" si="0"/>
        <v>-</v>
      </c>
    </row>
    <row r="26" spans="1:15" s="2" customFormat="1" ht="27.5" outlineLevel="1">
      <c r="B26" s="6" t="s">
        <v>747</v>
      </c>
      <c r="C26" s="6" t="s">
        <v>749</v>
      </c>
      <c r="D26" s="6"/>
      <c r="E26" s="6"/>
      <c r="F26" s="6"/>
      <c r="G26" s="6"/>
      <c r="H26" s="6"/>
      <c r="I26" s="270"/>
      <c r="J26" s="259" t="e">
        <v>#N/A</v>
      </c>
      <c r="K26" s="260" t="s">
        <v>451</v>
      </c>
      <c r="L26" s="260"/>
      <c r="M26" s="270"/>
      <c r="N26" s="270"/>
      <c r="O26" s="2" t="str">
        <f t="shared" si="0"/>
        <v>-</v>
      </c>
    </row>
    <row r="27" spans="1:15" s="2" customFormat="1" ht="27.5" outlineLevel="1">
      <c r="B27" s="6" t="s">
        <v>747</v>
      </c>
      <c r="C27" s="6" t="s">
        <v>750</v>
      </c>
      <c r="D27" s="6"/>
      <c r="E27" s="6"/>
      <c r="F27" s="6"/>
      <c r="G27" s="6"/>
      <c r="H27" s="6"/>
      <c r="I27" s="269"/>
      <c r="J27" s="259" t="e">
        <v>#N/A</v>
      </c>
      <c r="K27" s="259" t="s">
        <v>452</v>
      </c>
      <c r="L27" s="259"/>
      <c r="M27" s="269"/>
      <c r="N27" s="269"/>
      <c r="O27" s="2" t="str">
        <f t="shared" si="0"/>
        <v>-</v>
      </c>
    </row>
    <row r="28" spans="1:15" s="2" customFormat="1" ht="55" outlineLevel="1">
      <c r="B28" s="6" t="s">
        <v>747</v>
      </c>
      <c r="C28" s="6" t="s">
        <v>751</v>
      </c>
      <c r="D28" s="6"/>
      <c r="E28" s="6"/>
      <c r="F28" s="6"/>
      <c r="G28" s="6"/>
      <c r="H28" s="6"/>
      <c r="I28" s="270"/>
      <c r="J28" s="259" t="e">
        <v>#N/A</v>
      </c>
      <c r="K28" s="260" t="s">
        <v>453</v>
      </c>
      <c r="L28" s="260"/>
      <c r="M28" s="270"/>
      <c r="N28" s="270"/>
      <c r="O28" s="2" t="str">
        <f t="shared" si="0"/>
        <v>-</v>
      </c>
    </row>
    <row r="29" spans="1:15" s="2" customFormat="1" ht="55" outlineLevel="1">
      <c r="B29" s="6" t="s">
        <v>747</v>
      </c>
      <c r="C29" s="6" t="s">
        <v>752</v>
      </c>
      <c r="D29" s="6"/>
      <c r="E29" s="6"/>
      <c r="F29" s="6"/>
      <c r="G29" s="6"/>
      <c r="H29" s="6"/>
      <c r="I29" s="269"/>
      <c r="J29" s="259" t="e">
        <v>#N/A</v>
      </c>
      <c r="K29" s="259" t="s">
        <v>454</v>
      </c>
      <c r="L29" s="259"/>
      <c r="M29" s="269"/>
      <c r="N29" s="269"/>
      <c r="O29" s="2" t="str">
        <f t="shared" si="0"/>
        <v>-</v>
      </c>
    </row>
    <row r="30" spans="1:15" s="2" customFormat="1" ht="55" outlineLevel="1">
      <c r="B30" s="6" t="s">
        <v>747</v>
      </c>
      <c r="C30" s="6" t="s">
        <v>753</v>
      </c>
      <c r="D30" s="6"/>
      <c r="E30" s="6"/>
      <c r="F30" s="6"/>
      <c r="G30" s="6"/>
      <c r="H30" s="6"/>
      <c r="I30" s="270"/>
      <c r="J30" s="259" t="e">
        <v>#N/A</v>
      </c>
      <c r="K30" s="260" t="s">
        <v>455</v>
      </c>
      <c r="L30" s="260"/>
      <c r="M30" s="270"/>
      <c r="N30" s="270"/>
      <c r="O30" s="2" t="str">
        <f t="shared" si="0"/>
        <v>-</v>
      </c>
    </row>
    <row r="31" spans="1:15" s="2" customFormat="1" ht="82.5">
      <c r="A31" s="2">
        <v>3</v>
      </c>
      <c r="B31" s="263" t="s">
        <v>902</v>
      </c>
      <c r="C31" s="262">
        <v>1010103</v>
      </c>
      <c r="D31" s="262">
        <v>1</v>
      </c>
      <c r="E31" s="262">
        <v>4</v>
      </c>
      <c r="F31" s="262">
        <v>1</v>
      </c>
      <c r="G31" s="262">
        <v>4</v>
      </c>
      <c r="H31" s="262"/>
      <c r="I31" s="268">
        <v>31</v>
      </c>
      <c r="J31" s="261">
        <v>12</v>
      </c>
      <c r="K31" s="264" t="s">
        <v>426</v>
      </c>
      <c r="L31" s="261" t="s">
        <v>633</v>
      </c>
      <c r="M31" s="268" t="s">
        <v>557</v>
      </c>
      <c r="N31" s="271" t="s">
        <v>478</v>
      </c>
      <c r="O31" s="2" t="str">
        <f t="shared" si="0"/>
        <v>ok</v>
      </c>
    </row>
    <row r="32" spans="1:15" s="2" customFormat="1" ht="137.5">
      <c r="A32" s="2">
        <v>9</v>
      </c>
      <c r="B32" s="6" t="s">
        <v>754</v>
      </c>
      <c r="C32" s="6">
        <v>101010301</v>
      </c>
      <c r="D32" s="6"/>
      <c r="E32" s="6">
        <v>4</v>
      </c>
      <c r="F32" s="6"/>
      <c r="G32" s="6">
        <v>4</v>
      </c>
      <c r="H32" s="6">
        <v>19</v>
      </c>
      <c r="I32" s="269">
        <v>177</v>
      </c>
      <c r="J32" s="259">
        <v>13</v>
      </c>
      <c r="K32" s="260" t="s">
        <v>558</v>
      </c>
      <c r="L32" s="259" t="str">
        <f t="shared" ref="L32:L37" si="2">RIGHT(M32,LEN(M32)-SEARCH(" ",M32))</f>
        <v>កូយ សុចាន់</v>
      </c>
      <c r="M32" s="269" t="s">
        <v>559</v>
      </c>
      <c r="N32" s="270" t="s">
        <v>915</v>
      </c>
      <c r="O32" s="2" t="str">
        <f t="shared" si="0"/>
        <v>ok</v>
      </c>
    </row>
    <row r="33" spans="1:15" s="2" customFormat="1" ht="192.5">
      <c r="A33" s="2">
        <v>10</v>
      </c>
      <c r="B33" s="6" t="s">
        <v>754</v>
      </c>
      <c r="C33" s="6">
        <v>101010302</v>
      </c>
      <c r="D33" s="6"/>
      <c r="E33" s="6">
        <v>4</v>
      </c>
      <c r="F33" s="6"/>
      <c r="G33" s="6">
        <v>4</v>
      </c>
      <c r="H33" s="6">
        <v>20</v>
      </c>
      <c r="I33" s="269">
        <v>178</v>
      </c>
      <c r="J33" s="259">
        <v>14</v>
      </c>
      <c r="K33" s="260" t="s">
        <v>560</v>
      </c>
      <c r="L33" s="259" t="str">
        <f t="shared" si="2"/>
        <v>សែម សំណាង</v>
      </c>
      <c r="M33" s="269" t="s">
        <v>561</v>
      </c>
      <c r="N33" s="270" t="s">
        <v>562</v>
      </c>
      <c r="O33" s="2" t="str">
        <f t="shared" si="0"/>
        <v>ok</v>
      </c>
    </row>
    <row r="34" spans="1:15" s="2" customFormat="1" ht="110">
      <c r="A34" s="2">
        <v>11</v>
      </c>
      <c r="B34" s="6" t="s">
        <v>754</v>
      </c>
      <c r="C34" s="6">
        <v>101010303</v>
      </c>
      <c r="D34" s="6"/>
      <c r="E34" s="6">
        <v>4</v>
      </c>
      <c r="F34" s="6"/>
      <c r="G34" s="6">
        <v>4</v>
      </c>
      <c r="H34" s="6">
        <v>21</v>
      </c>
      <c r="I34" s="269">
        <v>179</v>
      </c>
      <c r="J34" s="259">
        <v>15</v>
      </c>
      <c r="K34" s="259" t="s">
        <v>563</v>
      </c>
      <c r="L34" s="259" t="str">
        <f t="shared" si="2"/>
        <v>បាន ​កុសល</v>
      </c>
      <c r="M34" s="269" t="s">
        <v>564</v>
      </c>
      <c r="N34" s="269" t="s">
        <v>917</v>
      </c>
      <c r="O34" s="2" t="str">
        <f t="shared" si="0"/>
        <v>ok</v>
      </c>
    </row>
    <row r="35" spans="1:15" s="2" customFormat="1" ht="29.25" customHeight="1">
      <c r="A35" s="2">
        <v>12</v>
      </c>
      <c r="B35" s="6" t="s">
        <v>754</v>
      </c>
      <c r="C35" s="6">
        <v>101010304</v>
      </c>
      <c r="D35" s="6"/>
      <c r="E35" s="6">
        <v>4</v>
      </c>
      <c r="F35" s="6"/>
      <c r="G35" s="6">
        <v>4</v>
      </c>
      <c r="H35" s="6">
        <v>22</v>
      </c>
      <c r="I35" s="269">
        <v>180</v>
      </c>
      <c r="J35" s="259">
        <v>16</v>
      </c>
      <c r="K35" s="260" t="s">
        <v>566</v>
      </c>
      <c r="L35" s="259" t="str">
        <f t="shared" si="2"/>
        <v>ស្រៀង ចន្ធី</v>
      </c>
      <c r="M35" s="269" t="s">
        <v>567</v>
      </c>
      <c r="N35" s="270" t="s">
        <v>918</v>
      </c>
      <c r="O35" s="2" t="str">
        <f t="shared" ref="O35:O66" si="3">IF(AND(K35&lt;&gt;"",M35&lt;&gt;""),"ok","-")</f>
        <v>ok</v>
      </c>
    </row>
    <row r="36" spans="1:15" s="2" customFormat="1" ht="137.5">
      <c r="A36" s="2">
        <v>13</v>
      </c>
      <c r="B36" s="6" t="s">
        <v>754</v>
      </c>
      <c r="C36" s="6">
        <v>101010305</v>
      </c>
      <c r="D36" s="6"/>
      <c r="E36" s="6">
        <v>4</v>
      </c>
      <c r="F36" s="6"/>
      <c r="G36" s="6">
        <v>4</v>
      </c>
      <c r="H36" s="6">
        <v>23</v>
      </c>
      <c r="I36" s="269">
        <v>181</v>
      </c>
      <c r="J36" s="259">
        <v>17</v>
      </c>
      <c r="K36" s="260" t="s">
        <v>569</v>
      </c>
      <c r="L36" s="259" t="str">
        <f t="shared" si="2"/>
        <v>ជា សុខឃីមរាជ</v>
      </c>
      <c r="M36" s="269" t="s">
        <v>570</v>
      </c>
      <c r="N36" s="270" t="s">
        <v>571</v>
      </c>
      <c r="O36" s="2" t="str">
        <f t="shared" si="3"/>
        <v>ok</v>
      </c>
    </row>
    <row r="37" spans="1:15" s="2" customFormat="1" ht="99.5" customHeight="1">
      <c r="A37" s="2">
        <v>14</v>
      </c>
      <c r="B37" s="6" t="s">
        <v>754</v>
      </c>
      <c r="C37" s="6">
        <v>101010306</v>
      </c>
      <c r="D37" s="6"/>
      <c r="E37" s="6">
        <v>4</v>
      </c>
      <c r="F37" s="6"/>
      <c r="G37" s="6">
        <v>4</v>
      </c>
      <c r="H37" s="6">
        <v>24</v>
      </c>
      <c r="I37" s="269">
        <v>182</v>
      </c>
      <c r="J37" s="259">
        <v>15</v>
      </c>
      <c r="K37" s="260" t="s">
        <v>572</v>
      </c>
      <c r="L37" s="259" t="str">
        <f t="shared" si="2"/>
        <v>បាន ​កុសល</v>
      </c>
      <c r="M37" s="269" t="s">
        <v>564</v>
      </c>
      <c r="N37" s="270" t="s">
        <v>919</v>
      </c>
      <c r="O37" s="2" t="str">
        <f t="shared" si="3"/>
        <v>ok</v>
      </c>
    </row>
    <row r="38" spans="1:15" s="2" customFormat="1" ht="27.5" outlineLevel="1">
      <c r="B38" s="6" t="s">
        <v>754</v>
      </c>
      <c r="C38" s="6" t="s">
        <v>755</v>
      </c>
      <c r="D38" s="6"/>
      <c r="E38" s="6"/>
      <c r="F38" s="6"/>
      <c r="G38" s="6"/>
      <c r="H38" s="6"/>
      <c r="I38" s="269"/>
      <c r="J38" s="259"/>
      <c r="K38" s="259" t="s">
        <v>456</v>
      </c>
      <c r="L38" s="259"/>
      <c r="M38" s="269"/>
      <c r="N38" s="269"/>
      <c r="O38" s="2" t="str">
        <f t="shared" si="3"/>
        <v>-</v>
      </c>
    </row>
    <row r="39" spans="1:15" s="2" customFormat="1" ht="27.5" outlineLevel="1">
      <c r="B39" s="6" t="s">
        <v>754</v>
      </c>
      <c r="C39" s="6" t="s">
        <v>756</v>
      </c>
      <c r="D39" s="6"/>
      <c r="E39" s="6"/>
      <c r="F39" s="6"/>
      <c r="G39" s="6"/>
      <c r="H39" s="6"/>
      <c r="I39" s="270"/>
      <c r="J39" s="260"/>
      <c r="K39" s="260" t="s">
        <v>457</v>
      </c>
      <c r="L39" s="260"/>
      <c r="M39" s="270"/>
      <c r="N39" s="270"/>
      <c r="O39" s="2" t="str">
        <f t="shared" si="3"/>
        <v>-</v>
      </c>
    </row>
    <row r="40" spans="1:15" s="2" customFormat="1" ht="27.5" outlineLevel="1">
      <c r="B40" s="6" t="s">
        <v>754</v>
      </c>
      <c r="C40" s="6" t="s">
        <v>757</v>
      </c>
      <c r="D40" s="6"/>
      <c r="E40" s="6"/>
      <c r="F40" s="6"/>
      <c r="G40" s="6"/>
      <c r="H40" s="6"/>
      <c r="I40" s="269"/>
      <c r="J40" s="259"/>
      <c r="K40" s="259" t="s">
        <v>458</v>
      </c>
      <c r="L40" s="259"/>
      <c r="M40" s="269"/>
      <c r="N40" s="269"/>
      <c r="O40" s="2" t="str">
        <f t="shared" si="3"/>
        <v>-</v>
      </c>
    </row>
    <row r="41" spans="1:15" s="2" customFormat="1" ht="55" outlineLevel="1">
      <c r="B41" s="6" t="s">
        <v>754</v>
      </c>
      <c r="C41" s="6" t="s">
        <v>758</v>
      </c>
      <c r="D41" s="6"/>
      <c r="E41" s="6"/>
      <c r="F41" s="6"/>
      <c r="G41" s="6"/>
      <c r="H41" s="6"/>
      <c r="I41" s="270"/>
      <c r="J41" s="260"/>
      <c r="K41" s="260" t="s">
        <v>459</v>
      </c>
      <c r="L41" s="260"/>
      <c r="M41" s="270"/>
      <c r="N41" s="270"/>
      <c r="O41" s="2" t="str">
        <f t="shared" si="3"/>
        <v>-</v>
      </c>
    </row>
    <row r="42" spans="1:15" s="2" customFormat="1" ht="55" outlineLevel="1">
      <c r="B42" s="6" t="s">
        <v>754</v>
      </c>
      <c r="C42" s="6" t="s">
        <v>759</v>
      </c>
      <c r="D42" s="6"/>
      <c r="E42" s="6"/>
      <c r="F42" s="6"/>
      <c r="G42" s="6"/>
      <c r="H42" s="6"/>
      <c r="I42" s="269"/>
      <c r="J42" s="259"/>
      <c r="K42" s="259" t="s">
        <v>460</v>
      </c>
      <c r="L42" s="259"/>
      <c r="M42" s="269"/>
      <c r="N42" s="269"/>
      <c r="O42" s="2" t="str">
        <f t="shared" si="3"/>
        <v>-</v>
      </c>
    </row>
    <row r="43" spans="1:15" s="2" customFormat="1" ht="55" outlineLevel="1">
      <c r="B43" s="6" t="s">
        <v>754</v>
      </c>
      <c r="C43" s="6" t="s">
        <v>760</v>
      </c>
      <c r="D43" s="6"/>
      <c r="E43" s="6"/>
      <c r="F43" s="6"/>
      <c r="G43" s="6"/>
      <c r="H43" s="6"/>
      <c r="I43" s="270"/>
      <c r="J43" s="260"/>
      <c r="K43" s="260" t="s">
        <v>461</v>
      </c>
      <c r="L43" s="260"/>
      <c r="M43" s="270"/>
      <c r="N43" s="270"/>
      <c r="O43" s="2" t="str">
        <f t="shared" si="3"/>
        <v>-</v>
      </c>
    </row>
    <row r="44" spans="1:15" s="2" customFormat="1" ht="34.5" customHeight="1">
      <c r="A44" s="2">
        <v>4</v>
      </c>
      <c r="B44" s="263" t="s">
        <v>902</v>
      </c>
      <c r="C44" s="262">
        <v>1010104</v>
      </c>
      <c r="D44" s="262">
        <v>1</v>
      </c>
      <c r="E44" s="262">
        <v>4</v>
      </c>
      <c r="F44" s="262">
        <v>1</v>
      </c>
      <c r="G44" s="262">
        <v>5</v>
      </c>
      <c r="H44" s="262"/>
      <c r="I44" s="268">
        <v>32</v>
      </c>
      <c r="J44" s="261">
        <v>19</v>
      </c>
      <c r="K44" s="264" t="s">
        <v>427</v>
      </c>
      <c r="L44" s="261" t="s">
        <v>634</v>
      </c>
      <c r="M44" s="268" t="s">
        <v>574</v>
      </c>
      <c r="N44" s="271" t="s">
        <v>921</v>
      </c>
      <c r="O44" s="2" t="str">
        <f t="shared" si="3"/>
        <v>ok</v>
      </c>
    </row>
    <row r="45" spans="1:15" s="2" customFormat="1" ht="165">
      <c r="A45" s="2">
        <v>15</v>
      </c>
      <c r="B45" s="6" t="s">
        <v>761</v>
      </c>
      <c r="C45" s="6">
        <v>101010401</v>
      </c>
      <c r="D45" s="6"/>
      <c r="E45" s="6">
        <v>4</v>
      </c>
      <c r="F45" s="6"/>
      <c r="G45" s="6">
        <v>5</v>
      </c>
      <c r="H45" s="6">
        <v>25</v>
      </c>
      <c r="I45" s="269">
        <v>183</v>
      </c>
      <c r="J45" s="259">
        <v>20</v>
      </c>
      <c r="K45" s="260" t="s">
        <v>436</v>
      </c>
      <c r="L45" s="259" t="str">
        <f t="shared" ref="L45:L48" si="4">RIGHT(M45,LEN(M45)-SEARCH(" ",M45))</f>
        <v>ហង់ ម៉ូលីសានីន</v>
      </c>
      <c r="M45" s="269" t="s">
        <v>576</v>
      </c>
      <c r="N45" s="270" t="s">
        <v>577</v>
      </c>
      <c r="O45" s="2" t="str">
        <f t="shared" si="3"/>
        <v>ok</v>
      </c>
    </row>
    <row r="46" spans="1:15" s="2" customFormat="1" ht="59.15" customHeight="1">
      <c r="A46" s="2">
        <v>16</v>
      </c>
      <c r="B46" s="6" t="s">
        <v>761</v>
      </c>
      <c r="C46" s="6">
        <v>101010402</v>
      </c>
      <c r="D46" s="6"/>
      <c r="E46" s="6">
        <v>4</v>
      </c>
      <c r="F46" s="6"/>
      <c r="G46" s="6">
        <v>5</v>
      </c>
      <c r="H46" s="6">
        <v>26</v>
      </c>
      <c r="I46" s="270">
        <v>501</v>
      </c>
      <c r="J46" s="259" t="e">
        <v>#N/A</v>
      </c>
      <c r="K46" s="260" t="s">
        <v>437</v>
      </c>
      <c r="L46" s="259" t="str">
        <f>RIGHT(M46,LEN(M46)-SEARCH(" ",M46))</f>
        <v>យូ ម៉ូនីតា, លោក ម៉ាង តាំង, កញ្ញា ប្រាក់ ពុធានាថ</v>
      </c>
      <c r="M46" s="269" t="s">
        <v>578</v>
      </c>
      <c r="N46" s="270" t="s">
        <v>744</v>
      </c>
      <c r="O46" s="2" t="str">
        <f t="shared" si="3"/>
        <v>ok</v>
      </c>
    </row>
    <row r="47" spans="1:15" s="2" customFormat="1" ht="56.45" customHeight="1">
      <c r="A47" s="2">
        <v>17</v>
      </c>
      <c r="B47" s="6" t="s">
        <v>761</v>
      </c>
      <c r="C47" s="6">
        <v>101010403</v>
      </c>
      <c r="D47" s="6"/>
      <c r="E47" s="6">
        <v>4</v>
      </c>
      <c r="F47" s="6"/>
      <c r="G47" s="6">
        <v>5</v>
      </c>
      <c r="H47" s="6">
        <v>27</v>
      </c>
      <c r="I47" s="270">
        <v>501</v>
      </c>
      <c r="J47" s="259">
        <v>22</v>
      </c>
      <c r="K47" s="259" t="s">
        <v>438</v>
      </c>
      <c r="L47" s="259" t="str">
        <f>RIGHT(M47,LEN(M47)-SEARCH(" ",M47))</f>
        <v>សន នី</v>
      </c>
      <c r="M47" s="269" t="s">
        <v>579</v>
      </c>
      <c r="N47" s="269" t="s">
        <v>744</v>
      </c>
      <c r="O47" s="2" t="str">
        <f t="shared" si="3"/>
        <v>ok</v>
      </c>
    </row>
    <row r="48" spans="1:15" s="2" customFormat="1" ht="84" customHeight="1">
      <c r="A48" s="2">
        <v>18</v>
      </c>
      <c r="B48" s="6" t="s">
        <v>761</v>
      </c>
      <c r="C48" s="6">
        <v>101010404</v>
      </c>
      <c r="D48" s="6"/>
      <c r="E48" s="6">
        <v>4</v>
      </c>
      <c r="F48" s="6"/>
      <c r="G48" s="6">
        <v>5</v>
      </c>
      <c r="H48" s="6">
        <v>28</v>
      </c>
      <c r="I48" s="270">
        <v>501</v>
      </c>
      <c r="J48" s="259">
        <v>23</v>
      </c>
      <c r="K48" s="260" t="s">
        <v>439</v>
      </c>
      <c r="L48" s="259" t="str">
        <f t="shared" si="4"/>
        <v>សេង សារិទ្ធ</v>
      </c>
      <c r="M48" s="269" t="s">
        <v>580</v>
      </c>
      <c r="N48" s="270" t="s">
        <v>744</v>
      </c>
      <c r="O48" s="2" t="str">
        <f t="shared" si="3"/>
        <v>ok</v>
      </c>
    </row>
    <row r="49" spans="1:15" s="2" customFormat="1" ht="27.5">
      <c r="B49" s="6" t="s">
        <v>761</v>
      </c>
      <c r="C49" s="6" t="s">
        <v>762</v>
      </c>
      <c r="D49" s="6"/>
      <c r="E49" s="6"/>
      <c r="F49" s="6"/>
      <c r="G49" s="6"/>
      <c r="H49" s="6"/>
      <c r="I49" s="269"/>
      <c r="J49" s="259"/>
      <c r="K49" s="259" t="s">
        <v>462</v>
      </c>
      <c r="L49" s="259"/>
      <c r="M49" s="269"/>
      <c r="N49" s="269"/>
      <c r="O49" s="2" t="str">
        <f t="shared" si="3"/>
        <v>-</v>
      </c>
    </row>
    <row r="50" spans="1:15" s="2" customFormat="1" ht="27.5" outlineLevel="1">
      <c r="B50" s="6" t="s">
        <v>761</v>
      </c>
      <c r="C50" s="6" t="s">
        <v>763</v>
      </c>
      <c r="D50" s="6"/>
      <c r="E50" s="6"/>
      <c r="F50" s="6"/>
      <c r="G50" s="6"/>
      <c r="H50" s="6"/>
      <c r="I50" s="270"/>
      <c r="J50" s="260"/>
      <c r="K50" s="260" t="s">
        <v>463</v>
      </c>
      <c r="L50" s="260"/>
      <c r="M50" s="270"/>
      <c r="N50" s="270"/>
      <c r="O50" s="2" t="str">
        <f t="shared" si="3"/>
        <v>-</v>
      </c>
    </row>
    <row r="51" spans="1:15" s="2" customFormat="1" ht="27.5" outlineLevel="1">
      <c r="B51" s="6" t="s">
        <v>761</v>
      </c>
      <c r="C51" s="6" t="s">
        <v>764</v>
      </c>
      <c r="D51" s="6"/>
      <c r="E51" s="6"/>
      <c r="F51" s="6"/>
      <c r="G51" s="6"/>
      <c r="H51" s="6"/>
      <c r="I51" s="269"/>
      <c r="J51" s="259"/>
      <c r="K51" s="259" t="s">
        <v>464</v>
      </c>
      <c r="L51" s="259"/>
      <c r="M51" s="269"/>
      <c r="N51" s="269"/>
      <c r="O51" s="2" t="str">
        <f t="shared" si="3"/>
        <v>-</v>
      </c>
    </row>
    <row r="52" spans="1:15" s="2" customFormat="1" ht="27.5" outlineLevel="1">
      <c r="B52" s="6" t="s">
        <v>761</v>
      </c>
      <c r="C52" s="6" t="s">
        <v>765</v>
      </c>
      <c r="D52" s="6"/>
      <c r="E52" s="6"/>
      <c r="F52" s="6"/>
      <c r="G52" s="6"/>
      <c r="H52" s="6"/>
      <c r="I52" s="270"/>
      <c r="J52" s="260"/>
      <c r="K52" s="260" t="s">
        <v>465</v>
      </c>
      <c r="L52" s="260"/>
      <c r="M52" s="270"/>
      <c r="N52" s="270"/>
      <c r="O52" s="2" t="str">
        <f t="shared" si="3"/>
        <v>-</v>
      </c>
    </row>
    <row r="53" spans="1:15" s="2" customFormat="1" ht="27.5" outlineLevel="1">
      <c r="B53" s="6" t="s">
        <v>761</v>
      </c>
      <c r="C53" s="6" t="s">
        <v>766</v>
      </c>
      <c r="D53" s="6"/>
      <c r="E53" s="6"/>
      <c r="F53" s="6"/>
      <c r="G53" s="6"/>
      <c r="H53" s="6"/>
      <c r="I53" s="269"/>
      <c r="J53" s="259"/>
      <c r="K53" s="259" t="s">
        <v>466</v>
      </c>
      <c r="L53" s="259"/>
      <c r="M53" s="269"/>
      <c r="N53" s="269"/>
      <c r="O53" s="2" t="str">
        <f t="shared" si="3"/>
        <v>-</v>
      </c>
    </row>
    <row r="54" spans="1:15" s="2" customFormat="1" ht="55" outlineLevel="1">
      <c r="B54" s="6" t="s">
        <v>761</v>
      </c>
      <c r="C54" s="6" t="s">
        <v>767</v>
      </c>
      <c r="D54" s="6"/>
      <c r="E54" s="6"/>
      <c r="F54" s="6"/>
      <c r="G54" s="6"/>
      <c r="H54" s="6"/>
      <c r="I54" s="270"/>
      <c r="J54" s="260"/>
      <c r="K54" s="260" t="s">
        <v>467</v>
      </c>
      <c r="L54" s="260"/>
      <c r="M54" s="270"/>
      <c r="N54" s="270"/>
      <c r="O54" s="2" t="str">
        <f t="shared" si="3"/>
        <v>-</v>
      </c>
    </row>
    <row r="55" spans="1:15" s="2" customFormat="1" ht="55" outlineLevel="1">
      <c r="B55" s="6" t="s">
        <v>761</v>
      </c>
      <c r="C55" s="6" t="s">
        <v>768</v>
      </c>
      <c r="D55" s="6"/>
      <c r="E55" s="6"/>
      <c r="F55" s="6"/>
      <c r="G55" s="6"/>
      <c r="H55" s="6"/>
      <c r="I55" s="269"/>
      <c r="J55" s="259"/>
      <c r="K55" s="259" t="s">
        <v>468</v>
      </c>
      <c r="L55" s="259"/>
      <c r="M55" s="269"/>
      <c r="N55" s="269"/>
      <c r="O55" s="2" t="str">
        <f t="shared" si="3"/>
        <v>-</v>
      </c>
    </row>
    <row r="56" spans="1:15" s="2" customFormat="1" ht="55" outlineLevel="1">
      <c r="B56" s="6" t="s">
        <v>761</v>
      </c>
      <c r="C56" s="6" t="s">
        <v>769</v>
      </c>
      <c r="D56" s="6"/>
      <c r="E56" s="6"/>
      <c r="F56" s="6"/>
      <c r="G56" s="6"/>
      <c r="H56" s="6"/>
      <c r="I56" s="270"/>
      <c r="J56" s="260"/>
      <c r="K56" s="260" t="s">
        <v>469</v>
      </c>
      <c r="L56" s="260"/>
      <c r="M56" s="270"/>
      <c r="N56" s="270"/>
      <c r="O56" s="2" t="str">
        <f t="shared" si="3"/>
        <v>-</v>
      </c>
    </row>
    <row r="57" spans="1:15" s="2" customFormat="1" ht="82.5">
      <c r="A57" s="2">
        <v>5</v>
      </c>
      <c r="B57" s="263" t="s">
        <v>902</v>
      </c>
      <c r="C57" s="262">
        <v>1010105</v>
      </c>
      <c r="D57" s="262">
        <v>1</v>
      </c>
      <c r="E57" s="262">
        <v>4</v>
      </c>
      <c r="F57" s="262">
        <v>1</v>
      </c>
      <c r="G57" s="262">
        <v>5</v>
      </c>
      <c r="H57" s="262"/>
      <c r="I57" s="268">
        <v>34</v>
      </c>
      <c r="J57" s="264"/>
      <c r="K57" s="264" t="s">
        <v>583</v>
      </c>
      <c r="L57" s="264"/>
      <c r="M57" s="271" t="s">
        <v>584</v>
      </c>
      <c r="N57" s="271" t="s">
        <v>585</v>
      </c>
      <c r="O57" s="2" t="str">
        <f t="shared" si="3"/>
        <v>ok</v>
      </c>
    </row>
    <row r="58" spans="1:15" s="2" customFormat="1" ht="137.5">
      <c r="A58" s="2">
        <v>19</v>
      </c>
      <c r="B58" s="6" t="s">
        <v>770</v>
      </c>
      <c r="C58" s="6">
        <v>101010501</v>
      </c>
      <c r="D58" s="6"/>
      <c r="E58" s="6">
        <v>4</v>
      </c>
      <c r="F58" s="6"/>
      <c r="G58" s="6">
        <v>5</v>
      </c>
      <c r="H58" s="6">
        <v>29</v>
      </c>
      <c r="I58" s="270">
        <v>492</v>
      </c>
      <c r="J58" s="260"/>
      <c r="K58" s="260" t="s">
        <v>681</v>
      </c>
      <c r="L58" s="260"/>
      <c r="M58" s="270"/>
      <c r="N58" s="270" t="s">
        <v>676</v>
      </c>
      <c r="O58" s="2" t="str">
        <f t="shared" si="3"/>
        <v>-</v>
      </c>
    </row>
    <row r="59" spans="1:15" s="2" customFormat="1" ht="137.5">
      <c r="A59" s="2">
        <v>20</v>
      </c>
      <c r="B59" s="6" t="s">
        <v>770</v>
      </c>
      <c r="C59" s="6">
        <v>101010502</v>
      </c>
      <c r="D59" s="6"/>
      <c r="E59" s="6">
        <v>4</v>
      </c>
      <c r="F59" s="6"/>
      <c r="G59" s="6">
        <v>5</v>
      </c>
      <c r="H59" s="6">
        <v>30</v>
      </c>
      <c r="I59" s="270">
        <v>493</v>
      </c>
      <c r="J59" s="260"/>
      <c r="K59" s="260" t="s">
        <v>682</v>
      </c>
      <c r="L59" s="260"/>
      <c r="M59" s="270"/>
      <c r="N59" s="270" t="s">
        <v>677</v>
      </c>
      <c r="O59" s="2" t="str">
        <f t="shared" si="3"/>
        <v>-</v>
      </c>
    </row>
    <row r="60" spans="1:15" s="2" customFormat="1" ht="110">
      <c r="A60" s="2">
        <v>21</v>
      </c>
      <c r="B60" s="6" t="s">
        <v>770</v>
      </c>
      <c r="C60" s="6">
        <v>101010503</v>
      </c>
      <c r="D60" s="6"/>
      <c r="E60" s="6">
        <v>4</v>
      </c>
      <c r="F60" s="6"/>
      <c r="G60" s="6">
        <v>5</v>
      </c>
      <c r="H60" s="6">
        <v>31</v>
      </c>
      <c r="I60" s="270">
        <v>494</v>
      </c>
      <c r="J60" s="259"/>
      <c r="K60" s="259" t="s">
        <v>683</v>
      </c>
      <c r="L60" s="259"/>
      <c r="M60" s="269"/>
      <c r="N60" s="269" t="s">
        <v>678</v>
      </c>
      <c r="O60" s="2" t="str">
        <f t="shared" si="3"/>
        <v>-</v>
      </c>
    </row>
    <row r="61" spans="1:15" s="2" customFormat="1" ht="137.5">
      <c r="A61" s="2">
        <v>22</v>
      </c>
      <c r="B61" s="6" t="s">
        <v>770</v>
      </c>
      <c r="C61" s="6">
        <v>101010504</v>
      </c>
      <c r="D61" s="6"/>
      <c r="E61" s="6">
        <v>4</v>
      </c>
      <c r="F61" s="6"/>
      <c r="G61" s="6">
        <v>5</v>
      </c>
      <c r="H61" s="6">
        <v>32</v>
      </c>
      <c r="I61" s="270">
        <v>500</v>
      </c>
      <c r="J61" s="260"/>
      <c r="K61" s="260" t="s">
        <v>684</v>
      </c>
      <c r="L61" s="260"/>
      <c r="M61" s="270"/>
      <c r="N61" s="270" t="s">
        <v>922</v>
      </c>
      <c r="O61" s="2" t="str">
        <f t="shared" si="3"/>
        <v>-</v>
      </c>
    </row>
    <row r="62" spans="1:15" s="2" customFormat="1" ht="192.5">
      <c r="A62" s="2">
        <v>23</v>
      </c>
      <c r="B62" s="6" t="s">
        <v>770</v>
      </c>
      <c r="C62" s="6">
        <v>101010505</v>
      </c>
      <c r="D62" s="6"/>
      <c r="E62" s="6">
        <v>4</v>
      </c>
      <c r="F62" s="6"/>
      <c r="G62" s="6">
        <v>5</v>
      </c>
      <c r="H62" s="6">
        <v>33</v>
      </c>
      <c r="I62" s="270">
        <v>495</v>
      </c>
      <c r="J62" s="259"/>
      <c r="K62" s="259" t="s">
        <v>685</v>
      </c>
      <c r="L62" s="259"/>
      <c r="M62" s="269"/>
      <c r="N62" s="269" t="s">
        <v>680</v>
      </c>
      <c r="O62" s="2" t="str">
        <f t="shared" si="3"/>
        <v>-</v>
      </c>
    </row>
    <row r="63" spans="1:15" s="2" customFormat="1" ht="82.5">
      <c r="A63" s="2">
        <v>24</v>
      </c>
      <c r="B63" s="6" t="s">
        <v>770</v>
      </c>
      <c r="C63" s="6">
        <v>101010506</v>
      </c>
      <c r="D63" s="6"/>
      <c r="E63" s="6">
        <v>4</v>
      </c>
      <c r="F63" s="6"/>
      <c r="G63" s="6">
        <v>5</v>
      </c>
      <c r="H63" s="6">
        <v>34</v>
      </c>
      <c r="I63" s="270">
        <v>177</v>
      </c>
      <c r="J63" s="260"/>
      <c r="K63" s="260" t="s">
        <v>686</v>
      </c>
      <c r="L63" s="260"/>
      <c r="M63" s="270"/>
      <c r="N63" s="270" t="s">
        <v>915</v>
      </c>
      <c r="O63" s="2" t="str">
        <f t="shared" si="3"/>
        <v>-</v>
      </c>
    </row>
    <row r="64" spans="1:15" s="2" customFormat="1" ht="27.5" outlineLevel="1">
      <c r="B64" s="6" t="s">
        <v>770</v>
      </c>
      <c r="C64" s="6" t="s">
        <v>771</v>
      </c>
      <c r="D64" s="6"/>
      <c r="E64" s="6"/>
      <c r="F64" s="6"/>
      <c r="G64" s="6"/>
      <c r="H64" s="6"/>
      <c r="I64" s="269"/>
      <c r="J64" s="259"/>
      <c r="K64" s="259" t="s">
        <v>470</v>
      </c>
      <c r="L64" s="259"/>
      <c r="M64" s="269"/>
      <c r="N64" s="269"/>
      <c r="O64" s="2" t="str">
        <f t="shared" si="3"/>
        <v>-</v>
      </c>
    </row>
    <row r="65" spans="1:15" s="2" customFormat="1" ht="27.5" outlineLevel="1">
      <c r="B65" s="6" t="s">
        <v>770</v>
      </c>
      <c r="C65" s="6" t="s">
        <v>772</v>
      </c>
      <c r="D65" s="6"/>
      <c r="E65" s="6"/>
      <c r="F65" s="6"/>
      <c r="G65" s="6"/>
      <c r="H65" s="6"/>
      <c r="I65" s="270"/>
      <c r="J65" s="260"/>
      <c r="K65" s="260" t="s">
        <v>471</v>
      </c>
      <c r="L65" s="260"/>
      <c r="M65" s="270"/>
      <c r="N65" s="270"/>
      <c r="O65" s="2" t="str">
        <f t="shared" si="3"/>
        <v>-</v>
      </c>
    </row>
    <row r="66" spans="1:15" s="2" customFormat="1" ht="27.5" outlineLevel="1">
      <c r="B66" s="6" t="s">
        <v>770</v>
      </c>
      <c r="C66" s="6" t="s">
        <v>773</v>
      </c>
      <c r="D66" s="6"/>
      <c r="E66" s="6"/>
      <c r="F66" s="6"/>
      <c r="G66" s="6"/>
      <c r="H66" s="6"/>
      <c r="I66" s="269"/>
      <c r="J66" s="259"/>
      <c r="K66" s="259" t="s">
        <v>472</v>
      </c>
      <c r="L66" s="259"/>
      <c r="M66" s="269"/>
      <c r="N66" s="269"/>
      <c r="O66" s="2" t="str">
        <f t="shared" si="3"/>
        <v>-</v>
      </c>
    </row>
    <row r="67" spans="1:15" s="2" customFormat="1" ht="55" outlineLevel="1">
      <c r="B67" s="6" t="s">
        <v>770</v>
      </c>
      <c r="C67" s="6" t="s">
        <v>774</v>
      </c>
      <c r="D67" s="6"/>
      <c r="E67" s="6"/>
      <c r="F67" s="6"/>
      <c r="G67" s="6"/>
      <c r="H67" s="6"/>
      <c r="I67" s="270"/>
      <c r="J67" s="260"/>
      <c r="K67" s="260" t="s">
        <v>473</v>
      </c>
      <c r="L67" s="260"/>
      <c r="M67" s="270"/>
      <c r="N67" s="270"/>
      <c r="O67" s="2" t="str">
        <f t="shared" ref="O67:O98" si="5">IF(AND(K67&lt;&gt;"",M67&lt;&gt;""),"ok","-")</f>
        <v>-</v>
      </c>
    </row>
    <row r="68" spans="1:15" s="2" customFormat="1" ht="55" outlineLevel="1">
      <c r="B68" s="6" t="s">
        <v>770</v>
      </c>
      <c r="C68" s="6" t="s">
        <v>775</v>
      </c>
      <c r="D68" s="6"/>
      <c r="E68" s="6"/>
      <c r="F68" s="6"/>
      <c r="G68" s="6"/>
      <c r="H68" s="6"/>
      <c r="I68" s="269"/>
      <c r="J68" s="259"/>
      <c r="K68" s="259" t="s">
        <v>474</v>
      </c>
      <c r="L68" s="259"/>
      <c r="M68" s="269"/>
      <c r="N68" s="269"/>
      <c r="O68" s="2" t="str">
        <f t="shared" si="5"/>
        <v>-</v>
      </c>
    </row>
    <row r="69" spans="1:15" s="2" customFormat="1" ht="55" outlineLevel="1">
      <c r="B69" s="6" t="s">
        <v>770</v>
      </c>
      <c r="C69" s="6" t="s">
        <v>776</v>
      </c>
      <c r="D69" s="6"/>
      <c r="E69" s="6"/>
      <c r="F69" s="6"/>
      <c r="G69" s="6"/>
      <c r="H69" s="6"/>
      <c r="I69" s="270"/>
      <c r="J69" s="260"/>
      <c r="K69" s="260" t="s">
        <v>475</v>
      </c>
      <c r="L69" s="260"/>
      <c r="M69" s="270"/>
      <c r="N69" s="270"/>
      <c r="O69" s="2" t="str">
        <f t="shared" si="5"/>
        <v>-</v>
      </c>
    </row>
    <row r="70" spans="1:15" s="2" customFormat="1" ht="110">
      <c r="A70" s="2">
        <v>6</v>
      </c>
      <c r="B70" s="263" t="s">
        <v>902</v>
      </c>
      <c r="C70" s="262">
        <v>1010106</v>
      </c>
      <c r="D70" s="262">
        <v>1</v>
      </c>
      <c r="E70" s="262">
        <v>4</v>
      </c>
      <c r="F70" s="262">
        <v>1</v>
      </c>
      <c r="G70" s="262">
        <v>7</v>
      </c>
      <c r="H70" s="262"/>
      <c r="I70" s="268">
        <v>33</v>
      </c>
      <c r="J70" s="264"/>
      <c r="K70" s="264" t="s">
        <v>638</v>
      </c>
      <c r="L70" s="264"/>
      <c r="M70" s="264" t="s">
        <v>687</v>
      </c>
      <c r="N70" s="264" t="s">
        <v>920</v>
      </c>
      <c r="O70" s="2" t="str">
        <f t="shared" si="5"/>
        <v>ok</v>
      </c>
    </row>
    <row r="71" spans="1:15" s="2" customFormat="1" ht="82.5">
      <c r="A71" s="2">
        <v>25</v>
      </c>
      <c r="B71" s="6" t="s">
        <v>777</v>
      </c>
      <c r="C71" s="6">
        <v>101010601</v>
      </c>
      <c r="D71" s="6"/>
      <c r="E71" s="6">
        <v>4</v>
      </c>
      <c r="F71" s="6"/>
      <c r="G71" s="6">
        <v>7</v>
      </c>
      <c r="H71" s="6">
        <v>35</v>
      </c>
      <c r="I71" s="270">
        <v>177</v>
      </c>
      <c r="J71" s="260"/>
      <c r="K71" s="260" t="s">
        <v>586</v>
      </c>
      <c r="L71" s="260"/>
      <c r="M71" s="379"/>
      <c r="N71" s="380" t="s">
        <v>915</v>
      </c>
      <c r="O71" s="2" t="str">
        <f t="shared" si="5"/>
        <v>-</v>
      </c>
    </row>
    <row r="72" spans="1:15" s="2" customFormat="1" ht="192.5">
      <c r="A72" s="2">
        <v>26</v>
      </c>
      <c r="B72" s="6" t="s">
        <v>777</v>
      </c>
      <c r="C72" s="6">
        <v>101010602</v>
      </c>
      <c r="D72" s="6"/>
      <c r="E72" s="6">
        <v>4</v>
      </c>
      <c r="F72" s="6"/>
      <c r="G72" s="6">
        <v>7</v>
      </c>
      <c r="H72" s="6">
        <v>36</v>
      </c>
      <c r="I72" s="270">
        <v>496</v>
      </c>
      <c r="J72" s="260"/>
      <c r="K72" s="260" t="s">
        <v>734</v>
      </c>
      <c r="L72" s="260"/>
      <c r="M72" s="379"/>
      <c r="N72" s="380" t="s">
        <v>642</v>
      </c>
      <c r="O72" s="2" t="str">
        <f t="shared" si="5"/>
        <v>-</v>
      </c>
    </row>
    <row r="73" spans="1:15" s="2" customFormat="1" ht="82.5">
      <c r="A73" s="2">
        <v>27</v>
      </c>
      <c r="B73" s="6" t="s">
        <v>777</v>
      </c>
      <c r="C73" s="6">
        <v>101010603</v>
      </c>
      <c r="D73" s="6"/>
      <c r="E73" s="6">
        <v>4</v>
      </c>
      <c r="F73" s="6"/>
      <c r="G73" s="6">
        <v>7</v>
      </c>
      <c r="H73" s="6">
        <v>37</v>
      </c>
      <c r="I73" s="270">
        <v>497</v>
      </c>
      <c r="J73" s="259"/>
      <c r="K73" s="259" t="s">
        <v>639</v>
      </c>
      <c r="L73" s="259"/>
      <c r="M73" s="379"/>
      <c r="N73" s="380" t="s">
        <v>923</v>
      </c>
      <c r="O73" s="2" t="str">
        <f t="shared" si="5"/>
        <v>-</v>
      </c>
    </row>
    <row r="74" spans="1:15" s="2" customFormat="1" ht="29.45" customHeight="1">
      <c r="A74" s="2">
        <v>28</v>
      </c>
      <c r="B74" s="6" t="s">
        <v>777</v>
      </c>
      <c r="C74" s="6">
        <v>101010604</v>
      </c>
      <c r="D74" s="6"/>
      <c r="E74" s="6">
        <v>4</v>
      </c>
      <c r="F74" s="6"/>
      <c r="G74" s="6">
        <v>7</v>
      </c>
      <c r="H74" s="6">
        <v>38</v>
      </c>
      <c r="I74" s="270">
        <v>498</v>
      </c>
      <c r="J74" s="260"/>
      <c r="K74" s="260" t="s">
        <v>907</v>
      </c>
      <c r="L74" s="260"/>
      <c r="M74" s="379"/>
      <c r="N74" s="380" t="s">
        <v>644</v>
      </c>
      <c r="O74" s="2" t="str">
        <f t="shared" si="5"/>
        <v>-</v>
      </c>
    </row>
    <row r="75" spans="1:15" s="2" customFormat="1" ht="110">
      <c r="A75" s="2">
        <v>29</v>
      </c>
      <c r="B75" s="6" t="s">
        <v>777</v>
      </c>
      <c r="C75" s="6">
        <v>101010605</v>
      </c>
      <c r="D75" s="6"/>
      <c r="E75" s="6">
        <v>4</v>
      </c>
      <c r="F75" s="6"/>
      <c r="G75" s="6">
        <v>7</v>
      </c>
      <c r="H75" s="6">
        <v>39</v>
      </c>
      <c r="I75" s="270">
        <v>499</v>
      </c>
      <c r="J75" s="265"/>
      <c r="K75" s="265" t="s">
        <v>647</v>
      </c>
      <c r="L75" s="265"/>
      <c r="M75" s="391"/>
      <c r="N75" s="392" t="s">
        <v>645</v>
      </c>
      <c r="O75" s="2" t="str">
        <f t="shared" si="5"/>
        <v>-</v>
      </c>
    </row>
    <row r="76" spans="1:15" s="2" customFormat="1" ht="82.5" outlineLevel="1">
      <c r="B76" s="6" t="s">
        <v>777</v>
      </c>
      <c r="C76" s="6" t="s">
        <v>778</v>
      </c>
      <c r="D76" s="6"/>
      <c r="E76" s="6"/>
      <c r="F76" s="6"/>
      <c r="G76" s="6"/>
      <c r="H76" s="6"/>
      <c r="I76" s="269"/>
      <c r="J76" s="259"/>
      <c r="K76" s="259" t="s">
        <v>640</v>
      </c>
      <c r="L76" s="259"/>
      <c r="M76" s="269"/>
      <c r="N76" s="269"/>
      <c r="O76" s="2" t="str">
        <f t="shared" si="5"/>
        <v>-</v>
      </c>
    </row>
    <row r="77" spans="1:15" s="2" customFormat="1" ht="82.5" outlineLevel="1">
      <c r="B77" s="6" t="s">
        <v>777</v>
      </c>
      <c r="C77" s="6" t="s">
        <v>779</v>
      </c>
      <c r="D77" s="6"/>
      <c r="E77" s="6"/>
      <c r="F77" s="6"/>
      <c r="G77" s="6"/>
      <c r="H77" s="6"/>
      <c r="I77" s="269"/>
      <c r="J77" s="259"/>
      <c r="K77" s="260" t="s">
        <v>640</v>
      </c>
      <c r="L77" s="259"/>
      <c r="M77" s="269"/>
      <c r="N77" s="269"/>
      <c r="O77" s="2" t="str">
        <f t="shared" si="5"/>
        <v>-</v>
      </c>
    </row>
    <row r="78" spans="1:15" s="2" customFormat="1" ht="82.5" outlineLevel="1">
      <c r="B78" s="6" t="s">
        <v>777</v>
      </c>
      <c r="C78" s="6" t="s">
        <v>780</v>
      </c>
      <c r="D78" s="6"/>
      <c r="E78" s="6"/>
      <c r="F78" s="6"/>
      <c r="G78" s="6"/>
      <c r="H78" s="6"/>
      <c r="I78" s="270"/>
      <c r="J78" s="260"/>
      <c r="K78" s="260" t="s">
        <v>640</v>
      </c>
      <c r="L78" s="260"/>
      <c r="M78" s="270"/>
      <c r="N78" s="270"/>
      <c r="O78" s="2" t="str">
        <f t="shared" si="5"/>
        <v>-</v>
      </c>
    </row>
    <row r="79" spans="1:15" s="2" customFormat="1" ht="82.5" outlineLevel="1">
      <c r="B79" s="6" t="s">
        <v>777</v>
      </c>
      <c r="C79" s="6" t="s">
        <v>781</v>
      </c>
      <c r="D79" s="6"/>
      <c r="E79" s="6"/>
      <c r="F79" s="6"/>
      <c r="G79" s="6"/>
      <c r="H79" s="6"/>
      <c r="I79" s="269"/>
      <c r="J79" s="259"/>
      <c r="K79" s="260" t="s">
        <v>640</v>
      </c>
      <c r="L79" s="259"/>
      <c r="M79" s="269"/>
      <c r="N79" s="269"/>
      <c r="O79" s="2" t="str">
        <f t="shared" si="5"/>
        <v>-</v>
      </c>
    </row>
    <row r="80" spans="1:15" s="2" customFormat="1" ht="82.5" outlineLevel="1">
      <c r="B80" s="6" t="s">
        <v>777</v>
      </c>
      <c r="C80" s="6" t="s">
        <v>782</v>
      </c>
      <c r="D80" s="6"/>
      <c r="E80" s="6"/>
      <c r="F80" s="6"/>
      <c r="G80" s="6"/>
      <c r="H80" s="6"/>
      <c r="I80" s="270"/>
      <c r="J80" s="260"/>
      <c r="K80" s="260" t="s">
        <v>640</v>
      </c>
      <c r="L80" s="260"/>
      <c r="M80" s="270"/>
      <c r="N80" s="270"/>
      <c r="O80" s="2" t="str">
        <f t="shared" si="5"/>
        <v>-</v>
      </c>
    </row>
    <row r="81" spans="2:15" s="2" customFormat="1" ht="82.5" outlineLevel="1">
      <c r="B81" s="6" t="s">
        <v>777</v>
      </c>
      <c r="C81" s="6" t="s">
        <v>783</v>
      </c>
      <c r="D81" s="6"/>
      <c r="E81" s="6"/>
      <c r="F81" s="6"/>
      <c r="G81" s="6"/>
      <c r="H81" s="6"/>
      <c r="I81" s="269"/>
      <c r="J81" s="259"/>
      <c r="K81" s="260" t="s">
        <v>640</v>
      </c>
      <c r="L81" s="259"/>
      <c r="M81" s="269"/>
      <c r="N81" s="269"/>
      <c r="O81" s="2" t="str">
        <f t="shared" si="5"/>
        <v>-</v>
      </c>
    </row>
    <row r="82" spans="2:15" s="2" customFormat="1" ht="82.5" outlineLevel="1">
      <c r="B82" s="6" t="s">
        <v>777</v>
      </c>
      <c r="C82" s="6" t="s">
        <v>784</v>
      </c>
      <c r="D82" s="6"/>
      <c r="E82" s="6"/>
      <c r="F82" s="6"/>
      <c r="G82" s="6"/>
      <c r="H82" s="6"/>
      <c r="I82" s="270"/>
      <c r="J82" s="260"/>
      <c r="K82" s="260" t="s">
        <v>640</v>
      </c>
      <c r="L82" s="260"/>
      <c r="M82" s="270"/>
      <c r="N82" s="270"/>
      <c r="O82" s="2" t="str">
        <f t="shared" si="5"/>
        <v>-</v>
      </c>
    </row>
    <row r="83" spans="2:15" s="2" customFormat="1" ht="82.5" outlineLevel="1">
      <c r="B83" s="263" t="s">
        <v>902</v>
      </c>
      <c r="C83" s="262" t="s">
        <v>785</v>
      </c>
      <c r="D83" s="262"/>
      <c r="E83" s="262"/>
      <c r="F83" s="262"/>
      <c r="G83" s="262"/>
      <c r="H83" s="262"/>
      <c r="I83" s="271"/>
      <c r="J83" s="260"/>
      <c r="K83" s="260" t="s">
        <v>640</v>
      </c>
      <c r="L83" s="260"/>
      <c r="M83" s="271"/>
      <c r="N83" s="271"/>
      <c r="O83" s="2" t="str">
        <f t="shared" si="5"/>
        <v>-</v>
      </c>
    </row>
    <row r="84" spans="2:15" s="2" customFormat="1" ht="82.5" outlineLevel="1">
      <c r="B84" s="6" t="s">
        <v>785</v>
      </c>
      <c r="C84" s="6" t="s">
        <v>786</v>
      </c>
      <c r="D84" s="6"/>
      <c r="E84" s="6"/>
      <c r="F84" s="6"/>
      <c r="G84" s="6"/>
      <c r="H84" s="6"/>
      <c r="I84" s="270"/>
      <c r="J84" s="260"/>
      <c r="K84" s="260" t="s">
        <v>640</v>
      </c>
      <c r="L84" s="260"/>
      <c r="M84" s="270"/>
      <c r="N84" s="270"/>
      <c r="O84" s="2" t="str">
        <f t="shared" si="5"/>
        <v>-</v>
      </c>
    </row>
    <row r="85" spans="2:15" s="2" customFormat="1" ht="82.5" outlineLevel="1">
      <c r="B85" s="6" t="s">
        <v>785</v>
      </c>
      <c r="C85" s="6" t="s">
        <v>787</v>
      </c>
      <c r="D85" s="6"/>
      <c r="E85" s="6"/>
      <c r="F85" s="6"/>
      <c r="G85" s="6"/>
      <c r="H85" s="6"/>
      <c r="I85" s="270"/>
      <c r="J85" s="260"/>
      <c r="K85" s="260" t="s">
        <v>640</v>
      </c>
      <c r="L85" s="260"/>
      <c r="M85" s="270"/>
      <c r="N85" s="270"/>
      <c r="O85" s="2" t="str">
        <f t="shared" si="5"/>
        <v>-</v>
      </c>
    </row>
    <row r="86" spans="2:15" s="2" customFormat="1" ht="82.5" outlineLevel="1">
      <c r="B86" s="6" t="s">
        <v>785</v>
      </c>
      <c r="C86" s="6" t="s">
        <v>788</v>
      </c>
      <c r="D86" s="6"/>
      <c r="E86" s="6"/>
      <c r="F86" s="6"/>
      <c r="G86" s="6"/>
      <c r="H86" s="6"/>
      <c r="I86" s="269"/>
      <c r="J86" s="259"/>
      <c r="K86" s="260" t="s">
        <v>640</v>
      </c>
      <c r="L86" s="259"/>
      <c r="M86" s="269"/>
      <c r="N86" s="269"/>
      <c r="O86" s="2" t="str">
        <f t="shared" si="5"/>
        <v>-</v>
      </c>
    </row>
    <row r="87" spans="2:15" s="2" customFormat="1" ht="82.5" outlineLevel="1">
      <c r="B87" s="6" t="s">
        <v>785</v>
      </c>
      <c r="C87" s="6" t="s">
        <v>789</v>
      </c>
      <c r="D87" s="6"/>
      <c r="E87" s="6"/>
      <c r="F87" s="6"/>
      <c r="G87" s="6"/>
      <c r="H87" s="6"/>
      <c r="I87" s="270"/>
      <c r="J87" s="260"/>
      <c r="K87" s="260" t="s">
        <v>640</v>
      </c>
      <c r="L87" s="260"/>
      <c r="M87" s="270"/>
      <c r="N87" s="270"/>
      <c r="O87" s="2" t="str">
        <f t="shared" si="5"/>
        <v>-</v>
      </c>
    </row>
    <row r="88" spans="2:15" s="2" customFormat="1" ht="82.5" outlineLevel="1">
      <c r="B88" s="6" t="s">
        <v>785</v>
      </c>
      <c r="C88" s="6" t="s">
        <v>790</v>
      </c>
      <c r="D88" s="6"/>
      <c r="E88" s="6"/>
      <c r="F88" s="6"/>
      <c r="G88" s="6"/>
      <c r="H88" s="6"/>
      <c r="I88" s="269"/>
      <c r="J88" s="259"/>
      <c r="K88" s="260" t="s">
        <v>640</v>
      </c>
      <c r="L88" s="259"/>
      <c r="M88" s="269"/>
      <c r="N88" s="269"/>
      <c r="O88" s="2" t="str">
        <f t="shared" si="5"/>
        <v>-</v>
      </c>
    </row>
    <row r="89" spans="2:15" s="2" customFormat="1" ht="82.5" outlineLevel="1">
      <c r="B89" s="6" t="s">
        <v>785</v>
      </c>
      <c r="C89" s="6" t="s">
        <v>791</v>
      </c>
      <c r="D89" s="6"/>
      <c r="E89" s="6"/>
      <c r="F89" s="6"/>
      <c r="G89" s="6"/>
      <c r="H89" s="6"/>
      <c r="I89" s="270"/>
      <c r="J89" s="260"/>
      <c r="K89" s="260" t="s">
        <v>640</v>
      </c>
      <c r="L89" s="260"/>
      <c r="M89" s="270"/>
      <c r="N89" s="270"/>
      <c r="O89" s="2" t="str">
        <f t="shared" si="5"/>
        <v>-</v>
      </c>
    </row>
    <row r="90" spans="2:15" s="2" customFormat="1" ht="82.5" outlineLevel="1">
      <c r="B90" s="6" t="s">
        <v>785</v>
      </c>
      <c r="C90" s="6" t="s">
        <v>792</v>
      </c>
      <c r="D90" s="6"/>
      <c r="E90" s="6"/>
      <c r="F90" s="6"/>
      <c r="G90" s="6"/>
      <c r="H90" s="6"/>
      <c r="I90" s="269"/>
      <c r="J90" s="259"/>
      <c r="K90" s="260" t="s">
        <v>640</v>
      </c>
      <c r="L90" s="259"/>
      <c r="M90" s="269"/>
      <c r="N90" s="269"/>
      <c r="O90" s="2" t="str">
        <f t="shared" si="5"/>
        <v>-</v>
      </c>
    </row>
    <row r="91" spans="2:15" s="2" customFormat="1" ht="82.5" outlineLevel="1">
      <c r="B91" s="6" t="s">
        <v>785</v>
      </c>
      <c r="C91" s="6" t="s">
        <v>793</v>
      </c>
      <c r="D91" s="6"/>
      <c r="E91" s="6"/>
      <c r="F91" s="6"/>
      <c r="G91" s="6"/>
      <c r="H91" s="6"/>
      <c r="I91" s="270"/>
      <c r="J91" s="260"/>
      <c r="K91" s="260" t="s">
        <v>640</v>
      </c>
      <c r="L91" s="260"/>
      <c r="M91" s="270"/>
      <c r="N91" s="270"/>
      <c r="O91" s="2" t="str">
        <f t="shared" si="5"/>
        <v>-</v>
      </c>
    </row>
    <row r="92" spans="2:15" s="2" customFormat="1" ht="82.5" outlineLevel="1">
      <c r="B92" s="6" t="s">
        <v>785</v>
      </c>
      <c r="C92" s="6" t="s">
        <v>794</v>
      </c>
      <c r="D92" s="6"/>
      <c r="E92" s="6"/>
      <c r="F92" s="6"/>
      <c r="G92" s="6"/>
      <c r="H92" s="6"/>
      <c r="I92" s="269"/>
      <c r="J92" s="259"/>
      <c r="K92" s="260" t="s">
        <v>640</v>
      </c>
      <c r="L92" s="259"/>
      <c r="M92" s="269"/>
      <c r="N92" s="269"/>
      <c r="O92" s="2" t="str">
        <f t="shared" si="5"/>
        <v>-</v>
      </c>
    </row>
    <row r="93" spans="2:15" s="2" customFormat="1" ht="82.5" outlineLevel="1">
      <c r="B93" s="6" t="s">
        <v>785</v>
      </c>
      <c r="C93" s="6" t="s">
        <v>795</v>
      </c>
      <c r="D93" s="6"/>
      <c r="E93" s="6"/>
      <c r="F93" s="6"/>
      <c r="G93" s="6"/>
      <c r="H93" s="6"/>
      <c r="I93" s="270"/>
      <c r="J93" s="260"/>
      <c r="K93" s="260" t="s">
        <v>640</v>
      </c>
      <c r="L93" s="260"/>
      <c r="M93" s="270"/>
      <c r="N93" s="270"/>
      <c r="O93" s="2" t="str">
        <f t="shared" si="5"/>
        <v>-</v>
      </c>
    </row>
    <row r="94" spans="2:15" s="2" customFormat="1" ht="82.5" outlineLevel="1">
      <c r="B94" s="6" t="s">
        <v>785</v>
      </c>
      <c r="C94" s="6" t="s">
        <v>796</v>
      </c>
      <c r="D94" s="6"/>
      <c r="E94" s="6"/>
      <c r="F94" s="6"/>
      <c r="G94" s="6"/>
      <c r="H94" s="6"/>
      <c r="I94" s="269"/>
      <c r="J94" s="259"/>
      <c r="K94" s="260" t="s">
        <v>640</v>
      </c>
      <c r="L94" s="259"/>
      <c r="M94" s="269"/>
      <c r="N94" s="269"/>
      <c r="O94" s="2" t="str">
        <f t="shared" si="5"/>
        <v>-</v>
      </c>
    </row>
    <row r="95" spans="2:15" s="2" customFormat="1" ht="82.5" outlineLevel="1">
      <c r="B95" s="6" t="s">
        <v>785</v>
      </c>
      <c r="C95" s="6" t="s">
        <v>797</v>
      </c>
      <c r="D95" s="6"/>
      <c r="E95" s="6"/>
      <c r="F95" s="6"/>
      <c r="G95" s="6"/>
      <c r="H95" s="6"/>
      <c r="I95" s="270"/>
      <c r="J95" s="260"/>
      <c r="K95" s="260" t="s">
        <v>640</v>
      </c>
      <c r="L95" s="260"/>
      <c r="M95" s="270"/>
      <c r="N95" s="270"/>
      <c r="O95" s="2" t="str">
        <f t="shared" si="5"/>
        <v>-</v>
      </c>
    </row>
    <row r="96" spans="2:15" s="2" customFormat="1" ht="82.5" outlineLevel="1">
      <c r="B96" s="263" t="s">
        <v>902</v>
      </c>
      <c r="C96" s="262" t="s">
        <v>798</v>
      </c>
      <c r="D96" s="262"/>
      <c r="E96" s="262"/>
      <c r="F96" s="262"/>
      <c r="G96" s="262"/>
      <c r="H96" s="262"/>
      <c r="I96" s="271"/>
      <c r="J96" s="260"/>
      <c r="K96" s="260" t="s">
        <v>640</v>
      </c>
      <c r="L96" s="260"/>
      <c r="M96" s="271"/>
      <c r="N96" s="271"/>
      <c r="O96" s="2" t="str">
        <f t="shared" si="5"/>
        <v>-</v>
      </c>
    </row>
    <row r="97" spans="2:15" s="2" customFormat="1" ht="82.5" outlineLevel="1">
      <c r="B97" s="6" t="s">
        <v>798</v>
      </c>
      <c r="C97" s="6" t="s">
        <v>799</v>
      </c>
      <c r="D97" s="6"/>
      <c r="E97" s="6"/>
      <c r="F97" s="6"/>
      <c r="G97" s="6"/>
      <c r="H97" s="6"/>
      <c r="I97" s="270"/>
      <c r="J97" s="260"/>
      <c r="K97" s="260" t="s">
        <v>640</v>
      </c>
      <c r="L97" s="260"/>
      <c r="M97" s="270"/>
      <c r="N97" s="270"/>
      <c r="O97" s="2" t="str">
        <f t="shared" si="5"/>
        <v>-</v>
      </c>
    </row>
    <row r="98" spans="2:15" s="2" customFormat="1" ht="82.5" outlineLevel="1">
      <c r="B98" s="6" t="s">
        <v>798</v>
      </c>
      <c r="C98" s="6" t="s">
        <v>800</v>
      </c>
      <c r="D98" s="6"/>
      <c r="E98" s="6"/>
      <c r="F98" s="6"/>
      <c r="G98" s="6"/>
      <c r="H98" s="6"/>
      <c r="I98" s="270"/>
      <c r="J98" s="260"/>
      <c r="K98" s="260" t="s">
        <v>640</v>
      </c>
      <c r="L98" s="260"/>
      <c r="M98" s="270"/>
      <c r="N98" s="270"/>
      <c r="O98" s="2" t="str">
        <f t="shared" si="5"/>
        <v>-</v>
      </c>
    </row>
    <row r="99" spans="2:15" s="2" customFormat="1" ht="82.5" outlineLevel="1">
      <c r="B99" s="6" t="s">
        <v>798</v>
      </c>
      <c r="C99" s="6" t="s">
        <v>801</v>
      </c>
      <c r="D99" s="6"/>
      <c r="E99" s="6"/>
      <c r="F99" s="6"/>
      <c r="G99" s="6"/>
      <c r="H99" s="6"/>
      <c r="I99" s="269"/>
      <c r="J99" s="259"/>
      <c r="K99" s="260" t="s">
        <v>640</v>
      </c>
      <c r="L99" s="259"/>
      <c r="M99" s="269"/>
      <c r="N99" s="269"/>
      <c r="O99" s="2" t="str">
        <f t="shared" ref="O99:O130" si="6">IF(AND(K99&lt;&gt;"",M99&lt;&gt;""),"ok","-")</f>
        <v>-</v>
      </c>
    </row>
    <row r="100" spans="2:15" s="2" customFormat="1" ht="82.5" outlineLevel="1">
      <c r="B100" s="6" t="s">
        <v>798</v>
      </c>
      <c r="C100" s="6" t="s">
        <v>802</v>
      </c>
      <c r="D100" s="6"/>
      <c r="E100" s="6"/>
      <c r="F100" s="6"/>
      <c r="G100" s="6"/>
      <c r="H100" s="6"/>
      <c r="I100" s="270"/>
      <c r="J100" s="260"/>
      <c r="K100" s="260" t="s">
        <v>640</v>
      </c>
      <c r="L100" s="260"/>
      <c r="M100" s="270"/>
      <c r="N100" s="270"/>
      <c r="O100" s="2" t="str">
        <f t="shared" si="6"/>
        <v>-</v>
      </c>
    </row>
    <row r="101" spans="2:15" s="2" customFormat="1" ht="82.5" outlineLevel="1">
      <c r="B101" s="6" t="s">
        <v>798</v>
      </c>
      <c r="C101" s="6" t="s">
        <v>803</v>
      </c>
      <c r="D101" s="6"/>
      <c r="E101" s="6"/>
      <c r="F101" s="6"/>
      <c r="G101" s="6"/>
      <c r="H101" s="6"/>
      <c r="I101" s="269"/>
      <c r="J101" s="259"/>
      <c r="K101" s="260" t="s">
        <v>640</v>
      </c>
      <c r="L101" s="259"/>
      <c r="M101" s="269"/>
      <c r="N101" s="269"/>
      <c r="O101" s="2" t="str">
        <f t="shared" si="6"/>
        <v>-</v>
      </c>
    </row>
    <row r="102" spans="2:15" s="2" customFormat="1" ht="82.5" outlineLevel="1">
      <c r="B102" s="6" t="s">
        <v>798</v>
      </c>
      <c r="C102" s="6" t="s">
        <v>804</v>
      </c>
      <c r="D102" s="6"/>
      <c r="E102" s="6"/>
      <c r="F102" s="6"/>
      <c r="G102" s="6"/>
      <c r="H102" s="6"/>
      <c r="I102" s="270"/>
      <c r="J102" s="260"/>
      <c r="K102" s="260" t="s">
        <v>640</v>
      </c>
      <c r="L102" s="260"/>
      <c r="M102" s="270"/>
      <c r="N102" s="270"/>
      <c r="O102" s="2" t="str">
        <f t="shared" si="6"/>
        <v>-</v>
      </c>
    </row>
    <row r="103" spans="2:15" s="2" customFormat="1" ht="82.5" outlineLevel="1">
      <c r="B103" s="6" t="s">
        <v>798</v>
      </c>
      <c r="C103" s="6" t="s">
        <v>805</v>
      </c>
      <c r="D103" s="6"/>
      <c r="E103" s="6"/>
      <c r="F103" s="6"/>
      <c r="G103" s="6"/>
      <c r="H103" s="6"/>
      <c r="I103" s="269"/>
      <c r="J103" s="259"/>
      <c r="K103" s="260" t="s">
        <v>640</v>
      </c>
      <c r="L103" s="259"/>
      <c r="M103" s="269"/>
      <c r="N103" s="269"/>
      <c r="O103" s="2" t="str">
        <f t="shared" si="6"/>
        <v>-</v>
      </c>
    </row>
    <row r="104" spans="2:15" s="2" customFormat="1" ht="82.5" outlineLevel="1">
      <c r="B104" s="6" t="s">
        <v>798</v>
      </c>
      <c r="C104" s="6" t="s">
        <v>806</v>
      </c>
      <c r="D104" s="6"/>
      <c r="E104" s="6"/>
      <c r="F104" s="6"/>
      <c r="G104" s="6"/>
      <c r="H104" s="6"/>
      <c r="I104" s="270"/>
      <c r="J104" s="260"/>
      <c r="K104" s="260" t="s">
        <v>640</v>
      </c>
      <c r="L104" s="260"/>
      <c r="M104" s="270"/>
      <c r="N104" s="270"/>
      <c r="O104" s="2" t="str">
        <f t="shared" si="6"/>
        <v>-</v>
      </c>
    </row>
    <row r="105" spans="2:15" s="2" customFormat="1" ht="82.5" outlineLevel="1">
      <c r="B105" s="6" t="s">
        <v>798</v>
      </c>
      <c r="C105" s="6" t="s">
        <v>807</v>
      </c>
      <c r="D105" s="6"/>
      <c r="E105" s="6"/>
      <c r="F105" s="6"/>
      <c r="G105" s="6"/>
      <c r="H105" s="6"/>
      <c r="I105" s="269"/>
      <c r="J105" s="259"/>
      <c r="K105" s="260" t="s">
        <v>640</v>
      </c>
      <c r="L105" s="259"/>
      <c r="M105" s="269"/>
      <c r="N105" s="269"/>
      <c r="O105" s="2" t="str">
        <f t="shared" si="6"/>
        <v>-</v>
      </c>
    </row>
    <row r="106" spans="2:15" s="2" customFormat="1" ht="82.5" outlineLevel="1">
      <c r="B106" s="6" t="s">
        <v>798</v>
      </c>
      <c r="C106" s="6" t="s">
        <v>808</v>
      </c>
      <c r="D106" s="6"/>
      <c r="E106" s="6"/>
      <c r="F106" s="6"/>
      <c r="G106" s="6"/>
      <c r="H106" s="6"/>
      <c r="I106" s="270"/>
      <c r="J106" s="260"/>
      <c r="K106" s="260" t="s">
        <v>640</v>
      </c>
      <c r="L106" s="260"/>
      <c r="M106" s="270"/>
      <c r="N106" s="270"/>
      <c r="O106" s="2" t="str">
        <f t="shared" si="6"/>
        <v>-</v>
      </c>
    </row>
    <row r="107" spans="2:15" s="2" customFormat="1" ht="82.5" outlineLevel="1">
      <c r="B107" s="6" t="s">
        <v>798</v>
      </c>
      <c r="C107" s="6" t="s">
        <v>809</v>
      </c>
      <c r="D107" s="6"/>
      <c r="E107" s="6"/>
      <c r="F107" s="6"/>
      <c r="G107" s="6"/>
      <c r="H107" s="6"/>
      <c r="I107" s="269"/>
      <c r="J107" s="259"/>
      <c r="K107" s="260" t="s">
        <v>640</v>
      </c>
      <c r="L107" s="259"/>
      <c r="M107" s="269"/>
      <c r="N107" s="269"/>
      <c r="O107" s="2" t="str">
        <f t="shared" si="6"/>
        <v>-</v>
      </c>
    </row>
    <row r="108" spans="2:15" s="2" customFormat="1" ht="82.5" outlineLevel="1">
      <c r="B108" s="6" t="s">
        <v>798</v>
      </c>
      <c r="C108" s="6" t="s">
        <v>810</v>
      </c>
      <c r="D108" s="6"/>
      <c r="E108" s="6"/>
      <c r="F108" s="6"/>
      <c r="G108" s="6"/>
      <c r="H108" s="6"/>
      <c r="I108" s="270"/>
      <c r="J108" s="260"/>
      <c r="K108" s="260" t="s">
        <v>640</v>
      </c>
      <c r="L108" s="260"/>
      <c r="M108" s="270"/>
      <c r="N108" s="270"/>
      <c r="O108" s="2" t="str">
        <f t="shared" si="6"/>
        <v>-</v>
      </c>
    </row>
    <row r="109" spans="2:15" s="2" customFormat="1" ht="82.5" outlineLevel="1">
      <c r="B109" s="263" t="s">
        <v>902</v>
      </c>
      <c r="C109" s="262" t="s">
        <v>811</v>
      </c>
      <c r="D109" s="262"/>
      <c r="E109" s="262"/>
      <c r="F109" s="262"/>
      <c r="G109" s="262"/>
      <c r="H109" s="262"/>
      <c r="I109" s="271"/>
      <c r="J109" s="260"/>
      <c r="K109" s="260" t="s">
        <v>640</v>
      </c>
      <c r="L109" s="260"/>
      <c r="M109" s="271"/>
      <c r="N109" s="271"/>
      <c r="O109" s="2" t="str">
        <f t="shared" si="6"/>
        <v>-</v>
      </c>
    </row>
    <row r="110" spans="2:15" s="2" customFormat="1" ht="82.5" outlineLevel="1">
      <c r="B110" s="6" t="s">
        <v>811</v>
      </c>
      <c r="C110" s="6" t="s">
        <v>812</v>
      </c>
      <c r="D110" s="6"/>
      <c r="E110" s="6"/>
      <c r="F110" s="6"/>
      <c r="G110" s="6"/>
      <c r="H110" s="6"/>
      <c r="I110" s="270"/>
      <c r="J110" s="260"/>
      <c r="K110" s="260" t="s">
        <v>640</v>
      </c>
      <c r="L110" s="260"/>
      <c r="M110" s="270"/>
      <c r="N110" s="270"/>
      <c r="O110" s="2" t="str">
        <f t="shared" si="6"/>
        <v>-</v>
      </c>
    </row>
    <row r="111" spans="2:15" s="2" customFormat="1" ht="82.5" outlineLevel="1">
      <c r="B111" s="6" t="s">
        <v>811</v>
      </c>
      <c r="C111" s="6" t="s">
        <v>813</v>
      </c>
      <c r="D111" s="6"/>
      <c r="E111" s="6"/>
      <c r="F111" s="6"/>
      <c r="G111" s="6"/>
      <c r="H111" s="6"/>
      <c r="I111" s="270"/>
      <c r="J111" s="260"/>
      <c r="K111" s="260" t="s">
        <v>640</v>
      </c>
      <c r="L111" s="260"/>
      <c r="M111" s="270"/>
      <c r="N111" s="270"/>
      <c r="O111" s="2" t="str">
        <f t="shared" si="6"/>
        <v>-</v>
      </c>
    </row>
    <row r="112" spans="2:15" s="2" customFormat="1" ht="82.5" outlineLevel="1">
      <c r="B112" s="6" t="s">
        <v>811</v>
      </c>
      <c r="C112" s="6" t="s">
        <v>814</v>
      </c>
      <c r="D112" s="6"/>
      <c r="E112" s="6"/>
      <c r="F112" s="6"/>
      <c r="G112" s="6"/>
      <c r="H112" s="6"/>
      <c r="I112" s="269"/>
      <c r="J112" s="259"/>
      <c r="K112" s="260" t="s">
        <v>640</v>
      </c>
      <c r="L112" s="259"/>
      <c r="M112" s="269"/>
      <c r="N112" s="269"/>
      <c r="O112" s="2" t="str">
        <f t="shared" si="6"/>
        <v>-</v>
      </c>
    </row>
    <row r="113" spans="2:15" s="2" customFormat="1" ht="82.5" outlineLevel="1">
      <c r="B113" s="6" t="s">
        <v>811</v>
      </c>
      <c r="C113" s="6" t="s">
        <v>815</v>
      </c>
      <c r="D113" s="6"/>
      <c r="E113" s="6"/>
      <c r="F113" s="6"/>
      <c r="G113" s="6"/>
      <c r="H113" s="6"/>
      <c r="I113" s="270"/>
      <c r="J113" s="260"/>
      <c r="K113" s="260" t="s">
        <v>640</v>
      </c>
      <c r="L113" s="260"/>
      <c r="M113" s="270"/>
      <c r="N113" s="270"/>
      <c r="O113" s="2" t="str">
        <f t="shared" si="6"/>
        <v>-</v>
      </c>
    </row>
    <row r="114" spans="2:15" s="2" customFormat="1" ht="82.5" outlineLevel="1">
      <c r="B114" s="6" t="s">
        <v>811</v>
      </c>
      <c r="C114" s="6" t="s">
        <v>816</v>
      </c>
      <c r="D114" s="6"/>
      <c r="E114" s="6"/>
      <c r="F114" s="6"/>
      <c r="G114" s="6"/>
      <c r="H114" s="6"/>
      <c r="I114" s="269"/>
      <c r="J114" s="259"/>
      <c r="K114" s="260" t="s">
        <v>640</v>
      </c>
      <c r="L114" s="259"/>
      <c r="M114" s="269"/>
      <c r="N114" s="269"/>
      <c r="O114" s="2" t="str">
        <f t="shared" si="6"/>
        <v>-</v>
      </c>
    </row>
    <row r="115" spans="2:15" s="2" customFormat="1" ht="82.5" outlineLevel="1">
      <c r="B115" s="6" t="s">
        <v>811</v>
      </c>
      <c r="C115" s="6" t="s">
        <v>817</v>
      </c>
      <c r="D115" s="6"/>
      <c r="E115" s="6"/>
      <c r="F115" s="6"/>
      <c r="G115" s="6"/>
      <c r="H115" s="6"/>
      <c r="I115" s="270"/>
      <c r="J115" s="260"/>
      <c r="K115" s="260" t="s">
        <v>640</v>
      </c>
      <c r="L115" s="260"/>
      <c r="M115" s="270"/>
      <c r="N115" s="270"/>
      <c r="O115" s="2" t="str">
        <f t="shared" si="6"/>
        <v>-</v>
      </c>
    </row>
    <row r="116" spans="2:15" s="2" customFormat="1" ht="82.5" outlineLevel="1">
      <c r="B116" s="6" t="s">
        <v>811</v>
      </c>
      <c r="C116" s="6" t="s">
        <v>818</v>
      </c>
      <c r="D116" s="6"/>
      <c r="E116" s="6"/>
      <c r="F116" s="6"/>
      <c r="G116" s="6"/>
      <c r="H116" s="6"/>
      <c r="I116" s="269"/>
      <c r="J116" s="259"/>
      <c r="K116" s="260" t="s">
        <v>640</v>
      </c>
      <c r="L116" s="259"/>
      <c r="M116" s="269"/>
      <c r="N116" s="269"/>
      <c r="O116" s="2" t="str">
        <f t="shared" si="6"/>
        <v>-</v>
      </c>
    </row>
    <row r="117" spans="2:15" s="2" customFormat="1" ht="82.5" outlineLevel="1">
      <c r="B117" s="6" t="s">
        <v>811</v>
      </c>
      <c r="C117" s="6" t="s">
        <v>819</v>
      </c>
      <c r="D117" s="6"/>
      <c r="E117" s="6"/>
      <c r="F117" s="6"/>
      <c r="G117" s="6"/>
      <c r="H117" s="6"/>
      <c r="I117" s="270"/>
      <c r="J117" s="260"/>
      <c r="K117" s="260" t="s">
        <v>640</v>
      </c>
      <c r="L117" s="260"/>
      <c r="M117" s="270"/>
      <c r="N117" s="270"/>
      <c r="O117" s="2" t="str">
        <f t="shared" si="6"/>
        <v>-</v>
      </c>
    </row>
    <row r="118" spans="2:15" s="2" customFormat="1" ht="82.5" outlineLevel="1">
      <c r="B118" s="6" t="s">
        <v>811</v>
      </c>
      <c r="C118" s="6" t="s">
        <v>820</v>
      </c>
      <c r="D118" s="6"/>
      <c r="E118" s="6"/>
      <c r="F118" s="6"/>
      <c r="G118" s="6"/>
      <c r="H118" s="6"/>
      <c r="I118" s="269"/>
      <c r="J118" s="259"/>
      <c r="K118" s="260" t="s">
        <v>640</v>
      </c>
      <c r="L118" s="259"/>
      <c r="M118" s="269"/>
      <c r="N118" s="269"/>
      <c r="O118" s="2" t="str">
        <f t="shared" si="6"/>
        <v>-</v>
      </c>
    </row>
    <row r="119" spans="2:15" s="2" customFormat="1" ht="82.5" outlineLevel="1">
      <c r="B119" s="6" t="s">
        <v>811</v>
      </c>
      <c r="C119" s="6" t="s">
        <v>821</v>
      </c>
      <c r="D119" s="6"/>
      <c r="E119" s="6"/>
      <c r="F119" s="6"/>
      <c r="G119" s="6"/>
      <c r="H119" s="6"/>
      <c r="I119" s="270"/>
      <c r="J119" s="260"/>
      <c r="K119" s="260" t="s">
        <v>640</v>
      </c>
      <c r="L119" s="260"/>
      <c r="M119" s="270"/>
      <c r="N119" s="270"/>
      <c r="O119" s="2" t="str">
        <f t="shared" si="6"/>
        <v>-</v>
      </c>
    </row>
    <row r="120" spans="2:15" s="2" customFormat="1" ht="82.5" outlineLevel="1">
      <c r="B120" s="6" t="s">
        <v>811</v>
      </c>
      <c r="C120" s="6" t="s">
        <v>822</v>
      </c>
      <c r="D120" s="6"/>
      <c r="E120" s="6"/>
      <c r="F120" s="6"/>
      <c r="G120" s="6"/>
      <c r="H120" s="6"/>
      <c r="I120" s="269"/>
      <c r="J120" s="259"/>
      <c r="K120" s="260" t="s">
        <v>640</v>
      </c>
      <c r="L120" s="259"/>
      <c r="M120" s="269"/>
      <c r="N120" s="269"/>
      <c r="O120" s="2" t="str">
        <f t="shared" si="6"/>
        <v>-</v>
      </c>
    </row>
    <row r="121" spans="2:15" s="2" customFormat="1" ht="82.5" outlineLevel="1">
      <c r="B121" s="6" t="s">
        <v>811</v>
      </c>
      <c r="C121" s="6" t="s">
        <v>823</v>
      </c>
      <c r="D121" s="6"/>
      <c r="E121" s="6"/>
      <c r="F121" s="6"/>
      <c r="G121" s="6"/>
      <c r="H121" s="6"/>
      <c r="I121" s="270"/>
      <c r="J121" s="260"/>
      <c r="K121" s="260" t="s">
        <v>640</v>
      </c>
      <c r="L121" s="260"/>
      <c r="M121" s="270"/>
      <c r="N121" s="270"/>
      <c r="O121" s="2" t="str">
        <f t="shared" si="6"/>
        <v>-</v>
      </c>
    </row>
    <row r="122" spans="2:15" s="2" customFormat="1" ht="82.5" outlineLevel="1">
      <c r="B122" s="263" t="s">
        <v>902</v>
      </c>
      <c r="C122" s="262" t="s">
        <v>824</v>
      </c>
      <c r="D122" s="262"/>
      <c r="E122" s="262"/>
      <c r="F122" s="262"/>
      <c r="G122" s="262"/>
      <c r="H122" s="262"/>
      <c r="I122" s="271"/>
      <c r="J122" s="260"/>
      <c r="K122" s="260" t="s">
        <v>640</v>
      </c>
      <c r="L122" s="260"/>
      <c r="M122" s="271"/>
      <c r="N122" s="271"/>
      <c r="O122" s="2" t="str">
        <f t="shared" si="6"/>
        <v>-</v>
      </c>
    </row>
    <row r="123" spans="2:15" s="2" customFormat="1" ht="82.5" outlineLevel="1">
      <c r="B123" s="6" t="s">
        <v>824</v>
      </c>
      <c r="C123" s="6" t="s">
        <v>825</v>
      </c>
      <c r="D123" s="6"/>
      <c r="E123" s="6"/>
      <c r="F123" s="6"/>
      <c r="G123" s="6"/>
      <c r="H123" s="6"/>
      <c r="I123" s="270"/>
      <c r="J123" s="260"/>
      <c r="K123" s="260" t="s">
        <v>640</v>
      </c>
      <c r="L123" s="260"/>
      <c r="M123" s="270"/>
      <c r="N123" s="270"/>
      <c r="O123" s="2" t="str">
        <f t="shared" si="6"/>
        <v>-</v>
      </c>
    </row>
    <row r="124" spans="2:15" s="2" customFormat="1" ht="82.5" outlineLevel="1">
      <c r="B124" s="6" t="s">
        <v>824</v>
      </c>
      <c r="C124" s="6" t="s">
        <v>826</v>
      </c>
      <c r="D124" s="6"/>
      <c r="E124" s="6"/>
      <c r="F124" s="6"/>
      <c r="G124" s="6"/>
      <c r="H124" s="6"/>
      <c r="I124" s="270"/>
      <c r="J124" s="260"/>
      <c r="K124" s="260" t="s">
        <v>640</v>
      </c>
      <c r="L124" s="260"/>
      <c r="M124" s="270"/>
      <c r="N124" s="270"/>
      <c r="O124" s="2" t="str">
        <f t="shared" si="6"/>
        <v>-</v>
      </c>
    </row>
    <row r="125" spans="2:15" s="2" customFormat="1" ht="82.5" outlineLevel="1">
      <c r="B125" s="6" t="s">
        <v>824</v>
      </c>
      <c r="C125" s="6" t="s">
        <v>827</v>
      </c>
      <c r="D125" s="6"/>
      <c r="E125" s="6"/>
      <c r="F125" s="6"/>
      <c r="G125" s="6"/>
      <c r="H125" s="6"/>
      <c r="I125" s="269"/>
      <c r="J125" s="259"/>
      <c r="K125" s="260" t="s">
        <v>640</v>
      </c>
      <c r="L125" s="259"/>
      <c r="M125" s="269"/>
      <c r="N125" s="269"/>
      <c r="O125" s="2" t="str">
        <f t="shared" si="6"/>
        <v>-</v>
      </c>
    </row>
    <row r="126" spans="2:15" s="2" customFormat="1" ht="82.5" outlineLevel="1">
      <c r="B126" s="6" t="s">
        <v>824</v>
      </c>
      <c r="C126" s="6" t="s">
        <v>828</v>
      </c>
      <c r="D126" s="6"/>
      <c r="E126" s="6"/>
      <c r="F126" s="6"/>
      <c r="G126" s="6"/>
      <c r="H126" s="6"/>
      <c r="I126" s="270"/>
      <c r="J126" s="260"/>
      <c r="K126" s="260" t="s">
        <v>640</v>
      </c>
      <c r="L126" s="260"/>
      <c r="M126" s="270"/>
      <c r="N126" s="270"/>
      <c r="O126" s="2" t="str">
        <f t="shared" si="6"/>
        <v>-</v>
      </c>
    </row>
    <row r="127" spans="2:15" s="2" customFormat="1" ht="82.5" outlineLevel="1">
      <c r="B127" s="6" t="s">
        <v>824</v>
      </c>
      <c r="C127" s="6" t="s">
        <v>829</v>
      </c>
      <c r="D127" s="6"/>
      <c r="E127" s="6"/>
      <c r="F127" s="6"/>
      <c r="G127" s="6"/>
      <c r="H127" s="6"/>
      <c r="I127" s="269"/>
      <c r="J127" s="259"/>
      <c r="K127" s="260" t="s">
        <v>640</v>
      </c>
      <c r="L127" s="259"/>
      <c r="M127" s="269"/>
      <c r="N127" s="269"/>
      <c r="O127" s="2" t="str">
        <f t="shared" si="6"/>
        <v>-</v>
      </c>
    </row>
    <row r="128" spans="2:15" s="2" customFormat="1" ht="82.5" outlineLevel="1">
      <c r="B128" s="6" t="s">
        <v>824</v>
      </c>
      <c r="C128" s="6" t="s">
        <v>830</v>
      </c>
      <c r="D128" s="6"/>
      <c r="E128" s="6"/>
      <c r="F128" s="6"/>
      <c r="G128" s="6"/>
      <c r="H128" s="6"/>
      <c r="I128" s="270"/>
      <c r="J128" s="260"/>
      <c r="K128" s="260" t="s">
        <v>640</v>
      </c>
      <c r="L128" s="260"/>
      <c r="M128" s="270"/>
      <c r="N128" s="270"/>
      <c r="O128" s="2" t="str">
        <f t="shared" si="6"/>
        <v>-</v>
      </c>
    </row>
    <row r="129" spans="2:15" s="2" customFormat="1" ht="82.5" outlineLevel="1">
      <c r="B129" s="6" t="s">
        <v>824</v>
      </c>
      <c r="C129" s="6" t="s">
        <v>831</v>
      </c>
      <c r="D129" s="6"/>
      <c r="E129" s="6"/>
      <c r="F129" s="6"/>
      <c r="G129" s="6"/>
      <c r="H129" s="6"/>
      <c r="I129" s="269"/>
      <c r="J129" s="259"/>
      <c r="K129" s="260" t="s">
        <v>640</v>
      </c>
      <c r="L129" s="259"/>
      <c r="M129" s="269"/>
      <c r="N129" s="269"/>
      <c r="O129" s="2" t="str">
        <f t="shared" si="6"/>
        <v>-</v>
      </c>
    </row>
    <row r="130" spans="2:15" s="2" customFormat="1" ht="82.5" outlineLevel="1">
      <c r="B130" s="6" t="s">
        <v>824</v>
      </c>
      <c r="C130" s="6" t="s">
        <v>832</v>
      </c>
      <c r="D130" s="6"/>
      <c r="E130" s="6"/>
      <c r="F130" s="6"/>
      <c r="G130" s="6"/>
      <c r="H130" s="6"/>
      <c r="I130" s="270"/>
      <c r="J130" s="260"/>
      <c r="K130" s="260" t="s">
        <v>640</v>
      </c>
      <c r="L130" s="260"/>
      <c r="M130" s="270"/>
      <c r="N130" s="270"/>
      <c r="O130" s="2" t="str">
        <f t="shared" si="6"/>
        <v>-</v>
      </c>
    </row>
    <row r="131" spans="2:15" s="2" customFormat="1" ht="82.5" outlineLevel="1">
      <c r="B131" s="6" t="s">
        <v>824</v>
      </c>
      <c r="C131" s="6" t="s">
        <v>833</v>
      </c>
      <c r="D131" s="6"/>
      <c r="E131" s="6"/>
      <c r="F131" s="6"/>
      <c r="G131" s="6"/>
      <c r="H131" s="6"/>
      <c r="I131" s="269"/>
      <c r="J131" s="259"/>
      <c r="K131" s="260" t="s">
        <v>640</v>
      </c>
      <c r="L131" s="259"/>
      <c r="M131" s="269"/>
      <c r="N131" s="269"/>
      <c r="O131" s="2" t="str">
        <f t="shared" ref="O131:O162" si="7">IF(AND(K131&lt;&gt;"",M131&lt;&gt;""),"ok","-")</f>
        <v>-</v>
      </c>
    </row>
    <row r="132" spans="2:15" s="2" customFormat="1" ht="82.5" outlineLevel="1">
      <c r="B132" s="6" t="s">
        <v>824</v>
      </c>
      <c r="C132" s="6" t="s">
        <v>834</v>
      </c>
      <c r="D132" s="6"/>
      <c r="E132" s="6"/>
      <c r="F132" s="6"/>
      <c r="G132" s="6"/>
      <c r="H132" s="6"/>
      <c r="I132" s="270"/>
      <c r="J132" s="260"/>
      <c r="K132" s="260" t="s">
        <v>640</v>
      </c>
      <c r="L132" s="260"/>
      <c r="M132" s="270"/>
      <c r="N132" s="270"/>
      <c r="O132" s="2" t="str">
        <f t="shared" si="7"/>
        <v>-</v>
      </c>
    </row>
    <row r="133" spans="2:15" s="2" customFormat="1" ht="82.5" outlineLevel="1">
      <c r="B133" s="6" t="s">
        <v>824</v>
      </c>
      <c r="C133" s="6" t="s">
        <v>835</v>
      </c>
      <c r="D133" s="6"/>
      <c r="E133" s="6"/>
      <c r="F133" s="6"/>
      <c r="G133" s="6"/>
      <c r="H133" s="6"/>
      <c r="I133" s="269"/>
      <c r="J133" s="259"/>
      <c r="K133" s="260" t="s">
        <v>640</v>
      </c>
      <c r="L133" s="259"/>
      <c r="M133" s="269"/>
      <c r="N133" s="269"/>
      <c r="O133" s="2" t="str">
        <f t="shared" si="7"/>
        <v>-</v>
      </c>
    </row>
    <row r="134" spans="2:15" s="2" customFormat="1" ht="82.5" outlineLevel="1">
      <c r="B134" s="6" t="s">
        <v>824</v>
      </c>
      <c r="C134" s="6" t="s">
        <v>836</v>
      </c>
      <c r="D134" s="6"/>
      <c r="E134" s="6"/>
      <c r="F134" s="6"/>
      <c r="G134" s="6"/>
      <c r="H134" s="6"/>
      <c r="I134" s="270"/>
      <c r="J134" s="260"/>
      <c r="K134" s="260" t="s">
        <v>640</v>
      </c>
      <c r="L134" s="260"/>
      <c r="M134" s="270"/>
      <c r="N134" s="270"/>
      <c r="O134" s="2" t="str">
        <f t="shared" si="7"/>
        <v>-</v>
      </c>
    </row>
    <row r="135" spans="2:15" s="2" customFormat="1" ht="82.5" outlineLevel="1">
      <c r="B135" s="263" t="s">
        <v>902</v>
      </c>
      <c r="C135" s="262" t="s">
        <v>837</v>
      </c>
      <c r="D135" s="262"/>
      <c r="E135" s="262"/>
      <c r="F135" s="262"/>
      <c r="G135" s="262"/>
      <c r="H135" s="262"/>
      <c r="I135" s="271"/>
      <c r="J135" s="260"/>
      <c r="K135" s="260" t="s">
        <v>640</v>
      </c>
      <c r="L135" s="260"/>
      <c r="M135" s="271"/>
      <c r="N135" s="271"/>
      <c r="O135" s="2" t="str">
        <f t="shared" si="7"/>
        <v>-</v>
      </c>
    </row>
    <row r="136" spans="2:15" s="2" customFormat="1" ht="82.5" outlineLevel="1">
      <c r="B136" s="6" t="s">
        <v>837</v>
      </c>
      <c r="C136" s="6" t="s">
        <v>838</v>
      </c>
      <c r="D136" s="6"/>
      <c r="E136" s="6"/>
      <c r="F136" s="6"/>
      <c r="G136" s="6"/>
      <c r="H136" s="6"/>
      <c r="I136" s="270"/>
      <c r="J136" s="260"/>
      <c r="K136" s="260" t="s">
        <v>640</v>
      </c>
      <c r="L136" s="260"/>
      <c r="M136" s="270"/>
      <c r="N136" s="270"/>
      <c r="O136" s="2" t="str">
        <f t="shared" si="7"/>
        <v>-</v>
      </c>
    </row>
    <row r="137" spans="2:15" s="2" customFormat="1" ht="82.5" outlineLevel="1">
      <c r="B137" s="6" t="s">
        <v>837</v>
      </c>
      <c r="C137" s="6" t="s">
        <v>839</v>
      </c>
      <c r="D137" s="6"/>
      <c r="E137" s="6"/>
      <c r="F137" s="6"/>
      <c r="G137" s="6"/>
      <c r="H137" s="6"/>
      <c r="I137" s="270"/>
      <c r="J137" s="260"/>
      <c r="K137" s="260" t="s">
        <v>640</v>
      </c>
      <c r="L137" s="260"/>
      <c r="M137" s="270"/>
      <c r="N137" s="270"/>
      <c r="O137" s="2" t="str">
        <f t="shared" si="7"/>
        <v>-</v>
      </c>
    </row>
    <row r="138" spans="2:15" s="2" customFormat="1" ht="82.5" outlineLevel="1">
      <c r="B138" s="6" t="s">
        <v>837</v>
      </c>
      <c r="C138" s="6" t="s">
        <v>840</v>
      </c>
      <c r="D138" s="6"/>
      <c r="E138" s="6"/>
      <c r="F138" s="6"/>
      <c r="G138" s="6"/>
      <c r="H138" s="6"/>
      <c r="I138" s="269"/>
      <c r="J138" s="259"/>
      <c r="K138" s="260" t="s">
        <v>640</v>
      </c>
      <c r="L138" s="259"/>
      <c r="M138" s="269"/>
      <c r="N138" s="269"/>
      <c r="O138" s="2" t="str">
        <f t="shared" si="7"/>
        <v>-</v>
      </c>
    </row>
    <row r="139" spans="2:15" s="2" customFormat="1" ht="82.5" outlineLevel="1">
      <c r="B139" s="6" t="s">
        <v>837</v>
      </c>
      <c r="C139" s="6" t="s">
        <v>841</v>
      </c>
      <c r="D139" s="6"/>
      <c r="E139" s="6"/>
      <c r="F139" s="6"/>
      <c r="G139" s="6"/>
      <c r="H139" s="6"/>
      <c r="I139" s="270"/>
      <c r="J139" s="260"/>
      <c r="K139" s="260" t="s">
        <v>640</v>
      </c>
      <c r="L139" s="260"/>
      <c r="M139" s="270"/>
      <c r="N139" s="270"/>
      <c r="O139" s="2" t="str">
        <f t="shared" si="7"/>
        <v>-</v>
      </c>
    </row>
    <row r="140" spans="2:15" s="2" customFormat="1" ht="82.5" outlineLevel="1">
      <c r="B140" s="6" t="s">
        <v>837</v>
      </c>
      <c r="C140" s="6" t="s">
        <v>842</v>
      </c>
      <c r="D140" s="6"/>
      <c r="E140" s="6"/>
      <c r="F140" s="6"/>
      <c r="G140" s="6"/>
      <c r="H140" s="6"/>
      <c r="I140" s="269"/>
      <c r="J140" s="259"/>
      <c r="K140" s="260" t="s">
        <v>640</v>
      </c>
      <c r="L140" s="259"/>
      <c r="M140" s="269"/>
      <c r="N140" s="269"/>
      <c r="O140" s="2" t="str">
        <f t="shared" si="7"/>
        <v>-</v>
      </c>
    </row>
    <row r="141" spans="2:15" s="2" customFormat="1" ht="82.5" outlineLevel="1">
      <c r="B141" s="6" t="s">
        <v>837</v>
      </c>
      <c r="C141" s="6" t="s">
        <v>843</v>
      </c>
      <c r="D141" s="6"/>
      <c r="E141" s="6"/>
      <c r="F141" s="6"/>
      <c r="G141" s="6"/>
      <c r="H141" s="6"/>
      <c r="I141" s="270"/>
      <c r="J141" s="260"/>
      <c r="K141" s="260" t="s">
        <v>640</v>
      </c>
      <c r="L141" s="260"/>
      <c r="M141" s="270"/>
      <c r="N141" s="270"/>
      <c r="O141" s="2" t="str">
        <f t="shared" si="7"/>
        <v>-</v>
      </c>
    </row>
    <row r="142" spans="2:15" s="2" customFormat="1" ht="82.5" outlineLevel="1">
      <c r="B142" s="6" t="s">
        <v>837</v>
      </c>
      <c r="C142" s="6" t="s">
        <v>844</v>
      </c>
      <c r="D142" s="6"/>
      <c r="E142" s="6"/>
      <c r="F142" s="6"/>
      <c r="G142" s="6"/>
      <c r="H142" s="6"/>
      <c r="I142" s="269"/>
      <c r="J142" s="259"/>
      <c r="K142" s="260" t="s">
        <v>640</v>
      </c>
      <c r="L142" s="259"/>
      <c r="M142" s="269"/>
      <c r="N142" s="269"/>
      <c r="O142" s="2" t="str">
        <f t="shared" si="7"/>
        <v>-</v>
      </c>
    </row>
    <row r="143" spans="2:15" s="2" customFormat="1" ht="82.5" outlineLevel="1">
      <c r="B143" s="6" t="s">
        <v>837</v>
      </c>
      <c r="C143" s="6" t="s">
        <v>845</v>
      </c>
      <c r="D143" s="6"/>
      <c r="E143" s="6"/>
      <c r="F143" s="6"/>
      <c r="G143" s="6"/>
      <c r="H143" s="6"/>
      <c r="I143" s="270"/>
      <c r="J143" s="260"/>
      <c r="K143" s="260" t="s">
        <v>640</v>
      </c>
      <c r="L143" s="260"/>
      <c r="M143" s="270"/>
      <c r="N143" s="270"/>
      <c r="O143" s="2" t="str">
        <f t="shared" si="7"/>
        <v>-</v>
      </c>
    </row>
    <row r="144" spans="2:15" s="2" customFormat="1" ht="82.5" outlineLevel="1">
      <c r="B144" s="6" t="s">
        <v>837</v>
      </c>
      <c r="C144" s="6" t="s">
        <v>846</v>
      </c>
      <c r="D144" s="6"/>
      <c r="E144" s="6"/>
      <c r="F144" s="6"/>
      <c r="G144" s="6"/>
      <c r="H144" s="6"/>
      <c r="I144" s="269"/>
      <c r="J144" s="259"/>
      <c r="K144" s="260" t="s">
        <v>640</v>
      </c>
      <c r="L144" s="259"/>
      <c r="M144" s="269"/>
      <c r="N144" s="269"/>
      <c r="O144" s="2" t="str">
        <f t="shared" si="7"/>
        <v>-</v>
      </c>
    </row>
    <row r="145" spans="2:15" s="2" customFormat="1" ht="82.5" outlineLevel="1">
      <c r="B145" s="6" t="s">
        <v>837</v>
      </c>
      <c r="C145" s="6" t="s">
        <v>847</v>
      </c>
      <c r="D145" s="6"/>
      <c r="E145" s="6"/>
      <c r="F145" s="6"/>
      <c r="G145" s="6"/>
      <c r="H145" s="6"/>
      <c r="I145" s="270"/>
      <c r="J145" s="260"/>
      <c r="K145" s="260" t="s">
        <v>640</v>
      </c>
      <c r="L145" s="260"/>
      <c r="M145" s="270"/>
      <c r="N145" s="270"/>
      <c r="O145" s="2" t="str">
        <f t="shared" si="7"/>
        <v>-</v>
      </c>
    </row>
    <row r="146" spans="2:15" s="2" customFormat="1" ht="82.5" outlineLevel="1">
      <c r="B146" s="6" t="s">
        <v>837</v>
      </c>
      <c r="C146" s="6" t="s">
        <v>848</v>
      </c>
      <c r="D146" s="6"/>
      <c r="E146" s="6"/>
      <c r="F146" s="6"/>
      <c r="G146" s="6"/>
      <c r="H146" s="6"/>
      <c r="I146" s="269"/>
      <c r="J146" s="259"/>
      <c r="K146" s="260" t="s">
        <v>640</v>
      </c>
      <c r="L146" s="259"/>
      <c r="M146" s="269"/>
      <c r="N146" s="269"/>
      <c r="O146" s="2" t="str">
        <f t="shared" si="7"/>
        <v>-</v>
      </c>
    </row>
    <row r="147" spans="2:15" s="2" customFormat="1" ht="82.5" outlineLevel="1">
      <c r="B147" s="6" t="s">
        <v>837</v>
      </c>
      <c r="C147" s="6" t="s">
        <v>849</v>
      </c>
      <c r="D147" s="6"/>
      <c r="E147" s="6"/>
      <c r="F147" s="6"/>
      <c r="G147" s="6"/>
      <c r="H147" s="6"/>
      <c r="I147" s="270"/>
      <c r="J147" s="260"/>
      <c r="K147" s="260" t="s">
        <v>640</v>
      </c>
      <c r="L147" s="260"/>
      <c r="M147" s="270"/>
      <c r="N147" s="270"/>
      <c r="O147" s="2" t="str">
        <f t="shared" si="7"/>
        <v>-</v>
      </c>
    </row>
    <row r="148" spans="2:15" s="2" customFormat="1" ht="82.5" outlineLevel="1">
      <c r="B148" s="263" t="s">
        <v>902</v>
      </c>
      <c r="C148" s="262" t="s">
        <v>850</v>
      </c>
      <c r="D148" s="262"/>
      <c r="E148" s="262"/>
      <c r="F148" s="262"/>
      <c r="G148" s="262"/>
      <c r="H148" s="262"/>
      <c r="I148" s="271"/>
      <c r="J148" s="260"/>
      <c r="K148" s="260" t="s">
        <v>640</v>
      </c>
      <c r="L148" s="260"/>
      <c r="M148" s="271"/>
      <c r="N148" s="271"/>
      <c r="O148" s="2" t="str">
        <f t="shared" si="7"/>
        <v>-</v>
      </c>
    </row>
    <row r="149" spans="2:15" s="2" customFormat="1" ht="82.5" outlineLevel="1">
      <c r="B149" s="6" t="s">
        <v>850</v>
      </c>
      <c r="C149" s="6" t="s">
        <v>851</v>
      </c>
      <c r="D149" s="6"/>
      <c r="E149" s="6"/>
      <c r="F149" s="6"/>
      <c r="G149" s="6"/>
      <c r="H149" s="6"/>
      <c r="I149" s="270"/>
      <c r="J149" s="260"/>
      <c r="K149" s="260" t="s">
        <v>640</v>
      </c>
      <c r="L149" s="260"/>
      <c r="M149" s="270"/>
      <c r="N149" s="270"/>
      <c r="O149" s="2" t="str">
        <f t="shared" si="7"/>
        <v>-</v>
      </c>
    </row>
    <row r="150" spans="2:15" s="2" customFormat="1" ht="82.5" outlineLevel="1">
      <c r="B150" s="6" t="s">
        <v>850</v>
      </c>
      <c r="C150" s="6" t="s">
        <v>852</v>
      </c>
      <c r="D150" s="6"/>
      <c r="E150" s="6"/>
      <c r="F150" s="6"/>
      <c r="G150" s="6"/>
      <c r="H150" s="6"/>
      <c r="I150" s="270"/>
      <c r="J150" s="260"/>
      <c r="K150" s="260" t="s">
        <v>640</v>
      </c>
      <c r="L150" s="260"/>
      <c r="M150" s="270"/>
      <c r="N150" s="270"/>
      <c r="O150" s="2" t="str">
        <f t="shared" si="7"/>
        <v>-</v>
      </c>
    </row>
    <row r="151" spans="2:15" s="2" customFormat="1" ht="82.5" outlineLevel="1">
      <c r="B151" s="6" t="s">
        <v>850</v>
      </c>
      <c r="C151" s="6" t="s">
        <v>853</v>
      </c>
      <c r="D151" s="6"/>
      <c r="E151" s="6"/>
      <c r="F151" s="6"/>
      <c r="G151" s="6"/>
      <c r="H151" s="6"/>
      <c r="I151" s="269"/>
      <c r="J151" s="259"/>
      <c r="K151" s="260" t="s">
        <v>640</v>
      </c>
      <c r="L151" s="259"/>
      <c r="M151" s="269"/>
      <c r="N151" s="269"/>
      <c r="O151" s="2" t="str">
        <f t="shared" si="7"/>
        <v>-</v>
      </c>
    </row>
    <row r="152" spans="2:15" s="2" customFormat="1" ht="82.5" outlineLevel="1">
      <c r="B152" s="6" t="s">
        <v>850</v>
      </c>
      <c r="C152" s="6" t="s">
        <v>854</v>
      </c>
      <c r="D152" s="6"/>
      <c r="E152" s="6"/>
      <c r="F152" s="6"/>
      <c r="G152" s="6"/>
      <c r="H152" s="6"/>
      <c r="I152" s="270"/>
      <c r="J152" s="260"/>
      <c r="K152" s="260" t="s">
        <v>640</v>
      </c>
      <c r="L152" s="260"/>
      <c r="M152" s="270"/>
      <c r="N152" s="270"/>
      <c r="O152" s="2" t="str">
        <f t="shared" si="7"/>
        <v>-</v>
      </c>
    </row>
    <row r="153" spans="2:15" s="2" customFormat="1" ht="82.5" outlineLevel="1">
      <c r="B153" s="6" t="s">
        <v>850</v>
      </c>
      <c r="C153" s="6" t="s">
        <v>855</v>
      </c>
      <c r="D153" s="6"/>
      <c r="E153" s="6"/>
      <c r="F153" s="6"/>
      <c r="G153" s="6"/>
      <c r="H153" s="6"/>
      <c r="I153" s="269"/>
      <c r="J153" s="259"/>
      <c r="K153" s="260" t="s">
        <v>640</v>
      </c>
      <c r="L153" s="259"/>
      <c r="M153" s="269"/>
      <c r="N153" s="269"/>
      <c r="O153" s="2" t="str">
        <f t="shared" si="7"/>
        <v>-</v>
      </c>
    </row>
    <row r="154" spans="2:15" s="2" customFormat="1" ht="82.5" outlineLevel="1">
      <c r="B154" s="6" t="s">
        <v>850</v>
      </c>
      <c r="C154" s="6" t="s">
        <v>856</v>
      </c>
      <c r="D154" s="6"/>
      <c r="E154" s="6"/>
      <c r="F154" s="6"/>
      <c r="G154" s="6"/>
      <c r="H154" s="6"/>
      <c r="I154" s="270"/>
      <c r="J154" s="260"/>
      <c r="K154" s="260" t="s">
        <v>640</v>
      </c>
      <c r="L154" s="260"/>
      <c r="M154" s="270"/>
      <c r="N154" s="270"/>
      <c r="O154" s="2" t="str">
        <f t="shared" si="7"/>
        <v>-</v>
      </c>
    </row>
    <row r="155" spans="2:15" s="2" customFormat="1" ht="82.5" outlineLevel="1">
      <c r="B155" s="6" t="s">
        <v>850</v>
      </c>
      <c r="C155" s="6" t="s">
        <v>857</v>
      </c>
      <c r="D155" s="6"/>
      <c r="E155" s="6"/>
      <c r="F155" s="6"/>
      <c r="G155" s="6"/>
      <c r="H155" s="6"/>
      <c r="I155" s="269"/>
      <c r="J155" s="259"/>
      <c r="K155" s="260" t="s">
        <v>640</v>
      </c>
      <c r="L155" s="259"/>
      <c r="M155" s="269"/>
      <c r="N155" s="269"/>
      <c r="O155" s="2" t="str">
        <f t="shared" si="7"/>
        <v>-</v>
      </c>
    </row>
    <row r="156" spans="2:15" s="2" customFormat="1" ht="82.5" outlineLevel="1">
      <c r="B156" s="6" t="s">
        <v>850</v>
      </c>
      <c r="C156" s="6" t="s">
        <v>858</v>
      </c>
      <c r="D156" s="6"/>
      <c r="E156" s="6"/>
      <c r="F156" s="6"/>
      <c r="G156" s="6"/>
      <c r="H156" s="6"/>
      <c r="I156" s="270"/>
      <c r="J156" s="260"/>
      <c r="K156" s="260" t="s">
        <v>640</v>
      </c>
      <c r="L156" s="260"/>
      <c r="M156" s="270"/>
      <c r="N156" s="270"/>
      <c r="O156" s="2" t="str">
        <f t="shared" si="7"/>
        <v>-</v>
      </c>
    </row>
    <row r="157" spans="2:15" s="2" customFormat="1" ht="82.5" outlineLevel="1">
      <c r="B157" s="6" t="s">
        <v>850</v>
      </c>
      <c r="C157" s="6" t="s">
        <v>859</v>
      </c>
      <c r="D157" s="6"/>
      <c r="E157" s="6"/>
      <c r="F157" s="6"/>
      <c r="G157" s="6"/>
      <c r="H157" s="6"/>
      <c r="I157" s="269"/>
      <c r="J157" s="259"/>
      <c r="K157" s="260" t="s">
        <v>640</v>
      </c>
      <c r="L157" s="259"/>
      <c r="M157" s="269"/>
      <c r="N157" s="269"/>
      <c r="O157" s="2" t="str">
        <f t="shared" si="7"/>
        <v>-</v>
      </c>
    </row>
    <row r="158" spans="2:15" s="2" customFormat="1" ht="82.5" outlineLevel="1">
      <c r="B158" s="6" t="s">
        <v>850</v>
      </c>
      <c r="C158" s="6" t="s">
        <v>860</v>
      </c>
      <c r="D158" s="6"/>
      <c r="E158" s="6"/>
      <c r="F158" s="6"/>
      <c r="G158" s="6"/>
      <c r="H158" s="6"/>
      <c r="I158" s="270"/>
      <c r="J158" s="260"/>
      <c r="K158" s="260" t="s">
        <v>640</v>
      </c>
      <c r="L158" s="260"/>
      <c r="M158" s="270"/>
      <c r="N158" s="270"/>
      <c r="O158" s="2" t="str">
        <f t="shared" si="7"/>
        <v>-</v>
      </c>
    </row>
    <row r="159" spans="2:15" s="2" customFormat="1" ht="82.5" outlineLevel="1">
      <c r="B159" s="6" t="s">
        <v>850</v>
      </c>
      <c r="C159" s="6" t="s">
        <v>861</v>
      </c>
      <c r="D159" s="6"/>
      <c r="E159" s="6"/>
      <c r="F159" s="6"/>
      <c r="G159" s="6"/>
      <c r="H159" s="6"/>
      <c r="I159" s="269"/>
      <c r="J159" s="259"/>
      <c r="K159" s="260" t="s">
        <v>640</v>
      </c>
      <c r="L159" s="259"/>
      <c r="M159" s="269"/>
      <c r="N159" s="269"/>
      <c r="O159" s="2" t="str">
        <f t="shared" si="7"/>
        <v>-</v>
      </c>
    </row>
    <row r="160" spans="2:15" s="2" customFormat="1" ht="82.5" outlineLevel="1">
      <c r="B160" s="6" t="s">
        <v>850</v>
      </c>
      <c r="C160" s="6" t="s">
        <v>862</v>
      </c>
      <c r="D160" s="6"/>
      <c r="E160" s="6"/>
      <c r="F160" s="6"/>
      <c r="G160" s="6"/>
      <c r="H160" s="6"/>
      <c r="I160" s="270"/>
      <c r="J160" s="260"/>
      <c r="K160" s="260" t="s">
        <v>640</v>
      </c>
      <c r="L160" s="260"/>
      <c r="M160" s="270"/>
      <c r="N160" s="270"/>
      <c r="O160" s="2" t="str">
        <f t="shared" si="7"/>
        <v>-</v>
      </c>
    </row>
    <row r="161" spans="2:15" s="2" customFormat="1" ht="82.5" outlineLevel="1">
      <c r="B161" s="263" t="s">
        <v>902</v>
      </c>
      <c r="C161" s="262" t="s">
        <v>863</v>
      </c>
      <c r="D161" s="262"/>
      <c r="E161" s="262"/>
      <c r="F161" s="262"/>
      <c r="G161" s="262"/>
      <c r="H161" s="262"/>
      <c r="I161" s="271"/>
      <c r="J161" s="260"/>
      <c r="K161" s="260" t="s">
        <v>640</v>
      </c>
      <c r="L161" s="260"/>
      <c r="M161" s="271"/>
      <c r="N161" s="271"/>
      <c r="O161" s="2" t="str">
        <f t="shared" si="7"/>
        <v>-</v>
      </c>
    </row>
    <row r="162" spans="2:15" s="2" customFormat="1" ht="82.5" outlineLevel="1">
      <c r="B162" s="6" t="s">
        <v>863</v>
      </c>
      <c r="C162" s="6" t="s">
        <v>864</v>
      </c>
      <c r="D162" s="6"/>
      <c r="E162" s="6"/>
      <c r="F162" s="6"/>
      <c r="G162" s="6"/>
      <c r="H162" s="6"/>
      <c r="I162" s="270"/>
      <c r="J162" s="260"/>
      <c r="K162" s="260" t="s">
        <v>640</v>
      </c>
      <c r="L162" s="260"/>
      <c r="M162" s="270"/>
      <c r="N162" s="270"/>
      <c r="O162" s="2" t="str">
        <f t="shared" si="7"/>
        <v>-</v>
      </c>
    </row>
    <row r="163" spans="2:15" s="2" customFormat="1" ht="82.5" outlineLevel="1">
      <c r="B163" s="6" t="s">
        <v>863</v>
      </c>
      <c r="C163" s="6" t="s">
        <v>865</v>
      </c>
      <c r="D163" s="6"/>
      <c r="E163" s="6"/>
      <c r="F163" s="6"/>
      <c r="G163" s="6"/>
      <c r="H163" s="6"/>
      <c r="I163" s="270"/>
      <c r="J163" s="260"/>
      <c r="K163" s="260" t="s">
        <v>640</v>
      </c>
      <c r="L163" s="260"/>
      <c r="M163" s="270"/>
      <c r="N163" s="270"/>
      <c r="O163" s="2" t="str">
        <f t="shared" ref="O163:O199" si="8">IF(AND(K163&lt;&gt;"",M163&lt;&gt;""),"ok","-")</f>
        <v>-</v>
      </c>
    </row>
    <row r="164" spans="2:15" s="2" customFormat="1" ht="82.5" outlineLevel="1">
      <c r="B164" s="6" t="s">
        <v>863</v>
      </c>
      <c r="C164" s="6" t="s">
        <v>866</v>
      </c>
      <c r="D164" s="6"/>
      <c r="E164" s="6"/>
      <c r="F164" s="6"/>
      <c r="G164" s="6"/>
      <c r="H164" s="6"/>
      <c r="I164" s="269"/>
      <c r="J164" s="259"/>
      <c r="K164" s="260" t="s">
        <v>640</v>
      </c>
      <c r="L164" s="259"/>
      <c r="M164" s="269"/>
      <c r="N164" s="269"/>
      <c r="O164" s="2" t="str">
        <f t="shared" si="8"/>
        <v>-</v>
      </c>
    </row>
    <row r="165" spans="2:15" s="2" customFormat="1" ht="82.5" outlineLevel="1">
      <c r="B165" s="6" t="s">
        <v>863</v>
      </c>
      <c r="C165" s="6" t="s">
        <v>867</v>
      </c>
      <c r="D165" s="6"/>
      <c r="E165" s="6"/>
      <c r="F165" s="6"/>
      <c r="G165" s="6"/>
      <c r="H165" s="6"/>
      <c r="I165" s="270"/>
      <c r="J165" s="260"/>
      <c r="K165" s="260" t="s">
        <v>640</v>
      </c>
      <c r="L165" s="260"/>
      <c r="M165" s="270"/>
      <c r="N165" s="270"/>
      <c r="O165" s="2" t="str">
        <f t="shared" si="8"/>
        <v>-</v>
      </c>
    </row>
    <row r="166" spans="2:15" s="2" customFormat="1" ht="82.5" outlineLevel="1">
      <c r="B166" s="6" t="s">
        <v>863</v>
      </c>
      <c r="C166" s="6" t="s">
        <v>868</v>
      </c>
      <c r="D166" s="6"/>
      <c r="E166" s="6"/>
      <c r="F166" s="6"/>
      <c r="G166" s="6"/>
      <c r="H166" s="6"/>
      <c r="I166" s="269"/>
      <c r="J166" s="259"/>
      <c r="K166" s="260" t="s">
        <v>640</v>
      </c>
      <c r="L166" s="259"/>
      <c r="M166" s="269"/>
      <c r="N166" s="269"/>
      <c r="O166" s="2" t="str">
        <f t="shared" si="8"/>
        <v>-</v>
      </c>
    </row>
    <row r="167" spans="2:15" s="2" customFormat="1" ht="82.5" outlineLevel="1">
      <c r="B167" s="6" t="s">
        <v>863</v>
      </c>
      <c r="C167" s="6" t="s">
        <v>869</v>
      </c>
      <c r="D167" s="6"/>
      <c r="E167" s="6"/>
      <c r="F167" s="6"/>
      <c r="G167" s="6"/>
      <c r="H167" s="6"/>
      <c r="I167" s="270"/>
      <c r="J167" s="260"/>
      <c r="K167" s="260" t="s">
        <v>640</v>
      </c>
      <c r="L167" s="260"/>
      <c r="M167" s="270"/>
      <c r="N167" s="270"/>
      <c r="O167" s="2" t="str">
        <f t="shared" si="8"/>
        <v>-</v>
      </c>
    </row>
    <row r="168" spans="2:15" s="2" customFormat="1" ht="82.5" outlineLevel="1">
      <c r="B168" s="6" t="s">
        <v>863</v>
      </c>
      <c r="C168" s="6" t="s">
        <v>870</v>
      </c>
      <c r="D168" s="6"/>
      <c r="E168" s="6"/>
      <c r="F168" s="6"/>
      <c r="G168" s="6"/>
      <c r="H168" s="6"/>
      <c r="I168" s="269"/>
      <c r="J168" s="259"/>
      <c r="K168" s="260" t="s">
        <v>640</v>
      </c>
      <c r="L168" s="259"/>
      <c r="M168" s="269"/>
      <c r="N168" s="269"/>
      <c r="O168" s="2" t="str">
        <f t="shared" si="8"/>
        <v>-</v>
      </c>
    </row>
    <row r="169" spans="2:15" s="2" customFormat="1" ht="82.5" outlineLevel="1">
      <c r="B169" s="6" t="s">
        <v>863</v>
      </c>
      <c r="C169" s="6" t="s">
        <v>871</v>
      </c>
      <c r="D169" s="6"/>
      <c r="E169" s="6"/>
      <c r="F169" s="6"/>
      <c r="G169" s="6"/>
      <c r="H169" s="6"/>
      <c r="I169" s="270"/>
      <c r="J169" s="260"/>
      <c r="K169" s="260" t="s">
        <v>640</v>
      </c>
      <c r="L169" s="260"/>
      <c r="M169" s="270"/>
      <c r="N169" s="270"/>
      <c r="O169" s="2" t="str">
        <f t="shared" si="8"/>
        <v>-</v>
      </c>
    </row>
    <row r="170" spans="2:15" s="2" customFormat="1" ht="82.5" outlineLevel="1">
      <c r="B170" s="6" t="s">
        <v>863</v>
      </c>
      <c r="C170" s="6" t="s">
        <v>872</v>
      </c>
      <c r="D170" s="6"/>
      <c r="E170" s="6"/>
      <c r="F170" s="6"/>
      <c r="G170" s="6"/>
      <c r="H170" s="6"/>
      <c r="I170" s="269"/>
      <c r="J170" s="259"/>
      <c r="K170" s="260" t="s">
        <v>640</v>
      </c>
      <c r="L170" s="259"/>
      <c r="M170" s="269"/>
      <c r="N170" s="269"/>
      <c r="O170" s="2" t="str">
        <f t="shared" si="8"/>
        <v>-</v>
      </c>
    </row>
    <row r="171" spans="2:15" s="2" customFormat="1" ht="82.5" outlineLevel="1">
      <c r="B171" s="6" t="s">
        <v>863</v>
      </c>
      <c r="C171" s="6" t="s">
        <v>873</v>
      </c>
      <c r="D171" s="6"/>
      <c r="E171" s="6"/>
      <c r="F171" s="6"/>
      <c r="G171" s="6"/>
      <c r="H171" s="6"/>
      <c r="I171" s="270"/>
      <c r="J171" s="260"/>
      <c r="K171" s="260" t="s">
        <v>640</v>
      </c>
      <c r="L171" s="260"/>
      <c r="M171" s="270"/>
      <c r="N171" s="270"/>
      <c r="O171" s="2" t="str">
        <f t="shared" si="8"/>
        <v>-</v>
      </c>
    </row>
    <row r="172" spans="2:15" s="2" customFormat="1" ht="82.5" outlineLevel="1">
      <c r="B172" s="6" t="s">
        <v>863</v>
      </c>
      <c r="C172" s="6" t="s">
        <v>874</v>
      </c>
      <c r="D172" s="6"/>
      <c r="E172" s="6"/>
      <c r="F172" s="6"/>
      <c r="G172" s="6"/>
      <c r="H172" s="6"/>
      <c r="I172" s="269"/>
      <c r="J172" s="259"/>
      <c r="K172" s="260" t="s">
        <v>640</v>
      </c>
      <c r="L172" s="259"/>
      <c r="M172" s="269"/>
      <c r="N172" s="269"/>
      <c r="O172" s="2" t="str">
        <f t="shared" si="8"/>
        <v>-</v>
      </c>
    </row>
    <row r="173" spans="2:15" s="2" customFormat="1" ht="82.5" outlineLevel="1">
      <c r="B173" s="6" t="s">
        <v>863</v>
      </c>
      <c r="C173" s="6" t="s">
        <v>875</v>
      </c>
      <c r="D173" s="6"/>
      <c r="E173" s="6"/>
      <c r="F173" s="6"/>
      <c r="G173" s="6"/>
      <c r="H173" s="6"/>
      <c r="I173" s="270"/>
      <c r="J173" s="260"/>
      <c r="K173" s="260" t="s">
        <v>640</v>
      </c>
      <c r="L173" s="260"/>
      <c r="M173" s="270"/>
      <c r="N173" s="270"/>
      <c r="O173" s="2" t="str">
        <f t="shared" si="8"/>
        <v>-</v>
      </c>
    </row>
    <row r="174" spans="2:15" s="2" customFormat="1" ht="82.5" outlineLevel="1">
      <c r="B174" s="263" t="s">
        <v>902</v>
      </c>
      <c r="C174" s="262" t="s">
        <v>876</v>
      </c>
      <c r="D174" s="262"/>
      <c r="E174" s="262"/>
      <c r="F174" s="262"/>
      <c r="G174" s="262"/>
      <c r="H174" s="262"/>
      <c r="I174" s="271"/>
      <c r="J174" s="260"/>
      <c r="K174" s="260" t="s">
        <v>640</v>
      </c>
      <c r="L174" s="260"/>
      <c r="M174" s="271"/>
      <c r="N174" s="271"/>
      <c r="O174" s="2" t="str">
        <f t="shared" si="8"/>
        <v>-</v>
      </c>
    </row>
    <row r="175" spans="2:15" s="2" customFormat="1" ht="82.5" outlineLevel="1">
      <c r="B175" s="6" t="s">
        <v>876</v>
      </c>
      <c r="C175" s="6" t="s">
        <v>877</v>
      </c>
      <c r="D175" s="6"/>
      <c r="E175" s="6"/>
      <c r="F175" s="6"/>
      <c r="G175" s="6"/>
      <c r="H175" s="6"/>
      <c r="I175" s="270"/>
      <c r="J175" s="260"/>
      <c r="K175" s="260" t="s">
        <v>640</v>
      </c>
      <c r="L175" s="260"/>
      <c r="M175" s="270"/>
      <c r="N175" s="270"/>
      <c r="O175" s="2" t="str">
        <f t="shared" si="8"/>
        <v>-</v>
      </c>
    </row>
    <row r="176" spans="2:15" s="2" customFormat="1" ht="82.5" outlineLevel="1">
      <c r="B176" s="6" t="s">
        <v>876</v>
      </c>
      <c r="C176" s="6" t="s">
        <v>878</v>
      </c>
      <c r="D176" s="6"/>
      <c r="E176" s="6"/>
      <c r="F176" s="6"/>
      <c r="G176" s="6"/>
      <c r="H176" s="6"/>
      <c r="I176" s="270"/>
      <c r="J176" s="260"/>
      <c r="K176" s="260" t="s">
        <v>640</v>
      </c>
      <c r="L176" s="260"/>
      <c r="M176" s="270"/>
      <c r="N176" s="270"/>
      <c r="O176" s="2" t="str">
        <f t="shared" si="8"/>
        <v>-</v>
      </c>
    </row>
    <row r="177" spans="2:15" s="2" customFormat="1" ht="82.5" outlineLevel="1">
      <c r="B177" s="6" t="s">
        <v>876</v>
      </c>
      <c r="C177" s="6" t="s">
        <v>879</v>
      </c>
      <c r="D177" s="6"/>
      <c r="E177" s="6"/>
      <c r="F177" s="6"/>
      <c r="G177" s="6"/>
      <c r="H177" s="6"/>
      <c r="I177" s="269"/>
      <c r="J177" s="259"/>
      <c r="K177" s="260" t="s">
        <v>640</v>
      </c>
      <c r="L177" s="259"/>
      <c r="M177" s="269"/>
      <c r="N177" s="269"/>
      <c r="O177" s="2" t="str">
        <f t="shared" si="8"/>
        <v>-</v>
      </c>
    </row>
    <row r="178" spans="2:15" s="2" customFormat="1" ht="82.5" outlineLevel="1">
      <c r="B178" s="6" t="s">
        <v>876</v>
      </c>
      <c r="C178" s="6" t="s">
        <v>880</v>
      </c>
      <c r="D178" s="6"/>
      <c r="E178" s="6"/>
      <c r="F178" s="6"/>
      <c r="G178" s="6"/>
      <c r="H178" s="6"/>
      <c r="I178" s="270"/>
      <c r="J178" s="260"/>
      <c r="K178" s="260" t="s">
        <v>640</v>
      </c>
      <c r="L178" s="260"/>
      <c r="M178" s="270"/>
      <c r="N178" s="270"/>
      <c r="O178" s="2" t="str">
        <f t="shared" si="8"/>
        <v>-</v>
      </c>
    </row>
    <row r="179" spans="2:15" s="2" customFormat="1" ht="82.5" outlineLevel="1">
      <c r="B179" s="6" t="s">
        <v>876</v>
      </c>
      <c r="C179" s="6" t="s">
        <v>881</v>
      </c>
      <c r="D179" s="6"/>
      <c r="E179" s="6"/>
      <c r="F179" s="6"/>
      <c r="G179" s="6"/>
      <c r="H179" s="6"/>
      <c r="I179" s="269"/>
      <c r="J179" s="259"/>
      <c r="K179" s="260" t="s">
        <v>640</v>
      </c>
      <c r="L179" s="259"/>
      <c r="M179" s="269"/>
      <c r="N179" s="269"/>
      <c r="O179" s="2" t="str">
        <f t="shared" si="8"/>
        <v>-</v>
      </c>
    </row>
    <row r="180" spans="2:15" s="2" customFormat="1" ht="82.5" outlineLevel="1">
      <c r="B180" s="6" t="s">
        <v>876</v>
      </c>
      <c r="C180" s="6" t="s">
        <v>882</v>
      </c>
      <c r="D180" s="6"/>
      <c r="E180" s="6"/>
      <c r="F180" s="6"/>
      <c r="G180" s="6"/>
      <c r="H180" s="6"/>
      <c r="I180" s="270"/>
      <c r="J180" s="260"/>
      <c r="K180" s="260" t="s">
        <v>640</v>
      </c>
      <c r="L180" s="260"/>
      <c r="M180" s="270"/>
      <c r="N180" s="270"/>
      <c r="O180" s="2" t="str">
        <f t="shared" si="8"/>
        <v>-</v>
      </c>
    </row>
    <row r="181" spans="2:15" s="2" customFormat="1" ht="82.5" outlineLevel="1">
      <c r="B181" s="6" t="s">
        <v>876</v>
      </c>
      <c r="C181" s="6" t="s">
        <v>883</v>
      </c>
      <c r="D181" s="6"/>
      <c r="E181" s="6"/>
      <c r="F181" s="6"/>
      <c r="G181" s="6"/>
      <c r="H181" s="6"/>
      <c r="I181" s="269"/>
      <c r="J181" s="259"/>
      <c r="K181" s="260" t="s">
        <v>640</v>
      </c>
      <c r="L181" s="259"/>
      <c r="M181" s="269"/>
      <c r="N181" s="269"/>
      <c r="O181" s="2" t="str">
        <f t="shared" si="8"/>
        <v>-</v>
      </c>
    </row>
    <row r="182" spans="2:15" s="2" customFormat="1" ht="82.5" outlineLevel="1">
      <c r="B182" s="6" t="s">
        <v>876</v>
      </c>
      <c r="C182" s="6" t="s">
        <v>884</v>
      </c>
      <c r="D182" s="6"/>
      <c r="E182" s="6"/>
      <c r="F182" s="6"/>
      <c r="G182" s="6"/>
      <c r="H182" s="6"/>
      <c r="I182" s="270"/>
      <c r="J182" s="260"/>
      <c r="K182" s="260" t="s">
        <v>640</v>
      </c>
      <c r="L182" s="260"/>
      <c r="M182" s="270"/>
      <c r="N182" s="270"/>
      <c r="O182" s="2" t="str">
        <f t="shared" si="8"/>
        <v>-</v>
      </c>
    </row>
    <row r="183" spans="2:15" s="2" customFormat="1" ht="82.5" outlineLevel="1">
      <c r="B183" s="6" t="s">
        <v>876</v>
      </c>
      <c r="C183" s="6" t="s">
        <v>885</v>
      </c>
      <c r="D183" s="6"/>
      <c r="E183" s="6"/>
      <c r="F183" s="6"/>
      <c r="G183" s="6"/>
      <c r="H183" s="6"/>
      <c r="I183" s="269"/>
      <c r="J183" s="259"/>
      <c r="K183" s="260" t="s">
        <v>640</v>
      </c>
      <c r="L183" s="259"/>
      <c r="M183" s="269"/>
      <c r="N183" s="269"/>
      <c r="O183" s="2" t="str">
        <f t="shared" si="8"/>
        <v>-</v>
      </c>
    </row>
    <row r="184" spans="2:15" s="2" customFormat="1" ht="82.5" outlineLevel="1">
      <c r="B184" s="6" t="s">
        <v>876</v>
      </c>
      <c r="C184" s="6" t="s">
        <v>886</v>
      </c>
      <c r="D184" s="6"/>
      <c r="E184" s="6"/>
      <c r="F184" s="6"/>
      <c r="G184" s="6"/>
      <c r="H184" s="6"/>
      <c r="I184" s="270"/>
      <c r="J184" s="260"/>
      <c r="K184" s="260" t="s">
        <v>640</v>
      </c>
      <c r="L184" s="260"/>
      <c r="M184" s="270"/>
      <c r="N184" s="270"/>
      <c r="O184" s="2" t="str">
        <f t="shared" si="8"/>
        <v>-</v>
      </c>
    </row>
    <row r="185" spans="2:15" s="2" customFormat="1" ht="82.5" outlineLevel="1">
      <c r="B185" s="6" t="s">
        <v>876</v>
      </c>
      <c r="C185" s="6" t="s">
        <v>887</v>
      </c>
      <c r="D185" s="6"/>
      <c r="E185" s="6"/>
      <c r="F185" s="6"/>
      <c r="G185" s="6"/>
      <c r="H185" s="6"/>
      <c r="I185" s="269"/>
      <c r="J185" s="259"/>
      <c r="K185" s="260" t="s">
        <v>640</v>
      </c>
      <c r="L185" s="259"/>
      <c r="M185" s="269"/>
      <c r="N185" s="269"/>
      <c r="O185" s="2" t="str">
        <f t="shared" si="8"/>
        <v>-</v>
      </c>
    </row>
    <row r="186" spans="2:15" s="2" customFormat="1" ht="82.5" outlineLevel="1">
      <c r="B186" s="6" t="s">
        <v>876</v>
      </c>
      <c r="C186" s="6" t="s">
        <v>888</v>
      </c>
      <c r="D186" s="6"/>
      <c r="E186" s="6"/>
      <c r="F186" s="6"/>
      <c r="G186" s="6"/>
      <c r="H186" s="6"/>
      <c r="I186" s="270"/>
      <c r="J186" s="260"/>
      <c r="K186" s="260" t="s">
        <v>640</v>
      </c>
      <c r="L186" s="260"/>
      <c r="M186" s="270"/>
      <c r="N186" s="270"/>
      <c r="O186" s="2" t="str">
        <f t="shared" si="8"/>
        <v>-</v>
      </c>
    </row>
    <row r="187" spans="2:15" s="2" customFormat="1" ht="82.5" outlineLevel="1">
      <c r="B187" s="263" t="s">
        <v>902</v>
      </c>
      <c r="C187" s="262" t="s">
        <v>889</v>
      </c>
      <c r="D187" s="262"/>
      <c r="E187" s="262"/>
      <c r="F187" s="262"/>
      <c r="G187" s="262"/>
      <c r="H187" s="262"/>
      <c r="I187" s="271"/>
      <c r="J187" s="260"/>
      <c r="K187" s="260" t="s">
        <v>640</v>
      </c>
      <c r="L187" s="260"/>
      <c r="M187" s="271"/>
      <c r="N187" s="271"/>
      <c r="O187" s="2" t="str">
        <f t="shared" si="8"/>
        <v>-</v>
      </c>
    </row>
    <row r="188" spans="2:15" s="2" customFormat="1" ht="82.5" outlineLevel="1">
      <c r="B188" s="6" t="s">
        <v>889</v>
      </c>
      <c r="C188" s="6" t="s">
        <v>890</v>
      </c>
      <c r="D188" s="6"/>
      <c r="E188" s="6"/>
      <c r="F188" s="6"/>
      <c r="G188" s="6"/>
      <c r="H188" s="6"/>
      <c r="I188" s="270"/>
      <c r="J188" s="260"/>
      <c r="K188" s="260" t="s">
        <v>640</v>
      </c>
      <c r="L188" s="260"/>
      <c r="M188" s="270"/>
      <c r="N188" s="270"/>
      <c r="O188" s="2" t="str">
        <f t="shared" si="8"/>
        <v>-</v>
      </c>
    </row>
    <row r="189" spans="2:15" s="2" customFormat="1" ht="82.5" outlineLevel="1">
      <c r="B189" s="6" t="s">
        <v>889</v>
      </c>
      <c r="C189" s="6" t="s">
        <v>891</v>
      </c>
      <c r="D189" s="6"/>
      <c r="E189" s="6"/>
      <c r="F189" s="6"/>
      <c r="G189" s="6"/>
      <c r="H189" s="6"/>
      <c r="I189" s="270"/>
      <c r="J189" s="260"/>
      <c r="K189" s="260" t="s">
        <v>640</v>
      </c>
      <c r="L189" s="260"/>
      <c r="M189" s="270"/>
      <c r="N189" s="270"/>
      <c r="O189" s="2" t="str">
        <f t="shared" si="8"/>
        <v>-</v>
      </c>
    </row>
    <row r="190" spans="2:15" s="2" customFormat="1" ht="82.5" outlineLevel="1">
      <c r="B190" s="6" t="s">
        <v>889</v>
      </c>
      <c r="C190" s="6" t="s">
        <v>892</v>
      </c>
      <c r="D190" s="6"/>
      <c r="E190" s="6"/>
      <c r="F190" s="6"/>
      <c r="G190" s="6"/>
      <c r="H190" s="6"/>
      <c r="I190" s="269"/>
      <c r="J190" s="259"/>
      <c r="K190" s="260" t="s">
        <v>640</v>
      </c>
      <c r="L190" s="259"/>
      <c r="M190" s="269"/>
      <c r="N190" s="269"/>
      <c r="O190" s="2" t="str">
        <f t="shared" si="8"/>
        <v>-</v>
      </c>
    </row>
    <row r="191" spans="2:15" s="2" customFormat="1" ht="82.5" outlineLevel="1">
      <c r="B191" s="6" t="s">
        <v>889</v>
      </c>
      <c r="C191" s="6" t="s">
        <v>893</v>
      </c>
      <c r="D191" s="6"/>
      <c r="E191" s="6"/>
      <c r="F191" s="6"/>
      <c r="G191" s="6"/>
      <c r="H191" s="6"/>
      <c r="I191" s="270"/>
      <c r="J191" s="260"/>
      <c r="K191" s="260" t="s">
        <v>640</v>
      </c>
      <c r="L191" s="260"/>
      <c r="M191" s="270"/>
      <c r="N191" s="270"/>
      <c r="O191" s="2" t="str">
        <f t="shared" si="8"/>
        <v>-</v>
      </c>
    </row>
    <row r="192" spans="2:15" s="2" customFormat="1" ht="82.5" outlineLevel="1">
      <c r="B192" s="6" t="s">
        <v>889</v>
      </c>
      <c r="C192" s="6" t="s">
        <v>894</v>
      </c>
      <c r="D192" s="6"/>
      <c r="E192" s="6"/>
      <c r="F192" s="6"/>
      <c r="G192" s="6"/>
      <c r="H192" s="6"/>
      <c r="I192" s="269"/>
      <c r="J192" s="259"/>
      <c r="K192" s="260" t="s">
        <v>640</v>
      </c>
      <c r="L192" s="259"/>
      <c r="M192" s="269"/>
      <c r="N192" s="269"/>
      <c r="O192" s="2" t="str">
        <f t="shared" si="8"/>
        <v>-</v>
      </c>
    </row>
    <row r="193" spans="2:16" s="2" customFormat="1" ht="82.5" outlineLevel="1">
      <c r="B193" s="6" t="s">
        <v>889</v>
      </c>
      <c r="C193" s="6" t="s">
        <v>895</v>
      </c>
      <c r="D193" s="6"/>
      <c r="E193" s="6"/>
      <c r="F193" s="6"/>
      <c r="G193" s="6"/>
      <c r="H193" s="6"/>
      <c r="I193" s="270"/>
      <c r="J193" s="260"/>
      <c r="K193" s="260" t="s">
        <v>640</v>
      </c>
      <c r="L193" s="260"/>
      <c r="M193" s="270"/>
      <c r="N193" s="270"/>
      <c r="O193" s="2" t="str">
        <f t="shared" si="8"/>
        <v>-</v>
      </c>
    </row>
    <row r="194" spans="2:16" s="2" customFormat="1" ht="82.5" outlineLevel="1">
      <c r="B194" s="6" t="s">
        <v>889</v>
      </c>
      <c r="C194" s="6" t="s">
        <v>896</v>
      </c>
      <c r="D194" s="6"/>
      <c r="E194" s="6"/>
      <c r="F194" s="6"/>
      <c r="G194" s="6"/>
      <c r="H194" s="6"/>
      <c r="I194" s="269"/>
      <c r="J194" s="259"/>
      <c r="K194" s="260" t="s">
        <v>640</v>
      </c>
      <c r="L194" s="259"/>
      <c r="M194" s="269"/>
      <c r="N194" s="269"/>
      <c r="O194" s="2" t="str">
        <f t="shared" si="8"/>
        <v>-</v>
      </c>
    </row>
    <row r="195" spans="2:16" s="2" customFormat="1" ht="82.5" outlineLevel="1">
      <c r="B195" s="6" t="s">
        <v>889</v>
      </c>
      <c r="C195" s="6" t="s">
        <v>897</v>
      </c>
      <c r="D195" s="6"/>
      <c r="E195" s="6"/>
      <c r="F195" s="6"/>
      <c r="G195" s="6"/>
      <c r="H195" s="6"/>
      <c r="I195" s="270"/>
      <c r="J195" s="260"/>
      <c r="K195" s="260" t="s">
        <v>640</v>
      </c>
      <c r="L195" s="260"/>
      <c r="M195" s="270"/>
      <c r="N195" s="270"/>
      <c r="O195" s="2" t="str">
        <f t="shared" si="8"/>
        <v>-</v>
      </c>
    </row>
    <row r="196" spans="2:16" s="2" customFormat="1" ht="82.5" outlineLevel="1">
      <c r="B196" s="6" t="s">
        <v>889</v>
      </c>
      <c r="C196" s="6" t="s">
        <v>898</v>
      </c>
      <c r="D196" s="6"/>
      <c r="E196" s="6"/>
      <c r="F196" s="6"/>
      <c r="G196" s="6"/>
      <c r="H196" s="6"/>
      <c r="I196" s="269"/>
      <c r="J196" s="259"/>
      <c r="K196" s="260" t="s">
        <v>640</v>
      </c>
      <c r="L196" s="259"/>
      <c r="M196" s="269"/>
      <c r="N196" s="269"/>
      <c r="O196" s="2" t="str">
        <f t="shared" si="8"/>
        <v>-</v>
      </c>
    </row>
    <row r="197" spans="2:16" s="2" customFormat="1" ht="82.5" outlineLevel="1">
      <c r="B197" s="6" t="s">
        <v>889</v>
      </c>
      <c r="C197" s="6" t="s">
        <v>899</v>
      </c>
      <c r="D197" s="6"/>
      <c r="E197" s="6"/>
      <c r="F197" s="6"/>
      <c r="G197" s="6"/>
      <c r="H197" s="6"/>
      <c r="I197" s="270"/>
      <c r="J197" s="260"/>
      <c r="K197" s="260" t="s">
        <v>640</v>
      </c>
      <c r="L197" s="260"/>
      <c r="M197" s="270"/>
      <c r="N197" s="270"/>
      <c r="O197" s="2" t="str">
        <f t="shared" si="8"/>
        <v>-</v>
      </c>
    </row>
    <row r="198" spans="2:16" s="2" customFormat="1" ht="82.5" outlineLevel="1">
      <c r="B198" s="6" t="s">
        <v>889</v>
      </c>
      <c r="C198" s="6" t="s">
        <v>900</v>
      </c>
      <c r="D198" s="6"/>
      <c r="E198" s="6"/>
      <c r="F198" s="6"/>
      <c r="G198" s="6"/>
      <c r="H198" s="6"/>
      <c r="I198" s="269"/>
      <c r="J198" s="259"/>
      <c r="K198" s="260" t="s">
        <v>640</v>
      </c>
      <c r="L198" s="259"/>
      <c r="M198" s="269"/>
      <c r="N198" s="269"/>
      <c r="O198" s="2" t="str">
        <f t="shared" si="8"/>
        <v>-</v>
      </c>
    </row>
    <row r="199" spans="2:16" s="2" customFormat="1" ht="82.5" outlineLevel="1">
      <c r="B199" s="6" t="s">
        <v>889</v>
      </c>
      <c r="C199" s="6" t="s">
        <v>901</v>
      </c>
      <c r="D199" s="6"/>
      <c r="E199" s="6"/>
      <c r="F199" s="6"/>
      <c r="G199" s="6"/>
      <c r="H199" s="6"/>
      <c r="I199" s="272"/>
      <c r="J199" s="419"/>
      <c r="K199" s="260" t="s">
        <v>640</v>
      </c>
      <c r="L199" s="419"/>
      <c r="M199" s="272"/>
      <c r="N199" s="272"/>
      <c r="O199" s="2" t="str">
        <f t="shared" si="8"/>
        <v>-</v>
      </c>
    </row>
    <row r="200" spans="2:16" ht="24.95" customHeight="1">
      <c r="I200" s="249"/>
      <c r="J200" s="420"/>
      <c r="K200" s="260"/>
      <c r="L200" s="420"/>
      <c r="M200" s="249"/>
      <c r="N200" s="249"/>
    </row>
    <row r="201" spans="2:16" s="3" customFormat="1" ht="15.65" customHeight="1">
      <c r="I201"/>
      <c r="J201"/>
      <c r="K201"/>
      <c r="L201"/>
      <c r="M201"/>
      <c r="N201"/>
      <c r="O201"/>
      <c r="P201"/>
    </row>
    <row r="202" spans="2:16" s="3" customFormat="1" ht="15.65" customHeight="1">
      <c r="I202"/>
      <c r="J202"/>
      <c r="K202"/>
      <c r="L202"/>
      <c r="M202"/>
      <c r="N202"/>
      <c r="O202"/>
      <c r="P202"/>
    </row>
    <row r="203" spans="2:16" s="3" customFormat="1" ht="15.65" customHeight="1">
      <c r="I203"/>
      <c r="J203"/>
      <c r="K203"/>
      <c r="L203"/>
      <c r="M203"/>
      <c r="N203"/>
      <c r="O203"/>
      <c r="P203"/>
    </row>
    <row r="204" spans="2:16" s="3" customFormat="1" ht="15.65" customHeight="1">
      <c r="I204"/>
      <c r="J204"/>
      <c r="K204"/>
      <c r="L204"/>
      <c r="M204"/>
      <c r="N204"/>
      <c r="O204"/>
      <c r="P204"/>
    </row>
    <row r="205" spans="2:16" s="3" customFormat="1" ht="15.65" customHeight="1">
      <c r="I205"/>
      <c r="J205"/>
      <c r="K205"/>
      <c r="L205"/>
      <c r="M205"/>
      <c r="N205"/>
      <c r="O205"/>
      <c r="P205"/>
    </row>
    <row r="206" spans="2:16" s="3" customFormat="1" ht="15.65" customHeight="1">
      <c r="I206"/>
      <c r="J206"/>
      <c r="K206"/>
      <c r="L206"/>
      <c r="M206"/>
      <c r="N206"/>
      <c r="O206"/>
      <c r="P206"/>
    </row>
    <row r="207" spans="2:16" s="3" customFormat="1" ht="15.65" customHeight="1">
      <c r="I207"/>
      <c r="J207"/>
      <c r="K207"/>
      <c r="L207"/>
      <c r="M207"/>
      <c r="N207"/>
      <c r="O207"/>
      <c r="P207"/>
    </row>
    <row r="208" spans="2:16" s="3" customFormat="1" ht="15.65" customHeight="1">
      <c r="I208"/>
      <c r="J208"/>
      <c r="K208"/>
      <c r="L208"/>
      <c r="M208"/>
      <c r="N208"/>
      <c r="O208"/>
      <c r="P208"/>
    </row>
    <row r="209" spans="9:16" s="3" customFormat="1" ht="15.65" customHeight="1">
      <c r="I209"/>
      <c r="J209"/>
      <c r="K209"/>
      <c r="L209"/>
      <c r="M209"/>
      <c r="N209"/>
      <c r="O209"/>
      <c r="P209"/>
    </row>
  </sheetData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G217"/>
  <sheetViews>
    <sheetView topLeftCell="B42" zoomScale="75" zoomScaleNormal="75" workbookViewId="0">
      <selection activeCell="C26" sqref="C26"/>
    </sheetView>
  </sheetViews>
  <sheetFormatPr defaultRowHeight="14.75" outlineLevelRow="1"/>
  <cols>
    <col min="1" max="1" width="7.1328125" style="3" hidden="1" customWidth="1"/>
    <col min="2" max="2" width="10.86328125" style="3" customWidth="1"/>
    <col min="3" max="3" width="33.86328125" customWidth="1"/>
    <col min="4" max="4" width="102.86328125" customWidth="1"/>
    <col min="5" max="5" width="32.1328125" customWidth="1"/>
    <col min="6" max="6" width="49.86328125" customWidth="1"/>
  </cols>
  <sheetData>
    <row r="1" spans="1:7" ht="9.9499999999999993" customHeight="1"/>
    <row r="2" spans="1:7" ht="9.9499999999999993" customHeight="1"/>
    <row r="3" spans="1:7" ht="9.9499999999999993" customHeight="1"/>
    <row r="4" spans="1:7" ht="9.9499999999999993" customHeight="1"/>
    <row r="5" spans="1:7" s="258" customFormat="1" ht="30" customHeight="1">
      <c r="A5" s="257"/>
      <c r="B5" s="257"/>
      <c r="C5" s="252" t="s">
        <v>481</v>
      </c>
      <c r="D5" s="252"/>
      <c r="E5" s="252"/>
      <c r="F5" s="252"/>
    </row>
    <row r="6" spans="1:7" ht="21.75" hidden="1" customHeight="1">
      <c r="E6" s="45"/>
      <c r="F6" s="45" t="s">
        <v>502</v>
      </c>
    </row>
    <row r="7" spans="1:7" ht="21.75" customHeight="1" thickBot="1">
      <c r="E7" s="273"/>
      <c r="F7" s="274" t="s">
        <v>1</v>
      </c>
    </row>
    <row r="8" spans="1:7" s="2" customFormat="1" ht="21.75" hidden="1" customHeight="1">
      <c r="A8" s="7"/>
      <c r="B8" s="7"/>
      <c r="C8" s="255" t="s">
        <v>9</v>
      </c>
      <c r="D8" s="255" t="s">
        <v>9</v>
      </c>
      <c r="E8" s="255" t="s">
        <v>9</v>
      </c>
      <c r="F8" s="255" t="s">
        <v>9</v>
      </c>
    </row>
    <row r="9" spans="1:7" s="7" customFormat="1" ht="21.75" hidden="1" customHeight="1" thickBot="1"/>
    <row r="10" spans="1:7" s="1" customFormat="1" ht="50.15" customHeight="1" thickTop="1" thickBot="1">
      <c r="A10" s="4" t="s">
        <v>422</v>
      </c>
      <c r="B10" s="4" t="s">
        <v>420</v>
      </c>
      <c r="C10" s="275" t="s">
        <v>482</v>
      </c>
      <c r="D10" s="276" t="s">
        <v>483</v>
      </c>
      <c r="E10" s="276" t="s">
        <v>484</v>
      </c>
      <c r="F10" s="277" t="s">
        <v>476</v>
      </c>
    </row>
    <row r="11" spans="1:7" s="2" customFormat="1" ht="30.75" customHeight="1" thickTop="1">
      <c r="A11" s="6"/>
      <c r="B11" s="253" t="e">
        <f>A12</f>
        <v>#REF!</v>
      </c>
      <c r="C11" s="427" t="s">
        <v>581</v>
      </c>
      <c r="D11" s="251" t="s">
        <v>485</v>
      </c>
      <c r="E11" s="278" t="s">
        <v>486</v>
      </c>
      <c r="F11" s="251"/>
      <c r="G11" s="2" t="str">
        <f>IF(AND(D11&lt;&gt;"",E11&lt;&gt;""),"ok","-")</f>
        <v>ok</v>
      </c>
    </row>
    <row r="12" spans="1:7" s="2" customFormat="1" ht="29.25" customHeight="1">
      <c r="A12" s="253" t="e">
        <f>LEFT(B12,3)</f>
        <v>#REF!</v>
      </c>
      <c r="B12" s="263" t="e">
        <f>#REF!</f>
        <v>#REF!</v>
      </c>
      <c r="C12" s="428"/>
      <c r="D12" s="250" t="s">
        <v>424</v>
      </c>
      <c r="E12" s="250" t="s">
        <v>582</v>
      </c>
      <c r="F12" s="250" t="s">
        <v>8</v>
      </c>
      <c r="G12" s="2" t="str">
        <f t="shared" ref="G12:G75" si="0">IF(AND(D12&lt;&gt;"",E12&lt;&gt;""),"ok","-")</f>
        <v>ok</v>
      </c>
    </row>
    <row r="13" spans="1:7" s="2" customFormat="1" ht="27.5">
      <c r="A13" s="263" t="e">
        <f>LEFT(B13,5)</f>
        <v>#REF!</v>
      </c>
      <c r="B13" s="262" t="e">
        <f>$B$12&amp;"01"</f>
        <v>#REF!</v>
      </c>
      <c r="C13" s="428"/>
      <c r="D13" s="261" t="s">
        <v>425</v>
      </c>
      <c r="E13" s="268" t="s">
        <v>541</v>
      </c>
      <c r="F13" s="268" t="s">
        <v>477</v>
      </c>
      <c r="G13" s="2" t="str">
        <f t="shared" si="0"/>
        <v>ok</v>
      </c>
    </row>
    <row r="14" spans="1:7" s="2" customFormat="1" ht="27.5">
      <c r="A14" s="6" t="e">
        <f>LEFT(B14,7)</f>
        <v>#REF!</v>
      </c>
      <c r="B14" s="6" t="e">
        <f>B13&amp;"01"</f>
        <v>#REF!</v>
      </c>
      <c r="C14" s="279"/>
      <c r="D14" s="259" t="s">
        <v>428</v>
      </c>
      <c r="E14" s="269" t="s">
        <v>541</v>
      </c>
      <c r="F14" s="269" t="s">
        <v>477</v>
      </c>
      <c r="G14" s="2" t="str">
        <f t="shared" si="0"/>
        <v>ok</v>
      </c>
    </row>
    <row r="15" spans="1:7" s="2" customFormat="1" ht="27.5">
      <c r="A15" s="6" t="e">
        <f t="shared" ref="A15:A64" si="1">LEFT(B15,7)</f>
        <v>#REF!</v>
      </c>
      <c r="B15" s="6" t="e">
        <f>B13&amp;"02"</f>
        <v>#REF!</v>
      </c>
      <c r="C15" s="279"/>
      <c r="D15" s="260" t="s">
        <v>429</v>
      </c>
      <c r="E15" s="270" t="s">
        <v>541</v>
      </c>
      <c r="F15" s="270" t="s">
        <v>477</v>
      </c>
      <c r="G15" s="2" t="str">
        <f t="shared" si="0"/>
        <v>ok</v>
      </c>
    </row>
    <row r="16" spans="1:7" s="2" customFormat="1" ht="27.5" hidden="1" outlineLevel="1">
      <c r="A16" s="6" t="e">
        <f t="shared" si="1"/>
        <v>#REF!</v>
      </c>
      <c r="B16" s="6" t="e">
        <f>B13&amp;"03"</f>
        <v>#REF!</v>
      </c>
      <c r="C16" s="279"/>
      <c r="D16" s="259" t="s">
        <v>440</v>
      </c>
      <c r="E16" s="269"/>
      <c r="F16" s="269"/>
      <c r="G16" s="2" t="str">
        <f t="shared" si="0"/>
        <v>-</v>
      </c>
    </row>
    <row r="17" spans="1:7" s="2" customFormat="1" ht="27.5" hidden="1" outlineLevel="1">
      <c r="A17" s="6" t="e">
        <f t="shared" si="1"/>
        <v>#REF!</v>
      </c>
      <c r="B17" s="6" t="e">
        <f>B13&amp;"04"</f>
        <v>#REF!</v>
      </c>
      <c r="C17" s="279"/>
      <c r="D17" s="260" t="s">
        <v>441</v>
      </c>
      <c r="E17" s="270"/>
      <c r="F17" s="270"/>
      <c r="G17" s="2" t="str">
        <f t="shared" si="0"/>
        <v>-</v>
      </c>
    </row>
    <row r="18" spans="1:7" s="2" customFormat="1" ht="27.5" hidden="1" outlineLevel="1">
      <c r="A18" s="6" t="e">
        <f t="shared" si="1"/>
        <v>#REF!</v>
      </c>
      <c r="B18" s="6" t="e">
        <f>B13&amp;"05"</f>
        <v>#REF!</v>
      </c>
      <c r="C18" s="279"/>
      <c r="D18" s="259" t="s">
        <v>442</v>
      </c>
      <c r="E18" s="269"/>
      <c r="F18" s="269"/>
      <c r="G18" s="2" t="str">
        <f t="shared" si="0"/>
        <v>-</v>
      </c>
    </row>
    <row r="19" spans="1:7" s="2" customFormat="1" ht="27.5" hidden="1" outlineLevel="1">
      <c r="A19" s="6" t="e">
        <f t="shared" si="1"/>
        <v>#REF!</v>
      </c>
      <c r="B19" s="6" t="e">
        <f>B13&amp;"06"</f>
        <v>#REF!</v>
      </c>
      <c r="C19" s="279"/>
      <c r="D19" s="260" t="s">
        <v>443</v>
      </c>
      <c r="E19" s="270"/>
      <c r="F19" s="270"/>
      <c r="G19" s="2" t="str">
        <f t="shared" si="0"/>
        <v>-</v>
      </c>
    </row>
    <row r="20" spans="1:7" s="2" customFormat="1" ht="27.5" hidden="1" outlineLevel="1">
      <c r="A20" s="6" t="e">
        <f t="shared" si="1"/>
        <v>#REF!</v>
      </c>
      <c r="B20" s="6" t="e">
        <f>B13&amp;"07"</f>
        <v>#REF!</v>
      </c>
      <c r="C20" s="279"/>
      <c r="D20" s="259" t="s">
        <v>444</v>
      </c>
      <c r="E20" s="269"/>
      <c r="F20" s="269"/>
      <c r="G20" s="2" t="str">
        <f t="shared" si="0"/>
        <v>-</v>
      </c>
    </row>
    <row r="21" spans="1:7" s="2" customFormat="1" ht="27.5" hidden="1" outlineLevel="1">
      <c r="A21" s="6" t="e">
        <f t="shared" si="1"/>
        <v>#REF!</v>
      </c>
      <c r="B21" s="6" t="e">
        <f>B13&amp;"08"</f>
        <v>#REF!</v>
      </c>
      <c r="C21" s="279"/>
      <c r="D21" s="260" t="s">
        <v>445</v>
      </c>
      <c r="E21" s="270"/>
      <c r="F21" s="270"/>
      <c r="G21" s="2" t="str">
        <f t="shared" si="0"/>
        <v>-</v>
      </c>
    </row>
    <row r="22" spans="1:7" s="2" customFormat="1" ht="27.5" hidden="1" outlineLevel="1">
      <c r="A22" s="6" t="e">
        <f t="shared" si="1"/>
        <v>#REF!</v>
      </c>
      <c r="B22" s="6" t="e">
        <f>B13&amp;"09"</f>
        <v>#REF!</v>
      </c>
      <c r="C22" s="279"/>
      <c r="D22" s="259" t="s">
        <v>446</v>
      </c>
      <c r="E22" s="269"/>
      <c r="F22" s="269"/>
      <c r="G22" s="2" t="str">
        <f t="shared" si="0"/>
        <v>-</v>
      </c>
    </row>
    <row r="23" spans="1:7" s="2" customFormat="1" ht="27.5" hidden="1" outlineLevel="1">
      <c r="A23" s="6" t="e">
        <f t="shared" si="1"/>
        <v>#REF!</v>
      </c>
      <c r="B23" s="6" t="e">
        <f>B13&amp;"10"</f>
        <v>#REF!</v>
      </c>
      <c r="C23" s="279"/>
      <c r="D23" s="260" t="s">
        <v>447</v>
      </c>
      <c r="E23" s="270"/>
      <c r="F23" s="270"/>
      <c r="G23" s="2" t="str">
        <f t="shared" si="0"/>
        <v>-</v>
      </c>
    </row>
    <row r="24" spans="1:7" s="2" customFormat="1" ht="27.5" hidden="1" outlineLevel="1">
      <c r="A24" s="6" t="e">
        <f t="shared" si="1"/>
        <v>#REF!</v>
      </c>
      <c r="B24" s="6" t="e">
        <f>B13&amp;"11"</f>
        <v>#REF!</v>
      </c>
      <c r="C24" s="279"/>
      <c r="D24" s="259" t="s">
        <v>448</v>
      </c>
      <c r="E24" s="269"/>
      <c r="F24" s="269"/>
      <c r="G24" s="2" t="str">
        <f t="shared" si="0"/>
        <v>-</v>
      </c>
    </row>
    <row r="25" spans="1:7" s="2" customFormat="1" ht="27.5" hidden="1" outlineLevel="1">
      <c r="A25" s="6" t="e">
        <f t="shared" si="1"/>
        <v>#REF!</v>
      </c>
      <c r="B25" s="6" t="e">
        <f>B13&amp;"12"</f>
        <v>#REF!</v>
      </c>
      <c r="C25" s="279"/>
      <c r="D25" s="260" t="s">
        <v>449</v>
      </c>
      <c r="E25" s="270"/>
      <c r="F25" s="270"/>
      <c r="G25" s="2" t="str">
        <f t="shared" si="0"/>
        <v>-</v>
      </c>
    </row>
    <row r="26" spans="1:7" s="2" customFormat="1" ht="29.25" customHeight="1" collapsed="1">
      <c r="A26" s="263" t="e">
        <f t="shared" ref="A26:A52" si="2">LEFT(B26,5)</f>
        <v>#REF!</v>
      </c>
      <c r="B26" s="262" t="e">
        <f>$B$12&amp;"02"</f>
        <v>#REF!</v>
      </c>
      <c r="C26" s="279"/>
      <c r="D26" s="264" t="s">
        <v>542</v>
      </c>
      <c r="E26" s="268" t="s">
        <v>543</v>
      </c>
      <c r="F26" s="271" t="s">
        <v>544</v>
      </c>
      <c r="G26" s="2" t="str">
        <f t="shared" si="0"/>
        <v>ok</v>
      </c>
    </row>
    <row r="27" spans="1:7" s="2" customFormat="1" ht="35.25" customHeight="1">
      <c r="A27" s="6" t="e">
        <f t="shared" si="1"/>
        <v>#REF!</v>
      </c>
      <c r="B27" s="6" t="e">
        <f>B26&amp;"01"</f>
        <v>#REF!</v>
      </c>
      <c r="C27" s="279"/>
      <c r="D27" s="260" t="s">
        <v>430</v>
      </c>
      <c r="E27" s="269" t="s">
        <v>545</v>
      </c>
      <c r="F27" s="270" t="s">
        <v>546</v>
      </c>
      <c r="G27" s="2" t="str">
        <f t="shared" si="0"/>
        <v>ok</v>
      </c>
    </row>
    <row r="28" spans="1:7" s="2" customFormat="1" ht="35.25" customHeight="1">
      <c r="A28" s="6" t="e">
        <f t="shared" si="1"/>
        <v>#REF!</v>
      </c>
      <c r="B28" s="6" t="e">
        <f>B26&amp;"02"</f>
        <v>#REF!</v>
      </c>
      <c r="C28" s="279"/>
      <c r="D28" s="260" t="s">
        <v>431</v>
      </c>
      <c r="E28" s="269" t="s">
        <v>547</v>
      </c>
      <c r="F28" s="270" t="s">
        <v>548</v>
      </c>
      <c r="G28" s="2" t="str">
        <f t="shared" si="0"/>
        <v>ok</v>
      </c>
    </row>
    <row r="29" spans="1:7" s="2" customFormat="1" ht="55">
      <c r="A29" s="6" t="e">
        <f t="shared" si="1"/>
        <v>#REF!</v>
      </c>
      <c r="B29" s="6" t="e">
        <f>B26&amp;"03"</f>
        <v>#REF!</v>
      </c>
      <c r="C29" s="279"/>
      <c r="D29" s="259" t="s">
        <v>432</v>
      </c>
      <c r="E29" s="269" t="s">
        <v>549</v>
      </c>
      <c r="F29" s="269" t="s">
        <v>550</v>
      </c>
      <c r="G29" s="2" t="str">
        <f t="shared" si="0"/>
        <v>ok</v>
      </c>
    </row>
    <row r="30" spans="1:7" s="2" customFormat="1" ht="35.25" customHeight="1">
      <c r="A30" s="6" t="e">
        <f t="shared" si="1"/>
        <v>#REF!</v>
      </c>
      <c r="B30" s="6" t="e">
        <f>B26&amp;"04"</f>
        <v>#REF!</v>
      </c>
      <c r="C30" s="279"/>
      <c r="D30" s="260" t="s">
        <v>433</v>
      </c>
      <c r="E30" s="269" t="s">
        <v>551</v>
      </c>
      <c r="F30" s="270" t="s">
        <v>552</v>
      </c>
      <c r="G30" s="2" t="str">
        <f t="shared" si="0"/>
        <v>ok</v>
      </c>
    </row>
    <row r="31" spans="1:7" s="2" customFormat="1" ht="35.25" customHeight="1">
      <c r="A31" s="6" t="e">
        <f t="shared" si="1"/>
        <v>#REF!</v>
      </c>
      <c r="B31" s="6" t="e">
        <f>B26&amp;"05"</f>
        <v>#REF!</v>
      </c>
      <c r="C31" s="279"/>
      <c r="D31" s="260" t="s">
        <v>434</v>
      </c>
      <c r="E31" s="269" t="s">
        <v>553</v>
      </c>
      <c r="F31" s="270" t="s">
        <v>554</v>
      </c>
      <c r="G31" s="2" t="str">
        <f t="shared" si="0"/>
        <v>ok</v>
      </c>
    </row>
    <row r="32" spans="1:7" s="2" customFormat="1" ht="55">
      <c r="A32" s="6" t="e">
        <f t="shared" si="1"/>
        <v>#REF!</v>
      </c>
      <c r="B32" s="6" t="e">
        <f>B26&amp;"06"</f>
        <v>#REF!</v>
      </c>
      <c r="C32" s="279"/>
      <c r="D32" s="260" t="s">
        <v>435</v>
      </c>
      <c r="E32" s="269" t="s">
        <v>555</v>
      </c>
      <c r="F32" s="270" t="s">
        <v>556</v>
      </c>
      <c r="G32" s="2" t="str">
        <f t="shared" si="0"/>
        <v>ok</v>
      </c>
    </row>
    <row r="33" spans="1:7" s="2" customFormat="1" ht="27.5" hidden="1" outlineLevel="1">
      <c r="A33" s="6" t="e">
        <f t="shared" si="1"/>
        <v>#REF!</v>
      </c>
      <c r="B33" s="6" t="e">
        <f>B26&amp;"07"</f>
        <v>#REF!</v>
      </c>
      <c r="C33" s="279"/>
      <c r="D33" s="259" t="s">
        <v>450</v>
      </c>
      <c r="E33" s="269"/>
      <c r="F33" s="269"/>
      <c r="G33" s="2" t="str">
        <f t="shared" si="0"/>
        <v>-</v>
      </c>
    </row>
    <row r="34" spans="1:7" s="2" customFormat="1" ht="27.5" hidden="1" outlineLevel="1">
      <c r="A34" s="6" t="e">
        <f t="shared" si="1"/>
        <v>#REF!</v>
      </c>
      <c r="B34" s="6" t="e">
        <f>B26&amp;"08"</f>
        <v>#REF!</v>
      </c>
      <c r="C34" s="279"/>
      <c r="D34" s="260" t="s">
        <v>451</v>
      </c>
      <c r="E34" s="270"/>
      <c r="F34" s="270"/>
      <c r="G34" s="2" t="str">
        <f t="shared" si="0"/>
        <v>-</v>
      </c>
    </row>
    <row r="35" spans="1:7" s="2" customFormat="1" ht="27.5" hidden="1" outlineLevel="1">
      <c r="A35" s="6" t="e">
        <f t="shared" si="1"/>
        <v>#REF!</v>
      </c>
      <c r="B35" s="6" t="e">
        <f>B26&amp;"09"</f>
        <v>#REF!</v>
      </c>
      <c r="C35" s="279"/>
      <c r="D35" s="259" t="s">
        <v>452</v>
      </c>
      <c r="E35" s="269"/>
      <c r="F35" s="269"/>
      <c r="G35" s="2" t="str">
        <f t="shared" si="0"/>
        <v>-</v>
      </c>
    </row>
    <row r="36" spans="1:7" s="2" customFormat="1" ht="27.5" hidden="1" outlineLevel="1">
      <c r="A36" s="6" t="e">
        <f t="shared" si="1"/>
        <v>#REF!</v>
      </c>
      <c r="B36" s="6" t="e">
        <f>B26&amp;"10"</f>
        <v>#REF!</v>
      </c>
      <c r="C36" s="279"/>
      <c r="D36" s="260" t="s">
        <v>453</v>
      </c>
      <c r="E36" s="270"/>
      <c r="F36" s="270"/>
      <c r="G36" s="2" t="str">
        <f t="shared" si="0"/>
        <v>-</v>
      </c>
    </row>
    <row r="37" spans="1:7" s="2" customFormat="1" ht="27.5" hidden="1" outlineLevel="1">
      <c r="A37" s="6" t="e">
        <f t="shared" si="1"/>
        <v>#REF!</v>
      </c>
      <c r="B37" s="6" t="e">
        <f>B26&amp;"11"</f>
        <v>#REF!</v>
      </c>
      <c r="C37" s="279"/>
      <c r="D37" s="259" t="s">
        <v>454</v>
      </c>
      <c r="E37" s="269"/>
      <c r="F37" s="269"/>
      <c r="G37" s="2" t="str">
        <f t="shared" si="0"/>
        <v>-</v>
      </c>
    </row>
    <row r="38" spans="1:7" s="2" customFormat="1" ht="27.5" hidden="1" outlineLevel="1">
      <c r="A38" s="6" t="e">
        <f t="shared" si="1"/>
        <v>#REF!</v>
      </c>
      <c r="B38" s="6" t="e">
        <f>B26&amp;"12"</f>
        <v>#REF!</v>
      </c>
      <c r="C38" s="279"/>
      <c r="D38" s="260" t="s">
        <v>455</v>
      </c>
      <c r="E38" s="270"/>
      <c r="F38" s="270"/>
      <c r="G38" s="2" t="str">
        <f t="shared" si="0"/>
        <v>-</v>
      </c>
    </row>
    <row r="39" spans="1:7" s="2" customFormat="1" ht="27.5" collapsed="1">
      <c r="A39" s="263" t="e">
        <f t="shared" si="2"/>
        <v>#REF!</v>
      </c>
      <c r="B39" s="262" t="e">
        <f>$B$12&amp;"03"</f>
        <v>#REF!</v>
      </c>
      <c r="C39" s="279"/>
      <c r="D39" s="264" t="s">
        <v>426</v>
      </c>
      <c r="E39" s="268" t="s">
        <v>557</v>
      </c>
      <c r="F39" s="271" t="s">
        <v>478</v>
      </c>
      <c r="G39" s="2" t="str">
        <f t="shared" si="0"/>
        <v>ok</v>
      </c>
    </row>
    <row r="40" spans="1:7" s="2" customFormat="1" ht="55">
      <c r="A40" s="6" t="e">
        <f t="shared" si="1"/>
        <v>#REF!</v>
      </c>
      <c r="B40" s="6" t="e">
        <f>B39&amp;"01"</f>
        <v>#REF!</v>
      </c>
      <c r="C40" s="279"/>
      <c r="D40" s="260" t="s">
        <v>558</v>
      </c>
      <c r="E40" s="269" t="s">
        <v>559</v>
      </c>
      <c r="F40" s="270" t="s">
        <v>556</v>
      </c>
      <c r="G40" s="2" t="str">
        <f t="shared" si="0"/>
        <v>ok</v>
      </c>
    </row>
    <row r="41" spans="1:7" s="2" customFormat="1" ht="55">
      <c r="A41" s="6" t="e">
        <f t="shared" si="1"/>
        <v>#REF!</v>
      </c>
      <c r="B41" s="6" t="e">
        <f>B39&amp;"02"</f>
        <v>#REF!</v>
      </c>
      <c r="C41" s="279"/>
      <c r="D41" s="260" t="s">
        <v>560</v>
      </c>
      <c r="E41" s="269" t="s">
        <v>561</v>
      </c>
      <c r="F41" s="270" t="s">
        <v>562</v>
      </c>
      <c r="G41" s="2" t="str">
        <f t="shared" si="0"/>
        <v>ok</v>
      </c>
    </row>
    <row r="42" spans="1:7" s="2" customFormat="1" ht="27.5">
      <c r="A42" s="6" t="e">
        <f t="shared" si="1"/>
        <v>#REF!</v>
      </c>
      <c r="B42" s="6" t="e">
        <f>B39&amp;"03"</f>
        <v>#REF!</v>
      </c>
      <c r="C42" s="279"/>
      <c r="D42" s="259" t="s">
        <v>563</v>
      </c>
      <c r="E42" s="269" t="s">
        <v>564</v>
      </c>
      <c r="F42" s="269" t="s">
        <v>565</v>
      </c>
      <c r="G42" s="2" t="str">
        <f t="shared" si="0"/>
        <v>ok</v>
      </c>
    </row>
    <row r="43" spans="1:7" s="2" customFormat="1" ht="29.25" customHeight="1">
      <c r="A43" s="6" t="e">
        <f t="shared" si="1"/>
        <v>#REF!</v>
      </c>
      <c r="B43" s="6" t="e">
        <f>B39&amp;"04"</f>
        <v>#REF!</v>
      </c>
      <c r="C43" s="279"/>
      <c r="D43" s="260" t="s">
        <v>566</v>
      </c>
      <c r="E43" s="269" t="s">
        <v>567</v>
      </c>
      <c r="F43" s="270" t="s">
        <v>568</v>
      </c>
      <c r="G43" s="2" t="str">
        <f t="shared" si="0"/>
        <v>ok</v>
      </c>
    </row>
    <row r="44" spans="1:7" s="2" customFormat="1" ht="27.5">
      <c r="A44" s="6" t="e">
        <f t="shared" si="1"/>
        <v>#REF!</v>
      </c>
      <c r="B44" s="6" t="e">
        <f>B39&amp;"05"</f>
        <v>#REF!</v>
      </c>
      <c r="C44" s="279"/>
      <c r="D44" s="260" t="s">
        <v>569</v>
      </c>
      <c r="E44" s="269" t="s">
        <v>570</v>
      </c>
      <c r="F44" s="270" t="s">
        <v>571</v>
      </c>
      <c r="G44" s="2" t="str">
        <f t="shared" si="0"/>
        <v>ok</v>
      </c>
    </row>
    <row r="45" spans="1:7" s="2" customFormat="1" ht="27.75" customHeight="1">
      <c r="A45" s="6" t="e">
        <f t="shared" si="1"/>
        <v>#REF!</v>
      </c>
      <c r="B45" s="6" t="e">
        <f>B39&amp;"06"</f>
        <v>#REF!</v>
      </c>
      <c r="C45" s="279"/>
      <c r="D45" s="260" t="s">
        <v>572</v>
      </c>
      <c r="E45" s="269" t="s">
        <v>564</v>
      </c>
      <c r="F45" s="270" t="s">
        <v>573</v>
      </c>
      <c r="G45" s="2" t="str">
        <f t="shared" si="0"/>
        <v>ok</v>
      </c>
    </row>
    <row r="46" spans="1:7" s="2" customFormat="1" ht="27.5" hidden="1" outlineLevel="1">
      <c r="A46" s="6" t="e">
        <f t="shared" si="1"/>
        <v>#REF!</v>
      </c>
      <c r="B46" s="6" t="e">
        <f>B39&amp;"07"</f>
        <v>#REF!</v>
      </c>
      <c r="C46" s="279"/>
      <c r="D46" s="259" t="s">
        <v>456</v>
      </c>
      <c r="E46" s="269"/>
      <c r="F46" s="269"/>
      <c r="G46" s="2" t="str">
        <f t="shared" si="0"/>
        <v>-</v>
      </c>
    </row>
    <row r="47" spans="1:7" s="2" customFormat="1" ht="27.5" hidden="1" outlineLevel="1">
      <c r="A47" s="6" t="e">
        <f t="shared" si="1"/>
        <v>#REF!</v>
      </c>
      <c r="B47" s="6" t="e">
        <f>B39&amp;"08"</f>
        <v>#REF!</v>
      </c>
      <c r="C47" s="279"/>
      <c r="D47" s="260" t="s">
        <v>457</v>
      </c>
      <c r="E47" s="270"/>
      <c r="F47" s="270"/>
      <c r="G47" s="2" t="str">
        <f t="shared" si="0"/>
        <v>-</v>
      </c>
    </row>
    <row r="48" spans="1:7" s="2" customFormat="1" ht="27.5" hidden="1" outlineLevel="1">
      <c r="A48" s="6" t="e">
        <f t="shared" si="1"/>
        <v>#REF!</v>
      </c>
      <c r="B48" s="6" t="e">
        <f>B39&amp;"09"</f>
        <v>#REF!</v>
      </c>
      <c r="C48" s="279"/>
      <c r="D48" s="259" t="s">
        <v>458</v>
      </c>
      <c r="E48" s="269"/>
      <c r="F48" s="269"/>
      <c r="G48" s="2" t="str">
        <f t="shared" si="0"/>
        <v>-</v>
      </c>
    </row>
    <row r="49" spans="1:7" s="2" customFormat="1" ht="27.5" hidden="1" outlineLevel="1">
      <c r="A49" s="6" t="e">
        <f t="shared" si="1"/>
        <v>#REF!</v>
      </c>
      <c r="B49" s="6" t="e">
        <f>B39&amp;"10"</f>
        <v>#REF!</v>
      </c>
      <c r="C49" s="279"/>
      <c r="D49" s="260" t="s">
        <v>459</v>
      </c>
      <c r="E49" s="270"/>
      <c r="F49" s="270"/>
      <c r="G49" s="2" t="str">
        <f t="shared" si="0"/>
        <v>-</v>
      </c>
    </row>
    <row r="50" spans="1:7" s="2" customFormat="1" ht="27.5" hidden="1" outlineLevel="1">
      <c r="A50" s="6" t="e">
        <f t="shared" si="1"/>
        <v>#REF!</v>
      </c>
      <c r="B50" s="6" t="e">
        <f>B39&amp;"11"</f>
        <v>#REF!</v>
      </c>
      <c r="C50" s="279"/>
      <c r="D50" s="259" t="s">
        <v>460</v>
      </c>
      <c r="E50" s="269"/>
      <c r="F50" s="269"/>
      <c r="G50" s="2" t="str">
        <f t="shared" si="0"/>
        <v>-</v>
      </c>
    </row>
    <row r="51" spans="1:7" s="2" customFormat="1" ht="27.5" hidden="1" outlineLevel="1">
      <c r="A51" s="6" t="e">
        <f t="shared" si="1"/>
        <v>#REF!</v>
      </c>
      <c r="B51" s="6" t="e">
        <f>B39&amp;"12"</f>
        <v>#REF!</v>
      </c>
      <c r="C51" s="279"/>
      <c r="D51" s="260" t="s">
        <v>461</v>
      </c>
      <c r="E51" s="270"/>
      <c r="F51" s="270"/>
      <c r="G51" s="2" t="str">
        <f t="shared" si="0"/>
        <v>-</v>
      </c>
    </row>
    <row r="52" spans="1:7" s="2" customFormat="1" ht="34.5" customHeight="1" collapsed="1">
      <c r="A52" s="263" t="e">
        <f t="shared" si="2"/>
        <v>#REF!</v>
      </c>
      <c r="B52" s="262" t="e">
        <f>$B$12&amp;"04"</f>
        <v>#REF!</v>
      </c>
      <c r="C52" s="279"/>
      <c r="D52" s="264" t="s">
        <v>427</v>
      </c>
      <c r="E52" s="268" t="s">
        <v>574</v>
      </c>
      <c r="F52" s="271" t="s">
        <v>575</v>
      </c>
      <c r="G52" s="2" t="str">
        <f t="shared" si="0"/>
        <v>ok</v>
      </c>
    </row>
    <row r="53" spans="1:7" s="2" customFormat="1" ht="55">
      <c r="A53" s="6" t="e">
        <f t="shared" si="1"/>
        <v>#REF!</v>
      </c>
      <c r="B53" s="6" t="e">
        <f>B52&amp;"01"</f>
        <v>#REF!</v>
      </c>
      <c r="C53" s="279"/>
      <c r="D53" s="260" t="s">
        <v>436</v>
      </c>
      <c r="E53" s="269" t="s">
        <v>576</v>
      </c>
      <c r="F53" s="270" t="s">
        <v>577</v>
      </c>
      <c r="G53" s="2" t="str">
        <f t="shared" si="0"/>
        <v>ok</v>
      </c>
    </row>
    <row r="54" spans="1:7" s="2" customFormat="1" ht="59.15" customHeight="1">
      <c r="A54" s="6" t="e">
        <f t="shared" si="1"/>
        <v>#REF!</v>
      </c>
      <c r="B54" s="6" t="e">
        <f>B52&amp;"02"</f>
        <v>#REF!</v>
      </c>
      <c r="C54" s="279"/>
      <c r="D54" s="260" t="s">
        <v>437</v>
      </c>
      <c r="E54" s="269" t="s">
        <v>578</v>
      </c>
      <c r="F54" s="270" t="s">
        <v>744</v>
      </c>
      <c r="G54" s="2" t="str">
        <f t="shared" si="0"/>
        <v>ok</v>
      </c>
    </row>
    <row r="55" spans="1:7" s="2" customFormat="1" ht="56.45" customHeight="1">
      <c r="A55" s="6" t="e">
        <f t="shared" si="1"/>
        <v>#REF!</v>
      </c>
      <c r="B55" s="6" t="e">
        <f>B52&amp;"03"</f>
        <v>#REF!</v>
      </c>
      <c r="C55" s="279"/>
      <c r="D55" s="259" t="s">
        <v>438</v>
      </c>
      <c r="E55" s="269" t="s">
        <v>579</v>
      </c>
      <c r="F55" s="269" t="s">
        <v>744</v>
      </c>
      <c r="G55" s="2" t="str">
        <f t="shared" si="0"/>
        <v>ok</v>
      </c>
    </row>
    <row r="56" spans="1:7" s="2" customFormat="1" ht="84" customHeight="1">
      <c r="A56" s="6" t="e">
        <f t="shared" si="1"/>
        <v>#REF!</v>
      </c>
      <c r="B56" s="6" t="e">
        <f>B52&amp;"04"</f>
        <v>#REF!</v>
      </c>
      <c r="C56" s="279"/>
      <c r="D56" s="260" t="s">
        <v>439</v>
      </c>
      <c r="E56" s="269" t="s">
        <v>580</v>
      </c>
      <c r="F56" s="270" t="s">
        <v>744</v>
      </c>
      <c r="G56" s="2" t="str">
        <f t="shared" si="0"/>
        <v>ok</v>
      </c>
    </row>
    <row r="57" spans="1:7" s="2" customFormat="1" ht="27.5" hidden="1">
      <c r="A57" s="6" t="e">
        <f t="shared" si="1"/>
        <v>#REF!</v>
      </c>
      <c r="B57" s="6" t="e">
        <f>B52&amp;"05"</f>
        <v>#REF!</v>
      </c>
      <c r="C57" s="279"/>
      <c r="D57" s="259" t="s">
        <v>462</v>
      </c>
      <c r="E57" s="269"/>
      <c r="F57" s="269"/>
      <c r="G57" s="2" t="str">
        <f t="shared" si="0"/>
        <v>-</v>
      </c>
    </row>
    <row r="58" spans="1:7" s="2" customFormat="1" ht="27.5" hidden="1" outlineLevel="1">
      <c r="A58" s="6" t="e">
        <f t="shared" si="1"/>
        <v>#REF!</v>
      </c>
      <c r="B58" s="6" t="e">
        <f>B52&amp;"06"</f>
        <v>#REF!</v>
      </c>
      <c r="C58" s="279"/>
      <c r="D58" s="260" t="s">
        <v>463</v>
      </c>
      <c r="E58" s="270"/>
      <c r="F58" s="270"/>
      <c r="G58" s="2" t="str">
        <f t="shared" si="0"/>
        <v>-</v>
      </c>
    </row>
    <row r="59" spans="1:7" s="2" customFormat="1" ht="27.5" hidden="1" outlineLevel="1">
      <c r="A59" s="6" t="e">
        <f t="shared" si="1"/>
        <v>#REF!</v>
      </c>
      <c r="B59" s="6" t="e">
        <f>B52&amp;"07"</f>
        <v>#REF!</v>
      </c>
      <c r="C59" s="279"/>
      <c r="D59" s="259" t="s">
        <v>464</v>
      </c>
      <c r="E59" s="269"/>
      <c r="F59" s="269"/>
      <c r="G59" s="2" t="str">
        <f t="shared" si="0"/>
        <v>-</v>
      </c>
    </row>
    <row r="60" spans="1:7" s="2" customFormat="1" ht="27.5" hidden="1" outlineLevel="1">
      <c r="A60" s="6" t="e">
        <f t="shared" si="1"/>
        <v>#REF!</v>
      </c>
      <c r="B60" s="6" t="e">
        <f>B52&amp;"08"</f>
        <v>#REF!</v>
      </c>
      <c r="C60" s="279"/>
      <c r="D60" s="260" t="s">
        <v>465</v>
      </c>
      <c r="E60" s="270"/>
      <c r="F60" s="270"/>
      <c r="G60" s="2" t="str">
        <f t="shared" si="0"/>
        <v>-</v>
      </c>
    </row>
    <row r="61" spans="1:7" s="2" customFormat="1" ht="27.5" hidden="1" outlineLevel="1">
      <c r="A61" s="6" t="e">
        <f t="shared" si="1"/>
        <v>#REF!</v>
      </c>
      <c r="B61" s="6" t="e">
        <f>B52&amp;"09"</f>
        <v>#REF!</v>
      </c>
      <c r="C61" s="279"/>
      <c r="D61" s="259" t="s">
        <v>466</v>
      </c>
      <c r="E61" s="269"/>
      <c r="F61" s="269"/>
      <c r="G61" s="2" t="str">
        <f t="shared" si="0"/>
        <v>-</v>
      </c>
    </row>
    <row r="62" spans="1:7" s="2" customFormat="1" ht="27.5" hidden="1" outlineLevel="1">
      <c r="A62" s="6" t="e">
        <f t="shared" si="1"/>
        <v>#REF!</v>
      </c>
      <c r="B62" s="6" t="e">
        <f>B52&amp;"10"</f>
        <v>#REF!</v>
      </c>
      <c r="C62" s="279"/>
      <c r="D62" s="260" t="s">
        <v>467</v>
      </c>
      <c r="E62" s="270"/>
      <c r="F62" s="270"/>
      <c r="G62" s="2" t="str">
        <f t="shared" si="0"/>
        <v>-</v>
      </c>
    </row>
    <row r="63" spans="1:7" s="2" customFormat="1" ht="27.5" hidden="1" outlineLevel="1">
      <c r="A63" s="6" t="e">
        <f t="shared" si="1"/>
        <v>#REF!</v>
      </c>
      <c r="B63" s="6" t="e">
        <f>B52&amp;"11"</f>
        <v>#REF!</v>
      </c>
      <c r="C63" s="279"/>
      <c r="D63" s="259" t="s">
        <v>468</v>
      </c>
      <c r="E63" s="269"/>
      <c r="F63" s="269"/>
      <c r="G63" s="2" t="str">
        <f t="shared" si="0"/>
        <v>-</v>
      </c>
    </row>
    <row r="64" spans="1:7" s="2" customFormat="1" ht="27.5" hidden="1" outlineLevel="1">
      <c r="A64" s="6" t="e">
        <f t="shared" si="1"/>
        <v>#REF!</v>
      </c>
      <c r="B64" s="6" t="e">
        <f>B52&amp;"12"</f>
        <v>#REF!</v>
      </c>
      <c r="C64" s="279"/>
      <c r="D64" s="260" t="s">
        <v>469</v>
      </c>
      <c r="E64" s="270"/>
      <c r="F64" s="270"/>
      <c r="G64" s="2" t="str">
        <f t="shared" si="0"/>
        <v>-</v>
      </c>
    </row>
    <row r="65" spans="1:7" s="2" customFormat="1" ht="27.5" collapsed="1">
      <c r="A65" s="263" t="e">
        <f t="shared" ref="A65" si="3">LEFT(B65,5)</f>
        <v>#REF!</v>
      </c>
      <c r="B65" s="262" t="e">
        <f>$B$12&amp;"05"</f>
        <v>#REF!</v>
      </c>
      <c r="C65" s="279"/>
      <c r="D65" s="264" t="s">
        <v>583</v>
      </c>
      <c r="E65" s="271" t="s">
        <v>584</v>
      </c>
      <c r="F65" s="271" t="s">
        <v>585</v>
      </c>
      <c r="G65" s="2" t="str">
        <f t="shared" si="0"/>
        <v>ok</v>
      </c>
    </row>
    <row r="66" spans="1:7" s="2" customFormat="1" ht="55">
      <c r="A66" s="6" t="e">
        <f t="shared" ref="A66:A77" si="4">LEFT(B66,7)</f>
        <v>#REF!</v>
      </c>
      <c r="B66" s="6" t="e">
        <f>B65&amp;"01"</f>
        <v>#REF!</v>
      </c>
      <c r="C66" s="279"/>
      <c r="D66" s="260" t="s">
        <v>681</v>
      </c>
      <c r="E66" s="270"/>
      <c r="F66" s="270" t="s">
        <v>676</v>
      </c>
      <c r="G66" s="2" t="str">
        <f t="shared" si="0"/>
        <v>-</v>
      </c>
    </row>
    <row r="67" spans="1:7" s="2" customFormat="1" ht="55">
      <c r="A67" s="6" t="e">
        <f t="shared" si="4"/>
        <v>#REF!</v>
      </c>
      <c r="B67" s="6" t="e">
        <f>B65&amp;"02"</f>
        <v>#REF!</v>
      </c>
      <c r="C67" s="279"/>
      <c r="D67" s="260" t="s">
        <v>682</v>
      </c>
      <c r="E67" s="270"/>
      <c r="F67" s="270" t="s">
        <v>677</v>
      </c>
      <c r="G67" s="2" t="str">
        <f t="shared" si="0"/>
        <v>-</v>
      </c>
    </row>
    <row r="68" spans="1:7" s="2" customFormat="1" ht="27.5">
      <c r="A68" s="6" t="e">
        <f t="shared" si="4"/>
        <v>#REF!</v>
      </c>
      <c r="B68" s="6" t="e">
        <f>B65&amp;"03"</f>
        <v>#REF!</v>
      </c>
      <c r="C68" s="279"/>
      <c r="D68" s="259" t="s">
        <v>683</v>
      </c>
      <c r="E68" s="269"/>
      <c r="F68" s="269" t="s">
        <v>678</v>
      </c>
      <c r="G68" s="2" t="str">
        <f t="shared" si="0"/>
        <v>-</v>
      </c>
    </row>
    <row r="69" spans="1:7" s="2" customFormat="1" ht="27.5">
      <c r="A69" s="6" t="e">
        <f t="shared" si="4"/>
        <v>#REF!</v>
      </c>
      <c r="B69" s="6" t="e">
        <f>B65&amp;"04"</f>
        <v>#REF!</v>
      </c>
      <c r="C69" s="279"/>
      <c r="D69" s="260" t="s">
        <v>684</v>
      </c>
      <c r="E69" s="270"/>
      <c r="F69" s="270" t="s">
        <v>679</v>
      </c>
      <c r="G69" s="2" t="str">
        <f t="shared" si="0"/>
        <v>-</v>
      </c>
    </row>
    <row r="70" spans="1:7" s="2" customFormat="1" ht="55">
      <c r="A70" s="6" t="e">
        <f t="shared" si="4"/>
        <v>#REF!</v>
      </c>
      <c r="B70" s="6" t="e">
        <f>B65&amp;"05"</f>
        <v>#REF!</v>
      </c>
      <c r="C70" s="279"/>
      <c r="D70" s="259" t="s">
        <v>685</v>
      </c>
      <c r="E70" s="269"/>
      <c r="F70" s="269" t="s">
        <v>680</v>
      </c>
      <c r="G70" s="2" t="str">
        <f t="shared" si="0"/>
        <v>-</v>
      </c>
    </row>
    <row r="71" spans="1:7" s="2" customFormat="1" ht="27.5">
      <c r="A71" s="6" t="e">
        <f t="shared" si="4"/>
        <v>#REF!</v>
      </c>
      <c r="B71" s="6" t="e">
        <f>B65&amp;"06"</f>
        <v>#REF!</v>
      </c>
      <c r="C71" s="279"/>
      <c r="D71" s="260" t="s">
        <v>686</v>
      </c>
      <c r="E71" s="270"/>
      <c r="F71" s="270" t="s">
        <v>556</v>
      </c>
      <c r="G71" s="2" t="str">
        <f t="shared" si="0"/>
        <v>-</v>
      </c>
    </row>
    <row r="72" spans="1:7" s="2" customFormat="1" ht="27.5" hidden="1" outlineLevel="1">
      <c r="A72" s="6" t="e">
        <f t="shared" si="4"/>
        <v>#REF!</v>
      </c>
      <c r="B72" s="6" t="e">
        <f>B65&amp;"07"</f>
        <v>#REF!</v>
      </c>
      <c r="C72" s="279"/>
      <c r="D72" s="259" t="s">
        <v>470</v>
      </c>
      <c r="E72" s="269"/>
      <c r="F72" s="269"/>
      <c r="G72" s="2" t="str">
        <f t="shared" si="0"/>
        <v>-</v>
      </c>
    </row>
    <row r="73" spans="1:7" s="2" customFormat="1" ht="27.5" hidden="1" outlineLevel="1">
      <c r="A73" s="6" t="e">
        <f t="shared" si="4"/>
        <v>#REF!</v>
      </c>
      <c r="B73" s="6" t="e">
        <f>B65&amp;"08"</f>
        <v>#REF!</v>
      </c>
      <c r="C73" s="279"/>
      <c r="D73" s="260" t="s">
        <v>471</v>
      </c>
      <c r="E73" s="270"/>
      <c r="F73" s="270"/>
      <c r="G73" s="2" t="str">
        <f t="shared" si="0"/>
        <v>-</v>
      </c>
    </row>
    <row r="74" spans="1:7" s="2" customFormat="1" ht="27.5" hidden="1" outlineLevel="1">
      <c r="A74" s="6" t="e">
        <f t="shared" si="4"/>
        <v>#REF!</v>
      </c>
      <c r="B74" s="6" t="e">
        <f>B65&amp;"09"</f>
        <v>#REF!</v>
      </c>
      <c r="C74" s="279"/>
      <c r="D74" s="259" t="s">
        <v>472</v>
      </c>
      <c r="E74" s="269"/>
      <c r="F74" s="269"/>
      <c r="G74" s="2" t="str">
        <f t="shared" si="0"/>
        <v>-</v>
      </c>
    </row>
    <row r="75" spans="1:7" s="2" customFormat="1" ht="27.5" hidden="1" outlineLevel="1">
      <c r="A75" s="6" t="e">
        <f t="shared" si="4"/>
        <v>#REF!</v>
      </c>
      <c r="B75" s="6" t="e">
        <f>B65&amp;"10"</f>
        <v>#REF!</v>
      </c>
      <c r="C75" s="279"/>
      <c r="D75" s="260" t="s">
        <v>473</v>
      </c>
      <c r="E75" s="270"/>
      <c r="F75" s="270"/>
      <c r="G75" s="2" t="str">
        <f t="shared" si="0"/>
        <v>-</v>
      </c>
    </row>
    <row r="76" spans="1:7" s="2" customFormat="1" ht="27.5" hidden="1" outlineLevel="1">
      <c r="A76" s="6" t="e">
        <f t="shared" si="4"/>
        <v>#REF!</v>
      </c>
      <c r="B76" s="6" t="e">
        <f>B65&amp;"11"</f>
        <v>#REF!</v>
      </c>
      <c r="C76" s="279"/>
      <c r="D76" s="259" t="s">
        <v>474</v>
      </c>
      <c r="E76" s="269"/>
      <c r="F76" s="269"/>
      <c r="G76" s="2" t="str">
        <f t="shared" ref="G76:G139" si="5">IF(AND(D76&lt;&gt;"",E76&lt;&gt;""),"ok","-")</f>
        <v>-</v>
      </c>
    </row>
    <row r="77" spans="1:7" s="2" customFormat="1" ht="27.5" hidden="1" outlineLevel="1">
      <c r="A77" s="6" t="e">
        <f t="shared" si="4"/>
        <v>#REF!</v>
      </c>
      <c r="B77" s="6" t="e">
        <f>B65&amp;"12"</f>
        <v>#REF!</v>
      </c>
      <c r="C77" s="279"/>
      <c r="D77" s="260" t="s">
        <v>475</v>
      </c>
      <c r="E77" s="270"/>
      <c r="F77" s="270"/>
      <c r="G77" s="2" t="str">
        <f t="shared" si="5"/>
        <v>-</v>
      </c>
    </row>
    <row r="78" spans="1:7" s="2" customFormat="1" ht="27.5" collapsed="1">
      <c r="A78" s="263" t="e">
        <f t="shared" ref="A78" si="6">LEFT(B78,5)</f>
        <v>#REF!</v>
      </c>
      <c r="B78" s="262" t="e">
        <f>$B$12&amp;"06"</f>
        <v>#REF!</v>
      </c>
      <c r="C78" s="279"/>
      <c r="D78" s="264" t="s">
        <v>638</v>
      </c>
      <c r="E78" s="264" t="s">
        <v>687</v>
      </c>
      <c r="F78" s="264" t="s">
        <v>641</v>
      </c>
      <c r="G78" s="2" t="str">
        <f t="shared" si="5"/>
        <v>ok</v>
      </c>
    </row>
    <row r="79" spans="1:7" s="2" customFormat="1" ht="27.5">
      <c r="A79" s="6" t="e">
        <f t="shared" ref="A79:A90" si="7">LEFT(B79,7)</f>
        <v>#REF!</v>
      </c>
      <c r="B79" s="6" t="e">
        <f>B78&amp;"01"</f>
        <v>#REF!</v>
      </c>
      <c r="C79" s="279"/>
      <c r="D79" s="260" t="s">
        <v>586</v>
      </c>
      <c r="E79" s="379"/>
      <c r="F79" s="380" t="s">
        <v>556</v>
      </c>
      <c r="G79" s="2" t="str">
        <f t="shared" si="5"/>
        <v>-</v>
      </c>
    </row>
    <row r="80" spans="1:7" s="2" customFormat="1" ht="55">
      <c r="A80" s="6" t="e">
        <f t="shared" si="7"/>
        <v>#REF!</v>
      </c>
      <c r="B80" s="6" t="e">
        <f>B78&amp;"02"</f>
        <v>#REF!</v>
      </c>
      <c r="C80" s="279"/>
      <c r="D80" s="260" t="s">
        <v>734</v>
      </c>
      <c r="E80" s="379"/>
      <c r="F80" s="380" t="s">
        <v>642</v>
      </c>
      <c r="G80" s="2" t="str">
        <f t="shared" si="5"/>
        <v>-</v>
      </c>
    </row>
    <row r="81" spans="1:7" s="2" customFormat="1" ht="27.5">
      <c r="A81" s="6" t="e">
        <f t="shared" si="7"/>
        <v>#REF!</v>
      </c>
      <c r="B81" s="6" t="e">
        <f>B78&amp;"03"</f>
        <v>#REF!</v>
      </c>
      <c r="C81" s="279"/>
      <c r="D81" s="259" t="s">
        <v>639</v>
      </c>
      <c r="E81" s="379"/>
      <c r="F81" s="380" t="s">
        <v>643</v>
      </c>
      <c r="G81" s="2" t="str">
        <f t="shared" si="5"/>
        <v>-</v>
      </c>
    </row>
    <row r="82" spans="1:7" s="2" customFormat="1" ht="29.45" customHeight="1">
      <c r="A82" s="6" t="e">
        <f t="shared" si="7"/>
        <v>#REF!</v>
      </c>
      <c r="B82" s="6" t="e">
        <f>B78&amp;"04"</f>
        <v>#REF!</v>
      </c>
      <c r="C82" s="279"/>
      <c r="D82" s="260" t="s">
        <v>640</v>
      </c>
      <c r="E82" s="379"/>
      <c r="F82" s="380" t="s">
        <v>644</v>
      </c>
      <c r="G82" s="2" t="str">
        <f t="shared" si="5"/>
        <v>-</v>
      </c>
    </row>
    <row r="83" spans="1:7" s="2" customFormat="1" ht="27.5">
      <c r="A83" s="6" t="e">
        <f t="shared" si="7"/>
        <v>#REF!</v>
      </c>
      <c r="B83" s="6" t="e">
        <f>B78&amp;"05"</f>
        <v>#REF!</v>
      </c>
      <c r="C83" s="279"/>
      <c r="D83" s="265" t="s">
        <v>647</v>
      </c>
      <c r="E83" s="391"/>
      <c r="F83" s="392" t="s">
        <v>645</v>
      </c>
      <c r="G83" s="2" t="str">
        <f t="shared" si="5"/>
        <v>-</v>
      </c>
    </row>
    <row r="84" spans="1:7" s="2" customFormat="1" ht="27.5" hidden="1" outlineLevel="1">
      <c r="A84" s="6" t="e">
        <f t="shared" si="7"/>
        <v>#REF!</v>
      </c>
      <c r="B84" s="6" t="e">
        <f>B78&amp;"06"</f>
        <v>#REF!</v>
      </c>
      <c r="C84" s="279"/>
      <c r="D84" s="259" t="s">
        <v>640</v>
      </c>
      <c r="E84" s="269"/>
      <c r="F84" s="269"/>
      <c r="G84" s="2" t="str">
        <f t="shared" si="5"/>
        <v>-</v>
      </c>
    </row>
    <row r="85" spans="1:7" s="2" customFormat="1" ht="27.5" hidden="1" outlineLevel="1">
      <c r="A85" s="6" t="e">
        <f t="shared" si="7"/>
        <v>#REF!</v>
      </c>
      <c r="B85" s="6" t="e">
        <f>B78&amp;"07"</f>
        <v>#REF!</v>
      </c>
      <c r="C85" s="279"/>
      <c r="D85" s="260" t="s">
        <v>640</v>
      </c>
      <c r="E85" s="269"/>
      <c r="F85" s="269"/>
      <c r="G85" s="2" t="str">
        <f t="shared" si="5"/>
        <v>-</v>
      </c>
    </row>
    <row r="86" spans="1:7" s="2" customFormat="1" ht="27.5" hidden="1" outlineLevel="1">
      <c r="A86" s="6" t="e">
        <f t="shared" si="7"/>
        <v>#REF!</v>
      </c>
      <c r="B86" s="6" t="e">
        <f>B78&amp;"08"</f>
        <v>#REF!</v>
      </c>
      <c r="C86" s="279"/>
      <c r="D86" s="260" t="s">
        <v>640</v>
      </c>
      <c r="E86" s="270"/>
      <c r="F86" s="270"/>
      <c r="G86" s="2" t="str">
        <f t="shared" si="5"/>
        <v>-</v>
      </c>
    </row>
    <row r="87" spans="1:7" s="2" customFormat="1" ht="27.5" hidden="1" outlineLevel="1">
      <c r="A87" s="6" t="e">
        <f t="shared" si="7"/>
        <v>#REF!</v>
      </c>
      <c r="B87" s="6" t="e">
        <f>B78&amp;"09"</f>
        <v>#REF!</v>
      </c>
      <c r="C87" s="279"/>
      <c r="D87" s="260" t="s">
        <v>640</v>
      </c>
      <c r="E87" s="269"/>
      <c r="F87" s="269"/>
      <c r="G87" s="2" t="str">
        <f t="shared" si="5"/>
        <v>-</v>
      </c>
    </row>
    <row r="88" spans="1:7" s="2" customFormat="1" ht="27.5" hidden="1" outlineLevel="1">
      <c r="A88" s="6" t="e">
        <f t="shared" si="7"/>
        <v>#REF!</v>
      </c>
      <c r="B88" s="6" t="e">
        <f>B78&amp;"10"</f>
        <v>#REF!</v>
      </c>
      <c r="C88" s="279"/>
      <c r="D88" s="260" t="s">
        <v>640</v>
      </c>
      <c r="E88" s="270"/>
      <c r="F88" s="270"/>
      <c r="G88" s="2" t="str">
        <f t="shared" si="5"/>
        <v>-</v>
      </c>
    </row>
    <row r="89" spans="1:7" s="2" customFormat="1" ht="27.5" hidden="1" outlineLevel="1">
      <c r="A89" s="6" t="e">
        <f t="shared" si="7"/>
        <v>#REF!</v>
      </c>
      <c r="B89" s="6" t="e">
        <f>B78&amp;"11"</f>
        <v>#REF!</v>
      </c>
      <c r="C89" s="279"/>
      <c r="D89" s="260" t="s">
        <v>640</v>
      </c>
      <c r="E89" s="269"/>
      <c r="F89" s="269"/>
      <c r="G89" s="2" t="str">
        <f t="shared" si="5"/>
        <v>-</v>
      </c>
    </row>
    <row r="90" spans="1:7" s="2" customFormat="1" ht="27.5" hidden="1" outlineLevel="1">
      <c r="A90" s="6" t="e">
        <f t="shared" si="7"/>
        <v>#REF!</v>
      </c>
      <c r="B90" s="6" t="e">
        <f>B78&amp;"12"</f>
        <v>#REF!</v>
      </c>
      <c r="C90" s="279"/>
      <c r="D90" s="260" t="s">
        <v>640</v>
      </c>
      <c r="E90" s="270"/>
      <c r="F90" s="270"/>
      <c r="G90" s="2" t="str">
        <f t="shared" si="5"/>
        <v>-</v>
      </c>
    </row>
    <row r="91" spans="1:7" s="2" customFormat="1" ht="27.5" hidden="1" outlineLevel="1">
      <c r="A91" s="263" t="e">
        <f t="shared" ref="A91" si="8">LEFT(B91,5)</f>
        <v>#REF!</v>
      </c>
      <c r="B91" s="262" t="e">
        <f>$B$12&amp;"07"</f>
        <v>#REF!</v>
      </c>
      <c r="C91" s="279"/>
      <c r="D91" s="260" t="s">
        <v>640</v>
      </c>
      <c r="E91" s="271"/>
      <c r="F91" s="271"/>
      <c r="G91" s="2" t="str">
        <f t="shared" si="5"/>
        <v>-</v>
      </c>
    </row>
    <row r="92" spans="1:7" s="2" customFormat="1" ht="27.5" hidden="1" outlineLevel="1">
      <c r="A92" s="6" t="e">
        <f t="shared" ref="A92:A103" si="9">LEFT(B92,7)</f>
        <v>#REF!</v>
      </c>
      <c r="B92" s="6" t="e">
        <f>B91&amp;"01"</f>
        <v>#REF!</v>
      </c>
      <c r="C92" s="279"/>
      <c r="D92" s="260" t="s">
        <v>640</v>
      </c>
      <c r="E92" s="270"/>
      <c r="F92" s="270"/>
      <c r="G92" s="2" t="str">
        <f t="shared" si="5"/>
        <v>-</v>
      </c>
    </row>
    <row r="93" spans="1:7" s="2" customFormat="1" ht="27.5" hidden="1" outlineLevel="1">
      <c r="A93" s="6" t="e">
        <f t="shared" si="9"/>
        <v>#REF!</v>
      </c>
      <c r="B93" s="6" t="e">
        <f>B91&amp;"02"</f>
        <v>#REF!</v>
      </c>
      <c r="C93" s="279"/>
      <c r="D93" s="260" t="s">
        <v>640</v>
      </c>
      <c r="E93" s="270"/>
      <c r="F93" s="270"/>
      <c r="G93" s="2" t="str">
        <f t="shared" si="5"/>
        <v>-</v>
      </c>
    </row>
    <row r="94" spans="1:7" s="2" customFormat="1" ht="27.5" hidden="1" outlineLevel="1">
      <c r="A94" s="6" t="e">
        <f t="shared" si="9"/>
        <v>#REF!</v>
      </c>
      <c r="B94" s="6" t="e">
        <f>B91&amp;"03"</f>
        <v>#REF!</v>
      </c>
      <c r="C94" s="279"/>
      <c r="D94" s="260" t="s">
        <v>640</v>
      </c>
      <c r="E94" s="269"/>
      <c r="F94" s="269"/>
      <c r="G94" s="2" t="str">
        <f t="shared" si="5"/>
        <v>-</v>
      </c>
    </row>
    <row r="95" spans="1:7" s="2" customFormat="1" ht="27.5" hidden="1" outlineLevel="1">
      <c r="A95" s="6" t="e">
        <f t="shared" si="9"/>
        <v>#REF!</v>
      </c>
      <c r="B95" s="6" t="e">
        <f>B91&amp;"04"</f>
        <v>#REF!</v>
      </c>
      <c r="C95" s="279"/>
      <c r="D95" s="260" t="s">
        <v>640</v>
      </c>
      <c r="E95" s="270"/>
      <c r="F95" s="270"/>
      <c r="G95" s="2" t="str">
        <f t="shared" si="5"/>
        <v>-</v>
      </c>
    </row>
    <row r="96" spans="1:7" s="2" customFormat="1" ht="27.5" hidden="1" outlineLevel="1">
      <c r="A96" s="6" t="e">
        <f t="shared" si="9"/>
        <v>#REF!</v>
      </c>
      <c r="B96" s="6" t="e">
        <f>B91&amp;"05"</f>
        <v>#REF!</v>
      </c>
      <c r="C96" s="279"/>
      <c r="D96" s="260" t="s">
        <v>640</v>
      </c>
      <c r="E96" s="269"/>
      <c r="F96" s="269"/>
      <c r="G96" s="2" t="str">
        <f t="shared" si="5"/>
        <v>-</v>
      </c>
    </row>
    <row r="97" spans="1:7" s="2" customFormat="1" ht="27.5" hidden="1" outlineLevel="1">
      <c r="A97" s="6" t="e">
        <f t="shared" si="9"/>
        <v>#REF!</v>
      </c>
      <c r="B97" s="6" t="e">
        <f>B91&amp;"06"</f>
        <v>#REF!</v>
      </c>
      <c r="C97" s="279"/>
      <c r="D97" s="260" t="s">
        <v>640</v>
      </c>
      <c r="E97" s="270"/>
      <c r="F97" s="270"/>
      <c r="G97" s="2" t="str">
        <f t="shared" si="5"/>
        <v>-</v>
      </c>
    </row>
    <row r="98" spans="1:7" s="2" customFormat="1" ht="27.5" hidden="1" outlineLevel="1">
      <c r="A98" s="6" t="e">
        <f t="shared" si="9"/>
        <v>#REF!</v>
      </c>
      <c r="B98" s="6" t="e">
        <f>B91&amp;"07"</f>
        <v>#REF!</v>
      </c>
      <c r="C98" s="279"/>
      <c r="D98" s="260" t="s">
        <v>640</v>
      </c>
      <c r="E98" s="269"/>
      <c r="F98" s="269"/>
      <c r="G98" s="2" t="str">
        <f t="shared" si="5"/>
        <v>-</v>
      </c>
    </row>
    <row r="99" spans="1:7" s="2" customFormat="1" ht="27.5" hidden="1" outlineLevel="1">
      <c r="A99" s="6" t="e">
        <f t="shared" si="9"/>
        <v>#REF!</v>
      </c>
      <c r="B99" s="6" t="e">
        <f>B91&amp;"08"</f>
        <v>#REF!</v>
      </c>
      <c r="C99" s="279"/>
      <c r="D99" s="260" t="s">
        <v>640</v>
      </c>
      <c r="E99" s="270"/>
      <c r="F99" s="270"/>
      <c r="G99" s="2" t="str">
        <f t="shared" si="5"/>
        <v>-</v>
      </c>
    </row>
    <row r="100" spans="1:7" s="2" customFormat="1" ht="27.5" hidden="1" outlineLevel="1">
      <c r="A100" s="6" t="e">
        <f t="shared" si="9"/>
        <v>#REF!</v>
      </c>
      <c r="B100" s="6" t="e">
        <f>B91&amp;"09"</f>
        <v>#REF!</v>
      </c>
      <c r="C100" s="279"/>
      <c r="D100" s="260" t="s">
        <v>640</v>
      </c>
      <c r="E100" s="269"/>
      <c r="F100" s="269"/>
      <c r="G100" s="2" t="str">
        <f t="shared" si="5"/>
        <v>-</v>
      </c>
    </row>
    <row r="101" spans="1:7" s="2" customFormat="1" ht="27.5" hidden="1" outlineLevel="1">
      <c r="A101" s="6" t="e">
        <f t="shared" si="9"/>
        <v>#REF!</v>
      </c>
      <c r="B101" s="6" t="e">
        <f>B91&amp;"10"</f>
        <v>#REF!</v>
      </c>
      <c r="C101" s="279"/>
      <c r="D101" s="260" t="s">
        <v>640</v>
      </c>
      <c r="E101" s="270"/>
      <c r="F101" s="270"/>
      <c r="G101" s="2" t="str">
        <f t="shared" si="5"/>
        <v>-</v>
      </c>
    </row>
    <row r="102" spans="1:7" s="2" customFormat="1" ht="27.5" hidden="1" outlineLevel="1">
      <c r="A102" s="6" t="e">
        <f t="shared" si="9"/>
        <v>#REF!</v>
      </c>
      <c r="B102" s="6" t="e">
        <f>B91&amp;"11"</f>
        <v>#REF!</v>
      </c>
      <c r="C102" s="279"/>
      <c r="D102" s="260" t="s">
        <v>640</v>
      </c>
      <c r="E102" s="269"/>
      <c r="F102" s="269"/>
      <c r="G102" s="2" t="str">
        <f t="shared" si="5"/>
        <v>-</v>
      </c>
    </row>
    <row r="103" spans="1:7" s="2" customFormat="1" ht="27.5" hidden="1" outlineLevel="1">
      <c r="A103" s="6" t="e">
        <f t="shared" si="9"/>
        <v>#REF!</v>
      </c>
      <c r="B103" s="6" t="e">
        <f>B91&amp;"12"</f>
        <v>#REF!</v>
      </c>
      <c r="C103" s="279"/>
      <c r="D103" s="260" t="s">
        <v>640</v>
      </c>
      <c r="E103" s="270"/>
      <c r="F103" s="270"/>
      <c r="G103" s="2" t="str">
        <f t="shared" si="5"/>
        <v>-</v>
      </c>
    </row>
    <row r="104" spans="1:7" s="2" customFormat="1" ht="27.5" hidden="1" outlineLevel="1">
      <c r="A104" s="263" t="e">
        <f t="shared" ref="A104" si="10">LEFT(B104,5)</f>
        <v>#REF!</v>
      </c>
      <c r="B104" s="262" t="e">
        <f>$B$12&amp;"08"</f>
        <v>#REF!</v>
      </c>
      <c r="C104" s="279"/>
      <c r="D104" s="260" t="s">
        <v>640</v>
      </c>
      <c r="E104" s="271"/>
      <c r="F104" s="271"/>
      <c r="G104" s="2" t="str">
        <f t="shared" si="5"/>
        <v>-</v>
      </c>
    </row>
    <row r="105" spans="1:7" s="2" customFormat="1" ht="27.5" hidden="1" outlineLevel="1">
      <c r="A105" s="6" t="e">
        <f t="shared" ref="A105:A116" si="11">LEFT(B105,7)</f>
        <v>#REF!</v>
      </c>
      <c r="B105" s="6" t="e">
        <f>B104&amp;"01"</f>
        <v>#REF!</v>
      </c>
      <c r="C105" s="279"/>
      <c r="D105" s="260" t="s">
        <v>640</v>
      </c>
      <c r="E105" s="270"/>
      <c r="F105" s="270"/>
      <c r="G105" s="2" t="str">
        <f t="shared" si="5"/>
        <v>-</v>
      </c>
    </row>
    <row r="106" spans="1:7" s="2" customFormat="1" ht="27.5" hidden="1" outlineLevel="1">
      <c r="A106" s="6" t="e">
        <f t="shared" si="11"/>
        <v>#REF!</v>
      </c>
      <c r="B106" s="6" t="e">
        <f>B104&amp;"02"</f>
        <v>#REF!</v>
      </c>
      <c r="C106" s="279"/>
      <c r="D106" s="260" t="s">
        <v>640</v>
      </c>
      <c r="E106" s="270"/>
      <c r="F106" s="270"/>
      <c r="G106" s="2" t="str">
        <f t="shared" si="5"/>
        <v>-</v>
      </c>
    </row>
    <row r="107" spans="1:7" s="2" customFormat="1" ht="27.5" hidden="1" outlineLevel="1">
      <c r="A107" s="6" t="e">
        <f t="shared" si="11"/>
        <v>#REF!</v>
      </c>
      <c r="B107" s="6" t="e">
        <f>B104&amp;"03"</f>
        <v>#REF!</v>
      </c>
      <c r="C107" s="279"/>
      <c r="D107" s="260" t="s">
        <v>640</v>
      </c>
      <c r="E107" s="269"/>
      <c r="F107" s="269"/>
      <c r="G107" s="2" t="str">
        <f t="shared" si="5"/>
        <v>-</v>
      </c>
    </row>
    <row r="108" spans="1:7" s="2" customFormat="1" ht="27.5" hidden="1" outlineLevel="1">
      <c r="A108" s="6" t="e">
        <f t="shared" si="11"/>
        <v>#REF!</v>
      </c>
      <c r="B108" s="6" t="e">
        <f>B104&amp;"04"</f>
        <v>#REF!</v>
      </c>
      <c r="C108" s="279"/>
      <c r="D108" s="260" t="s">
        <v>640</v>
      </c>
      <c r="E108" s="270"/>
      <c r="F108" s="270"/>
      <c r="G108" s="2" t="str">
        <f t="shared" si="5"/>
        <v>-</v>
      </c>
    </row>
    <row r="109" spans="1:7" s="2" customFormat="1" ht="27.5" hidden="1" outlineLevel="1">
      <c r="A109" s="6" t="e">
        <f t="shared" si="11"/>
        <v>#REF!</v>
      </c>
      <c r="B109" s="6" t="e">
        <f>B104&amp;"05"</f>
        <v>#REF!</v>
      </c>
      <c r="C109" s="279"/>
      <c r="D109" s="260" t="s">
        <v>640</v>
      </c>
      <c r="E109" s="269"/>
      <c r="F109" s="269"/>
      <c r="G109" s="2" t="str">
        <f t="shared" si="5"/>
        <v>-</v>
      </c>
    </row>
    <row r="110" spans="1:7" s="2" customFormat="1" ht="27.5" hidden="1" outlineLevel="1">
      <c r="A110" s="6" t="e">
        <f t="shared" si="11"/>
        <v>#REF!</v>
      </c>
      <c r="B110" s="6" t="e">
        <f>B104&amp;"06"</f>
        <v>#REF!</v>
      </c>
      <c r="C110" s="279"/>
      <c r="D110" s="260" t="s">
        <v>640</v>
      </c>
      <c r="E110" s="270"/>
      <c r="F110" s="270"/>
      <c r="G110" s="2" t="str">
        <f t="shared" si="5"/>
        <v>-</v>
      </c>
    </row>
    <row r="111" spans="1:7" s="2" customFormat="1" ht="27.5" hidden="1" outlineLevel="1">
      <c r="A111" s="6" t="e">
        <f t="shared" si="11"/>
        <v>#REF!</v>
      </c>
      <c r="B111" s="6" t="e">
        <f>B104&amp;"07"</f>
        <v>#REF!</v>
      </c>
      <c r="C111" s="279"/>
      <c r="D111" s="260" t="s">
        <v>640</v>
      </c>
      <c r="E111" s="269"/>
      <c r="F111" s="269"/>
      <c r="G111" s="2" t="str">
        <f t="shared" si="5"/>
        <v>-</v>
      </c>
    </row>
    <row r="112" spans="1:7" s="2" customFormat="1" ht="27.5" hidden="1" outlineLevel="1">
      <c r="A112" s="6" t="e">
        <f t="shared" si="11"/>
        <v>#REF!</v>
      </c>
      <c r="B112" s="6" t="e">
        <f>B104&amp;"08"</f>
        <v>#REF!</v>
      </c>
      <c r="C112" s="279"/>
      <c r="D112" s="260" t="s">
        <v>640</v>
      </c>
      <c r="E112" s="270"/>
      <c r="F112" s="270"/>
      <c r="G112" s="2" t="str">
        <f t="shared" si="5"/>
        <v>-</v>
      </c>
    </row>
    <row r="113" spans="1:7" s="2" customFormat="1" ht="27.5" hidden="1" outlineLevel="1">
      <c r="A113" s="6" t="e">
        <f t="shared" si="11"/>
        <v>#REF!</v>
      </c>
      <c r="B113" s="6" t="e">
        <f>B104&amp;"09"</f>
        <v>#REF!</v>
      </c>
      <c r="C113" s="279"/>
      <c r="D113" s="260" t="s">
        <v>640</v>
      </c>
      <c r="E113" s="269"/>
      <c r="F113" s="269"/>
      <c r="G113" s="2" t="str">
        <f t="shared" si="5"/>
        <v>-</v>
      </c>
    </row>
    <row r="114" spans="1:7" s="2" customFormat="1" ht="27.5" hidden="1" outlineLevel="1">
      <c r="A114" s="6" t="e">
        <f t="shared" si="11"/>
        <v>#REF!</v>
      </c>
      <c r="B114" s="6" t="e">
        <f>B104&amp;"10"</f>
        <v>#REF!</v>
      </c>
      <c r="C114" s="279"/>
      <c r="D114" s="260" t="s">
        <v>640</v>
      </c>
      <c r="E114" s="270"/>
      <c r="F114" s="270"/>
      <c r="G114" s="2" t="str">
        <f t="shared" si="5"/>
        <v>-</v>
      </c>
    </row>
    <row r="115" spans="1:7" s="2" customFormat="1" ht="27.5" hidden="1" outlineLevel="1">
      <c r="A115" s="6" t="e">
        <f t="shared" si="11"/>
        <v>#REF!</v>
      </c>
      <c r="B115" s="6" t="e">
        <f>B104&amp;"11"</f>
        <v>#REF!</v>
      </c>
      <c r="C115" s="279"/>
      <c r="D115" s="260" t="s">
        <v>640</v>
      </c>
      <c r="E115" s="269"/>
      <c r="F115" s="269"/>
      <c r="G115" s="2" t="str">
        <f t="shared" si="5"/>
        <v>-</v>
      </c>
    </row>
    <row r="116" spans="1:7" s="2" customFormat="1" ht="27.5" hidden="1" outlineLevel="1">
      <c r="A116" s="6" t="e">
        <f t="shared" si="11"/>
        <v>#REF!</v>
      </c>
      <c r="B116" s="6" t="e">
        <f>B104&amp;"12"</f>
        <v>#REF!</v>
      </c>
      <c r="C116" s="279"/>
      <c r="D116" s="260" t="s">
        <v>640</v>
      </c>
      <c r="E116" s="270"/>
      <c r="F116" s="270"/>
      <c r="G116" s="2" t="str">
        <f t="shared" si="5"/>
        <v>-</v>
      </c>
    </row>
    <row r="117" spans="1:7" s="2" customFormat="1" ht="27.5" hidden="1" outlineLevel="1">
      <c r="A117" s="263" t="e">
        <f t="shared" ref="A117" si="12">LEFT(B117,5)</f>
        <v>#REF!</v>
      </c>
      <c r="B117" s="262" t="e">
        <f>$B$12&amp;"09"</f>
        <v>#REF!</v>
      </c>
      <c r="C117" s="279"/>
      <c r="D117" s="260" t="s">
        <v>640</v>
      </c>
      <c r="E117" s="271"/>
      <c r="F117" s="271"/>
      <c r="G117" s="2" t="str">
        <f t="shared" si="5"/>
        <v>-</v>
      </c>
    </row>
    <row r="118" spans="1:7" s="2" customFormat="1" ht="27.5" hidden="1" outlineLevel="1">
      <c r="A118" s="6" t="e">
        <f t="shared" ref="A118:A129" si="13">LEFT(B118,7)</f>
        <v>#REF!</v>
      </c>
      <c r="B118" s="6" t="e">
        <f>B117&amp;"01"</f>
        <v>#REF!</v>
      </c>
      <c r="C118" s="279"/>
      <c r="D118" s="260" t="s">
        <v>640</v>
      </c>
      <c r="E118" s="270"/>
      <c r="F118" s="270"/>
      <c r="G118" s="2" t="str">
        <f t="shared" si="5"/>
        <v>-</v>
      </c>
    </row>
    <row r="119" spans="1:7" s="2" customFormat="1" ht="27.5" hidden="1" outlineLevel="1">
      <c r="A119" s="6" t="e">
        <f t="shared" si="13"/>
        <v>#REF!</v>
      </c>
      <c r="B119" s="6" t="e">
        <f>B117&amp;"02"</f>
        <v>#REF!</v>
      </c>
      <c r="C119" s="279"/>
      <c r="D119" s="260" t="s">
        <v>640</v>
      </c>
      <c r="E119" s="270"/>
      <c r="F119" s="270"/>
      <c r="G119" s="2" t="str">
        <f t="shared" si="5"/>
        <v>-</v>
      </c>
    </row>
    <row r="120" spans="1:7" s="2" customFormat="1" ht="27.5" hidden="1" outlineLevel="1">
      <c r="A120" s="6" t="e">
        <f t="shared" si="13"/>
        <v>#REF!</v>
      </c>
      <c r="B120" s="6" t="e">
        <f>B117&amp;"03"</f>
        <v>#REF!</v>
      </c>
      <c r="C120" s="279"/>
      <c r="D120" s="260" t="s">
        <v>640</v>
      </c>
      <c r="E120" s="269"/>
      <c r="F120" s="269"/>
      <c r="G120" s="2" t="str">
        <f t="shared" si="5"/>
        <v>-</v>
      </c>
    </row>
    <row r="121" spans="1:7" s="2" customFormat="1" ht="27.5" hidden="1" outlineLevel="1">
      <c r="A121" s="6" t="e">
        <f t="shared" si="13"/>
        <v>#REF!</v>
      </c>
      <c r="B121" s="6" t="e">
        <f>B117&amp;"04"</f>
        <v>#REF!</v>
      </c>
      <c r="C121" s="279"/>
      <c r="D121" s="260" t="s">
        <v>640</v>
      </c>
      <c r="E121" s="270"/>
      <c r="F121" s="270"/>
      <c r="G121" s="2" t="str">
        <f t="shared" si="5"/>
        <v>-</v>
      </c>
    </row>
    <row r="122" spans="1:7" s="2" customFormat="1" ht="27.5" hidden="1" outlineLevel="1">
      <c r="A122" s="6" t="e">
        <f t="shared" si="13"/>
        <v>#REF!</v>
      </c>
      <c r="B122" s="6" t="e">
        <f>B117&amp;"05"</f>
        <v>#REF!</v>
      </c>
      <c r="C122" s="279"/>
      <c r="D122" s="260" t="s">
        <v>640</v>
      </c>
      <c r="E122" s="269"/>
      <c r="F122" s="269"/>
      <c r="G122" s="2" t="str">
        <f t="shared" si="5"/>
        <v>-</v>
      </c>
    </row>
    <row r="123" spans="1:7" s="2" customFormat="1" ht="27.5" hidden="1" outlineLevel="1">
      <c r="A123" s="6" t="e">
        <f t="shared" si="13"/>
        <v>#REF!</v>
      </c>
      <c r="B123" s="6" t="e">
        <f>B117&amp;"06"</f>
        <v>#REF!</v>
      </c>
      <c r="C123" s="279"/>
      <c r="D123" s="260" t="s">
        <v>640</v>
      </c>
      <c r="E123" s="270"/>
      <c r="F123" s="270"/>
      <c r="G123" s="2" t="str">
        <f t="shared" si="5"/>
        <v>-</v>
      </c>
    </row>
    <row r="124" spans="1:7" s="2" customFormat="1" ht="27.5" hidden="1" outlineLevel="1">
      <c r="A124" s="6" t="e">
        <f t="shared" si="13"/>
        <v>#REF!</v>
      </c>
      <c r="B124" s="6" t="e">
        <f>B117&amp;"07"</f>
        <v>#REF!</v>
      </c>
      <c r="C124" s="279"/>
      <c r="D124" s="260" t="s">
        <v>640</v>
      </c>
      <c r="E124" s="269"/>
      <c r="F124" s="269"/>
      <c r="G124" s="2" t="str">
        <f t="shared" si="5"/>
        <v>-</v>
      </c>
    </row>
    <row r="125" spans="1:7" s="2" customFormat="1" ht="27.5" hidden="1" outlineLevel="1">
      <c r="A125" s="6" t="e">
        <f t="shared" si="13"/>
        <v>#REF!</v>
      </c>
      <c r="B125" s="6" t="e">
        <f>B117&amp;"08"</f>
        <v>#REF!</v>
      </c>
      <c r="C125" s="279"/>
      <c r="D125" s="260" t="s">
        <v>640</v>
      </c>
      <c r="E125" s="270"/>
      <c r="F125" s="270"/>
      <c r="G125" s="2" t="str">
        <f t="shared" si="5"/>
        <v>-</v>
      </c>
    </row>
    <row r="126" spans="1:7" s="2" customFormat="1" ht="27.5" hidden="1" outlineLevel="1">
      <c r="A126" s="6" t="e">
        <f t="shared" si="13"/>
        <v>#REF!</v>
      </c>
      <c r="B126" s="6" t="e">
        <f>B117&amp;"09"</f>
        <v>#REF!</v>
      </c>
      <c r="C126" s="279"/>
      <c r="D126" s="260" t="s">
        <v>640</v>
      </c>
      <c r="E126" s="269"/>
      <c r="F126" s="269"/>
      <c r="G126" s="2" t="str">
        <f t="shared" si="5"/>
        <v>-</v>
      </c>
    </row>
    <row r="127" spans="1:7" s="2" customFormat="1" ht="27.5" hidden="1" outlineLevel="1">
      <c r="A127" s="6" t="e">
        <f t="shared" si="13"/>
        <v>#REF!</v>
      </c>
      <c r="B127" s="6" t="e">
        <f>B117&amp;"10"</f>
        <v>#REF!</v>
      </c>
      <c r="C127" s="279"/>
      <c r="D127" s="260" t="s">
        <v>640</v>
      </c>
      <c r="E127" s="270"/>
      <c r="F127" s="270"/>
      <c r="G127" s="2" t="str">
        <f t="shared" si="5"/>
        <v>-</v>
      </c>
    </row>
    <row r="128" spans="1:7" s="2" customFormat="1" ht="27.5" hidden="1" outlineLevel="1">
      <c r="A128" s="6" t="e">
        <f t="shared" si="13"/>
        <v>#REF!</v>
      </c>
      <c r="B128" s="6" t="e">
        <f>B117&amp;"11"</f>
        <v>#REF!</v>
      </c>
      <c r="C128" s="279"/>
      <c r="D128" s="260" t="s">
        <v>640</v>
      </c>
      <c r="E128" s="269"/>
      <c r="F128" s="269"/>
      <c r="G128" s="2" t="str">
        <f t="shared" si="5"/>
        <v>-</v>
      </c>
    </row>
    <row r="129" spans="1:7" s="2" customFormat="1" ht="27.5" hidden="1" outlineLevel="1">
      <c r="A129" s="6" t="e">
        <f t="shared" si="13"/>
        <v>#REF!</v>
      </c>
      <c r="B129" s="6" t="e">
        <f>B117&amp;"12"</f>
        <v>#REF!</v>
      </c>
      <c r="C129" s="279"/>
      <c r="D129" s="260" t="s">
        <v>640</v>
      </c>
      <c r="E129" s="270"/>
      <c r="F129" s="270"/>
      <c r="G129" s="2" t="str">
        <f t="shared" si="5"/>
        <v>-</v>
      </c>
    </row>
    <row r="130" spans="1:7" s="2" customFormat="1" ht="27.5" hidden="1" outlineLevel="1">
      <c r="A130" s="263" t="e">
        <f t="shared" ref="A130" si="14">LEFT(B130,5)</f>
        <v>#REF!</v>
      </c>
      <c r="B130" s="262" t="e">
        <f>$B$12&amp;"10"</f>
        <v>#REF!</v>
      </c>
      <c r="C130" s="279"/>
      <c r="D130" s="260" t="s">
        <v>640</v>
      </c>
      <c r="E130" s="271"/>
      <c r="F130" s="271"/>
      <c r="G130" s="2" t="str">
        <f t="shared" si="5"/>
        <v>-</v>
      </c>
    </row>
    <row r="131" spans="1:7" s="2" customFormat="1" ht="27.5" hidden="1" outlineLevel="1">
      <c r="A131" s="6" t="e">
        <f t="shared" ref="A131:A142" si="15">LEFT(B131,7)</f>
        <v>#REF!</v>
      </c>
      <c r="B131" s="6" t="e">
        <f>B130&amp;"01"</f>
        <v>#REF!</v>
      </c>
      <c r="C131" s="279"/>
      <c r="D131" s="260" t="s">
        <v>640</v>
      </c>
      <c r="E131" s="270"/>
      <c r="F131" s="270"/>
      <c r="G131" s="2" t="str">
        <f t="shared" si="5"/>
        <v>-</v>
      </c>
    </row>
    <row r="132" spans="1:7" s="2" customFormat="1" ht="27.5" hidden="1" outlineLevel="1">
      <c r="A132" s="6" t="e">
        <f t="shared" si="15"/>
        <v>#REF!</v>
      </c>
      <c r="B132" s="6" t="e">
        <f>B130&amp;"02"</f>
        <v>#REF!</v>
      </c>
      <c r="C132" s="279"/>
      <c r="D132" s="260" t="s">
        <v>640</v>
      </c>
      <c r="E132" s="270"/>
      <c r="F132" s="270"/>
      <c r="G132" s="2" t="str">
        <f t="shared" si="5"/>
        <v>-</v>
      </c>
    </row>
    <row r="133" spans="1:7" s="2" customFormat="1" ht="27.5" hidden="1" outlineLevel="1">
      <c r="A133" s="6" t="e">
        <f t="shared" si="15"/>
        <v>#REF!</v>
      </c>
      <c r="B133" s="6" t="e">
        <f>B130&amp;"03"</f>
        <v>#REF!</v>
      </c>
      <c r="C133" s="279"/>
      <c r="D133" s="260" t="s">
        <v>640</v>
      </c>
      <c r="E133" s="269"/>
      <c r="F133" s="269"/>
      <c r="G133" s="2" t="str">
        <f t="shared" si="5"/>
        <v>-</v>
      </c>
    </row>
    <row r="134" spans="1:7" s="2" customFormat="1" ht="27.5" hidden="1" outlineLevel="1">
      <c r="A134" s="6" t="e">
        <f t="shared" si="15"/>
        <v>#REF!</v>
      </c>
      <c r="B134" s="6" t="e">
        <f>B130&amp;"04"</f>
        <v>#REF!</v>
      </c>
      <c r="C134" s="279"/>
      <c r="D134" s="260" t="s">
        <v>640</v>
      </c>
      <c r="E134" s="270"/>
      <c r="F134" s="270"/>
      <c r="G134" s="2" t="str">
        <f t="shared" si="5"/>
        <v>-</v>
      </c>
    </row>
    <row r="135" spans="1:7" s="2" customFormat="1" ht="27.5" hidden="1" outlineLevel="1">
      <c r="A135" s="6" t="e">
        <f t="shared" si="15"/>
        <v>#REF!</v>
      </c>
      <c r="B135" s="6" t="e">
        <f>B130&amp;"05"</f>
        <v>#REF!</v>
      </c>
      <c r="C135" s="279"/>
      <c r="D135" s="260" t="s">
        <v>640</v>
      </c>
      <c r="E135" s="269"/>
      <c r="F135" s="269"/>
      <c r="G135" s="2" t="str">
        <f t="shared" si="5"/>
        <v>-</v>
      </c>
    </row>
    <row r="136" spans="1:7" s="2" customFormat="1" ht="27.5" hidden="1" outlineLevel="1">
      <c r="A136" s="6" t="e">
        <f t="shared" si="15"/>
        <v>#REF!</v>
      </c>
      <c r="B136" s="6" t="e">
        <f>B130&amp;"06"</f>
        <v>#REF!</v>
      </c>
      <c r="C136" s="279"/>
      <c r="D136" s="260" t="s">
        <v>640</v>
      </c>
      <c r="E136" s="270"/>
      <c r="F136" s="270"/>
      <c r="G136" s="2" t="str">
        <f t="shared" si="5"/>
        <v>-</v>
      </c>
    </row>
    <row r="137" spans="1:7" s="2" customFormat="1" ht="27.5" hidden="1" outlineLevel="1">
      <c r="A137" s="6" t="e">
        <f t="shared" si="15"/>
        <v>#REF!</v>
      </c>
      <c r="B137" s="6" t="e">
        <f>B130&amp;"07"</f>
        <v>#REF!</v>
      </c>
      <c r="C137" s="279"/>
      <c r="D137" s="260" t="s">
        <v>640</v>
      </c>
      <c r="E137" s="269"/>
      <c r="F137" s="269"/>
      <c r="G137" s="2" t="str">
        <f t="shared" si="5"/>
        <v>-</v>
      </c>
    </row>
    <row r="138" spans="1:7" s="2" customFormat="1" ht="27.5" hidden="1" outlineLevel="1">
      <c r="A138" s="6" t="e">
        <f t="shared" si="15"/>
        <v>#REF!</v>
      </c>
      <c r="B138" s="6" t="e">
        <f>B130&amp;"08"</f>
        <v>#REF!</v>
      </c>
      <c r="C138" s="279"/>
      <c r="D138" s="260" t="s">
        <v>640</v>
      </c>
      <c r="E138" s="270"/>
      <c r="F138" s="270"/>
      <c r="G138" s="2" t="str">
        <f t="shared" si="5"/>
        <v>-</v>
      </c>
    </row>
    <row r="139" spans="1:7" s="2" customFormat="1" ht="27.5" hidden="1" outlineLevel="1">
      <c r="A139" s="6" t="e">
        <f t="shared" si="15"/>
        <v>#REF!</v>
      </c>
      <c r="B139" s="6" t="e">
        <f>B130&amp;"09"</f>
        <v>#REF!</v>
      </c>
      <c r="C139" s="279"/>
      <c r="D139" s="260" t="s">
        <v>640</v>
      </c>
      <c r="E139" s="269"/>
      <c r="F139" s="269"/>
      <c r="G139" s="2" t="str">
        <f t="shared" si="5"/>
        <v>-</v>
      </c>
    </row>
    <row r="140" spans="1:7" s="2" customFormat="1" ht="27.5" hidden="1" outlineLevel="1">
      <c r="A140" s="6" t="e">
        <f t="shared" si="15"/>
        <v>#REF!</v>
      </c>
      <c r="B140" s="6" t="e">
        <f>B130&amp;"10"</f>
        <v>#REF!</v>
      </c>
      <c r="C140" s="279"/>
      <c r="D140" s="260" t="s">
        <v>640</v>
      </c>
      <c r="E140" s="270"/>
      <c r="F140" s="270"/>
      <c r="G140" s="2" t="str">
        <f t="shared" ref="G140:G203" si="16">IF(AND(D140&lt;&gt;"",E140&lt;&gt;""),"ok","-")</f>
        <v>-</v>
      </c>
    </row>
    <row r="141" spans="1:7" s="2" customFormat="1" ht="27.5" hidden="1" outlineLevel="1">
      <c r="A141" s="6" t="e">
        <f t="shared" si="15"/>
        <v>#REF!</v>
      </c>
      <c r="B141" s="6" t="e">
        <f>B130&amp;"11"</f>
        <v>#REF!</v>
      </c>
      <c r="C141" s="279"/>
      <c r="D141" s="260" t="s">
        <v>640</v>
      </c>
      <c r="E141" s="269"/>
      <c r="F141" s="269"/>
      <c r="G141" s="2" t="str">
        <f t="shared" si="16"/>
        <v>-</v>
      </c>
    </row>
    <row r="142" spans="1:7" s="2" customFormat="1" ht="27.5" hidden="1" outlineLevel="1">
      <c r="A142" s="6" t="e">
        <f t="shared" si="15"/>
        <v>#REF!</v>
      </c>
      <c r="B142" s="6" t="e">
        <f>B130&amp;"12"</f>
        <v>#REF!</v>
      </c>
      <c r="C142" s="279"/>
      <c r="D142" s="260" t="s">
        <v>640</v>
      </c>
      <c r="E142" s="270"/>
      <c r="F142" s="270"/>
      <c r="G142" s="2" t="str">
        <f t="shared" si="16"/>
        <v>-</v>
      </c>
    </row>
    <row r="143" spans="1:7" s="2" customFormat="1" ht="27.5" hidden="1" outlineLevel="1">
      <c r="A143" s="263" t="e">
        <f t="shared" ref="A143" si="17">LEFT(B143,5)</f>
        <v>#REF!</v>
      </c>
      <c r="B143" s="262" t="e">
        <f>$B$12&amp;"11"</f>
        <v>#REF!</v>
      </c>
      <c r="C143" s="279"/>
      <c r="D143" s="260" t="s">
        <v>640</v>
      </c>
      <c r="E143" s="271"/>
      <c r="F143" s="271"/>
      <c r="G143" s="2" t="str">
        <f t="shared" si="16"/>
        <v>-</v>
      </c>
    </row>
    <row r="144" spans="1:7" s="2" customFormat="1" ht="27.5" hidden="1" outlineLevel="1">
      <c r="A144" s="6" t="e">
        <f t="shared" ref="A144:A155" si="18">LEFT(B144,7)</f>
        <v>#REF!</v>
      </c>
      <c r="B144" s="6" t="e">
        <f>B143&amp;"01"</f>
        <v>#REF!</v>
      </c>
      <c r="C144" s="279"/>
      <c r="D144" s="260" t="s">
        <v>640</v>
      </c>
      <c r="E144" s="270"/>
      <c r="F144" s="270"/>
      <c r="G144" s="2" t="str">
        <f t="shared" si="16"/>
        <v>-</v>
      </c>
    </row>
    <row r="145" spans="1:7" s="2" customFormat="1" ht="27.5" hidden="1" outlineLevel="1">
      <c r="A145" s="6" t="e">
        <f t="shared" si="18"/>
        <v>#REF!</v>
      </c>
      <c r="B145" s="6" t="e">
        <f>B143&amp;"02"</f>
        <v>#REF!</v>
      </c>
      <c r="C145" s="279"/>
      <c r="D145" s="260" t="s">
        <v>640</v>
      </c>
      <c r="E145" s="270"/>
      <c r="F145" s="270"/>
      <c r="G145" s="2" t="str">
        <f t="shared" si="16"/>
        <v>-</v>
      </c>
    </row>
    <row r="146" spans="1:7" s="2" customFormat="1" ht="27.5" hidden="1" outlineLevel="1">
      <c r="A146" s="6" t="e">
        <f t="shared" si="18"/>
        <v>#REF!</v>
      </c>
      <c r="B146" s="6" t="e">
        <f>B143&amp;"03"</f>
        <v>#REF!</v>
      </c>
      <c r="C146" s="279"/>
      <c r="D146" s="260" t="s">
        <v>640</v>
      </c>
      <c r="E146" s="269"/>
      <c r="F146" s="269"/>
      <c r="G146" s="2" t="str">
        <f t="shared" si="16"/>
        <v>-</v>
      </c>
    </row>
    <row r="147" spans="1:7" s="2" customFormat="1" ht="27.5" hidden="1" outlineLevel="1">
      <c r="A147" s="6" t="e">
        <f t="shared" si="18"/>
        <v>#REF!</v>
      </c>
      <c r="B147" s="6" t="e">
        <f>B143&amp;"04"</f>
        <v>#REF!</v>
      </c>
      <c r="C147" s="279"/>
      <c r="D147" s="260" t="s">
        <v>640</v>
      </c>
      <c r="E147" s="270"/>
      <c r="F147" s="270"/>
      <c r="G147" s="2" t="str">
        <f t="shared" si="16"/>
        <v>-</v>
      </c>
    </row>
    <row r="148" spans="1:7" s="2" customFormat="1" ht="27.5" hidden="1" outlineLevel="1">
      <c r="A148" s="6" t="e">
        <f t="shared" si="18"/>
        <v>#REF!</v>
      </c>
      <c r="B148" s="6" t="e">
        <f>B143&amp;"05"</f>
        <v>#REF!</v>
      </c>
      <c r="C148" s="279"/>
      <c r="D148" s="260" t="s">
        <v>640</v>
      </c>
      <c r="E148" s="269"/>
      <c r="F148" s="269"/>
      <c r="G148" s="2" t="str">
        <f t="shared" si="16"/>
        <v>-</v>
      </c>
    </row>
    <row r="149" spans="1:7" s="2" customFormat="1" ht="27.5" hidden="1" outlineLevel="1">
      <c r="A149" s="6" t="e">
        <f t="shared" si="18"/>
        <v>#REF!</v>
      </c>
      <c r="B149" s="6" t="e">
        <f>B143&amp;"06"</f>
        <v>#REF!</v>
      </c>
      <c r="C149" s="279"/>
      <c r="D149" s="260" t="s">
        <v>640</v>
      </c>
      <c r="E149" s="270"/>
      <c r="F149" s="270"/>
      <c r="G149" s="2" t="str">
        <f t="shared" si="16"/>
        <v>-</v>
      </c>
    </row>
    <row r="150" spans="1:7" s="2" customFormat="1" ht="27.5" hidden="1" outlineLevel="1">
      <c r="A150" s="6" t="e">
        <f t="shared" si="18"/>
        <v>#REF!</v>
      </c>
      <c r="B150" s="6" t="e">
        <f>B143&amp;"07"</f>
        <v>#REF!</v>
      </c>
      <c r="C150" s="279"/>
      <c r="D150" s="260" t="s">
        <v>640</v>
      </c>
      <c r="E150" s="269"/>
      <c r="F150" s="269"/>
      <c r="G150" s="2" t="str">
        <f t="shared" si="16"/>
        <v>-</v>
      </c>
    </row>
    <row r="151" spans="1:7" s="2" customFormat="1" ht="27.5" hidden="1" outlineLevel="1">
      <c r="A151" s="6" t="e">
        <f t="shared" si="18"/>
        <v>#REF!</v>
      </c>
      <c r="B151" s="6" t="e">
        <f>B143&amp;"08"</f>
        <v>#REF!</v>
      </c>
      <c r="C151" s="279"/>
      <c r="D151" s="260" t="s">
        <v>640</v>
      </c>
      <c r="E151" s="270"/>
      <c r="F151" s="270"/>
      <c r="G151" s="2" t="str">
        <f t="shared" si="16"/>
        <v>-</v>
      </c>
    </row>
    <row r="152" spans="1:7" s="2" customFormat="1" ht="27.5" hidden="1" outlineLevel="1">
      <c r="A152" s="6" t="e">
        <f t="shared" si="18"/>
        <v>#REF!</v>
      </c>
      <c r="B152" s="6" t="e">
        <f>B143&amp;"09"</f>
        <v>#REF!</v>
      </c>
      <c r="C152" s="279"/>
      <c r="D152" s="260" t="s">
        <v>640</v>
      </c>
      <c r="E152" s="269"/>
      <c r="F152" s="269"/>
      <c r="G152" s="2" t="str">
        <f t="shared" si="16"/>
        <v>-</v>
      </c>
    </row>
    <row r="153" spans="1:7" s="2" customFormat="1" ht="27.5" hidden="1" outlineLevel="1">
      <c r="A153" s="6" t="e">
        <f t="shared" si="18"/>
        <v>#REF!</v>
      </c>
      <c r="B153" s="6" t="e">
        <f>B143&amp;"10"</f>
        <v>#REF!</v>
      </c>
      <c r="C153" s="279"/>
      <c r="D153" s="260" t="s">
        <v>640</v>
      </c>
      <c r="E153" s="270"/>
      <c r="F153" s="270"/>
      <c r="G153" s="2" t="str">
        <f t="shared" si="16"/>
        <v>-</v>
      </c>
    </row>
    <row r="154" spans="1:7" s="2" customFormat="1" ht="27.5" hidden="1" outlineLevel="1">
      <c r="A154" s="6" t="e">
        <f t="shared" si="18"/>
        <v>#REF!</v>
      </c>
      <c r="B154" s="6" t="e">
        <f>B143&amp;"11"</f>
        <v>#REF!</v>
      </c>
      <c r="C154" s="279"/>
      <c r="D154" s="260" t="s">
        <v>640</v>
      </c>
      <c r="E154" s="269"/>
      <c r="F154" s="269"/>
      <c r="G154" s="2" t="str">
        <f t="shared" si="16"/>
        <v>-</v>
      </c>
    </row>
    <row r="155" spans="1:7" s="2" customFormat="1" ht="27.5" hidden="1" outlineLevel="1">
      <c r="A155" s="6" t="e">
        <f t="shared" si="18"/>
        <v>#REF!</v>
      </c>
      <c r="B155" s="6" t="e">
        <f>B143&amp;"12"</f>
        <v>#REF!</v>
      </c>
      <c r="C155" s="279"/>
      <c r="D155" s="260" t="s">
        <v>640</v>
      </c>
      <c r="E155" s="270"/>
      <c r="F155" s="270"/>
      <c r="G155" s="2" t="str">
        <f t="shared" si="16"/>
        <v>-</v>
      </c>
    </row>
    <row r="156" spans="1:7" s="2" customFormat="1" ht="27.5" hidden="1" outlineLevel="1">
      <c r="A156" s="263" t="e">
        <f t="shared" ref="A156" si="19">LEFT(B156,5)</f>
        <v>#REF!</v>
      </c>
      <c r="B156" s="262" t="e">
        <f>$B$12&amp;"12"</f>
        <v>#REF!</v>
      </c>
      <c r="C156" s="279"/>
      <c r="D156" s="260" t="s">
        <v>640</v>
      </c>
      <c r="E156" s="271"/>
      <c r="F156" s="271"/>
      <c r="G156" s="2" t="str">
        <f t="shared" si="16"/>
        <v>-</v>
      </c>
    </row>
    <row r="157" spans="1:7" s="2" customFormat="1" ht="27.5" hidden="1" outlineLevel="1">
      <c r="A157" s="6" t="e">
        <f t="shared" ref="A157:A168" si="20">LEFT(B157,7)</f>
        <v>#REF!</v>
      </c>
      <c r="B157" s="6" t="e">
        <f>B156&amp;"01"</f>
        <v>#REF!</v>
      </c>
      <c r="C157" s="279"/>
      <c r="D157" s="260" t="s">
        <v>640</v>
      </c>
      <c r="E157" s="270"/>
      <c r="F157" s="270"/>
      <c r="G157" s="2" t="str">
        <f t="shared" si="16"/>
        <v>-</v>
      </c>
    </row>
    <row r="158" spans="1:7" s="2" customFormat="1" ht="27.5" hidden="1" outlineLevel="1">
      <c r="A158" s="6" t="e">
        <f t="shared" si="20"/>
        <v>#REF!</v>
      </c>
      <c r="B158" s="6" t="e">
        <f>B156&amp;"02"</f>
        <v>#REF!</v>
      </c>
      <c r="C158" s="279"/>
      <c r="D158" s="260" t="s">
        <v>640</v>
      </c>
      <c r="E158" s="270"/>
      <c r="F158" s="270"/>
      <c r="G158" s="2" t="str">
        <f t="shared" si="16"/>
        <v>-</v>
      </c>
    </row>
    <row r="159" spans="1:7" s="2" customFormat="1" ht="27.5" hidden="1" outlineLevel="1">
      <c r="A159" s="6" t="e">
        <f t="shared" si="20"/>
        <v>#REF!</v>
      </c>
      <c r="B159" s="6" t="e">
        <f>B156&amp;"03"</f>
        <v>#REF!</v>
      </c>
      <c r="C159" s="279"/>
      <c r="D159" s="260" t="s">
        <v>640</v>
      </c>
      <c r="E159" s="269"/>
      <c r="F159" s="269"/>
      <c r="G159" s="2" t="str">
        <f t="shared" si="16"/>
        <v>-</v>
      </c>
    </row>
    <row r="160" spans="1:7" s="2" customFormat="1" ht="27.5" hidden="1" outlineLevel="1">
      <c r="A160" s="6" t="e">
        <f t="shared" si="20"/>
        <v>#REF!</v>
      </c>
      <c r="B160" s="6" t="e">
        <f>B156&amp;"04"</f>
        <v>#REF!</v>
      </c>
      <c r="C160" s="279"/>
      <c r="D160" s="260" t="s">
        <v>640</v>
      </c>
      <c r="E160" s="270"/>
      <c r="F160" s="270"/>
      <c r="G160" s="2" t="str">
        <f t="shared" si="16"/>
        <v>-</v>
      </c>
    </row>
    <row r="161" spans="1:7" s="2" customFormat="1" ht="27.5" hidden="1" outlineLevel="1">
      <c r="A161" s="6" t="e">
        <f t="shared" si="20"/>
        <v>#REF!</v>
      </c>
      <c r="B161" s="6" t="e">
        <f>B156&amp;"05"</f>
        <v>#REF!</v>
      </c>
      <c r="C161" s="279"/>
      <c r="D161" s="260" t="s">
        <v>640</v>
      </c>
      <c r="E161" s="269"/>
      <c r="F161" s="269"/>
      <c r="G161" s="2" t="str">
        <f t="shared" si="16"/>
        <v>-</v>
      </c>
    </row>
    <row r="162" spans="1:7" s="2" customFormat="1" ht="27.5" hidden="1" outlineLevel="1">
      <c r="A162" s="6" t="e">
        <f t="shared" si="20"/>
        <v>#REF!</v>
      </c>
      <c r="B162" s="6" t="e">
        <f>B156&amp;"06"</f>
        <v>#REF!</v>
      </c>
      <c r="C162" s="279"/>
      <c r="D162" s="260" t="s">
        <v>640</v>
      </c>
      <c r="E162" s="270"/>
      <c r="F162" s="270"/>
      <c r="G162" s="2" t="str">
        <f t="shared" si="16"/>
        <v>-</v>
      </c>
    </row>
    <row r="163" spans="1:7" s="2" customFormat="1" ht="27.5" hidden="1" outlineLevel="1">
      <c r="A163" s="6" t="e">
        <f t="shared" si="20"/>
        <v>#REF!</v>
      </c>
      <c r="B163" s="6" t="e">
        <f>B156&amp;"07"</f>
        <v>#REF!</v>
      </c>
      <c r="C163" s="279"/>
      <c r="D163" s="260" t="s">
        <v>640</v>
      </c>
      <c r="E163" s="269"/>
      <c r="F163" s="269"/>
      <c r="G163" s="2" t="str">
        <f t="shared" si="16"/>
        <v>-</v>
      </c>
    </row>
    <row r="164" spans="1:7" s="2" customFormat="1" ht="27.5" hidden="1" outlineLevel="1">
      <c r="A164" s="6" t="e">
        <f t="shared" si="20"/>
        <v>#REF!</v>
      </c>
      <c r="B164" s="6" t="e">
        <f>B156&amp;"08"</f>
        <v>#REF!</v>
      </c>
      <c r="C164" s="279"/>
      <c r="D164" s="260" t="s">
        <v>640</v>
      </c>
      <c r="E164" s="270"/>
      <c r="F164" s="270"/>
      <c r="G164" s="2" t="str">
        <f t="shared" si="16"/>
        <v>-</v>
      </c>
    </row>
    <row r="165" spans="1:7" s="2" customFormat="1" ht="27.5" hidden="1" outlineLevel="1">
      <c r="A165" s="6" t="e">
        <f t="shared" si="20"/>
        <v>#REF!</v>
      </c>
      <c r="B165" s="6" t="e">
        <f>B156&amp;"09"</f>
        <v>#REF!</v>
      </c>
      <c r="C165" s="279"/>
      <c r="D165" s="260" t="s">
        <v>640</v>
      </c>
      <c r="E165" s="269"/>
      <c r="F165" s="269"/>
      <c r="G165" s="2" t="str">
        <f t="shared" si="16"/>
        <v>-</v>
      </c>
    </row>
    <row r="166" spans="1:7" s="2" customFormat="1" ht="27.5" hidden="1" outlineLevel="1">
      <c r="A166" s="6" t="e">
        <f t="shared" si="20"/>
        <v>#REF!</v>
      </c>
      <c r="B166" s="6" t="e">
        <f>B156&amp;"10"</f>
        <v>#REF!</v>
      </c>
      <c r="C166" s="279"/>
      <c r="D166" s="260" t="s">
        <v>640</v>
      </c>
      <c r="E166" s="270"/>
      <c r="F166" s="270"/>
      <c r="G166" s="2" t="str">
        <f t="shared" si="16"/>
        <v>-</v>
      </c>
    </row>
    <row r="167" spans="1:7" s="2" customFormat="1" ht="27.5" hidden="1" outlineLevel="1">
      <c r="A167" s="6" t="e">
        <f t="shared" si="20"/>
        <v>#REF!</v>
      </c>
      <c r="B167" s="6" t="e">
        <f>B156&amp;"11"</f>
        <v>#REF!</v>
      </c>
      <c r="C167" s="279"/>
      <c r="D167" s="260" t="s">
        <v>640</v>
      </c>
      <c r="E167" s="269"/>
      <c r="F167" s="269"/>
      <c r="G167" s="2" t="str">
        <f t="shared" si="16"/>
        <v>-</v>
      </c>
    </row>
    <row r="168" spans="1:7" s="2" customFormat="1" ht="27.5" hidden="1" outlineLevel="1">
      <c r="A168" s="6" t="e">
        <f t="shared" si="20"/>
        <v>#REF!</v>
      </c>
      <c r="B168" s="6" t="e">
        <f>B156&amp;"12"</f>
        <v>#REF!</v>
      </c>
      <c r="C168" s="279"/>
      <c r="D168" s="260" t="s">
        <v>640</v>
      </c>
      <c r="E168" s="270"/>
      <c r="F168" s="270"/>
      <c r="G168" s="2" t="str">
        <f t="shared" si="16"/>
        <v>-</v>
      </c>
    </row>
    <row r="169" spans="1:7" s="2" customFormat="1" ht="27.5" hidden="1" outlineLevel="1">
      <c r="A169" s="263" t="e">
        <f t="shared" ref="A169" si="21">LEFT(B169,5)</f>
        <v>#REF!</v>
      </c>
      <c r="B169" s="262" t="e">
        <f>$B$12&amp;"13"</f>
        <v>#REF!</v>
      </c>
      <c r="C169" s="279"/>
      <c r="D169" s="260" t="s">
        <v>640</v>
      </c>
      <c r="E169" s="271"/>
      <c r="F169" s="271"/>
      <c r="G169" s="2" t="str">
        <f t="shared" si="16"/>
        <v>-</v>
      </c>
    </row>
    <row r="170" spans="1:7" s="2" customFormat="1" ht="27.5" hidden="1" outlineLevel="1">
      <c r="A170" s="6" t="e">
        <f t="shared" ref="A170:A181" si="22">LEFT(B170,7)</f>
        <v>#REF!</v>
      </c>
      <c r="B170" s="6" t="e">
        <f>B169&amp;"01"</f>
        <v>#REF!</v>
      </c>
      <c r="C170" s="279"/>
      <c r="D170" s="260" t="s">
        <v>640</v>
      </c>
      <c r="E170" s="270"/>
      <c r="F170" s="270"/>
      <c r="G170" s="2" t="str">
        <f t="shared" si="16"/>
        <v>-</v>
      </c>
    </row>
    <row r="171" spans="1:7" s="2" customFormat="1" ht="27.5" hidden="1" outlineLevel="1">
      <c r="A171" s="6" t="e">
        <f t="shared" si="22"/>
        <v>#REF!</v>
      </c>
      <c r="B171" s="6" t="e">
        <f>B169&amp;"02"</f>
        <v>#REF!</v>
      </c>
      <c r="C171" s="279"/>
      <c r="D171" s="260" t="s">
        <v>640</v>
      </c>
      <c r="E171" s="270"/>
      <c r="F171" s="270"/>
      <c r="G171" s="2" t="str">
        <f t="shared" si="16"/>
        <v>-</v>
      </c>
    </row>
    <row r="172" spans="1:7" s="2" customFormat="1" ht="27.5" hidden="1" outlineLevel="1">
      <c r="A172" s="6" t="e">
        <f t="shared" si="22"/>
        <v>#REF!</v>
      </c>
      <c r="B172" s="6" t="e">
        <f>B169&amp;"03"</f>
        <v>#REF!</v>
      </c>
      <c r="C172" s="279"/>
      <c r="D172" s="260" t="s">
        <v>640</v>
      </c>
      <c r="E172" s="269"/>
      <c r="F172" s="269"/>
      <c r="G172" s="2" t="str">
        <f t="shared" si="16"/>
        <v>-</v>
      </c>
    </row>
    <row r="173" spans="1:7" s="2" customFormat="1" ht="27.5" hidden="1" outlineLevel="1">
      <c r="A173" s="6" t="e">
        <f t="shared" si="22"/>
        <v>#REF!</v>
      </c>
      <c r="B173" s="6" t="e">
        <f>B169&amp;"04"</f>
        <v>#REF!</v>
      </c>
      <c r="C173" s="279"/>
      <c r="D173" s="260" t="s">
        <v>640</v>
      </c>
      <c r="E173" s="270"/>
      <c r="F173" s="270"/>
      <c r="G173" s="2" t="str">
        <f t="shared" si="16"/>
        <v>-</v>
      </c>
    </row>
    <row r="174" spans="1:7" s="2" customFormat="1" ht="27.5" hidden="1" outlineLevel="1">
      <c r="A174" s="6" t="e">
        <f t="shared" si="22"/>
        <v>#REF!</v>
      </c>
      <c r="B174" s="6" t="e">
        <f>B169&amp;"05"</f>
        <v>#REF!</v>
      </c>
      <c r="C174" s="279"/>
      <c r="D174" s="260" t="s">
        <v>640</v>
      </c>
      <c r="E174" s="269"/>
      <c r="F174" s="269"/>
      <c r="G174" s="2" t="str">
        <f t="shared" si="16"/>
        <v>-</v>
      </c>
    </row>
    <row r="175" spans="1:7" s="2" customFormat="1" ht="27.5" hidden="1" outlineLevel="1">
      <c r="A175" s="6" t="e">
        <f t="shared" si="22"/>
        <v>#REF!</v>
      </c>
      <c r="B175" s="6" t="e">
        <f>B169&amp;"06"</f>
        <v>#REF!</v>
      </c>
      <c r="C175" s="279"/>
      <c r="D175" s="260" t="s">
        <v>640</v>
      </c>
      <c r="E175" s="270"/>
      <c r="F175" s="270"/>
      <c r="G175" s="2" t="str">
        <f t="shared" si="16"/>
        <v>-</v>
      </c>
    </row>
    <row r="176" spans="1:7" s="2" customFormat="1" ht="27.5" hidden="1" outlineLevel="1">
      <c r="A176" s="6" t="e">
        <f t="shared" si="22"/>
        <v>#REF!</v>
      </c>
      <c r="B176" s="6" t="e">
        <f>B169&amp;"07"</f>
        <v>#REF!</v>
      </c>
      <c r="C176" s="279"/>
      <c r="D176" s="260" t="s">
        <v>640</v>
      </c>
      <c r="E176" s="269"/>
      <c r="F176" s="269"/>
      <c r="G176" s="2" t="str">
        <f t="shared" si="16"/>
        <v>-</v>
      </c>
    </row>
    <row r="177" spans="1:7" s="2" customFormat="1" ht="27.5" hidden="1" outlineLevel="1">
      <c r="A177" s="6" t="e">
        <f t="shared" si="22"/>
        <v>#REF!</v>
      </c>
      <c r="B177" s="6" t="e">
        <f>B169&amp;"08"</f>
        <v>#REF!</v>
      </c>
      <c r="C177" s="279"/>
      <c r="D177" s="260" t="s">
        <v>640</v>
      </c>
      <c r="E177" s="270"/>
      <c r="F177" s="270"/>
      <c r="G177" s="2" t="str">
        <f t="shared" si="16"/>
        <v>-</v>
      </c>
    </row>
    <row r="178" spans="1:7" s="2" customFormat="1" ht="27.5" hidden="1" outlineLevel="1">
      <c r="A178" s="6" t="e">
        <f t="shared" si="22"/>
        <v>#REF!</v>
      </c>
      <c r="B178" s="6" t="e">
        <f>B169&amp;"09"</f>
        <v>#REF!</v>
      </c>
      <c r="C178" s="279"/>
      <c r="D178" s="260" t="s">
        <v>640</v>
      </c>
      <c r="E178" s="269"/>
      <c r="F178" s="269"/>
      <c r="G178" s="2" t="str">
        <f t="shared" si="16"/>
        <v>-</v>
      </c>
    </row>
    <row r="179" spans="1:7" s="2" customFormat="1" ht="27.5" hidden="1" outlineLevel="1">
      <c r="A179" s="6" t="e">
        <f t="shared" si="22"/>
        <v>#REF!</v>
      </c>
      <c r="B179" s="6" t="e">
        <f>B169&amp;"10"</f>
        <v>#REF!</v>
      </c>
      <c r="C179" s="279"/>
      <c r="D179" s="260" t="s">
        <v>640</v>
      </c>
      <c r="E179" s="270"/>
      <c r="F179" s="270"/>
      <c r="G179" s="2" t="str">
        <f t="shared" si="16"/>
        <v>-</v>
      </c>
    </row>
    <row r="180" spans="1:7" s="2" customFormat="1" ht="27.5" hidden="1" outlineLevel="1">
      <c r="A180" s="6" t="e">
        <f t="shared" si="22"/>
        <v>#REF!</v>
      </c>
      <c r="B180" s="6" t="e">
        <f>B169&amp;"11"</f>
        <v>#REF!</v>
      </c>
      <c r="C180" s="279"/>
      <c r="D180" s="260" t="s">
        <v>640</v>
      </c>
      <c r="E180" s="269"/>
      <c r="F180" s="269"/>
      <c r="G180" s="2" t="str">
        <f t="shared" si="16"/>
        <v>-</v>
      </c>
    </row>
    <row r="181" spans="1:7" s="2" customFormat="1" ht="27.5" hidden="1" outlineLevel="1">
      <c r="A181" s="6" t="e">
        <f t="shared" si="22"/>
        <v>#REF!</v>
      </c>
      <c r="B181" s="6" t="e">
        <f>B169&amp;"12"</f>
        <v>#REF!</v>
      </c>
      <c r="C181" s="279"/>
      <c r="D181" s="260" t="s">
        <v>640</v>
      </c>
      <c r="E181" s="270"/>
      <c r="F181" s="270"/>
      <c r="G181" s="2" t="str">
        <f t="shared" si="16"/>
        <v>-</v>
      </c>
    </row>
    <row r="182" spans="1:7" s="2" customFormat="1" ht="27.5" hidden="1" outlineLevel="1">
      <c r="A182" s="263" t="e">
        <f t="shared" ref="A182" si="23">LEFT(B182,5)</f>
        <v>#REF!</v>
      </c>
      <c r="B182" s="262" t="e">
        <f>$B$12&amp;"14"</f>
        <v>#REF!</v>
      </c>
      <c r="C182" s="279"/>
      <c r="D182" s="260" t="s">
        <v>640</v>
      </c>
      <c r="E182" s="271"/>
      <c r="F182" s="271"/>
      <c r="G182" s="2" t="str">
        <f t="shared" si="16"/>
        <v>-</v>
      </c>
    </row>
    <row r="183" spans="1:7" s="2" customFormat="1" ht="27.5" hidden="1" outlineLevel="1">
      <c r="A183" s="6" t="e">
        <f t="shared" ref="A183:A194" si="24">LEFT(B183,7)</f>
        <v>#REF!</v>
      </c>
      <c r="B183" s="6" t="e">
        <f>B182&amp;"01"</f>
        <v>#REF!</v>
      </c>
      <c r="C183" s="279"/>
      <c r="D183" s="260" t="s">
        <v>640</v>
      </c>
      <c r="E183" s="270"/>
      <c r="F183" s="270"/>
      <c r="G183" s="2" t="str">
        <f t="shared" si="16"/>
        <v>-</v>
      </c>
    </row>
    <row r="184" spans="1:7" s="2" customFormat="1" ht="27.5" hidden="1" outlineLevel="1">
      <c r="A184" s="6" t="e">
        <f t="shared" si="24"/>
        <v>#REF!</v>
      </c>
      <c r="B184" s="6" t="e">
        <f>B182&amp;"02"</f>
        <v>#REF!</v>
      </c>
      <c r="C184" s="279"/>
      <c r="D184" s="260" t="s">
        <v>640</v>
      </c>
      <c r="E184" s="270"/>
      <c r="F184" s="270"/>
      <c r="G184" s="2" t="str">
        <f t="shared" si="16"/>
        <v>-</v>
      </c>
    </row>
    <row r="185" spans="1:7" s="2" customFormat="1" ht="27.5" hidden="1" outlineLevel="1">
      <c r="A185" s="6" t="e">
        <f t="shared" si="24"/>
        <v>#REF!</v>
      </c>
      <c r="B185" s="6" t="e">
        <f>B182&amp;"03"</f>
        <v>#REF!</v>
      </c>
      <c r="C185" s="279"/>
      <c r="D185" s="260" t="s">
        <v>640</v>
      </c>
      <c r="E185" s="269"/>
      <c r="F185" s="269"/>
      <c r="G185" s="2" t="str">
        <f t="shared" si="16"/>
        <v>-</v>
      </c>
    </row>
    <row r="186" spans="1:7" s="2" customFormat="1" ht="27.5" hidden="1" outlineLevel="1">
      <c r="A186" s="6" t="e">
        <f t="shared" si="24"/>
        <v>#REF!</v>
      </c>
      <c r="B186" s="6" t="e">
        <f>B182&amp;"04"</f>
        <v>#REF!</v>
      </c>
      <c r="C186" s="279"/>
      <c r="D186" s="260" t="s">
        <v>640</v>
      </c>
      <c r="E186" s="270"/>
      <c r="F186" s="270"/>
      <c r="G186" s="2" t="str">
        <f t="shared" si="16"/>
        <v>-</v>
      </c>
    </row>
    <row r="187" spans="1:7" s="2" customFormat="1" ht="27.5" hidden="1" outlineLevel="1">
      <c r="A187" s="6" t="e">
        <f t="shared" si="24"/>
        <v>#REF!</v>
      </c>
      <c r="B187" s="6" t="e">
        <f>B182&amp;"05"</f>
        <v>#REF!</v>
      </c>
      <c r="C187" s="279"/>
      <c r="D187" s="260" t="s">
        <v>640</v>
      </c>
      <c r="E187" s="269"/>
      <c r="F187" s="269"/>
      <c r="G187" s="2" t="str">
        <f t="shared" si="16"/>
        <v>-</v>
      </c>
    </row>
    <row r="188" spans="1:7" s="2" customFormat="1" ht="27.5" hidden="1" outlineLevel="1">
      <c r="A188" s="6" t="e">
        <f t="shared" si="24"/>
        <v>#REF!</v>
      </c>
      <c r="B188" s="6" t="e">
        <f>B182&amp;"06"</f>
        <v>#REF!</v>
      </c>
      <c r="C188" s="279"/>
      <c r="D188" s="260" t="s">
        <v>640</v>
      </c>
      <c r="E188" s="270"/>
      <c r="F188" s="270"/>
      <c r="G188" s="2" t="str">
        <f t="shared" si="16"/>
        <v>-</v>
      </c>
    </row>
    <row r="189" spans="1:7" s="2" customFormat="1" ht="27.5" hidden="1" outlineLevel="1">
      <c r="A189" s="6" t="e">
        <f t="shared" si="24"/>
        <v>#REF!</v>
      </c>
      <c r="B189" s="6" t="e">
        <f>B182&amp;"07"</f>
        <v>#REF!</v>
      </c>
      <c r="C189" s="279"/>
      <c r="D189" s="260" t="s">
        <v>640</v>
      </c>
      <c r="E189" s="269"/>
      <c r="F189" s="269"/>
      <c r="G189" s="2" t="str">
        <f t="shared" si="16"/>
        <v>-</v>
      </c>
    </row>
    <row r="190" spans="1:7" s="2" customFormat="1" ht="27.5" hidden="1" outlineLevel="1">
      <c r="A190" s="6" t="e">
        <f t="shared" si="24"/>
        <v>#REF!</v>
      </c>
      <c r="B190" s="6" t="e">
        <f>B182&amp;"08"</f>
        <v>#REF!</v>
      </c>
      <c r="C190" s="279"/>
      <c r="D190" s="260" t="s">
        <v>640</v>
      </c>
      <c r="E190" s="270"/>
      <c r="F190" s="270"/>
      <c r="G190" s="2" t="str">
        <f t="shared" si="16"/>
        <v>-</v>
      </c>
    </row>
    <row r="191" spans="1:7" s="2" customFormat="1" ht="27.5" hidden="1" outlineLevel="1">
      <c r="A191" s="6" t="e">
        <f t="shared" si="24"/>
        <v>#REF!</v>
      </c>
      <c r="B191" s="6" t="e">
        <f>B182&amp;"09"</f>
        <v>#REF!</v>
      </c>
      <c r="C191" s="279"/>
      <c r="D191" s="260" t="s">
        <v>640</v>
      </c>
      <c r="E191" s="269"/>
      <c r="F191" s="269"/>
      <c r="G191" s="2" t="str">
        <f t="shared" si="16"/>
        <v>-</v>
      </c>
    </row>
    <row r="192" spans="1:7" s="2" customFormat="1" ht="27.5" hidden="1" outlineLevel="1">
      <c r="A192" s="6" t="e">
        <f t="shared" si="24"/>
        <v>#REF!</v>
      </c>
      <c r="B192" s="6" t="e">
        <f>B182&amp;"10"</f>
        <v>#REF!</v>
      </c>
      <c r="C192" s="279"/>
      <c r="D192" s="260" t="s">
        <v>640</v>
      </c>
      <c r="E192" s="270"/>
      <c r="F192" s="270"/>
      <c r="G192" s="2" t="str">
        <f t="shared" si="16"/>
        <v>-</v>
      </c>
    </row>
    <row r="193" spans="1:7" s="2" customFormat="1" ht="27.5" hidden="1" outlineLevel="1">
      <c r="A193" s="6" t="e">
        <f t="shared" si="24"/>
        <v>#REF!</v>
      </c>
      <c r="B193" s="6" t="e">
        <f>B182&amp;"11"</f>
        <v>#REF!</v>
      </c>
      <c r="C193" s="279"/>
      <c r="D193" s="260" t="s">
        <v>640</v>
      </c>
      <c r="E193" s="269"/>
      <c r="F193" s="269"/>
      <c r="G193" s="2" t="str">
        <f t="shared" si="16"/>
        <v>-</v>
      </c>
    </row>
    <row r="194" spans="1:7" s="2" customFormat="1" ht="27.5" hidden="1" outlineLevel="1">
      <c r="A194" s="6" t="e">
        <f t="shared" si="24"/>
        <v>#REF!</v>
      </c>
      <c r="B194" s="6" t="e">
        <f>B182&amp;"12"</f>
        <v>#REF!</v>
      </c>
      <c r="C194" s="279"/>
      <c r="D194" s="260" t="s">
        <v>640</v>
      </c>
      <c r="E194" s="270"/>
      <c r="F194" s="270"/>
      <c r="G194" s="2" t="str">
        <f t="shared" si="16"/>
        <v>-</v>
      </c>
    </row>
    <row r="195" spans="1:7" s="2" customFormat="1" ht="27.5" hidden="1" outlineLevel="1">
      <c r="A195" s="263" t="e">
        <f t="shared" ref="A195" si="25">LEFT(B195,5)</f>
        <v>#REF!</v>
      </c>
      <c r="B195" s="262" t="e">
        <f>$B$12&amp;"15"</f>
        <v>#REF!</v>
      </c>
      <c r="C195" s="279"/>
      <c r="D195" s="260" t="s">
        <v>640</v>
      </c>
      <c r="E195" s="271"/>
      <c r="F195" s="271"/>
      <c r="G195" s="2" t="str">
        <f t="shared" si="16"/>
        <v>-</v>
      </c>
    </row>
    <row r="196" spans="1:7" s="2" customFormat="1" ht="27.5" hidden="1" outlineLevel="1">
      <c r="A196" s="6" t="e">
        <f t="shared" ref="A196:A207" si="26">LEFT(B196,7)</f>
        <v>#REF!</v>
      </c>
      <c r="B196" s="6" t="e">
        <f>B195&amp;"01"</f>
        <v>#REF!</v>
      </c>
      <c r="C196" s="279"/>
      <c r="D196" s="260" t="s">
        <v>640</v>
      </c>
      <c r="E196" s="270"/>
      <c r="F196" s="270"/>
      <c r="G196" s="2" t="str">
        <f t="shared" si="16"/>
        <v>-</v>
      </c>
    </row>
    <row r="197" spans="1:7" s="2" customFormat="1" ht="27.5" hidden="1" outlineLevel="1">
      <c r="A197" s="6" t="e">
        <f t="shared" si="26"/>
        <v>#REF!</v>
      </c>
      <c r="B197" s="6" t="e">
        <f>B195&amp;"02"</f>
        <v>#REF!</v>
      </c>
      <c r="C197" s="279"/>
      <c r="D197" s="260" t="s">
        <v>640</v>
      </c>
      <c r="E197" s="270"/>
      <c r="F197" s="270"/>
      <c r="G197" s="2" t="str">
        <f t="shared" si="16"/>
        <v>-</v>
      </c>
    </row>
    <row r="198" spans="1:7" s="2" customFormat="1" ht="27.5" hidden="1" outlineLevel="1">
      <c r="A198" s="6" t="e">
        <f t="shared" si="26"/>
        <v>#REF!</v>
      </c>
      <c r="B198" s="6" t="e">
        <f>B195&amp;"03"</f>
        <v>#REF!</v>
      </c>
      <c r="C198" s="279"/>
      <c r="D198" s="260" t="s">
        <v>640</v>
      </c>
      <c r="E198" s="269"/>
      <c r="F198" s="269"/>
      <c r="G198" s="2" t="str">
        <f t="shared" si="16"/>
        <v>-</v>
      </c>
    </row>
    <row r="199" spans="1:7" s="2" customFormat="1" ht="27.5" hidden="1" outlineLevel="1">
      <c r="A199" s="6" t="e">
        <f t="shared" si="26"/>
        <v>#REF!</v>
      </c>
      <c r="B199" s="6" t="e">
        <f>B195&amp;"04"</f>
        <v>#REF!</v>
      </c>
      <c r="C199" s="279"/>
      <c r="D199" s="260" t="s">
        <v>640</v>
      </c>
      <c r="E199" s="270"/>
      <c r="F199" s="270"/>
      <c r="G199" s="2" t="str">
        <f t="shared" si="16"/>
        <v>-</v>
      </c>
    </row>
    <row r="200" spans="1:7" s="2" customFormat="1" ht="27.5" hidden="1" outlineLevel="1">
      <c r="A200" s="6" t="e">
        <f t="shared" si="26"/>
        <v>#REF!</v>
      </c>
      <c r="B200" s="6" t="e">
        <f>B195&amp;"05"</f>
        <v>#REF!</v>
      </c>
      <c r="C200" s="279"/>
      <c r="D200" s="260" t="s">
        <v>640</v>
      </c>
      <c r="E200" s="269"/>
      <c r="F200" s="269"/>
      <c r="G200" s="2" t="str">
        <f t="shared" si="16"/>
        <v>-</v>
      </c>
    </row>
    <row r="201" spans="1:7" s="2" customFormat="1" ht="27.5" hidden="1" outlineLevel="1">
      <c r="A201" s="6" t="e">
        <f t="shared" si="26"/>
        <v>#REF!</v>
      </c>
      <c r="B201" s="6" t="e">
        <f>B195&amp;"06"</f>
        <v>#REF!</v>
      </c>
      <c r="C201" s="279"/>
      <c r="D201" s="260" t="s">
        <v>640</v>
      </c>
      <c r="E201" s="270"/>
      <c r="F201" s="270"/>
      <c r="G201" s="2" t="str">
        <f t="shared" si="16"/>
        <v>-</v>
      </c>
    </row>
    <row r="202" spans="1:7" s="2" customFormat="1" ht="27.5" hidden="1" outlineLevel="1">
      <c r="A202" s="6" t="e">
        <f t="shared" si="26"/>
        <v>#REF!</v>
      </c>
      <c r="B202" s="6" t="e">
        <f>B195&amp;"07"</f>
        <v>#REF!</v>
      </c>
      <c r="C202" s="279"/>
      <c r="D202" s="260" t="s">
        <v>640</v>
      </c>
      <c r="E202" s="269"/>
      <c r="F202" s="269"/>
      <c r="G202" s="2" t="str">
        <f t="shared" si="16"/>
        <v>-</v>
      </c>
    </row>
    <row r="203" spans="1:7" s="2" customFormat="1" ht="27.5" hidden="1" outlineLevel="1">
      <c r="A203" s="6" t="e">
        <f t="shared" si="26"/>
        <v>#REF!</v>
      </c>
      <c r="B203" s="6" t="e">
        <f>B195&amp;"08"</f>
        <v>#REF!</v>
      </c>
      <c r="C203" s="279"/>
      <c r="D203" s="260" t="s">
        <v>640</v>
      </c>
      <c r="E203" s="270"/>
      <c r="F203" s="270"/>
      <c r="G203" s="2" t="str">
        <f t="shared" si="16"/>
        <v>-</v>
      </c>
    </row>
    <row r="204" spans="1:7" s="2" customFormat="1" ht="27.5" hidden="1" outlineLevel="1">
      <c r="A204" s="6" t="e">
        <f t="shared" si="26"/>
        <v>#REF!</v>
      </c>
      <c r="B204" s="6" t="e">
        <f>B195&amp;"09"</f>
        <v>#REF!</v>
      </c>
      <c r="C204" s="279"/>
      <c r="D204" s="260" t="s">
        <v>640</v>
      </c>
      <c r="E204" s="269"/>
      <c r="F204" s="269"/>
      <c r="G204" s="2" t="str">
        <f t="shared" ref="G204:G207" si="27">IF(AND(D204&lt;&gt;"",E204&lt;&gt;""),"ok","-")</f>
        <v>-</v>
      </c>
    </row>
    <row r="205" spans="1:7" s="2" customFormat="1" ht="27.5" hidden="1" outlineLevel="1">
      <c r="A205" s="6" t="e">
        <f t="shared" si="26"/>
        <v>#REF!</v>
      </c>
      <c r="B205" s="6" t="e">
        <f>B195&amp;"10"</f>
        <v>#REF!</v>
      </c>
      <c r="C205" s="279"/>
      <c r="D205" s="260" t="s">
        <v>640</v>
      </c>
      <c r="E205" s="270"/>
      <c r="F205" s="270"/>
      <c r="G205" s="2" t="str">
        <f t="shared" si="27"/>
        <v>-</v>
      </c>
    </row>
    <row r="206" spans="1:7" s="2" customFormat="1" ht="27.5" hidden="1" outlineLevel="1">
      <c r="A206" s="6" t="e">
        <f t="shared" si="26"/>
        <v>#REF!</v>
      </c>
      <c r="B206" s="6" t="e">
        <f>B195&amp;"11"</f>
        <v>#REF!</v>
      </c>
      <c r="C206" s="279"/>
      <c r="D206" s="260" t="s">
        <v>640</v>
      </c>
      <c r="E206" s="269"/>
      <c r="F206" s="269"/>
      <c r="G206" s="2" t="str">
        <f t="shared" si="27"/>
        <v>-</v>
      </c>
    </row>
    <row r="207" spans="1:7" s="2" customFormat="1" ht="27.5" hidden="1" outlineLevel="1">
      <c r="A207" s="6" t="e">
        <f t="shared" si="26"/>
        <v>#REF!</v>
      </c>
      <c r="B207" s="6" t="e">
        <f>B195&amp;"12"</f>
        <v>#REF!</v>
      </c>
      <c r="C207" s="280"/>
      <c r="D207" s="260" t="s">
        <v>640</v>
      </c>
      <c r="E207" s="272"/>
      <c r="F207" s="272"/>
      <c r="G207" s="2" t="str">
        <f t="shared" si="27"/>
        <v>-</v>
      </c>
    </row>
    <row r="208" spans="1:7" ht="24.95" customHeight="1" collapsed="1">
      <c r="C208" s="249"/>
      <c r="D208" s="260"/>
      <c r="E208" s="249"/>
      <c r="F208" s="249"/>
    </row>
    <row r="209" ht="15.65" customHeight="1"/>
    <row r="210" ht="15.65" customHeight="1"/>
    <row r="211" ht="15.65" customHeight="1"/>
    <row r="212" ht="15.65" customHeight="1"/>
    <row r="213" ht="15.65" customHeight="1"/>
    <row r="214" ht="15.65" customHeight="1"/>
    <row r="215" ht="15.65" customHeight="1"/>
    <row r="216" ht="15.65" customHeight="1"/>
    <row r="217" ht="15.65" customHeight="1"/>
  </sheetData>
  <autoFilter ref="G10:G207" xr:uid="{00000000-0009-0000-0000-000000000000}"/>
  <mergeCells count="1">
    <mergeCell ref="C11:C13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  <pageSetUpPr fitToPage="1"/>
  </sheetPr>
  <dimension ref="A1:M133"/>
  <sheetViews>
    <sheetView zoomScale="62" zoomScaleNormal="62" workbookViewId="0">
      <selection activeCell="F9" sqref="F9:K9"/>
    </sheetView>
  </sheetViews>
  <sheetFormatPr defaultRowHeight="14.75" outlineLevelRow="1"/>
  <cols>
    <col min="1" max="1" width="10.31640625" style="3" customWidth="1"/>
    <col min="2" max="2" width="13.86328125" style="3" customWidth="1"/>
    <col min="3" max="3" width="44.54296875" customWidth="1"/>
    <col min="4" max="4" width="9.86328125" customWidth="1"/>
    <col min="5" max="5" width="14.40625" customWidth="1"/>
    <col min="6" max="6" width="52.40625" customWidth="1"/>
    <col min="7" max="7" width="50.54296875" customWidth="1"/>
    <col min="8" max="8" width="53.86328125" customWidth="1"/>
    <col min="9" max="9" width="29.86328125" customWidth="1"/>
    <col min="10" max="10" width="35.86328125" customWidth="1"/>
    <col min="11" max="11" width="38" customWidth="1"/>
  </cols>
  <sheetData>
    <row r="1" spans="1:12" ht="9.9499999999999993" customHeight="1"/>
    <row r="2" spans="1:12" ht="9.9499999999999993" customHeight="1"/>
    <row r="3" spans="1:12" ht="9.9499999999999993" customHeight="1"/>
    <row r="4" spans="1:12" ht="9.9499999999999993" customHeight="1"/>
    <row r="5" spans="1:12" s="258" customFormat="1" ht="30" customHeight="1">
      <c r="A5" s="257"/>
      <c r="B5" s="257"/>
      <c r="C5" s="252" t="s">
        <v>521</v>
      </c>
      <c r="D5" s="252"/>
      <c r="E5" s="252"/>
      <c r="F5" s="252"/>
      <c r="G5" s="252"/>
      <c r="H5" s="252"/>
      <c r="I5" s="252"/>
      <c r="J5" s="252"/>
      <c r="K5" s="252"/>
    </row>
    <row r="6" spans="1:12" ht="21.75" customHeight="1" thickBot="1">
      <c r="K6" s="45" t="s">
        <v>502</v>
      </c>
    </row>
    <row r="7" spans="1:12" ht="21.75" hidden="1" customHeight="1" thickBot="1">
      <c r="D7" s="266" t="s">
        <v>423</v>
      </c>
      <c r="E7" s="266" t="s">
        <v>423</v>
      </c>
      <c r="F7" s="267">
        <f>[4]Costing!$G$11</f>
        <v>10101</v>
      </c>
      <c r="K7" s="273" t="s">
        <v>1</v>
      </c>
    </row>
    <row r="8" spans="1:12" s="2" customFormat="1" ht="21.75" hidden="1" customHeight="1" thickBot="1">
      <c r="A8" s="7"/>
      <c r="B8" s="7"/>
      <c r="C8" s="255"/>
      <c r="G8" s="256"/>
      <c r="H8" s="256"/>
      <c r="I8" s="256"/>
      <c r="J8" s="256"/>
      <c r="K8" s="256"/>
    </row>
    <row r="9" spans="1:12" s="7" customFormat="1" ht="23.25" thickTop="1">
      <c r="C9" s="442" t="s">
        <v>588</v>
      </c>
      <c r="D9" s="445" t="s">
        <v>534</v>
      </c>
      <c r="E9" s="445" t="s">
        <v>589</v>
      </c>
      <c r="F9" s="438" t="s">
        <v>511</v>
      </c>
      <c r="G9" s="438"/>
      <c r="H9" s="438"/>
      <c r="I9" s="438"/>
      <c r="J9" s="438"/>
      <c r="K9" s="439"/>
    </row>
    <row r="10" spans="1:12" s="1" customFormat="1" ht="25.25">
      <c r="A10" s="4" t="s">
        <v>422</v>
      </c>
      <c r="B10" s="4" t="s">
        <v>420</v>
      </c>
      <c r="C10" s="443"/>
      <c r="D10" s="436"/>
      <c r="E10" s="436"/>
      <c r="F10" s="436" t="s">
        <v>590</v>
      </c>
      <c r="G10" s="436" t="s">
        <v>591</v>
      </c>
      <c r="H10" s="446" t="s">
        <v>536</v>
      </c>
      <c r="I10" s="446"/>
      <c r="J10" s="436" t="s">
        <v>538</v>
      </c>
      <c r="K10" s="440" t="s">
        <v>537</v>
      </c>
    </row>
    <row r="11" spans="1:12" s="1" customFormat="1" ht="29.25" customHeight="1" thickBot="1">
      <c r="A11" s="5"/>
      <c r="B11" s="5"/>
      <c r="C11" s="444"/>
      <c r="D11" s="437"/>
      <c r="E11" s="437"/>
      <c r="F11" s="437"/>
      <c r="G11" s="437"/>
      <c r="H11" s="394" t="s">
        <v>479</v>
      </c>
      <c r="I11" s="394" t="s">
        <v>592</v>
      </c>
      <c r="J11" s="437"/>
      <c r="K11" s="441"/>
    </row>
    <row r="12" spans="1:12" s="2" customFormat="1" ht="45.75" thickTop="1">
      <c r="A12" s="6"/>
      <c r="B12" s="253">
        <f>[4]Costing!$G$11</f>
        <v>10101</v>
      </c>
      <c r="C12" s="334" t="str">
        <f>VLOOKUP($B12,[4]BSP1!$B$12:$D$207,3)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2" s="335"/>
      <c r="E12" s="336">
        <f>E18+E25+E32+E38+E45+E54+E61+E68+E75+E82+E89+E96+E103+E110+E117</f>
        <v>3639</v>
      </c>
      <c r="F12" s="337"/>
      <c r="G12" s="337"/>
      <c r="H12" s="337"/>
      <c r="I12" s="337"/>
      <c r="J12" s="337"/>
      <c r="K12" s="337"/>
      <c r="L12" s="2" t="str">
        <f>IF(OR(E12&gt;0,F12&lt;&gt;0,G12&lt;&gt;0,H12&lt;&gt;0),"ok","-")</f>
        <v>ok</v>
      </c>
    </row>
    <row r="13" spans="1:12" s="2" customFormat="1" ht="308.45" customHeight="1">
      <c r="A13" s="6"/>
      <c r="B13" s="6"/>
      <c r="C13" s="371" t="s">
        <v>729</v>
      </c>
      <c r="D13" s="372" t="s">
        <v>526</v>
      </c>
      <c r="E13" s="373"/>
      <c r="F13" s="374" t="s">
        <v>648</v>
      </c>
      <c r="G13" s="374" t="s">
        <v>587</v>
      </c>
      <c r="H13" s="374" t="s">
        <v>635</v>
      </c>
      <c r="I13" s="374" t="s">
        <v>728</v>
      </c>
      <c r="J13" s="374" t="s">
        <v>649</v>
      </c>
      <c r="K13" s="374" t="s">
        <v>688</v>
      </c>
      <c r="L13" s="2" t="str">
        <f>IF(OR(E13&gt;0,F13&lt;&gt;0,G13&lt;&gt;0,H13&lt;&gt;0),"ok","-")</f>
        <v>ok</v>
      </c>
    </row>
    <row r="14" spans="1:12" s="2" customFormat="1" ht="69" customHeight="1">
      <c r="A14" s="6"/>
      <c r="B14" s="6"/>
      <c r="C14" s="410" t="s">
        <v>730</v>
      </c>
      <c r="D14" s="375"/>
      <c r="E14" s="376"/>
      <c r="F14" s="374" t="s">
        <v>593</v>
      </c>
      <c r="G14" s="374" t="s">
        <v>594</v>
      </c>
      <c r="H14" s="374" t="s">
        <v>692</v>
      </c>
      <c r="J14" s="374" t="s">
        <v>693</v>
      </c>
      <c r="K14" s="393" t="s">
        <v>694</v>
      </c>
      <c r="L14" s="2" t="str">
        <f>IF(OR(E14&gt;0,F14&lt;&gt;0,G14&lt;&gt;0,H14&lt;&gt;0),"ok","-")</f>
        <v>ok</v>
      </c>
    </row>
    <row r="15" spans="1:12" s="2" customFormat="1" ht="112.5">
      <c r="A15" s="6"/>
      <c r="B15" s="6"/>
      <c r="C15" s="410" t="s">
        <v>738</v>
      </c>
      <c r="D15" s="375"/>
      <c r="E15" s="377"/>
      <c r="F15" s="374" t="s">
        <v>595</v>
      </c>
      <c r="G15" s="374" t="s">
        <v>739</v>
      </c>
      <c r="H15" s="374" t="s">
        <v>740</v>
      </c>
      <c r="I15" s="418" t="s">
        <v>741</v>
      </c>
      <c r="J15" s="374" t="s">
        <v>742</v>
      </c>
      <c r="K15" s="374" t="s">
        <v>743</v>
      </c>
      <c r="L15" s="2" t="str">
        <f>IF(OR(E15&gt;0,F15&lt;&gt;0,G15&lt;&gt;0,H15&lt;&gt;0),"ok","-")</f>
        <v>ok</v>
      </c>
    </row>
    <row r="16" spans="1:12" s="2" customFormat="1" ht="292.5">
      <c r="A16" s="6"/>
      <c r="B16" s="6"/>
      <c r="C16" s="410" t="s">
        <v>731</v>
      </c>
      <c r="D16" s="375"/>
      <c r="E16" s="339"/>
      <c r="F16" s="378" t="s">
        <v>636</v>
      </c>
      <c r="G16" s="378" t="s">
        <v>636</v>
      </c>
      <c r="H16" s="388" t="s">
        <v>735</v>
      </c>
      <c r="I16" s="378"/>
      <c r="J16" s="388" t="s">
        <v>736</v>
      </c>
      <c r="K16" s="388" t="s">
        <v>737</v>
      </c>
    </row>
    <row r="17" spans="1:12" s="2" customFormat="1" ht="247.5">
      <c r="A17" s="6"/>
      <c r="B17" s="6"/>
      <c r="C17" s="410" t="s">
        <v>732</v>
      </c>
      <c r="D17" s="375"/>
      <c r="E17" s="339"/>
      <c r="F17" s="378" t="s">
        <v>636</v>
      </c>
      <c r="G17" s="378" t="s">
        <v>636</v>
      </c>
      <c r="H17" s="374" t="s">
        <v>689</v>
      </c>
      <c r="I17" s="378"/>
      <c r="J17" s="374" t="s">
        <v>690</v>
      </c>
      <c r="K17" s="374" t="s">
        <v>691</v>
      </c>
    </row>
    <row r="18" spans="1:12" s="2" customFormat="1" ht="45">
      <c r="A18" s="6"/>
      <c r="B18" s="285" t="str">
        <f>$B$12&amp;"01"</f>
        <v>1010101</v>
      </c>
      <c r="C18" s="347" t="str">
        <f>VLOOKUP($B18,'[5]BSP-Table1A'!$B$12:$D$42,3)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8" s="348"/>
      <c r="E18" s="349">
        <f>VLOOKUP($B18,[4]BSP4!$B$12:$F$187,5,FALSE)</f>
        <v>1341.6000000000001</v>
      </c>
      <c r="F18" s="350"/>
      <c r="G18" s="350"/>
      <c r="H18" s="350"/>
      <c r="I18" s="350"/>
      <c r="J18" s="350"/>
      <c r="K18" s="350"/>
      <c r="L18" s="2" t="str">
        <f t="shared" ref="L18:L29" si="0">IF(OR(E18&gt;0,F18&lt;&gt;0,G18&lt;&gt;0,H18&lt;&gt;0),"ok","-")</f>
        <v>ok</v>
      </c>
    </row>
    <row r="19" spans="1:12" s="2" customFormat="1" ht="147.65" customHeight="1">
      <c r="A19" s="6"/>
      <c r="B19" s="6"/>
      <c r="C19" s="352" t="s">
        <v>698</v>
      </c>
      <c r="D19" s="338" t="s">
        <v>527</v>
      </c>
      <c r="E19" s="339"/>
      <c r="F19" s="353" t="s">
        <v>596</v>
      </c>
      <c r="G19" s="353" t="s">
        <v>598</v>
      </c>
      <c r="H19" s="353" t="s">
        <v>600</v>
      </c>
      <c r="I19" s="340"/>
      <c r="J19" s="353" t="s">
        <v>600</v>
      </c>
      <c r="K19" s="353" t="s">
        <v>600</v>
      </c>
      <c r="L19" s="2" t="str">
        <f t="shared" si="0"/>
        <v>ok</v>
      </c>
    </row>
    <row r="20" spans="1:12" s="2" customFormat="1" ht="62.15" customHeight="1">
      <c r="A20" s="6"/>
      <c r="B20" s="6"/>
      <c r="C20" s="352" t="s">
        <v>699</v>
      </c>
      <c r="D20" s="343"/>
      <c r="E20" s="344"/>
      <c r="F20" s="341" t="s">
        <v>597</v>
      </c>
      <c r="G20" s="341" t="s">
        <v>599</v>
      </c>
      <c r="H20" s="341" t="s">
        <v>597</v>
      </c>
      <c r="I20" s="340"/>
      <c r="J20" s="341" t="s">
        <v>601</v>
      </c>
      <c r="K20" s="341" t="s">
        <v>601</v>
      </c>
      <c r="L20" s="2" t="str">
        <f t="shared" si="0"/>
        <v>ok</v>
      </c>
    </row>
    <row r="21" spans="1:12" s="2" customFormat="1" ht="24.95" hidden="1" customHeight="1" outlineLevel="1">
      <c r="A21" s="6"/>
      <c r="B21" s="6"/>
      <c r="C21" s="342" t="s">
        <v>530</v>
      </c>
      <c r="D21" s="343"/>
      <c r="E21" s="345"/>
      <c r="F21" s="340"/>
      <c r="G21" s="340"/>
      <c r="H21" s="340"/>
      <c r="I21" s="340"/>
      <c r="J21" s="340"/>
      <c r="K21" s="340"/>
      <c r="L21" s="2" t="str">
        <f t="shared" si="0"/>
        <v>-</v>
      </c>
    </row>
    <row r="22" spans="1:12" s="2" customFormat="1" ht="24.95" hidden="1" customHeight="1" outlineLevel="1">
      <c r="A22" s="6"/>
      <c r="B22" s="6"/>
      <c r="C22" s="342" t="s">
        <v>531</v>
      </c>
      <c r="D22" s="343"/>
      <c r="E22" s="344"/>
      <c r="F22" s="340"/>
      <c r="G22" s="340"/>
      <c r="H22" s="340"/>
      <c r="I22" s="340"/>
      <c r="J22" s="340"/>
      <c r="K22" s="340"/>
      <c r="L22" s="2" t="str">
        <f t="shared" si="0"/>
        <v>-</v>
      </c>
    </row>
    <row r="23" spans="1:12" s="2" customFormat="1" ht="24.95" hidden="1" customHeight="1" outlineLevel="1">
      <c r="A23" s="6"/>
      <c r="B23" s="6"/>
      <c r="C23" s="342" t="s">
        <v>532</v>
      </c>
      <c r="D23" s="343"/>
      <c r="E23" s="345"/>
      <c r="F23" s="340"/>
      <c r="G23" s="340"/>
      <c r="H23" s="340"/>
      <c r="I23" s="340"/>
      <c r="J23" s="340"/>
      <c r="K23" s="340"/>
      <c r="L23" s="2" t="str">
        <f t="shared" si="0"/>
        <v>-</v>
      </c>
    </row>
    <row r="24" spans="1:12" s="2" customFormat="1" ht="24.95" hidden="1" customHeight="1" outlineLevel="1">
      <c r="A24" s="6"/>
      <c r="B24" s="6"/>
      <c r="C24" s="342" t="s">
        <v>533</v>
      </c>
      <c r="D24" s="396"/>
      <c r="E24" s="346"/>
      <c r="F24" s="340"/>
      <c r="G24" s="340"/>
      <c r="H24" s="340"/>
      <c r="I24" s="340"/>
      <c r="J24" s="340"/>
      <c r="K24" s="340"/>
      <c r="L24" s="2" t="str">
        <f t="shared" si="0"/>
        <v>-</v>
      </c>
    </row>
    <row r="25" spans="1:12" s="2" customFormat="1" ht="45" collapsed="1">
      <c r="A25" s="6"/>
      <c r="B25" s="285" t="str">
        <f>$B$12&amp;"02"</f>
        <v>1010102</v>
      </c>
      <c r="C25" s="354" t="str">
        <f>VLOOKUP($B25,'[5]BSP-Table1A'!$B$12:$D$42,3)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5" s="348"/>
      <c r="E25" s="349">
        <f>VLOOKUP($B25,[4]BSP4!$B$12:$F$187,5,FALSE)</f>
        <v>405.6</v>
      </c>
      <c r="F25" s="350"/>
      <c r="G25" s="350"/>
      <c r="H25" s="350"/>
      <c r="I25" s="350"/>
      <c r="J25" s="350"/>
      <c r="K25" s="350"/>
      <c r="L25" s="2" t="str">
        <f t="shared" si="0"/>
        <v>ok</v>
      </c>
    </row>
    <row r="26" spans="1:12" s="2" customFormat="1" ht="292.5">
      <c r="A26" s="6"/>
      <c r="B26" s="6"/>
      <c r="C26" s="397" t="s">
        <v>700</v>
      </c>
      <c r="D26" s="401"/>
      <c r="E26" s="400"/>
      <c r="F26" s="398" t="s">
        <v>602</v>
      </c>
      <c r="G26" s="398" t="s">
        <v>603</v>
      </c>
      <c r="H26" s="399" t="s">
        <v>605</v>
      </c>
      <c r="I26" s="399" t="s">
        <v>604</v>
      </c>
      <c r="J26" s="399" t="s">
        <v>605</v>
      </c>
      <c r="K26" s="398" t="s">
        <v>605</v>
      </c>
      <c r="L26" s="2" t="str">
        <f t="shared" si="0"/>
        <v>ok</v>
      </c>
    </row>
    <row r="27" spans="1:12" s="2" customFormat="1" ht="222" customHeight="1">
      <c r="A27" s="6"/>
      <c r="B27" s="6"/>
      <c r="C27" s="355" t="s">
        <v>701</v>
      </c>
      <c r="D27" s="343"/>
      <c r="E27" s="345"/>
      <c r="F27" s="395" t="s">
        <v>606</v>
      </c>
      <c r="G27" s="356" t="s">
        <v>607</v>
      </c>
      <c r="H27" s="356" t="s">
        <v>608</v>
      </c>
      <c r="I27" s="340"/>
      <c r="J27" s="357" t="s">
        <v>609</v>
      </c>
      <c r="K27" s="357" t="s">
        <v>609</v>
      </c>
      <c r="L27" s="2" t="str">
        <f t="shared" si="0"/>
        <v>ok</v>
      </c>
    </row>
    <row r="28" spans="1:12" s="2" customFormat="1" ht="187.5" customHeight="1">
      <c r="A28" s="6"/>
      <c r="B28" s="6"/>
      <c r="C28" s="358" t="s">
        <v>702</v>
      </c>
      <c r="D28" s="343"/>
      <c r="E28" s="344"/>
      <c r="F28" s="341" t="s">
        <v>610</v>
      </c>
      <c r="G28" s="341" t="s">
        <v>611</v>
      </c>
      <c r="H28" s="341" t="s">
        <v>720</v>
      </c>
      <c r="I28" s="340"/>
      <c r="J28" s="341" t="s">
        <v>721</v>
      </c>
      <c r="K28" s="341" t="s">
        <v>723</v>
      </c>
      <c r="L28" s="2" t="str">
        <f t="shared" si="0"/>
        <v>ok</v>
      </c>
    </row>
    <row r="29" spans="1:12" s="2" customFormat="1" ht="225">
      <c r="A29" s="6"/>
      <c r="B29" s="6"/>
      <c r="C29" s="359" t="s">
        <v>703</v>
      </c>
      <c r="D29" s="362"/>
      <c r="E29" s="363"/>
      <c r="F29" s="361" t="s">
        <v>612</v>
      </c>
      <c r="G29" s="361" t="s">
        <v>613</v>
      </c>
      <c r="H29" s="361" t="s">
        <v>614</v>
      </c>
      <c r="I29" s="361"/>
      <c r="J29" s="361" t="s">
        <v>724</v>
      </c>
      <c r="K29" s="361" t="s">
        <v>725</v>
      </c>
      <c r="L29" s="2" t="str">
        <f t="shared" si="0"/>
        <v>ok</v>
      </c>
    </row>
    <row r="30" spans="1:12" s="2" customFormat="1" ht="325.5" customHeight="1">
      <c r="A30" s="6"/>
      <c r="B30" s="6"/>
      <c r="C30" s="397" t="s">
        <v>704</v>
      </c>
      <c r="D30" s="411"/>
      <c r="E30" s="412"/>
      <c r="F30" s="398" t="s">
        <v>615</v>
      </c>
      <c r="G30" s="398" t="s">
        <v>616</v>
      </c>
      <c r="H30" s="398" t="s">
        <v>727</v>
      </c>
      <c r="I30" s="413"/>
      <c r="J30" s="398" t="s">
        <v>726</v>
      </c>
      <c r="K30" s="398" t="s">
        <v>726</v>
      </c>
    </row>
    <row r="31" spans="1:12" s="2" customFormat="1" ht="333.95" customHeight="1">
      <c r="A31" s="6"/>
      <c r="B31" s="6"/>
      <c r="C31" s="364" t="s">
        <v>617</v>
      </c>
      <c r="D31" s="396"/>
      <c r="E31" s="346"/>
      <c r="F31" s="365" t="s">
        <v>618</v>
      </c>
      <c r="G31" s="366" t="s">
        <v>619</v>
      </c>
      <c r="H31" s="365" t="s">
        <v>722</v>
      </c>
      <c r="I31" s="365" t="s">
        <v>620</v>
      </c>
      <c r="J31" s="366" t="s">
        <v>621</v>
      </c>
      <c r="K31" s="366" t="s">
        <v>621</v>
      </c>
      <c r="L31" s="2" t="str">
        <f t="shared" ref="L31:L47" si="1">IF(OR(E31&gt;0,F31&lt;&gt;0,G31&lt;&gt;0,H31&lt;&gt;0),"ok","-")</f>
        <v>ok</v>
      </c>
    </row>
    <row r="32" spans="1:12" s="2" customFormat="1" ht="51.65" customHeight="1">
      <c r="A32" s="6"/>
      <c r="B32" s="285" t="str">
        <f>$B$12&amp;"03"</f>
        <v>1010103</v>
      </c>
      <c r="C32" s="347" t="str">
        <f>VLOOKUP($B32,[4]BSP1!$B$12:$D$207,3)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D32" s="348"/>
      <c r="E32" s="349">
        <f>VLOOKUP($B32,[4]BSP4!$B$12:$F$187,5,FALSE)</f>
        <v>492.19999999999993</v>
      </c>
      <c r="F32" s="350"/>
      <c r="G32" s="350"/>
      <c r="H32" s="350"/>
      <c r="I32" s="350"/>
      <c r="J32" s="350"/>
      <c r="K32" s="350"/>
      <c r="L32" s="2" t="str">
        <f t="shared" si="1"/>
        <v>ok</v>
      </c>
    </row>
    <row r="33" spans="1:12" s="2" customFormat="1" ht="84" customHeight="1">
      <c r="A33" s="6"/>
      <c r="B33" s="6"/>
      <c r="C33" s="429" t="s">
        <v>695</v>
      </c>
      <c r="D33" s="338"/>
      <c r="E33" s="339"/>
      <c r="F33" s="385" t="s">
        <v>650</v>
      </c>
      <c r="G33" s="367" t="s">
        <v>622</v>
      </c>
      <c r="H33" s="367" t="s">
        <v>623</v>
      </c>
      <c r="I33" s="351"/>
      <c r="J33" s="367" t="s">
        <v>623</v>
      </c>
      <c r="K33" s="367" t="s">
        <v>623</v>
      </c>
      <c r="L33" s="2" t="str">
        <f t="shared" si="1"/>
        <v>ok</v>
      </c>
    </row>
    <row r="34" spans="1:12" s="2" customFormat="1" ht="71.150000000000006" customHeight="1">
      <c r="A34" s="6"/>
      <c r="B34" s="6"/>
      <c r="C34" s="430"/>
      <c r="D34" s="343"/>
      <c r="E34" s="344"/>
      <c r="F34" s="385" t="s">
        <v>651</v>
      </c>
      <c r="G34" s="368" t="s">
        <v>624</v>
      </c>
      <c r="H34" s="368" t="s">
        <v>624</v>
      </c>
      <c r="I34" s="351"/>
      <c r="J34" s="368" t="s">
        <v>624</v>
      </c>
      <c r="K34" s="369" t="s">
        <v>624</v>
      </c>
      <c r="L34" s="2" t="str">
        <f t="shared" si="1"/>
        <v>ok</v>
      </c>
    </row>
    <row r="35" spans="1:12" s="2" customFormat="1" ht="106.5" customHeight="1">
      <c r="A35" s="6"/>
      <c r="B35" s="6"/>
      <c r="C35" s="430"/>
      <c r="D35" s="343"/>
      <c r="E35" s="345"/>
      <c r="F35" s="385"/>
      <c r="G35" s="367" t="s">
        <v>625</v>
      </c>
      <c r="H35" s="367" t="s">
        <v>625</v>
      </c>
      <c r="I35" s="351"/>
      <c r="J35" s="367" t="s">
        <v>625</v>
      </c>
      <c r="K35" s="367" t="s">
        <v>625</v>
      </c>
      <c r="L35" s="2" t="str">
        <f t="shared" si="1"/>
        <v>ok</v>
      </c>
    </row>
    <row r="36" spans="1:12" s="2" customFormat="1" ht="80.150000000000006" customHeight="1">
      <c r="A36" s="6"/>
      <c r="B36" s="6"/>
      <c r="C36" s="430"/>
      <c r="D36" s="343"/>
      <c r="E36" s="344"/>
      <c r="F36" s="385"/>
      <c r="G36" s="367" t="s">
        <v>626</v>
      </c>
      <c r="H36" s="367" t="s">
        <v>626</v>
      </c>
      <c r="I36" s="351"/>
      <c r="J36" s="367" t="s">
        <v>626</v>
      </c>
      <c r="K36" s="367" t="s">
        <v>626</v>
      </c>
      <c r="L36" s="2" t="str">
        <f t="shared" si="1"/>
        <v>ok</v>
      </c>
    </row>
    <row r="37" spans="1:12" s="2" customFormat="1" ht="24.95" hidden="1" customHeight="1">
      <c r="A37" s="6"/>
      <c r="B37" s="6"/>
      <c r="C37" s="342" t="s">
        <v>533</v>
      </c>
      <c r="D37" s="396"/>
      <c r="E37" s="346"/>
      <c r="F37" s="340"/>
      <c r="G37" s="340"/>
      <c r="H37" s="340"/>
      <c r="I37" s="340"/>
      <c r="J37" s="340"/>
      <c r="K37" s="340"/>
      <c r="L37" s="2" t="str">
        <f t="shared" si="1"/>
        <v>-</v>
      </c>
    </row>
    <row r="38" spans="1:12" s="2" customFormat="1" ht="45">
      <c r="A38" s="6"/>
      <c r="B38" s="285" t="str">
        <f>$B$12&amp;"04"</f>
        <v>1010104</v>
      </c>
      <c r="C38" s="347" t="str">
        <f>VLOOKUP($B38,[4]BSP1!$B$12:$D$207,3)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38" s="348"/>
      <c r="E38" s="349">
        <f>VLOOKUP($B38,[4]BSP4!$B$12:$F$187,5,FALSE)</f>
        <v>899.59999999999991</v>
      </c>
      <c r="F38" s="350"/>
      <c r="G38" s="350"/>
      <c r="H38" s="350"/>
      <c r="I38" s="350"/>
      <c r="J38" s="350"/>
      <c r="K38" s="350"/>
      <c r="L38" s="2" t="str">
        <f t="shared" si="1"/>
        <v>ok</v>
      </c>
    </row>
    <row r="39" spans="1:12" s="2" customFormat="1" ht="67.5">
      <c r="A39" s="6"/>
      <c r="B39" s="6"/>
      <c r="C39" s="431" t="s">
        <v>733</v>
      </c>
      <c r="D39" s="338"/>
      <c r="E39" s="339"/>
      <c r="F39" s="387" t="s">
        <v>652</v>
      </c>
      <c r="G39" s="341" t="s">
        <v>653</v>
      </c>
      <c r="H39" s="341" t="s">
        <v>654</v>
      </c>
      <c r="I39" s="385"/>
      <c r="J39" s="341" t="s">
        <v>696</v>
      </c>
      <c r="K39" s="341" t="s">
        <v>697</v>
      </c>
      <c r="L39" s="2" t="str">
        <f t="shared" si="1"/>
        <v>ok</v>
      </c>
    </row>
    <row r="40" spans="1:12" s="2" customFormat="1" ht="84.65" customHeight="1">
      <c r="A40" s="6"/>
      <c r="B40" s="6"/>
      <c r="C40" s="432"/>
      <c r="D40" s="343"/>
      <c r="E40" s="344"/>
      <c r="F40" s="385" t="s">
        <v>655</v>
      </c>
      <c r="G40" s="360" t="s">
        <v>656</v>
      </c>
      <c r="H40" s="360" t="s">
        <v>657</v>
      </c>
      <c r="I40" s="402"/>
      <c r="J40" s="360" t="s">
        <v>627</v>
      </c>
      <c r="K40" s="360" t="s">
        <v>628</v>
      </c>
      <c r="L40" s="2" t="str">
        <f t="shared" si="1"/>
        <v>ok</v>
      </c>
    </row>
    <row r="41" spans="1:12" s="2" customFormat="1" ht="142.5" customHeight="1">
      <c r="A41" s="6"/>
      <c r="B41" s="6"/>
      <c r="C41" s="432"/>
      <c r="D41" s="343"/>
      <c r="E41" s="345"/>
      <c r="F41" s="385" t="s">
        <v>658</v>
      </c>
      <c r="G41" s="403" t="s">
        <v>659</v>
      </c>
      <c r="H41" s="403" t="s">
        <v>660</v>
      </c>
      <c r="I41" s="404"/>
      <c r="J41" s="399" t="s">
        <v>629</v>
      </c>
      <c r="K41" s="403" t="s">
        <v>630</v>
      </c>
      <c r="L41" s="2" t="str">
        <f t="shared" si="1"/>
        <v>ok</v>
      </c>
    </row>
    <row r="42" spans="1:12" s="2" customFormat="1" ht="176.45" customHeight="1">
      <c r="A42" s="6"/>
      <c r="B42" s="6"/>
      <c r="C42" s="433"/>
      <c r="D42" s="343"/>
      <c r="E42" s="344"/>
      <c r="F42" s="385" t="s">
        <v>661</v>
      </c>
      <c r="G42" s="399" t="s">
        <v>662</v>
      </c>
      <c r="H42" s="370" t="s">
        <v>663</v>
      </c>
      <c r="I42" s="405"/>
      <c r="J42" s="370" t="s">
        <v>631</v>
      </c>
      <c r="K42" s="370" t="s">
        <v>632</v>
      </c>
      <c r="L42" s="2" t="str">
        <f t="shared" si="1"/>
        <v>ok</v>
      </c>
    </row>
    <row r="43" spans="1:12" s="2" customFormat="1" ht="24.95" hidden="1" customHeight="1" outlineLevel="1">
      <c r="A43" s="6"/>
      <c r="B43" s="6"/>
      <c r="C43" s="342" t="s">
        <v>532</v>
      </c>
      <c r="D43" s="343"/>
      <c r="E43" s="345"/>
      <c r="F43" s="340"/>
      <c r="G43" s="340"/>
      <c r="H43" s="340"/>
      <c r="I43" s="340"/>
      <c r="J43" s="340"/>
      <c r="K43" s="340"/>
      <c r="L43" s="2" t="str">
        <f t="shared" si="1"/>
        <v>-</v>
      </c>
    </row>
    <row r="44" spans="1:12" s="2" customFormat="1" ht="24.95" hidden="1" customHeight="1" outlineLevel="1">
      <c r="A44" s="6"/>
      <c r="B44" s="6"/>
      <c r="C44" s="342" t="s">
        <v>533</v>
      </c>
      <c r="D44" s="396"/>
      <c r="E44" s="346"/>
      <c r="F44" s="340"/>
      <c r="G44" s="340"/>
      <c r="H44" s="340"/>
      <c r="I44" s="340"/>
      <c r="J44" s="340"/>
      <c r="K44" s="340"/>
      <c r="L44" s="2" t="str">
        <f t="shared" si="1"/>
        <v>-</v>
      </c>
    </row>
    <row r="45" spans="1:12" s="2" customFormat="1" ht="45" collapsed="1">
      <c r="A45" s="6"/>
      <c r="B45" s="285" t="str">
        <f>$B$12&amp;"05"</f>
        <v>1010105</v>
      </c>
      <c r="C45" s="347" t="str">
        <f>VLOOKUP($B45,[4]BSP1!$B$12:$D$207,3)</f>
        <v>១.១.៥. ចង្កោមសកម្មភាពទី ៥ : លើកកម្ពស់គោលនយោបាយលើវិស័យសេដ្ឋកិច្ចថ្មី</v>
      </c>
      <c r="D45" s="348"/>
      <c r="E45" s="349">
        <f>VLOOKUP($B45,[4]BSP4!$B$12:$F$187,5,FALSE)</f>
        <v>250</v>
      </c>
      <c r="F45" s="350"/>
      <c r="G45" s="350"/>
      <c r="H45" s="350"/>
      <c r="I45" s="350"/>
      <c r="J45" s="350"/>
      <c r="K45" s="350"/>
      <c r="L45" s="2" t="str">
        <f t="shared" si="1"/>
        <v>ok</v>
      </c>
    </row>
    <row r="46" spans="1:12" s="2" customFormat="1" ht="93" customHeight="1">
      <c r="A46" s="6"/>
      <c r="B46" s="6"/>
      <c r="C46" s="389" t="s">
        <v>705</v>
      </c>
      <c r="D46" s="338"/>
      <c r="E46" s="339"/>
      <c r="F46" s="340" t="s">
        <v>636</v>
      </c>
      <c r="G46" s="340" t="s">
        <v>636</v>
      </c>
      <c r="H46" s="390" t="s">
        <v>669</v>
      </c>
      <c r="I46" s="386"/>
      <c r="J46" s="390" t="s">
        <v>669</v>
      </c>
      <c r="K46" s="390" t="s">
        <v>669</v>
      </c>
      <c r="L46" s="2" t="str">
        <f t="shared" si="1"/>
        <v>ok</v>
      </c>
    </row>
    <row r="47" spans="1:12" s="2" customFormat="1" ht="71.45" customHeight="1">
      <c r="A47" s="6"/>
      <c r="B47" s="6"/>
      <c r="C47" s="425" t="s">
        <v>706</v>
      </c>
      <c r="D47" s="343"/>
      <c r="E47" s="344"/>
      <c r="F47" s="340" t="s">
        <v>636</v>
      </c>
      <c r="G47" s="340" t="s">
        <v>636</v>
      </c>
      <c r="H47" s="390" t="s">
        <v>670</v>
      </c>
      <c r="I47" s="386"/>
      <c r="J47" s="390" t="s">
        <v>670</v>
      </c>
      <c r="K47" s="390" t="s">
        <v>670</v>
      </c>
      <c r="L47" s="2" t="str">
        <f t="shared" si="1"/>
        <v>ok</v>
      </c>
    </row>
    <row r="48" spans="1:12" s="2" customFormat="1" ht="71.45" customHeight="1">
      <c r="A48" s="6"/>
      <c r="B48" s="6"/>
      <c r="C48" s="426"/>
      <c r="D48" s="343"/>
      <c r="E48" s="344"/>
      <c r="F48" s="340" t="s">
        <v>636</v>
      </c>
      <c r="G48" s="340" t="s">
        <v>636</v>
      </c>
      <c r="H48" s="390" t="s">
        <v>671</v>
      </c>
      <c r="I48" s="386"/>
      <c r="J48" s="390" t="s">
        <v>671</v>
      </c>
      <c r="K48" s="390" t="s">
        <v>671</v>
      </c>
    </row>
    <row r="49" spans="1:12" s="2" customFormat="1" ht="87.65" customHeight="1">
      <c r="A49" s="6"/>
      <c r="B49" s="6"/>
      <c r="C49" s="389" t="s">
        <v>707</v>
      </c>
      <c r="D49" s="343"/>
      <c r="E49" s="344"/>
      <c r="F49" s="340" t="s">
        <v>636</v>
      </c>
      <c r="G49" s="340" t="s">
        <v>636</v>
      </c>
      <c r="H49" s="390" t="s">
        <v>672</v>
      </c>
      <c r="I49" s="386"/>
      <c r="J49" s="390" t="s">
        <v>674</v>
      </c>
      <c r="K49" s="390" t="s">
        <v>675</v>
      </c>
    </row>
    <row r="50" spans="1:12" s="2" customFormat="1" ht="89.15" customHeight="1">
      <c r="A50" s="6"/>
      <c r="B50" s="6"/>
      <c r="C50" s="389" t="s">
        <v>708</v>
      </c>
      <c r="D50" s="343"/>
      <c r="E50" s="345"/>
      <c r="F50" s="340" t="s">
        <v>636</v>
      </c>
      <c r="G50" s="340" t="s">
        <v>636</v>
      </c>
      <c r="H50" s="390" t="s">
        <v>673</v>
      </c>
      <c r="I50" s="386"/>
      <c r="J50" s="390" t="s">
        <v>673</v>
      </c>
      <c r="K50" s="390" t="s">
        <v>673</v>
      </c>
      <c r="L50" s="2" t="str">
        <f t="shared" ref="L50:L81" si="2">IF(OR(E50&gt;0,F50&lt;&gt;0,G50&lt;&gt;0,H50&lt;&gt;0),"ok","-")</f>
        <v>ok</v>
      </c>
    </row>
    <row r="51" spans="1:12" s="2" customFormat="1" ht="24.95" hidden="1" customHeight="1" outlineLevel="1">
      <c r="A51" s="6"/>
      <c r="B51" s="6"/>
      <c r="C51" s="342" t="s">
        <v>531</v>
      </c>
      <c r="D51" s="343"/>
      <c r="E51" s="344"/>
      <c r="F51" s="340"/>
      <c r="G51" s="340"/>
      <c r="H51" s="340"/>
      <c r="I51" s="340"/>
      <c r="J51" s="340"/>
      <c r="K51" s="340"/>
      <c r="L51" s="2" t="str">
        <f t="shared" si="2"/>
        <v>-</v>
      </c>
    </row>
    <row r="52" spans="1:12" s="2" customFormat="1" ht="24.95" hidden="1" customHeight="1" outlineLevel="1">
      <c r="A52" s="6"/>
      <c r="B52" s="6"/>
      <c r="C52" s="342" t="s">
        <v>532</v>
      </c>
      <c r="D52" s="343"/>
      <c r="E52" s="345"/>
      <c r="F52" s="340"/>
      <c r="G52" s="340"/>
      <c r="H52" s="340"/>
      <c r="I52" s="340"/>
      <c r="J52" s="340"/>
      <c r="K52" s="340"/>
      <c r="L52" s="2" t="str">
        <f t="shared" si="2"/>
        <v>-</v>
      </c>
    </row>
    <row r="53" spans="1:12" s="2" customFormat="1" ht="24.95" hidden="1" customHeight="1" outlineLevel="1">
      <c r="A53" s="6"/>
      <c r="B53" s="6"/>
      <c r="C53" s="342" t="s">
        <v>533</v>
      </c>
      <c r="D53" s="396"/>
      <c r="E53" s="346"/>
      <c r="F53" s="340"/>
      <c r="G53" s="340"/>
      <c r="H53" s="340"/>
      <c r="I53" s="340"/>
      <c r="J53" s="340"/>
      <c r="K53" s="340"/>
      <c r="L53" s="2" t="str">
        <f t="shared" si="2"/>
        <v>-</v>
      </c>
    </row>
    <row r="54" spans="1:12" s="2" customFormat="1" ht="45" collapsed="1">
      <c r="A54" s="6"/>
      <c r="B54" s="285" t="str">
        <f>$B$12&amp;"06"</f>
        <v>1010106</v>
      </c>
      <c r="C54" s="347" t="str">
        <f>VLOOKUP($B54,[4]BSP1!$B$12:$D$207,3)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54" s="348"/>
      <c r="E54" s="349">
        <f>VLOOKUP($B54,[4]BSP4!$B$12:$F$187,5,FALSE)</f>
        <v>250</v>
      </c>
      <c r="F54" s="350"/>
      <c r="G54" s="350"/>
      <c r="H54" s="350"/>
      <c r="I54" s="350"/>
      <c r="J54" s="350"/>
      <c r="K54" s="350"/>
      <c r="L54" s="2" t="str">
        <f t="shared" si="2"/>
        <v>ok</v>
      </c>
    </row>
    <row r="55" spans="1:12" s="2" customFormat="1" ht="112.5">
      <c r="A55" s="6"/>
      <c r="B55" s="6"/>
      <c r="C55" s="381" t="s">
        <v>709</v>
      </c>
      <c r="D55" s="338"/>
      <c r="E55" s="339"/>
      <c r="F55" s="340" t="s">
        <v>636</v>
      </c>
      <c r="G55" s="340" t="s">
        <v>636</v>
      </c>
      <c r="H55" s="408" t="s">
        <v>713</v>
      </c>
      <c r="I55" s="409"/>
      <c r="J55" s="408" t="s">
        <v>714</v>
      </c>
      <c r="K55" s="408" t="s">
        <v>714</v>
      </c>
      <c r="L55" s="2" t="str">
        <f t="shared" si="2"/>
        <v>ok</v>
      </c>
    </row>
    <row r="56" spans="1:12" s="2" customFormat="1" ht="67.5">
      <c r="A56" s="6"/>
      <c r="B56" s="6"/>
      <c r="C56" s="406" t="s">
        <v>710</v>
      </c>
      <c r="D56" s="343"/>
      <c r="E56" s="344"/>
      <c r="F56" s="340" t="s">
        <v>636</v>
      </c>
      <c r="G56" s="340" t="s">
        <v>636</v>
      </c>
      <c r="H56" s="341" t="s">
        <v>715</v>
      </c>
      <c r="I56" s="340"/>
      <c r="J56" s="341" t="s">
        <v>719</v>
      </c>
      <c r="K56" s="341" t="s">
        <v>667</v>
      </c>
      <c r="L56" s="2" t="str">
        <f t="shared" si="2"/>
        <v>ok</v>
      </c>
    </row>
    <row r="57" spans="1:12" s="2" customFormat="1" ht="112.5">
      <c r="A57" s="6"/>
      <c r="B57" s="6"/>
      <c r="C57" s="407" t="s">
        <v>711</v>
      </c>
      <c r="D57" s="343"/>
      <c r="E57" s="345"/>
      <c r="F57" s="340" t="s">
        <v>636</v>
      </c>
      <c r="G57" s="340" t="s">
        <v>636</v>
      </c>
      <c r="H57" s="341" t="s">
        <v>716</v>
      </c>
      <c r="I57" s="340"/>
      <c r="J57" s="341" t="s">
        <v>718</v>
      </c>
      <c r="K57" s="341" t="s">
        <v>668</v>
      </c>
      <c r="L57" s="2" t="str">
        <f t="shared" si="2"/>
        <v>ok</v>
      </c>
    </row>
    <row r="58" spans="1:12" s="2" customFormat="1" ht="45">
      <c r="A58" s="6"/>
      <c r="B58" s="6"/>
      <c r="C58" s="434" t="s">
        <v>712</v>
      </c>
      <c r="D58" s="343"/>
      <c r="E58" s="344"/>
      <c r="F58" s="340" t="s">
        <v>636</v>
      </c>
      <c r="G58" s="340" t="s">
        <v>636</v>
      </c>
      <c r="H58" s="385" t="s">
        <v>717</v>
      </c>
      <c r="I58" s="385"/>
      <c r="J58" s="385" t="s">
        <v>664</v>
      </c>
      <c r="K58" s="385" t="s">
        <v>665</v>
      </c>
      <c r="L58" s="2" t="str">
        <f t="shared" si="2"/>
        <v>ok</v>
      </c>
    </row>
    <row r="59" spans="1:12" s="2" customFormat="1" ht="78" customHeight="1">
      <c r="A59" s="6"/>
      <c r="B59" s="6"/>
      <c r="C59" s="435"/>
      <c r="D59" s="343"/>
      <c r="E59" s="345"/>
      <c r="F59" s="340" t="s">
        <v>636</v>
      </c>
      <c r="G59" s="340" t="s">
        <v>636</v>
      </c>
      <c r="H59" s="385" t="s">
        <v>666</v>
      </c>
      <c r="I59" s="385"/>
      <c r="J59" s="385" t="s">
        <v>666</v>
      </c>
      <c r="K59" s="385" t="s">
        <v>666</v>
      </c>
      <c r="L59" s="2" t="str">
        <f t="shared" si="2"/>
        <v>ok</v>
      </c>
    </row>
    <row r="60" spans="1:12" s="2" customFormat="1" ht="24.95" hidden="1" customHeight="1" outlineLevel="1">
      <c r="A60" s="6"/>
      <c r="B60" s="6"/>
      <c r="C60" s="381" t="s">
        <v>637</v>
      </c>
      <c r="D60" s="396"/>
      <c r="E60" s="346"/>
      <c r="F60" s="340"/>
      <c r="G60" s="340"/>
      <c r="H60" s="340"/>
      <c r="I60" s="340"/>
      <c r="J60" s="340"/>
      <c r="K60" s="340"/>
      <c r="L60" s="2" t="str">
        <f t="shared" si="2"/>
        <v>-</v>
      </c>
    </row>
    <row r="61" spans="1:12" s="2" customFormat="1" ht="45" hidden="1" outlineLevel="1">
      <c r="A61" s="6"/>
      <c r="B61" s="285" t="str">
        <f>$B$12&amp;"07"</f>
        <v>1010107</v>
      </c>
      <c r="C61" s="382" t="s">
        <v>646</v>
      </c>
      <c r="D61" s="348"/>
      <c r="E61" s="349">
        <f>VLOOKUP($B61,[4]BSP4!$B$12:$F$187,5,FALSE)</f>
        <v>0</v>
      </c>
      <c r="F61" s="350"/>
      <c r="G61" s="350"/>
      <c r="H61" s="350"/>
      <c r="I61" s="350"/>
      <c r="J61" s="350"/>
      <c r="K61" s="350"/>
      <c r="L61" s="2" t="str">
        <f t="shared" si="2"/>
        <v>-</v>
      </c>
    </row>
    <row r="62" spans="1:12" s="2" customFormat="1" ht="24.95" hidden="1" customHeight="1" outlineLevel="1">
      <c r="A62" s="6"/>
      <c r="B62" s="6"/>
      <c r="C62" s="342" t="s">
        <v>528</v>
      </c>
      <c r="D62" s="338"/>
      <c r="E62" s="339"/>
      <c r="F62" s="340"/>
      <c r="G62" s="340"/>
      <c r="H62" s="340"/>
      <c r="I62" s="340"/>
      <c r="J62" s="340"/>
      <c r="K62" s="340"/>
      <c r="L62" s="2" t="str">
        <f t="shared" si="2"/>
        <v>-</v>
      </c>
    </row>
    <row r="63" spans="1:12" s="2" customFormat="1" ht="24.95" hidden="1" customHeight="1" outlineLevel="1">
      <c r="A63" s="6"/>
      <c r="B63" s="6"/>
      <c r="C63" s="342" t="s">
        <v>529</v>
      </c>
      <c r="D63" s="343"/>
      <c r="E63" s="344"/>
      <c r="F63" s="340"/>
      <c r="G63" s="340"/>
      <c r="H63" s="340"/>
      <c r="I63" s="340"/>
      <c r="J63" s="340"/>
      <c r="K63" s="340"/>
      <c r="L63" s="2" t="str">
        <f t="shared" si="2"/>
        <v>-</v>
      </c>
    </row>
    <row r="64" spans="1:12" s="2" customFormat="1" ht="24.95" hidden="1" customHeight="1" outlineLevel="1">
      <c r="A64" s="6"/>
      <c r="B64" s="6"/>
      <c r="C64" s="342" t="s">
        <v>530</v>
      </c>
      <c r="D64" s="343"/>
      <c r="E64" s="345"/>
      <c r="F64" s="340"/>
      <c r="G64" s="340"/>
      <c r="H64" s="340"/>
      <c r="I64" s="340"/>
      <c r="J64" s="340"/>
      <c r="K64" s="340"/>
      <c r="L64" s="2" t="str">
        <f t="shared" si="2"/>
        <v>-</v>
      </c>
    </row>
    <row r="65" spans="1:12" s="2" customFormat="1" ht="24.95" hidden="1" customHeight="1" outlineLevel="1">
      <c r="A65" s="6"/>
      <c r="B65" s="6"/>
      <c r="C65" s="342" t="s">
        <v>531</v>
      </c>
      <c r="D65" s="343"/>
      <c r="E65" s="344"/>
      <c r="F65" s="340"/>
      <c r="G65" s="340"/>
      <c r="H65" s="340"/>
      <c r="I65" s="340"/>
      <c r="J65" s="340"/>
      <c r="K65" s="340"/>
      <c r="L65" s="2" t="str">
        <f t="shared" si="2"/>
        <v>-</v>
      </c>
    </row>
    <row r="66" spans="1:12" s="2" customFormat="1" ht="24.95" hidden="1" customHeight="1" outlineLevel="1">
      <c r="A66" s="6"/>
      <c r="B66" s="6"/>
      <c r="C66" s="342" t="s">
        <v>532</v>
      </c>
      <c r="D66" s="343"/>
      <c r="E66" s="345"/>
      <c r="F66" s="340"/>
      <c r="G66" s="340"/>
      <c r="H66" s="340"/>
      <c r="I66" s="340"/>
      <c r="J66" s="340"/>
      <c r="K66" s="340"/>
      <c r="L66" s="2" t="str">
        <f t="shared" si="2"/>
        <v>-</v>
      </c>
    </row>
    <row r="67" spans="1:12" s="2" customFormat="1" ht="24.95" hidden="1" customHeight="1" outlineLevel="1">
      <c r="A67" s="6"/>
      <c r="B67" s="6"/>
      <c r="C67" s="342" t="s">
        <v>533</v>
      </c>
      <c r="D67" s="396"/>
      <c r="E67" s="346"/>
      <c r="F67" s="340"/>
      <c r="G67" s="340"/>
      <c r="H67" s="340"/>
      <c r="I67" s="340"/>
      <c r="J67" s="340"/>
      <c r="K67" s="340"/>
      <c r="L67" s="2" t="str">
        <f t="shared" si="2"/>
        <v>-</v>
      </c>
    </row>
    <row r="68" spans="1:12" s="2" customFormat="1" ht="45" hidden="1" outlineLevel="1">
      <c r="A68" s="6"/>
      <c r="B68" s="285" t="str">
        <f>$B$12&amp;"08"</f>
        <v>1010108</v>
      </c>
      <c r="C68" s="347" t="str">
        <f>VLOOKUP($B68,[4]BSP1!$B$12:$D$207,3)</f>
        <v xml:space="preserve">១.‌១.៦.៤.សកម្មភាពទី៤៖ ការតាមដាន និងវាយតម្លៃ ការវិនិយោគសាធារណៈ </v>
      </c>
      <c r="D68" s="348"/>
      <c r="E68" s="349">
        <f>VLOOKUP($B68,[4]BSP4!$B$12:$F$187,5,FALSE)</f>
        <v>0</v>
      </c>
      <c r="F68" s="350"/>
      <c r="G68" s="350"/>
      <c r="H68" s="350"/>
      <c r="I68" s="350"/>
      <c r="J68" s="350"/>
      <c r="K68" s="350"/>
      <c r="L68" s="2" t="str">
        <f t="shared" si="2"/>
        <v>-</v>
      </c>
    </row>
    <row r="69" spans="1:12" s="2" customFormat="1" ht="24.95" hidden="1" customHeight="1" outlineLevel="1">
      <c r="A69" s="6"/>
      <c r="B69" s="6"/>
      <c r="C69" s="342" t="s">
        <v>528</v>
      </c>
      <c r="D69" s="338"/>
      <c r="E69" s="339"/>
      <c r="F69" s="340"/>
      <c r="G69" s="340"/>
      <c r="H69" s="340"/>
      <c r="I69" s="340"/>
      <c r="J69" s="340"/>
      <c r="K69" s="340"/>
      <c r="L69" s="2" t="str">
        <f t="shared" si="2"/>
        <v>-</v>
      </c>
    </row>
    <row r="70" spans="1:12" s="2" customFormat="1" ht="24.95" hidden="1" customHeight="1" outlineLevel="1">
      <c r="A70" s="6"/>
      <c r="B70" s="6"/>
      <c r="C70" s="342" t="s">
        <v>529</v>
      </c>
      <c r="D70" s="343"/>
      <c r="E70" s="344"/>
      <c r="F70" s="340"/>
      <c r="G70" s="340"/>
      <c r="H70" s="340"/>
      <c r="I70" s="340"/>
      <c r="J70" s="340"/>
      <c r="K70" s="340"/>
      <c r="L70" s="2" t="str">
        <f t="shared" si="2"/>
        <v>-</v>
      </c>
    </row>
    <row r="71" spans="1:12" s="2" customFormat="1" ht="24.95" hidden="1" customHeight="1" outlineLevel="1">
      <c r="A71" s="6"/>
      <c r="B71" s="6"/>
      <c r="C71" s="342" t="s">
        <v>530</v>
      </c>
      <c r="D71" s="343"/>
      <c r="E71" s="345"/>
      <c r="F71" s="340"/>
      <c r="G71" s="340"/>
      <c r="H71" s="340"/>
      <c r="I71" s="340"/>
      <c r="J71" s="340"/>
      <c r="K71" s="340"/>
      <c r="L71" s="2" t="str">
        <f t="shared" si="2"/>
        <v>-</v>
      </c>
    </row>
    <row r="72" spans="1:12" s="2" customFormat="1" ht="24.95" hidden="1" customHeight="1" outlineLevel="1">
      <c r="A72" s="6"/>
      <c r="B72" s="6"/>
      <c r="C72" s="342" t="s">
        <v>531</v>
      </c>
      <c r="D72" s="343"/>
      <c r="E72" s="344"/>
      <c r="F72" s="340"/>
      <c r="G72" s="340"/>
      <c r="H72" s="340"/>
      <c r="I72" s="340"/>
      <c r="J72" s="340"/>
      <c r="K72" s="340"/>
      <c r="L72" s="2" t="str">
        <f t="shared" si="2"/>
        <v>-</v>
      </c>
    </row>
    <row r="73" spans="1:12" s="2" customFormat="1" ht="24.95" hidden="1" customHeight="1" outlineLevel="1">
      <c r="A73" s="6"/>
      <c r="B73" s="6"/>
      <c r="C73" s="342" t="s">
        <v>532</v>
      </c>
      <c r="D73" s="343"/>
      <c r="E73" s="345"/>
      <c r="F73" s="340"/>
      <c r="G73" s="340"/>
      <c r="H73" s="340"/>
      <c r="I73" s="340"/>
      <c r="J73" s="340"/>
      <c r="K73" s="340"/>
      <c r="L73" s="2" t="str">
        <f t="shared" si="2"/>
        <v>-</v>
      </c>
    </row>
    <row r="74" spans="1:12" s="2" customFormat="1" ht="24.95" hidden="1" customHeight="1" outlineLevel="1">
      <c r="A74" s="6"/>
      <c r="B74" s="6"/>
      <c r="C74" s="342" t="s">
        <v>533</v>
      </c>
      <c r="D74" s="396"/>
      <c r="E74" s="346"/>
      <c r="F74" s="340"/>
      <c r="G74" s="340"/>
      <c r="H74" s="340"/>
      <c r="I74" s="340"/>
      <c r="J74" s="340"/>
      <c r="K74" s="340"/>
      <c r="L74" s="2" t="str">
        <f t="shared" si="2"/>
        <v>-</v>
      </c>
    </row>
    <row r="75" spans="1:12" s="2" customFormat="1" ht="45" hidden="1" outlineLevel="1">
      <c r="A75" s="6"/>
      <c r="B75" s="285" t="str">
        <f>$B$12&amp;"09"</f>
        <v>1010109</v>
      </c>
      <c r="C75" s="347" t="str">
        <f>VLOOKUP($B75,[4]BSP1!$B$12:$D$207,3)</f>
        <v xml:space="preserve">១.‌១.៦.៤.សកម្មភាពទី៤៖ ការតាមដាន និងវាយតម្លៃ ការវិនិយោគសាធារណៈ </v>
      </c>
      <c r="D75" s="348"/>
      <c r="E75" s="349">
        <f>VLOOKUP($B75,[4]BSP4!$B$12:$F$187,5,FALSE)</f>
        <v>0</v>
      </c>
      <c r="F75" s="350"/>
      <c r="G75" s="350"/>
      <c r="H75" s="350"/>
      <c r="I75" s="350"/>
      <c r="J75" s="350"/>
      <c r="K75" s="350"/>
      <c r="L75" s="2" t="str">
        <f t="shared" si="2"/>
        <v>-</v>
      </c>
    </row>
    <row r="76" spans="1:12" s="2" customFormat="1" ht="24.95" hidden="1" customHeight="1" outlineLevel="1">
      <c r="A76" s="6"/>
      <c r="B76" s="6"/>
      <c r="C76" s="342" t="s">
        <v>528</v>
      </c>
      <c r="D76" s="338"/>
      <c r="E76" s="339"/>
      <c r="F76" s="340"/>
      <c r="G76" s="340"/>
      <c r="H76" s="340"/>
      <c r="I76" s="340"/>
      <c r="J76" s="340"/>
      <c r="K76" s="340"/>
      <c r="L76" s="2" t="str">
        <f t="shared" si="2"/>
        <v>-</v>
      </c>
    </row>
    <row r="77" spans="1:12" s="2" customFormat="1" ht="24.95" hidden="1" customHeight="1" outlineLevel="1">
      <c r="A77" s="6"/>
      <c r="B77" s="6"/>
      <c r="C77" s="342" t="s">
        <v>529</v>
      </c>
      <c r="D77" s="343"/>
      <c r="E77" s="344"/>
      <c r="F77" s="340"/>
      <c r="G77" s="340"/>
      <c r="H77" s="340"/>
      <c r="I77" s="340"/>
      <c r="J77" s="340"/>
      <c r="K77" s="340"/>
      <c r="L77" s="2" t="str">
        <f t="shared" si="2"/>
        <v>-</v>
      </c>
    </row>
    <row r="78" spans="1:12" s="2" customFormat="1" ht="24.95" hidden="1" customHeight="1" outlineLevel="1">
      <c r="A78" s="6"/>
      <c r="B78" s="6"/>
      <c r="C78" s="302" t="s">
        <v>530</v>
      </c>
      <c r="D78" s="330"/>
      <c r="E78" s="317"/>
      <c r="F78" s="291"/>
      <c r="G78" s="291"/>
      <c r="H78" s="291"/>
      <c r="I78" s="291"/>
      <c r="J78" s="291"/>
      <c r="K78" s="291"/>
      <c r="L78" s="2" t="str">
        <f t="shared" si="2"/>
        <v>-</v>
      </c>
    </row>
    <row r="79" spans="1:12" s="2" customFormat="1" ht="24.95" hidden="1" customHeight="1" outlineLevel="1">
      <c r="A79" s="6"/>
      <c r="B79" s="6"/>
      <c r="C79" s="302" t="s">
        <v>531</v>
      </c>
      <c r="D79" s="330"/>
      <c r="E79" s="316"/>
      <c r="F79" s="291"/>
      <c r="G79" s="291"/>
      <c r="H79" s="291"/>
      <c r="I79" s="291"/>
      <c r="J79" s="291"/>
      <c r="K79" s="291"/>
      <c r="L79" s="2" t="str">
        <f t="shared" si="2"/>
        <v>-</v>
      </c>
    </row>
    <row r="80" spans="1:12" s="2" customFormat="1" ht="24.95" hidden="1" customHeight="1" outlineLevel="1">
      <c r="A80" s="6"/>
      <c r="B80" s="6"/>
      <c r="C80" s="302" t="s">
        <v>532</v>
      </c>
      <c r="D80" s="330"/>
      <c r="E80" s="317"/>
      <c r="F80" s="291"/>
      <c r="G80" s="291"/>
      <c r="H80" s="291"/>
      <c r="I80" s="291"/>
      <c r="J80" s="291"/>
      <c r="K80" s="291"/>
      <c r="L80" s="2" t="str">
        <f t="shared" si="2"/>
        <v>-</v>
      </c>
    </row>
    <row r="81" spans="1:12" s="2" customFormat="1" ht="24.95" hidden="1" customHeight="1" outlineLevel="1">
      <c r="A81" s="6"/>
      <c r="B81" s="6"/>
      <c r="C81" s="302" t="s">
        <v>533</v>
      </c>
      <c r="D81" s="331"/>
      <c r="E81" s="318"/>
      <c r="F81" s="291"/>
      <c r="G81" s="291"/>
      <c r="H81" s="291"/>
      <c r="I81" s="291"/>
      <c r="J81" s="291"/>
      <c r="K81" s="291"/>
      <c r="L81" s="2" t="str">
        <f t="shared" si="2"/>
        <v>-</v>
      </c>
    </row>
    <row r="82" spans="1:12" s="2" customFormat="1" ht="55" hidden="1" outlineLevel="1">
      <c r="A82" s="6"/>
      <c r="B82" s="285" t="str">
        <f>$B$12&amp;"10"</f>
        <v>1010110</v>
      </c>
      <c r="C82" s="286" t="str">
        <f>VLOOKUP($B82,[4]BSP1!$B$12:$D$207,3)</f>
        <v xml:space="preserve">១.‌១.៦.៤.សកម្មភាពទី៤៖ ការតាមដាន និងវាយតម្លៃ ការវិនិយោគសាធារណៈ </v>
      </c>
      <c r="D82" s="332"/>
      <c r="E82" s="287">
        <f>VLOOKUP($B82,[4]BSP4!$B$12:$F$187,5,FALSE)</f>
        <v>0</v>
      </c>
      <c r="F82" s="294"/>
      <c r="G82" s="294"/>
      <c r="H82" s="294"/>
      <c r="I82" s="294"/>
      <c r="J82" s="294"/>
      <c r="K82" s="294"/>
      <c r="L82" s="2" t="str">
        <f t="shared" ref="L82:L113" si="3">IF(OR(E82&gt;0,F82&lt;&gt;0,G82&lt;&gt;0,H82&lt;&gt;0),"ok","-")</f>
        <v>-</v>
      </c>
    </row>
    <row r="83" spans="1:12" s="2" customFormat="1" ht="24.95" hidden="1" customHeight="1" outlineLevel="1">
      <c r="A83" s="6"/>
      <c r="B83" s="6"/>
      <c r="C83" s="302" t="s">
        <v>528</v>
      </c>
      <c r="D83" s="329"/>
      <c r="E83" s="315"/>
      <c r="F83" s="291"/>
      <c r="G83" s="291"/>
      <c r="H83" s="291"/>
      <c r="I83" s="291"/>
      <c r="J83" s="291"/>
      <c r="K83" s="291"/>
      <c r="L83" s="2" t="str">
        <f t="shared" si="3"/>
        <v>-</v>
      </c>
    </row>
    <row r="84" spans="1:12" s="2" customFormat="1" ht="24.95" hidden="1" customHeight="1" outlineLevel="1">
      <c r="A84" s="6"/>
      <c r="B84" s="6"/>
      <c r="C84" s="302" t="s">
        <v>529</v>
      </c>
      <c r="D84" s="330"/>
      <c r="E84" s="316"/>
      <c r="F84" s="291"/>
      <c r="G84" s="291"/>
      <c r="H84" s="291"/>
      <c r="I84" s="291"/>
      <c r="J84" s="291"/>
      <c r="K84" s="291"/>
      <c r="L84" s="2" t="str">
        <f t="shared" si="3"/>
        <v>-</v>
      </c>
    </row>
    <row r="85" spans="1:12" s="2" customFormat="1" ht="24.95" hidden="1" customHeight="1" outlineLevel="1">
      <c r="A85" s="6"/>
      <c r="B85" s="6"/>
      <c r="C85" s="302" t="s">
        <v>530</v>
      </c>
      <c r="D85" s="330"/>
      <c r="E85" s="317"/>
      <c r="F85" s="291"/>
      <c r="G85" s="291"/>
      <c r="H85" s="291"/>
      <c r="I85" s="291"/>
      <c r="J85" s="291"/>
      <c r="K85" s="291"/>
      <c r="L85" s="2" t="str">
        <f t="shared" si="3"/>
        <v>-</v>
      </c>
    </row>
    <row r="86" spans="1:12" s="2" customFormat="1" ht="24.95" hidden="1" customHeight="1" outlineLevel="1">
      <c r="A86" s="6"/>
      <c r="B86" s="6"/>
      <c r="C86" s="302" t="s">
        <v>531</v>
      </c>
      <c r="D86" s="330"/>
      <c r="E86" s="316"/>
      <c r="F86" s="291"/>
      <c r="G86" s="291"/>
      <c r="H86" s="291"/>
      <c r="I86" s="291"/>
      <c r="J86" s="291"/>
      <c r="K86" s="291"/>
      <c r="L86" s="2" t="str">
        <f t="shared" si="3"/>
        <v>-</v>
      </c>
    </row>
    <row r="87" spans="1:12" s="2" customFormat="1" ht="24.95" hidden="1" customHeight="1" outlineLevel="1">
      <c r="A87" s="6"/>
      <c r="B87" s="6"/>
      <c r="C87" s="302" t="s">
        <v>532</v>
      </c>
      <c r="D87" s="330"/>
      <c r="E87" s="317"/>
      <c r="F87" s="291"/>
      <c r="G87" s="291"/>
      <c r="H87" s="291"/>
      <c r="I87" s="291"/>
      <c r="J87" s="291"/>
      <c r="K87" s="291"/>
      <c r="L87" s="2" t="str">
        <f t="shared" si="3"/>
        <v>-</v>
      </c>
    </row>
    <row r="88" spans="1:12" s="2" customFormat="1" ht="24.95" hidden="1" customHeight="1" outlineLevel="1">
      <c r="A88" s="6"/>
      <c r="B88" s="6"/>
      <c r="C88" s="302" t="s">
        <v>533</v>
      </c>
      <c r="D88" s="331"/>
      <c r="E88" s="318"/>
      <c r="F88" s="291"/>
      <c r="G88" s="291"/>
      <c r="H88" s="291"/>
      <c r="I88" s="291"/>
      <c r="J88" s="291"/>
      <c r="K88" s="291"/>
      <c r="L88" s="2" t="str">
        <f t="shared" si="3"/>
        <v>-</v>
      </c>
    </row>
    <row r="89" spans="1:12" s="2" customFormat="1" ht="55" hidden="1" outlineLevel="1">
      <c r="A89" s="6"/>
      <c r="B89" s="285" t="str">
        <f>$B$12&amp;"11"</f>
        <v>1010111</v>
      </c>
      <c r="C89" s="286" t="str">
        <f>VLOOKUP($B89,[4]BSP1!$B$12:$D$207,3)</f>
        <v xml:space="preserve">១.‌១.៦.៤.សកម្មភាពទី៤៖ ការតាមដាន និងវាយតម្លៃ ការវិនិយោគសាធារណៈ </v>
      </c>
      <c r="D89" s="332"/>
      <c r="E89" s="287">
        <f>VLOOKUP($B89,[4]BSP4!$B$12:$F$187,5,FALSE)</f>
        <v>0</v>
      </c>
      <c r="F89" s="294"/>
      <c r="G89" s="294"/>
      <c r="H89" s="294"/>
      <c r="I89" s="294"/>
      <c r="J89" s="294"/>
      <c r="K89" s="294"/>
      <c r="L89" s="2" t="str">
        <f t="shared" si="3"/>
        <v>-</v>
      </c>
    </row>
    <row r="90" spans="1:12" s="2" customFormat="1" ht="24.95" hidden="1" customHeight="1" outlineLevel="1">
      <c r="A90" s="6"/>
      <c r="B90" s="6"/>
      <c r="C90" s="302" t="s">
        <v>528</v>
      </c>
      <c r="D90" s="329"/>
      <c r="E90" s="315"/>
      <c r="F90" s="291"/>
      <c r="G90" s="291"/>
      <c r="H90" s="291"/>
      <c r="I90" s="291"/>
      <c r="J90" s="291"/>
      <c r="K90" s="291"/>
      <c r="L90" s="2" t="str">
        <f t="shared" si="3"/>
        <v>-</v>
      </c>
    </row>
    <row r="91" spans="1:12" s="2" customFormat="1" ht="24.95" hidden="1" customHeight="1" outlineLevel="1">
      <c r="A91" s="6"/>
      <c r="B91" s="6"/>
      <c r="C91" s="302" t="s">
        <v>529</v>
      </c>
      <c r="D91" s="330"/>
      <c r="E91" s="316"/>
      <c r="F91" s="291"/>
      <c r="G91" s="291"/>
      <c r="H91" s="291"/>
      <c r="I91" s="291"/>
      <c r="J91" s="291"/>
      <c r="K91" s="291"/>
      <c r="L91" s="2" t="str">
        <f t="shared" si="3"/>
        <v>-</v>
      </c>
    </row>
    <row r="92" spans="1:12" s="2" customFormat="1" ht="24.95" hidden="1" customHeight="1" outlineLevel="1">
      <c r="A92" s="6"/>
      <c r="B92" s="6"/>
      <c r="C92" s="302" t="s">
        <v>530</v>
      </c>
      <c r="D92" s="330"/>
      <c r="E92" s="317"/>
      <c r="F92" s="291"/>
      <c r="G92" s="291"/>
      <c r="H92" s="291"/>
      <c r="I92" s="291"/>
      <c r="J92" s="291"/>
      <c r="K92" s="291"/>
      <c r="L92" s="2" t="str">
        <f t="shared" si="3"/>
        <v>-</v>
      </c>
    </row>
    <row r="93" spans="1:12" s="2" customFormat="1" ht="24.95" hidden="1" customHeight="1" outlineLevel="1">
      <c r="A93" s="6"/>
      <c r="B93" s="6"/>
      <c r="C93" s="302" t="s">
        <v>531</v>
      </c>
      <c r="D93" s="330"/>
      <c r="E93" s="316"/>
      <c r="F93" s="291"/>
      <c r="G93" s="291"/>
      <c r="H93" s="291"/>
      <c r="I93" s="291"/>
      <c r="J93" s="291"/>
      <c r="K93" s="291"/>
      <c r="L93" s="2" t="str">
        <f t="shared" si="3"/>
        <v>-</v>
      </c>
    </row>
    <row r="94" spans="1:12" s="2" customFormat="1" ht="24.95" hidden="1" customHeight="1" outlineLevel="1">
      <c r="A94" s="6"/>
      <c r="B94" s="6"/>
      <c r="C94" s="302" t="s">
        <v>532</v>
      </c>
      <c r="D94" s="330"/>
      <c r="E94" s="317"/>
      <c r="F94" s="291"/>
      <c r="G94" s="291"/>
      <c r="H94" s="291"/>
      <c r="I94" s="291"/>
      <c r="J94" s="291"/>
      <c r="K94" s="291"/>
      <c r="L94" s="2" t="str">
        <f t="shared" si="3"/>
        <v>-</v>
      </c>
    </row>
    <row r="95" spans="1:12" s="2" customFormat="1" ht="24.95" hidden="1" customHeight="1" outlineLevel="1">
      <c r="A95" s="6"/>
      <c r="B95" s="6"/>
      <c r="C95" s="302" t="s">
        <v>533</v>
      </c>
      <c r="D95" s="331"/>
      <c r="E95" s="318"/>
      <c r="F95" s="291"/>
      <c r="G95" s="291"/>
      <c r="H95" s="291"/>
      <c r="I95" s="291"/>
      <c r="J95" s="291"/>
      <c r="K95" s="291"/>
      <c r="L95" s="2" t="str">
        <f t="shared" si="3"/>
        <v>-</v>
      </c>
    </row>
    <row r="96" spans="1:12" s="2" customFormat="1" ht="55" hidden="1" outlineLevel="1">
      <c r="A96" s="6"/>
      <c r="B96" s="285" t="str">
        <f>$B$12&amp;"12"</f>
        <v>1010112</v>
      </c>
      <c r="C96" s="286" t="str">
        <f>VLOOKUP($B96,[4]BSP1!$B$12:$D$207,3)</f>
        <v xml:space="preserve">១.‌១.៦.៤.សកម្មភាពទី៤៖ ការតាមដាន និងវាយតម្លៃ ការវិនិយោគសាធារណៈ </v>
      </c>
      <c r="D96" s="332"/>
      <c r="E96" s="287">
        <f>VLOOKUP($B96,[4]BSP4!$B$12:$F$187,5,FALSE)</f>
        <v>0</v>
      </c>
      <c r="F96" s="294"/>
      <c r="G96" s="294"/>
      <c r="H96" s="294"/>
      <c r="I96" s="294"/>
      <c r="J96" s="294"/>
      <c r="K96" s="294"/>
      <c r="L96" s="2" t="str">
        <f t="shared" si="3"/>
        <v>-</v>
      </c>
    </row>
    <row r="97" spans="1:12" s="2" customFormat="1" ht="24.95" hidden="1" customHeight="1" outlineLevel="1">
      <c r="A97" s="6"/>
      <c r="B97" s="6"/>
      <c r="C97" s="302" t="s">
        <v>528</v>
      </c>
      <c r="D97" s="329"/>
      <c r="E97" s="315"/>
      <c r="F97" s="291"/>
      <c r="G97" s="291"/>
      <c r="H97" s="291"/>
      <c r="I97" s="291"/>
      <c r="J97" s="291"/>
      <c r="K97" s="291"/>
      <c r="L97" s="2" t="str">
        <f t="shared" si="3"/>
        <v>-</v>
      </c>
    </row>
    <row r="98" spans="1:12" s="2" customFormat="1" ht="24.95" hidden="1" customHeight="1" outlineLevel="1">
      <c r="A98" s="6"/>
      <c r="B98" s="6"/>
      <c r="C98" s="302" t="s">
        <v>529</v>
      </c>
      <c r="D98" s="330"/>
      <c r="E98" s="316"/>
      <c r="F98" s="291"/>
      <c r="G98" s="291"/>
      <c r="H98" s="291"/>
      <c r="I98" s="291"/>
      <c r="J98" s="291"/>
      <c r="K98" s="291"/>
      <c r="L98" s="2" t="str">
        <f t="shared" si="3"/>
        <v>-</v>
      </c>
    </row>
    <row r="99" spans="1:12" s="2" customFormat="1" ht="24.95" hidden="1" customHeight="1" outlineLevel="1">
      <c r="A99" s="6"/>
      <c r="B99" s="6"/>
      <c r="C99" s="302" t="s">
        <v>530</v>
      </c>
      <c r="D99" s="330"/>
      <c r="E99" s="317"/>
      <c r="F99" s="291"/>
      <c r="G99" s="291"/>
      <c r="H99" s="291"/>
      <c r="I99" s="291"/>
      <c r="J99" s="291"/>
      <c r="K99" s="291"/>
      <c r="L99" s="2" t="str">
        <f t="shared" si="3"/>
        <v>-</v>
      </c>
    </row>
    <row r="100" spans="1:12" s="2" customFormat="1" ht="24.95" hidden="1" customHeight="1" outlineLevel="1">
      <c r="A100" s="6"/>
      <c r="B100" s="6"/>
      <c r="C100" s="302" t="s">
        <v>531</v>
      </c>
      <c r="D100" s="330"/>
      <c r="E100" s="316"/>
      <c r="F100" s="291"/>
      <c r="G100" s="291"/>
      <c r="H100" s="291"/>
      <c r="I100" s="291"/>
      <c r="J100" s="291"/>
      <c r="K100" s="291"/>
      <c r="L100" s="2" t="str">
        <f t="shared" si="3"/>
        <v>-</v>
      </c>
    </row>
    <row r="101" spans="1:12" s="2" customFormat="1" ht="24.95" hidden="1" customHeight="1" outlineLevel="1">
      <c r="A101" s="6"/>
      <c r="B101" s="6"/>
      <c r="C101" s="302" t="s">
        <v>532</v>
      </c>
      <c r="D101" s="330"/>
      <c r="E101" s="317"/>
      <c r="F101" s="291"/>
      <c r="G101" s="291"/>
      <c r="H101" s="291"/>
      <c r="I101" s="291"/>
      <c r="J101" s="291"/>
      <c r="K101" s="291"/>
      <c r="L101" s="2" t="str">
        <f t="shared" si="3"/>
        <v>-</v>
      </c>
    </row>
    <row r="102" spans="1:12" s="2" customFormat="1" ht="24.95" hidden="1" customHeight="1" outlineLevel="1">
      <c r="A102" s="6"/>
      <c r="B102" s="6"/>
      <c r="C102" s="302" t="s">
        <v>533</v>
      </c>
      <c r="D102" s="331"/>
      <c r="E102" s="318"/>
      <c r="F102" s="291"/>
      <c r="G102" s="291"/>
      <c r="H102" s="291"/>
      <c r="I102" s="291"/>
      <c r="J102" s="291"/>
      <c r="K102" s="291"/>
      <c r="L102" s="2" t="str">
        <f t="shared" si="3"/>
        <v>-</v>
      </c>
    </row>
    <row r="103" spans="1:12" s="2" customFormat="1" ht="55" hidden="1" outlineLevel="1">
      <c r="A103" s="6"/>
      <c r="B103" s="285" t="str">
        <f>$B$12&amp;"13"</f>
        <v>1010113</v>
      </c>
      <c r="C103" s="286" t="str">
        <f>VLOOKUP($B103,[4]BSP1!$B$12:$D$207,3)</f>
        <v xml:space="preserve">១.‌១.៦.៤.សកម្មភាពទី៤៖ ការតាមដាន និងវាយតម្លៃ ការវិនិយោគសាធារណៈ </v>
      </c>
      <c r="D103" s="332"/>
      <c r="E103" s="287">
        <f>VLOOKUP($B103,[4]BSP4!$B$12:$F$187,5,FALSE)</f>
        <v>0</v>
      </c>
      <c r="F103" s="294"/>
      <c r="G103" s="294"/>
      <c r="H103" s="294"/>
      <c r="I103" s="294"/>
      <c r="J103" s="294"/>
      <c r="K103" s="294"/>
      <c r="L103" s="2" t="str">
        <f t="shared" si="3"/>
        <v>-</v>
      </c>
    </row>
    <row r="104" spans="1:12" s="2" customFormat="1" ht="24.95" hidden="1" customHeight="1" outlineLevel="1">
      <c r="A104" s="6"/>
      <c r="B104" s="6"/>
      <c r="C104" s="302" t="s">
        <v>528</v>
      </c>
      <c r="D104" s="329"/>
      <c r="E104" s="315"/>
      <c r="F104" s="291"/>
      <c r="G104" s="291"/>
      <c r="H104" s="291"/>
      <c r="I104" s="291"/>
      <c r="J104" s="291"/>
      <c r="K104" s="291"/>
      <c r="L104" s="2" t="str">
        <f t="shared" si="3"/>
        <v>-</v>
      </c>
    </row>
    <row r="105" spans="1:12" s="2" customFormat="1" ht="24.95" hidden="1" customHeight="1" outlineLevel="1">
      <c r="A105" s="6"/>
      <c r="B105" s="6"/>
      <c r="C105" s="302" t="s">
        <v>529</v>
      </c>
      <c r="D105" s="330"/>
      <c r="E105" s="316"/>
      <c r="F105" s="291"/>
      <c r="G105" s="291"/>
      <c r="H105" s="291"/>
      <c r="I105" s="291"/>
      <c r="J105" s="291"/>
      <c r="K105" s="291"/>
      <c r="L105" s="2" t="str">
        <f t="shared" si="3"/>
        <v>-</v>
      </c>
    </row>
    <row r="106" spans="1:12" s="2" customFormat="1" ht="24.95" hidden="1" customHeight="1" outlineLevel="1">
      <c r="A106" s="6"/>
      <c r="B106" s="6"/>
      <c r="C106" s="302" t="s">
        <v>530</v>
      </c>
      <c r="D106" s="330"/>
      <c r="E106" s="317"/>
      <c r="F106" s="291"/>
      <c r="G106" s="291"/>
      <c r="H106" s="291"/>
      <c r="I106" s="291"/>
      <c r="J106" s="291"/>
      <c r="K106" s="291"/>
      <c r="L106" s="2" t="str">
        <f t="shared" si="3"/>
        <v>-</v>
      </c>
    </row>
    <row r="107" spans="1:12" s="2" customFormat="1" ht="24.95" hidden="1" customHeight="1" outlineLevel="1">
      <c r="A107" s="6"/>
      <c r="B107" s="6"/>
      <c r="C107" s="302" t="s">
        <v>531</v>
      </c>
      <c r="D107" s="330"/>
      <c r="E107" s="316"/>
      <c r="F107" s="291"/>
      <c r="G107" s="291"/>
      <c r="H107" s="291"/>
      <c r="I107" s="291"/>
      <c r="J107" s="291"/>
      <c r="K107" s="291"/>
      <c r="L107" s="2" t="str">
        <f t="shared" si="3"/>
        <v>-</v>
      </c>
    </row>
    <row r="108" spans="1:12" s="2" customFormat="1" ht="24.95" hidden="1" customHeight="1" outlineLevel="1">
      <c r="A108" s="6"/>
      <c r="B108" s="6"/>
      <c r="C108" s="302" t="s">
        <v>532</v>
      </c>
      <c r="D108" s="330"/>
      <c r="E108" s="317"/>
      <c r="F108" s="291"/>
      <c r="G108" s="291"/>
      <c r="H108" s="291"/>
      <c r="I108" s="291"/>
      <c r="J108" s="291"/>
      <c r="K108" s="291"/>
      <c r="L108" s="2" t="str">
        <f t="shared" si="3"/>
        <v>-</v>
      </c>
    </row>
    <row r="109" spans="1:12" s="2" customFormat="1" ht="24.95" hidden="1" customHeight="1" outlineLevel="1">
      <c r="A109" s="6"/>
      <c r="B109" s="6"/>
      <c r="C109" s="302" t="s">
        <v>533</v>
      </c>
      <c r="D109" s="331"/>
      <c r="E109" s="318"/>
      <c r="F109" s="291"/>
      <c r="G109" s="291"/>
      <c r="H109" s="291"/>
      <c r="I109" s="291"/>
      <c r="J109" s="291"/>
      <c r="K109" s="291"/>
      <c r="L109" s="2" t="str">
        <f t="shared" si="3"/>
        <v>-</v>
      </c>
    </row>
    <row r="110" spans="1:12" s="2" customFormat="1" ht="55" hidden="1" outlineLevel="1">
      <c r="A110" s="6"/>
      <c r="B110" s="285" t="str">
        <f>$B$12&amp;"14"</f>
        <v>1010114</v>
      </c>
      <c r="C110" s="286" t="str">
        <f>VLOOKUP($B110,[4]BSP1!$B$12:$D$207,3)</f>
        <v xml:space="preserve">១.‌១.៦.៤.សកម្មភាពទី៤៖ ការតាមដាន និងវាយតម្លៃ ការវិនិយោគសាធារណៈ </v>
      </c>
      <c r="D110" s="332"/>
      <c r="E110" s="287">
        <f>VLOOKUP($B110,[4]BSP4!$B$12:$F$187,5,FALSE)</f>
        <v>0</v>
      </c>
      <c r="F110" s="294"/>
      <c r="G110" s="294"/>
      <c r="H110" s="294"/>
      <c r="I110" s="294"/>
      <c r="J110" s="294"/>
      <c r="K110" s="294"/>
      <c r="L110" s="2" t="str">
        <f t="shared" si="3"/>
        <v>-</v>
      </c>
    </row>
    <row r="111" spans="1:12" s="2" customFormat="1" ht="24.95" hidden="1" customHeight="1" outlineLevel="1">
      <c r="A111" s="6"/>
      <c r="B111" s="6"/>
      <c r="C111" s="302" t="s">
        <v>528</v>
      </c>
      <c r="D111" s="329"/>
      <c r="E111" s="315"/>
      <c r="F111" s="291"/>
      <c r="G111" s="291"/>
      <c r="H111" s="291"/>
      <c r="I111" s="291"/>
      <c r="J111" s="291"/>
      <c r="K111" s="291"/>
      <c r="L111" s="2" t="str">
        <f t="shared" si="3"/>
        <v>-</v>
      </c>
    </row>
    <row r="112" spans="1:12" s="2" customFormat="1" ht="24.95" hidden="1" customHeight="1" outlineLevel="1">
      <c r="A112" s="6"/>
      <c r="B112" s="6"/>
      <c r="C112" s="302" t="s">
        <v>529</v>
      </c>
      <c r="D112" s="330"/>
      <c r="E112" s="316"/>
      <c r="F112" s="291"/>
      <c r="G112" s="291"/>
      <c r="H112" s="291"/>
      <c r="I112" s="291"/>
      <c r="J112" s="291"/>
      <c r="K112" s="291"/>
      <c r="L112" s="2" t="str">
        <f t="shared" si="3"/>
        <v>-</v>
      </c>
    </row>
    <row r="113" spans="1:12" s="2" customFormat="1" ht="24.95" hidden="1" customHeight="1" outlineLevel="1">
      <c r="A113" s="6"/>
      <c r="B113" s="6"/>
      <c r="C113" s="302" t="s">
        <v>530</v>
      </c>
      <c r="D113" s="330"/>
      <c r="E113" s="317"/>
      <c r="F113" s="291"/>
      <c r="G113" s="291"/>
      <c r="H113" s="291"/>
      <c r="I113" s="291"/>
      <c r="J113" s="291"/>
      <c r="K113" s="291"/>
      <c r="L113" s="2" t="str">
        <f t="shared" si="3"/>
        <v>-</v>
      </c>
    </row>
    <row r="114" spans="1:12" s="2" customFormat="1" ht="24.95" hidden="1" customHeight="1" outlineLevel="1">
      <c r="A114" s="6"/>
      <c r="B114" s="6"/>
      <c r="C114" s="302" t="s">
        <v>531</v>
      </c>
      <c r="D114" s="330"/>
      <c r="E114" s="316"/>
      <c r="F114" s="291"/>
      <c r="G114" s="291"/>
      <c r="H114" s="291"/>
      <c r="I114" s="291"/>
      <c r="J114" s="291"/>
      <c r="K114" s="291"/>
      <c r="L114" s="2" t="str">
        <f t="shared" ref="L114:L123" si="4">IF(OR(E114&gt;0,F114&lt;&gt;0,G114&lt;&gt;0,H114&lt;&gt;0),"ok","-")</f>
        <v>-</v>
      </c>
    </row>
    <row r="115" spans="1:12" s="2" customFormat="1" ht="24.95" hidden="1" customHeight="1" outlineLevel="1">
      <c r="A115" s="6"/>
      <c r="B115" s="6"/>
      <c r="C115" s="302" t="s">
        <v>532</v>
      </c>
      <c r="D115" s="330"/>
      <c r="E115" s="317"/>
      <c r="F115" s="291"/>
      <c r="G115" s="291"/>
      <c r="H115" s="291"/>
      <c r="I115" s="291"/>
      <c r="J115" s="291"/>
      <c r="K115" s="291"/>
      <c r="L115" s="2" t="str">
        <f t="shared" si="4"/>
        <v>-</v>
      </c>
    </row>
    <row r="116" spans="1:12" s="2" customFormat="1" ht="24.95" hidden="1" customHeight="1" outlineLevel="1">
      <c r="A116" s="6"/>
      <c r="B116" s="6"/>
      <c r="C116" s="302" t="s">
        <v>533</v>
      </c>
      <c r="D116" s="331"/>
      <c r="E116" s="318"/>
      <c r="F116" s="291"/>
      <c r="G116" s="291"/>
      <c r="H116" s="291"/>
      <c r="I116" s="291"/>
      <c r="J116" s="291"/>
      <c r="K116" s="291"/>
      <c r="L116" s="2" t="str">
        <f t="shared" si="4"/>
        <v>-</v>
      </c>
    </row>
    <row r="117" spans="1:12" s="2" customFormat="1" ht="55" hidden="1" outlineLevel="1">
      <c r="A117" s="6"/>
      <c r="B117" s="285" t="str">
        <f>$B$12&amp;"15"</f>
        <v>1010115</v>
      </c>
      <c r="C117" s="286" t="str">
        <f>VLOOKUP($B117,[4]BSP1!$B$12:$D$207,3)</f>
        <v xml:space="preserve">១.‌១.៦.៤.សកម្មភាពទី៤៖ ការតាមដាន និងវាយតម្លៃ ការវិនិយោគសាធារណៈ </v>
      </c>
      <c r="D117" s="332"/>
      <c r="E117" s="287">
        <f>VLOOKUP($B117,[4]BSP4!$B$12:$F$187,5,FALSE)</f>
        <v>0</v>
      </c>
      <c r="F117" s="294"/>
      <c r="G117" s="294"/>
      <c r="H117" s="294"/>
      <c r="I117" s="294"/>
      <c r="J117" s="294"/>
      <c r="K117" s="294"/>
      <c r="L117" s="2" t="str">
        <f t="shared" si="4"/>
        <v>-</v>
      </c>
    </row>
    <row r="118" spans="1:12" s="2" customFormat="1" ht="24.95" hidden="1" customHeight="1" outlineLevel="1">
      <c r="A118" s="6"/>
      <c r="B118" s="6"/>
      <c r="C118" s="302" t="s">
        <v>528</v>
      </c>
      <c r="D118" s="329"/>
      <c r="E118" s="315"/>
      <c r="F118" s="291"/>
      <c r="G118" s="291"/>
      <c r="H118" s="291"/>
      <c r="I118" s="291"/>
      <c r="J118" s="291"/>
      <c r="K118" s="291"/>
      <c r="L118" s="2" t="str">
        <f t="shared" si="4"/>
        <v>-</v>
      </c>
    </row>
    <row r="119" spans="1:12" s="2" customFormat="1" ht="24.95" hidden="1" customHeight="1" outlineLevel="1">
      <c r="A119" s="6"/>
      <c r="B119" s="6"/>
      <c r="C119" s="302" t="s">
        <v>529</v>
      </c>
      <c r="D119" s="330"/>
      <c r="E119" s="316"/>
      <c r="F119" s="291"/>
      <c r="G119" s="291"/>
      <c r="H119" s="291"/>
      <c r="I119" s="291"/>
      <c r="J119" s="291"/>
      <c r="K119" s="291"/>
      <c r="L119" s="2" t="str">
        <f t="shared" si="4"/>
        <v>-</v>
      </c>
    </row>
    <row r="120" spans="1:12" s="2" customFormat="1" ht="24.95" hidden="1" customHeight="1" outlineLevel="1">
      <c r="A120" s="6"/>
      <c r="B120" s="6"/>
      <c r="C120" s="302" t="s">
        <v>530</v>
      </c>
      <c r="D120" s="330"/>
      <c r="E120" s="317"/>
      <c r="F120" s="291"/>
      <c r="G120" s="291"/>
      <c r="H120" s="291"/>
      <c r="I120" s="291"/>
      <c r="J120" s="291"/>
      <c r="K120" s="291"/>
      <c r="L120" s="2" t="str">
        <f t="shared" si="4"/>
        <v>-</v>
      </c>
    </row>
    <row r="121" spans="1:12" s="2" customFormat="1" ht="24.95" hidden="1" customHeight="1" outlineLevel="1">
      <c r="A121" s="6"/>
      <c r="B121" s="6"/>
      <c r="C121" s="302" t="s">
        <v>531</v>
      </c>
      <c r="D121" s="330"/>
      <c r="E121" s="316"/>
      <c r="F121" s="291"/>
      <c r="G121" s="291"/>
      <c r="H121" s="291"/>
      <c r="I121" s="291"/>
      <c r="J121" s="291"/>
      <c r="K121" s="291"/>
      <c r="L121" s="2" t="str">
        <f t="shared" si="4"/>
        <v>-</v>
      </c>
    </row>
    <row r="122" spans="1:12" s="2" customFormat="1" ht="24.95" hidden="1" customHeight="1" outlineLevel="1">
      <c r="A122" s="6"/>
      <c r="B122" s="6"/>
      <c r="C122" s="302" t="s">
        <v>532</v>
      </c>
      <c r="D122" s="330"/>
      <c r="E122" s="317"/>
      <c r="F122" s="291"/>
      <c r="G122" s="291"/>
      <c r="H122" s="291"/>
      <c r="I122" s="291"/>
      <c r="J122" s="291"/>
      <c r="K122" s="291"/>
      <c r="L122" s="2" t="str">
        <f t="shared" si="4"/>
        <v>-</v>
      </c>
    </row>
    <row r="123" spans="1:12" s="2" customFormat="1" ht="27.5" hidden="1" outlineLevel="1">
      <c r="A123" s="6"/>
      <c r="B123" s="6"/>
      <c r="C123" s="323" t="s">
        <v>533</v>
      </c>
      <c r="D123" s="333"/>
      <c r="E123" s="324"/>
      <c r="F123" s="292"/>
      <c r="G123" s="292"/>
      <c r="H123" s="292"/>
      <c r="I123" s="292"/>
      <c r="J123" s="292"/>
      <c r="K123" s="292"/>
      <c r="L123" s="2" t="str">
        <f t="shared" si="4"/>
        <v>-</v>
      </c>
    </row>
    <row r="124" spans="1:12" ht="15.65" customHeight="1" collapsed="1">
      <c r="C124" s="383"/>
      <c r="D124" s="383"/>
      <c r="E124" s="383"/>
      <c r="F124" s="383"/>
      <c r="G124" s="383"/>
      <c r="H124" s="383"/>
      <c r="I124" s="383"/>
      <c r="J124" s="383"/>
      <c r="K124" s="383"/>
    </row>
    <row r="125" spans="1:12" ht="15.65" customHeight="1">
      <c r="C125" s="384"/>
      <c r="D125" s="384"/>
      <c r="E125" s="384"/>
      <c r="F125" s="384"/>
      <c r="G125" s="384"/>
      <c r="H125" s="384"/>
      <c r="I125" s="384"/>
      <c r="J125" s="384"/>
      <c r="K125" s="384"/>
    </row>
    <row r="126" spans="1:12" ht="15.65" customHeight="1"/>
    <row r="127" spans="1:12" ht="15.65" customHeight="1"/>
    <row r="128" spans="1:12" ht="15.65" customHeight="1"/>
    <row r="129" spans="3:13" s="3" customFormat="1" ht="15.65" customHeight="1">
      <c r="C129"/>
      <c r="D129"/>
      <c r="E129"/>
      <c r="F129"/>
      <c r="G129"/>
      <c r="H129"/>
      <c r="I129"/>
      <c r="J129"/>
      <c r="K129"/>
      <c r="L129"/>
      <c r="M129"/>
    </row>
    <row r="130" spans="3:13" s="3" customFormat="1" ht="15.65" customHeight="1">
      <c r="C130"/>
      <c r="D130"/>
      <c r="E130"/>
      <c r="F130"/>
      <c r="G130"/>
      <c r="H130"/>
      <c r="I130"/>
      <c r="J130"/>
      <c r="K130"/>
      <c r="L130"/>
      <c r="M130"/>
    </row>
    <row r="131" spans="3:13" s="3" customFormat="1" ht="15.65" customHeight="1">
      <c r="C131"/>
      <c r="D131"/>
      <c r="E131"/>
      <c r="F131"/>
      <c r="G131"/>
      <c r="H131"/>
      <c r="I131"/>
      <c r="J131"/>
      <c r="K131"/>
      <c r="L131"/>
      <c r="M131"/>
    </row>
    <row r="132" spans="3:13" s="3" customFormat="1" ht="15.65" customHeight="1">
      <c r="C132"/>
      <c r="D132"/>
      <c r="E132"/>
      <c r="F132"/>
      <c r="G132"/>
      <c r="H132"/>
      <c r="I132"/>
      <c r="J132"/>
      <c r="K132"/>
      <c r="L132"/>
      <c r="M132"/>
    </row>
    <row r="133" spans="3:13" s="3" customFormat="1" ht="15.65" customHeight="1">
      <c r="C133"/>
      <c r="D133"/>
      <c r="E133"/>
      <c r="F133"/>
      <c r="G133"/>
      <c r="H133"/>
      <c r="I133"/>
      <c r="J133"/>
      <c r="K133"/>
      <c r="L133"/>
      <c r="M133"/>
    </row>
  </sheetData>
  <autoFilter ref="L10:L11" xr:uid="{00000000-0009-0000-0000-000001000000}"/>
  <mergeCells count="13">
    <mergeCell ref="F9:K9"/>
    <mergeCell ref="K10:K11"/>
    <mergeCell ref="C9:C11"/>
    <mergeCell ref="E9:E11"/>
    <mergeCell ref="F10:F11"/>
    <mergeCell ref="G10:G11"/>
    <mergeCell ref="D9:D11"/>
    <mergeCell ref="H10:I10"/>
    <mergeCell ref="C33:C36"/>
    <mergeCell ref="C39:C42"/>
    <mergeCell ref="C47:C48"/>
    <mergeCell ref="C58:C59"/>
    <mergeCell ref="J10:J11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2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L33"/>
  <sheetViews>
    <sheetView topLeftCell="C4" zoomScale="90" zoomScaleNormal="90" workbookViewId="0">
      <selection activeCell="K7" sqref="K7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70.86328125" customWidth="1"/>
    <col min="4" max="11" width="13.1328125" customWidth="1"/>
  </cols>
  <sheetData>
    <row r="1" spans="1:12" ht="9.9499999999999993" customHeight="1"/>
    <row r="2" spans="1:12" ht="9.9499999999999993" customHeight="1"/>
    <row r="3" spans="1:12" ht="9.9499999999999993" customHeight="1"/>
    <row r="4" spans="1:12" ht="9.9499999999999993" customHeight="1"/>
    <row r="5" spans="1:12" s="258" customFormat="1" ht="30" customHeight="1">
      <c r="A5" s="257"/>
      <c r="B5" s="257"/>
      <c r="C5" s="252" t="s">
        <v>480</v>
      </c>
      <c r="D5" s="252"/>
      <c r="E5" s="252"/>
      <c r="F5" s="252"/>
      <c r="G5" s="252"/>
      <c r="H5" s="252"/>
      <c r="I5" s="252"/>
      <c r="J5" s="252"/>
      <c r="K5" s="252"/>
    </row>
    <row r="6" spans="1:12" ht="21.75" customHeight="1">
      <c r="K6" s="45" t="s">
        <v>539</v>
      </c>
    </row>
    <row r="7" spans="1:12" ht="21.75" customHeight="1" thickBot="1">
      <c r="D7" s="266" t="s">
        <v>423</v>
      </c>
      <c r="E7" s="267" t="e">
        <f>#REF!</f>
        <v>#REF!</v>
      </c>
      <c r="K7" s="273" t="s">
        <v>1</v>
      </c>
    </row>
    <row r="8" spans="1:12" s="2" customFormat="1" ht="21.75" hidden="1" customHeight="1">
      <c r="A8" s="7"/>
      <c r="B8" s="7"/>
      <c r="C8" s="255"/>
      <c r="F8" s="256"/>
      <c r="G8" s="256"/>
      <c r="H8" s="256"/>
      <c r="I8" s="256"/>
      <c r="J8" s="256"/>
      <c r="K8" s="256"/>
    </row>
    <row r="9" spans="1:12" s="7" customFormat="1" ht="21.75" hidden="1" customHeight="1" thickBot="1"/>
    <row r="10" spans="1:12" s="1" customFormat="1" ht="28.25" thickTop="1">
      <c r="A10" s="4" t="s">
        <v>422</v>
      </c>
      <c r="B10" s="4" t="s">
        <v>420</v>
      </c>
      <c r="C10" s="449" t="s">
        <v>487</v>
      </c>
      <c r="D10" s="447" t="s">
        <v>488</v>
      </c>
      <c r="E10" s="451"/>
      <c r="F10" s="447" t="s">
        <v>489</v>
      </c>
      <c r="G10" s="451"/>
      <c r="H10" s="447" t="s">
        <v>490</v>
      </c>
      <c r="I10" s="451"/>
      <c r="J10" s="447" t="s">
        <v>491</v>
      </c>
      <c r="K10" s="448"/>
    </row>
    <row r="11" spans="1:12" s="1" customFormat="1" ht="55.75" thickBot="1">
      <c r="A11" s="5"/>
      <c r="B11" s="5"/>
      <c r="C11" s="450"/>
      <c r="D11" s="281" t="s">
        <v>492</v>
      </c>
      <c r="E11" s="281" t="s">
        <v>493</v>
      </c>
      <c r="F11" s="281" t="s">
        <v>492</v>
      </c>
      <c r="G11" s="281" t="s">
        <v>493</v>
      </c>
      <c r="H11" s="281" t="s">
        <v>492</v>
      </c>
      <c r="I11" s="281" t="s">
        <v>493</v>
      </c>
      <c r="J11" s="281" t="s">
        <v>492</v>
      </c>
      <c r="K11" s="282" t="s">
        <v>493</v>
      </c>
    </row>
    <row r="12" spans="1:12" s="2" customFormat="1" ht="31" thickTop="1">
      <c r="A12" s="6"/>
      <c r="B12" s="253"/>
      <c r="C12" s="284" t="s">
        <v>389</v>
      </c>
      <c r="D12" s="254" t="e">
        <f>D13+D17</f>
        <v>#REF!</v>
      </c>
      <c r="E12" s="254">
        <f t="shared" ref="E12:K12" si="0">E13+E17</f>
        <v>0</v>
      </c>
      <c r="F12" s="254" t="e">
        <f t="shared" si="0"/>
        <v>#REF!</v>
      </c>
      <c r="G12" s="254">
        <f t="shared" si="0"/>
        <v>0</v>
      </c>
      <c r="H12" s="254">
        <f t="shared" si="0"/>
        <v>0</v>
      </c>
      <c r="I12" s="254">
        <f t="shared" si="0"/>
        <v>0</v>
      </c>
      <c r="J12" s="254">
        <f t="shared" si="0"/>
        <v>0</v>
      </c>
      <c r="K12" s="254">
        <f t="shared" si="0"/>
        <v>0</v>
      </c>
      <c r="L12" s="2" t="e">
        <f>IF(SUM(D12:K12)&gt;0,"ok","-")</f>
        <v>#REF!</v>
      </c>
    </row>
    <row r="13" spans="1:12" s="2" customFormat="1" ht="24.95" customHeight="1">
      <c r="A13" s="253"/>
      <c r="B13" s="263"/>
      <c r="C13" s="301" t="s">
        <v>494</v>
      </c>
      <c r="D13" s="287" t="e">
        <f>SUM(D14:D16)</f>
        <v>#REF!</v>
      </c>
      <c r="E13" s="287">
        <f t="shared" ref="E13:K13" si="1">SUM(E14:E16)</f>
        <v>0</v>
      </c>
      <c r="F13" s="287" t="e">
        <f t="shared" si="1"/>
        <v>#REF!</v>
      </c>
      <c r="G13" s="287">
        <f t="shared" si="1"/>
        <v>0</v>
      </c>
      <c r="H13" s="287">
        <f t="shared" si="1"/>
        <v>0</v>
      </c>
      <c r="I13" s="287">
        <f t="shared" si="1"/>
        <v>0</v>
      </c>
      <c r="J13" s="287">
        <f t="shared" si="1"/>
        <v>0</v>
      </c>
      <c r="K13" s="287">
        <f t="shared" si="1"/>
        <v>0</v>
      </c>
      <c r="L13" s="2" t="e">
        <f t="shared" ref="L13:L23" si="2">IF(SUM(D13:K13)&gt;0,"ok","-")</f>
        <v>#REF!</v>
      </c>
    </row>
    <row r="14" spans="1:12" s="2" customFormat="1" ht="24.95" customHeight="1">
      <c r="A14" s="6"/>
      <c r="B14" s="6"/>
      <c r="C14" s="302" t="s">
        <v>495</v>
      </c>
      <c r="D14" s="297" t="e">
        <f>#REF!</f>
        <v>#REF!</v>
      </c>
      <c r="E14" s="297"/>
      <c r="F14" s="297" t="e">
        <f>#REF!</f>
        <v>#REF!</v>
      </c>
      <c r="G14" s="297"/>
      <c r="H14" s="297"/>
      <c r="I14" s="297"/>
      <c r="J14" s="297"/>
      <c r="K14" s="297"/>
      <c r="L14" s="2" t="e">
        <f t="shared" si="2"/>
        <v>#REF!</v>
      </c>
    </row>
    <row r="15" spans="1:12" s="2" customFormat="1" ht="24.95" customHeight="1">
      <c r="A15" s="6"/>
      <c r="B15" s="6"/>
      <c r="C15" s="302" t="s">
        <v>496</v>
      </c>
      <c r="D15" s="297" t="e">
        <f>#REF!</f>
        <v>#REF!</v>
      </c>
      <c r="E15" s="297"/>
      <c r="F15" s="297" t="e">
        <f>#REF!</f>
        <v>#REF!</v>
      </c>
      <c r="G15" s="297"/>
      <c r="H15" s="297"/>
      <c r="I15" s="297"/>
      <c r="J15" s="297"/>
      <c r="K15" s="297"/>
      <c r="L15" s="2" t="e">
        <f t="shared" si="2"/>
        <v>#REF!</v>
      </c>
    </row>
    <row r="16" spans="1:12" s="2" customFormat="1" ht="24.95" customHeight="1">
      <c r="A16" s="6"/>
      <c r="B16" s="6"/>
      <c r="C16" s="302" t="s">
        <v>497</v>
      </c>
      <c r="D16" s="297" t="e">
        <f>#REF!</f>
        <v>#REF!</v>
      </c>
      <c r="E16" s="297"/>
      <c r="F16" s="297" t="e">
        <f>#REF!</f>
        <v>#REF!</v>
      </c>
      <c r="G16" s="297"/>
      <c r="H16" s="297"/>
      <c r="I16" s="297"/>
      <c r="J16" s="297"/>
      <c r="K16" s="297"/>
      <c r="L16" s="2" t="e">
        <f t="shared" si="2"/>
        <v>#REF!</v>
      </c>
    </row>
    <row r="17" spans="1:12" s="2" customFormat="1" ht="24.95" customHeight="1">
      <c r="A17" s="6"/>
      <c r="B17" s="6"/>
      <c r="C17" s="303" t="s">
        <v>498</v>
      </c>
      <c r="D17" s="293">
        <f>D18+D21</f>
        <v>0</v>
      </c>
      <c r="E17" s="293">
        <f t="shared" ref="E17:K17" si="3">E18+E21</f>
        <v>0</v>
      </c>
      <c r="F17" s="304">
        <f t="shared" si="3"/>
        <v>0</v>
      </c>
      <c r="G17" s="304">
        <f t="shared" si="3"/>
        <v>0</v>
      </c>
      <c r="H17" s="304">
        <f t="shared" si="3"/>
        <v>0</v>
      </c>
      <c r="I17" s="304">
        <f t="shared" si="3"/>
        <v>0</v>
      </c>
      <c r="J17" s="304">
        <f t="shared" si="3"/>
        <v>0</v>
      </c>
      <c r="K17" s="304">
        <f t="shared" si="3"/>
        <v>0</v>
      </c>
      <c r="L17" s="2" t="str">
        <f t="shared" si="2"/>
        <v>-</v>
      </c>
    </row>
    <row r="18" spans="1:12" s="2" customFormat="1" ht="24.95" customHeight="1">
      <c r="A18" s="6"/>
      <c r="B18" s="6"/>
      <c r="C18" s="302" t="s">
        <v>499</v>
      </c>
      <c r="D18" s="297">
        <f>SUM(D19:D20)</f>
        <v>0</v>
      </c>
      <c r="E18" s="297">
        <f t="shared" ref="E18:K18" si="4">SUM(E19:E20)</f>
        <v>0</v>
      </c>
      <c r="F18" s="297">
        <f t="shared" si="4"/>
        <v>0</v>
      </c>
      <c r="G18" s="297">
        <f t="shared" si="4"/>
        <v>0</v>
      </c>
      <c r="H18" s="297">
        <f t="shared" si="4"/>
        <v>0</v>
      </c>
      <c r="I18" s="297">
        <f t="shared" si="4"/>
        <v>0</v>
      </c>
      <c r="J18" s="297">
        <f t="shared" si="4"/>
        <v>0</v>
      </c>
      <c r="K18" s="297">
        <f t="shared" si="4"/>
        <v>0</v>
      </c>
      <c r="L18" s="2" t="str">
        <f t="shared" si="2"/>
        <v>-</v>
      </c>
    </row>
    <row r="19" spans="1:12" s="2" customFormat="1" ht="24.95" customHeight="1">
      <c r="A19" s="6"/>
      <c r="B19" s="6"/>
      <c r="C19" s="305" t="s">
        <v>501</v>
      </c>
      <c r="D19" s="297"/>
      <c r="E19" s="297"/>
      <c r="F19" s="297"/>
      <c r="G19" s="297"/>
      <c r="H19" s="297"/>
      <c r="I19" s="297"/>
      <c r="J19" s="297"/>
      <c r="K19" s="297"/>
      <c r="L19" s="2" t="str">
        <f t="shared" si="2"/>
        <v>-</v>
      </c>
    </row>
    <row r="20" spans="1:12" s="2" customFormat="1" ht="24.95" customHeight="1">
      <c r="A20" s="6"/>
      <c r="B20" s="6"/>
      <c r="C20" s="305" t="s">
        <v>501</v>
      </c>
      <c r="D20" s="297"/>
      <c r="E20" s="297"/>
      <c r="F20" s="297"/>
      <c r="G20" s="297"/>
      <c r="H20" s="297"/>
      <c r="I20" s="297"/>
      <c r="J20" s="297"/>
      <c r="K20" s="297"/>
      <c r="L20" s="2" t="str">
        <f t="shared" si="2"/>
        <v>-</v>
      </c>
    </row>
    <row r="21" spans="1:12" s="2" customFormat="1" ht="24.95" customHeight="1">
      <c r="A21" s="6"/>
      <c r="B21" s="6"/>
      <c r="C21" s="302" t="s">
        <v>500</v>
      </c>
      <c r="D21" s="297">
        <f>SUM(D22:D23)</f>
        <v>0</v>
      </c>
      <c r="E21" s="297">
        <f t="shared" ref="E21:K21" si="5">SUM(E22:E23)</f>
        <v>0</v>
      </c>
      <c r="F21" s="297">
        <f t="shared" si="5"/>
        <v>0</v>
      </c>
      <c r="G21" s="297">
        <f t="shared" si="5"/>
        <v>0</v>
      </c>
      <c r="H21" s="297">
        <f t="shared" si="5"/>
        <v>0</v>
      </c>
      <c r="I21" s="297">
        <f t="shared" si="5"/>
        <v>0</v>
      </c>
      <c r="J21" s="297">
        <f t="shared" si="5"/>
        <v>0</v>
      </c>
      <c r="K21" s="297">
        <f t="shared" si="5"/>
        <v>0</v>
      </c>
      <c r="L21" s="2" t="str">
        <f t="shared" si="2"/>
        <v>-</v>
      </c>
    </row>
    <row r="22" spans="1:12" s="2" customFormat="1" ht="24.95" customHeight="1">
      <c r="A22" s="6"/>
      <c r="B22" s="6"/>
      <c r="C22" s="305" t="s">
        <v>501</v>
      </c>
      <c r="D22" s="297"/>
      <c r="E22" s="297"/>
      <c r="F22" s="297"/>
      <c r="G22" s="297"/>
      <c r="H22" s="297"/>
      <c r="I22" s="297"/>
      <c r="J22" s="297"/>
      <c r="K22" s="297"/>
      <c r="L22" s="2" t="str">
        <f t="shared" si="2"/>
        <v>-</v>
      </c>
    </row>
    <row r="23" spans="1:12" s="2" customFormat="1" ht="24.95" customHeight="1">
      <c r="A23" s="6"/>
      <c r="B23" s="6"/>
      <c r="C23" s="306" t="s">
        <v>501</v>
      </c>
      <c r="D23" s="307"/>
      <c r="E23" s="307"/>
      <c r="F23" s="307"/>
      <c r="G23" s="307"/>
      <c r="H23" s="307"/>
      <c r="I23" s="307"/>
      <c r="J23" s="307"/>
      <c r="K23" s="307"/>
      <c r="L23" s="2" t="str">
        <f t="shared" si="2"/>
        <v>-</v>
      </c>
    </row>
    <row r="24" spans="1:12" ht="15.65" customHeight="1">
      <c r="C24" s="249"/>
      <c r="D24" s="249"/>
      <c r="E24" s="249"/>
      <c r="F24" s="249"/>
      <c r="G24" s="249"/>
      <c r="H24" s="249"/>
      <c r="I24" s="249"/>
      <c r="J24" s="249"/>
      <c r="K24" s="249"/>
    </row>
    <row r="25" spans="1:12" ht="15.65" customHeight="1"/>
    <row r="26" spans="1:12" ht="15.65" customHeight="1"/>
    <row r="27" spans="1:12" ht="15.65" customHeight="1"/>
    <row r="28" spans="1:12" ht="15.65" customHeight="1"/>
    <row r="29" spans="1:12" ht="15.65" customHeight="1"/>
    <row r="30" spans="1:12" ht="15.65" customHeight="1"/>
    <row r="31" spans="1:12" ht="15.65" customHeight="1"/>
    <row r="32" spans="1:12" ht="15.65" customHeight="1"/>
    <row r="33" ht="15.65" customHeight="1"/>
  </sheetData>
  <autoFilter ref="L10:L11" xr:uid="{00000000-0009-0000-0000-000002000000}"/>
  <mergeCells count="5">
    <mergeCell ref="J10:K10"/>
    <mergeCell ref="C10:C11"/>
    <mergeCell ref="D10:E10"/>
    <mergeCell ref="F10:G10"/>
    <mergeCell ref="H10:I10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V197"/>
  <sheetViews>
    <sheetView topLeftCell="C59" zoomScale="62" zoomScaleNormal="62" workbookViewId="0">
      <selection activeCell="G206" sqref="G206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70.86328125" customWidth="1"/>
    <col min="4" max="11" width="13.1328125" customWidth="1"/>
  </cols>
  <sheetData>
    <row r="1" spans="1:22" ht="9.9499999999999993" customHeight="1"/>
    <row r="2" spans="1:22" ht="9.9499999999999993" customHeight="1"/>
    <row r="3" spans="1:22" ht="9.9499999999999993" customHeight="1"/>
    <row r="4" spans="1:22" ht="9.9499999999999993" customHeight="1"/>
    <row r="5" spans="1:22" s="258" customFormat="1" ht="30" customHeight="1">
      <c r="A5" s="257"/>
      <c r="B5" s="257"/>
      <c r="C5" s="252" t="s">
        <v>522</v>
      </c>
      <c r="D5" s="252"/>
      <c r="E5" s="252"/>
      <c r="F5" s="252"/>
      <c r="G5" s="252"/>
      <c r="H5" s="252"/>
      <c r="I5" s="252"/>
      <c r="J5" s="252"/>
      <c r="K5" s="252"/>
    </row>
    <row r="6" spans="1:22" ht="21.75" customHeight="1">
      <c r="K6" s="45" t="s">
        <v>540</v>
      </c>
    </row>
    <row r="7" spans="1:22" ht="21.75" customHeight="1" thickBot="1">
      <c r="D7" s="266" t="s">
        <v>423</v>
      </c>
      <c r="E7" s="267">
        <f>[6]Costing!$G$11</f>
        <v>10101</v>
      </c>
      <c r="K7" s="273" t="s">
        <v>1</v>
      </c>
    </row>
    <row r="8" spans="1:22" s="2" customFormat="1" ht="21.75" hidden="1" customHeight="1">
      <c r="A8" s="7"/>
      <c r="B8" s="7"/>
      <c r="C8" s="255"/>
      <c r="F8" s="256"/>
      <c r="G8" s="256"/>
      <c r="H8" s="256"/>
      <c r="I8" s="256"/>
      <c r="J8" s="256"/>
      <c r="K8" s="256"/>
    </row>
    <row r="9" spans="1:22" s="7" customFormat="1" ht="21.75" hidden="1" customHeight="1" thickBot="1"/>
    <row r="10" spans="1:22" s="1" customFormat="1" ht="28.25" thickTop="1">
      <c r="A10" s="4" t="s">
        <v>422</v>
      </c>
      <c r="B10" s="4" t="s">
        <v>420</v>
      </c>
      <c r="C10" s="449" t="s">
        <v>510</v>
      </c>
      <c r="D10" s="447" t="s">
        <v>488</v>
      </c>
      <c r="E10" s="451"/>
      <c r="F10" s="447" t="s">
        <v>489</v>
      </c>
      <c r="G10" s="451"/>
      <c r="H10" s="447" t="s">
        <v>490</v>
      </c>
      <c r="I10" s="451"/>
      <c r="J10" s="447" t="s">
        <v>491</v>
      </c>
      <c r="K10" s="448"/>
      <c r="O10" s="452"/>
      <c r="P10" s="452"/>
      <c r="Q10" s="452"/>
      <c r="R10" s="452"/>
      <c r="S10" s="452"/>
      <c r="T10" s="452"/>
      <c r="U10" s="452"/>
      <c r="V10" s="452"/>
    </row>
    <row r="11" spans="1:22" s="1" customFormat="1" ht="55.75" thickBot="1">
      <c r="A11" s="5"/>
      <c r="B11" s="5"/>
      <c r="C11" s="450"/>
      <c r="D11" s="281" t="s">
        <v>492</v>
      </c>
      <c r="E11" s="281" t="s">
        <v>493</v>
      </c>
      <c r="F11" s="281" t="s">
        <v>492</v>
      </c>
      <c r="G11" s="281" t="s">
        <v>493</v>
      </c>
      <c r="H11" s="281" t="s">
        <v>492</v>
      </c>
      <c r="I11" s="281" t="s">
        <v>493</v>
      </c>
      <c r="J11" s="281" t="s">
        <v>492</v>
      </c>
      <c r="K11" s="282" t="s">
        <v>493</v>
      </c>
      <c r="O11" s="417"/>
      <c r="P11" s="417"/>
      <c r="Q11" s="417"/>
      <c r="R11" s="417"/>
      <c r="S11" s="417"/>
      <c r="T11" s="417"/>
      <c r="U11" s="417"/>
      <c r="V11" s="417"/>
    </row>
    <row r="12" spans="1:22" s="2" customFormat="1" ht="61.25" thickTop="1">
      <c r="A12" s="6"/>
      <c r="B12" s="253">
        <f>[6]Costing!$G$11</f>
        <v>10101</v>
      </c>
      <c r="C12" s="288" t="str">
        <f>VLOOKUP($B12,[6]BSP1!$B$12:$D$207,3)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2" s="289">
        <f t="shared" ref="D12:K12" si="0">D13+D16</f>
        <v>2069.3999999999996</v>
      </c>
      <c r="E12" s="289">
        <f t="shared" si="0"/>
        <v>0</v>
      </c>
      <c r="F12" s="289">
        <f t="shared" si="0"/>
        <v>3639.3</v>
      </c>
      <c r="G12" s="289">
        <f t="shared" si="0"/>
        <v>0</v>
      </c>
      <c r="H12" s="289">
        <f t="shared" si="0"/>
        <v>3726.4431999999997</v>
      </c>
      <c r="I12" s="289">
        <f t="shared" si="0"/>
        <v>0</v>
      </c>
      <c r="J12" s="289">
        <f t="shared" si="0"/>
        <v>3816.8942583999997</v>
      </c>
      <c r="K12" s="289">
        <f t="shared" si="0"/>
        <v>0</v>
      </c>
      <c r="L12" s="2" t="str">
        <f t="shared" ref="L12:L43" si="1">IF(SUM(D12:K12)&gt;0,"ok","-")</f>
        <v>ok</v>
      </c>
      <c r="O12" s="416"/>
      <c r="P12" s="416"/>
      <c r="Q12" s="416"/>
      <c r="R12" s="416"/>
      <c r="S12" s="416"/>
      <c r="T12" s="416"/>
      <c r="U12" s="416"/>
      <c r="V12" s="416"/>
    </row>
    <row r="13" spans="1:22" s="2" customFormat="1" ht="24.95" customHeight="1">
      <c r="A13" s="6"/>
      <c r="B13" s="6"/>
      <c r="C13" s="308" t="s">
        <v>503</v>
      </c>
      <c r="D13" s="299">
        <f t="shared" ref="D13:K13" si="2">SUM(D14:D15)</f>
        <v>2069.3999999999996</v>
      </c>
      <c r="E13" s="299">
        <f t="shared" si="2"/>
        <v>0</v>
      </c>
      <c r="F13" s="299">
        <f t="shared" si="2"/>
        <v>3639.3</v>
      </c>
      <c r="G13" s="299">
        <f t="shared" si="2"/>
        <v>0</v>
      </c>
      <c r="H13" s="299">
        <f t="shared" si="2"/>
        <v>3726.4431999999997</v>
      </c>
      <c r="I13" s="299">
        <f t="shared" si="2"/>
        <v>0</v>
      </c>
      <c r="J13" s="299">
        <f t="shared" si="2"/>
        <v>3816.8942583999997</v>
      </c>
      <c r="K13" s="299">
        <f t="shared" si="2"/>
        <v>0</v>
      </c>
      <c r="L13" s="2" t="str">
        <f t="shared" si="1"/>
        <v>ok</v>
      </c>
      <c r="O13" s="415"/>
      <c r="P13" s="415"/>
      <c r="Q13" s="415"/>
      <c r="R13" s="415"/>
      <c r="S13" s="415"/>
      <c r="T13" s="415"/>
      <c r="U13" s="415"/>
      <c r="V13" s="415"/>
    </row>
    <row r="14" spans="1:22" s="2" customFormat="1" ht="24.95" customHeight="1">
      <c r="A14" s="6"/>
      <c r="B14" s="6"/>
      <c r="C14" s="302" t="s">
        <v>421</v>
      </c>
      <c r="D14" s="297">
        <f t="shared" ref="D14:K15" si="3">SUMIF($C$25:$C$187,$C14,D$25:D$187)</f>
        <v>1218.3999999999999</v>
      </c>
      <c r="E14" s="297">
        <f t="shared" si="3"/>
        <v>0</v>
      </c>
      <c r="F14" s="297">
        <f t="shared" si="3"/>
        <v>1338.1999999999998</v>
      </c>
      <c r="G14" s="297">
        <f t="shared" si="3"/>
        <v>0</v>
      </c>
      <c r="H14" s="297">
        <f t="shared" si="3"/>
        <v>1397.7299999999998</v>
      </c>
      <c r="I14" s="297">
        <f t="shared" si="3"/>
        <v>0</v>
      </c>
      <c r="J14" s="297">
        <f t="shared" si="3"/>
        <v>1460.2364999999998</v>
      </c>
      <c r="K14" s="297">
        <f t="shared" si="3"/>
        <v>0</v>
      </c>
      <c r="L14" s="2" t="str">
        <f t="shared" si="1"/>
        <v>ok</v>
      </c>
      <c r="O14" s="414"/>
      <c r="P14" s="414"/>
      <c r="Q14" s="414"/>
      <c r="R14" s="414"/>
      <c r="S14" s="414"/>
      <c r="T14" s="414"/>
      <c r="U14" s="414"/>
      <c r="V14" s="414"/>
    </row>
    <row r="15" spans="1:22" s="2" customFormat="1" ht="24.95" customHeight="1">
      <c r="A15" s="6"/>
      <c r="B15" s="6"/>
      <c r="C15" s="302" t="s">
        <v>504</v>
      </c>
      <c r="D15" s="297">
        <f t="shared" si="3"/>
        <v>851</v>
      </c>
      <c r="E15" s="297">
        <f t="shared" si="3"/>
        <v>0</v>
      </c>
      <c r="F15" s="297">
        <f t="shared" si="3"/>
        <v>2301.1000000000004</v>
      </c>
      <c r="G15" s="297">
        <f t="shared" si="3"/>
        <v>0</v>
      </c>
      <c r="H15" s="297">
        <f t="shared" si="3"/>
        <v>2328.7132000000001</v>
      </c>
      <c r="I15" s="297">
        <f t="shared" si="3"/>
        <v>0</v>
      </c>
      <c r="J15" s="297">
        <f t="shared" si="3"/>
        <v>2356.6577584000001</v>
      </c>
      <c r="K15" s="297">
        <f t="shared" si="3"/>
        <v>0</v>
      </c>
      <c r="L15" s="2" t="str">
        <f t="shared" si="1"/>
        <v>ok</v>
      </c>
      <c r="O15" s="414"/>
      <c r="P15" s="414"/>
      <c r="Q15" s="414"/>
      <c r="R15" s="414"/>
      <c r="S15" s="414"/>
      <c r="T15" s="414"/>
      <c r="U15" s="414"/>
      <c r="V15" s="414"/>
    </row>
    <row r="16" spans="1:22" s="2" customFormat="1" ht="24.95" customHeight="1">
      <c r="A16" s="6"/>
      <c r="B16" s="6"/>
      <c r="C16" s="309" t="s">
        <v>505</v>
      </c>
      <c r="D16" s="299">
        <f t="shared" ref="D16:K16" si="4">D17+D20</f>
        <v>0</v>
      </c>
      <c r="E16" s="299">
        <f t="shared" si="4"/>
        <v>0</v>
      </c>
      <c r="F16" s="299">
        <f t="shared" si="4"/>
        <v>0</v>
      </c>
      <c r="G16" s="299">
        <f t="shared" si="4"/>
        <v>0</v>
      </c>
      <c r="H16" s="299">
        <f t="shared" si="4"/>
        <v>0</v>
      </c>
      <c r="I16" s="299">
        <f t="shared" si="4"/>
        <v>0</v>
      </c>
      <c r="J16" s="299">
        <f t="shared" si="4"/>
        <v>0</v>
      </c>
      <c r="K16" s="299">
        <f t="shared" si="4"/>
        <v>0</v>
      </c>
      <c r="L16" s="2" t="str">
        <f t="shared" si="1"/>
        <v>-</v>
      </c>
      <c r="O16" s="415"/>
      <c r="P16" s="415"/>
      <c r="Q16" s="415"/>
      <c r="R16" s="415"/>
      <c r="S16" s="415"/>
      <c r="T16" s="415"/>
      <c r="U16" s="415"/>
      <c r="V16" s="415"/>
    </row>
    <row r="17" spans="1:22" s="2" customFormat="1" ht="24.95" customHeight="1">
      <c r="A17" s="6"/>
      <c r="B17" s="6"/>
      <c r="C17" s="302" t="s">
        <v>506</v>
      </c>
      <c r="D17" s="297">
        <f t="shared" ref="D17:K17" si="5">SUM(D18:D19)</f>
        <v>0</v>
      </c>
      <c r="E17" s="297">
        <f t="shared" si="5"/>
        <v>0</v>
      </c>
      <c r="F17" s="297">
        <f t="shared" si="5"/>
        <v>0</v>
      </c>
      <c r="G17" s="297">
        <f t="shared" si="5"/>
        <v>0</v>
      </c>
      <c r="H17" s="297">
        <f t="shared" si="5"/>
        <v>0</v>
      </c>
      <c r="I17" s="297">
        <f t="shared" si="5"/>
        <v>0</v>
      </c>
      <c r="J17" s="297">
        <f t="shared" si="5"/>
        <v>0</v>
      </c>
      <c r="K17" s="297">
        <f t="shared" si="5"/>
        <v>0</v>
      </c>
      <c r="L17" s="2" t="str">
        <f t="shared" si="1"/>
        <v>-</v>
      </c>
      <c r="O17" s="414"/>
      <c r="P17" s="414"/>
      <c r="Q17" s="414"/>
      <c r="R17" s="414"/>
      <c r="S17" s="414"/>
      <c r="T17" s="414"/>
      <c r="U17" s="414"/>
      <c r="V17" s="414"/>
    </row>
    <row r="18" spans="1:22" s="2" customFormat="1" ht="24.95" customHeight="1">
      <c r="A18" s="6"/>
      <c r="B18" s="6"/>
      <c r="C18" s="305" t="s">
        <v>508</v>
      </c>
      <c r="D18" s="297">
        <f t="shared" ref="D18:K19" si="6">SUMIF($C$25:$C$187,$C18,D$25:D$187)</f>
        <v>0</v>
      </c>
      <c r="E18" s="297">
        <f t="shared" si="6"/>
        <v>0</v>
      </c>
      <c r="F18" s="297">
        <f t="shared" si="6"/>
        <v>0</v>
      </c>
      <c r="G18" s="297">
        <f t="shared" si="6"/>
        <v>0</v>
      </c>
      <c r="H18" s="297">
        <f t="shared" si="6"/>
        <v>0</v>
      </c>
      <c r="I18" s="297">
        <f t="shared" si="6"/>
        <v>0</v>
      </c>
      <c r="J18" s="297">
        <f t="shared" si="6"/>
        <v>0</v>
      </c>
      <c r="K18" s="297">
        <f t="shared" si="6"/>
        <v>0</v>
      </c>
      <c r="L18" s="2" t="str">
        <f t="shared" si="1"/>
        <v>-</v>
      </c>
      <c r="O18" s="414"/>
      <c r="P18" s="414"/>
      <c r="Q18" s="414"/>
      <c r="R18" s="414"/>
      <c r="S18" s="414"/>
      <c r="T18" s="414"/>
      <c r="U18" s="414"/>
      <c r="V18" s="414"/>
    </row>
    <row r="19" spans="1:22" s="2" customFormat="1" ht="24.95" customHeight="1">
      <c r="A19" s="6"/>
      <c r="B19" s="6"/>
      <c r="C19" s="305" t="s">
        <v>509</v>
      </c>
      <c r="D19" s="297">
        <f t="shared" si="6"/>
        <v>0</v>
      </c>
      <c r="E19" s="297">
        <f t="shared" si="6"/>
        <v>0</v>
      </c>
      <c r="F19" s="297">
        <f t="shared" si="6"/>
        <v>0</v>
      </c>
      <c r="G19" s="297">
        <f t="shared" si="6"/>
        <v>0</v>
      </c>
      <c r="H19" s="297">
        <f t="shared" si="6"/>
        <v>0</v>
      </c>
      <c r="I19" s="297">
        <f t="shared" si="6"/>
        <v>0</v>
      </c>
      <c r="J19" s="297">
        <f t="shared" si="6"/>
        <v>0</v>
      </c>
      <c r="K19" s="297">
        <f t="shared" si="6"/>
        <v>0</v>
      </c>
      <c r="L19" s="2" t="str">
        <f t="shared" si="1"/>
        <v>-</v>
      </c>
      <c r="O19" s="414"/>
      <c r="P19" s="414"/>
      <c r="Q19" s="414"/>
      <c r="R19" s="414"/>
      <c r="S19" s="414"/>
      <c r="T19" s="414"/>
      <c r="U19" s="414"/>
      <c r="V19" s="414"/>
    </row>
    <row r="20" spans="1:22" s="2" customFormat="1" ht="24.95" customHeight="1">
      <c r="A20" s="6"/>
      <c r="B20" s="6"/>
      <c r="C20" s="302" t="s">
        <v>507</v>
      </c>
      <c r="D20" s="297">
        <f t="shared" ref="D20:K20" si="7">SUM(D21:D22)</f>
        <v>0</v>
      </c>
      <c r="E20" s="297">
        <f t="shared" si="7"/>
        <v>0</v>
      </c>
      <c r="F20" s="297">
        <f t="shared" si="7"/>
        <v>0</v>
      </c>
      <c r="G20" s="297">
        <f t="shared" si="7"/>
        <v>0</v>
      </c>
      <c r="H20" s="297">
        <f t="shared" si="7"/>
        <v>0</v>
      </c>
      <c r="I20" s="297">
        <f t="shared" si="7"/>
        <v>0</v>
      </c>
      <c r="J20" s="297">
        <f t="shared" si="7"/>
        <v>0</v>
      </c>
      <c r="K20" s="297">
        <f t="shared" si="7"/>
        <v>0</v>
      </c>
      <c r="L20" s="2" t="str">
        <f t="shared" si="1"/>
        <v>-</v>
      </c>
      <c r="O20" s="414"/>
      <c r="P20" s="414"/>
      <c r="Q20" s="414"/>
      <c r="R20" s="414"/>
      <c r="S20" s="414"/>
      <c r="T20" s="414"/>
      <c r="U20" s="414"/>
      <c r="V20" s="414"/>
    </row>
    <row r="21" spans="1:22" s="2" customFormat="1" ht="24.95" customHeight="1">
      <c r="A21" s="6"/>
      <c r="B21" s="6"/>
      <c r="C21" s="305" t="s">
        <v>508</v>
      </c>
      <c r="D21" s="297">
        <f t="shared" ref="D21:K22" si="8">SUMIF($C$25:$C$187,$C21,D$25:D$187)</f>
        <v>0</v>
      </c>
      <c r="E21" s="297">
        <f t="shared" si="8"/>
        <v>0</v>
      </c>
      <c r="F21" s="297">
        <f t="shared" si="8"/>
        <v>0</v>
      </c>
      <c r="G21" s="297">
        <f t="shared" si="8"/>
        <v>0</v>
      </c>
      <c r="H21" s="297">
        <f t="shared" si="8"/>
        <v>0</v>
      </c>
      <c r="I21" s="297">
        <f t="shared" si="8"/>
        <v>0</v>
      </c>
      <c r="J21" s="297">
        <f t="shared" si="8"/>
        <v>0</v>
      </c>
      <c r="K21" s="297">
        <f t="shared" si="8"/>
        <v>0</v>
      </c>
      <c r="L21" s="2" t="str">
        <f t="shared" si="1"/>
        <v>-</v>
      </c>
      <c r="O21" s="414"/>
      <c r="P21" s="414"/>
      <c r="Q21" s="414"/>
      <c r="R21" s="414"/>
      <c r="S21" s="414"/>
      <c r="T21" s="414"/>
      <c r="U21" s="414"/>
      <c r="V21" s="414"/>
    </row>
    <row r="22" spans="1:22" s="2" customFormat="1" ht="24.95" customHeight="1">
      <c r="A22" s="6"/>
      <c r="B22" s="6"/>
      <c r="C22" s="310" t="s">
        <v>509</v>
      </c>
      <c r="D22" s="311">
        <f t="shared" si="8"/>
        <v>0</v>
      </c>
      <c r="E22" s="311">
        <f t="shared" si="8"/>
        <v>0</v>
      </c>
      <c r="F22" s="311">
        <f t="shared" si="8"/>
        <v>0</v>
      </c>
      <c r="G22" s="311">
        <f t="shared" si="8"/>
        <v>0</v>
      </c>
      <c r="H22" s="311">
        <f t="shared" si="8"/>
        <v>0</v>
      </c>
      <c r="I22" s="311">
        <f t="shared" si="8"/>
        <v>0</v>
      </c>
      <c r="J22" s="311">
        <f t="shared" si="8"/>
        <v>0</v>
      </c>
      <c r="K22" s="311">
        <f t="shared" si="8"/>
        <v>0</v>
      </c>
      <c r="L22" s="2" t="str">
        <f t="shared" si="1"/>
        <v>-</v>
      </c>
      <c r="O22" s="414"/>
      <c r="P22" s="414"/>
      <c r="Q22" s="414"/>
      <c r="R22" s="414"/>
      <c r="S22" s="414"/>
      <c r="T22" s="414"/>
      <c r="U22" s="414"/>
      <c r="V22" s="414"/>
    </row>
    <row r="23" spans="1:22" s="2" customFormat="1" ht="55">
      <c r="A23" s="285">
        <v>1</v>
      </c>
      <c r="B23" s="285" t="str">
        <f>$B$12&amp;TEXT(A23,"00")</f>
        <v>1010101</v>
      </c>
      <c r="C23" s="286" t="str">
        <f>VLOOKUP($B23,[6]BSP1!$B$12:$D$207,3)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23" s="287">
        <f t="shared" ref="D23:K23" si="9">D24+D27</f>
        <v>1157.8999999999999</v>
      </c>
      <c r="E23" s="287">
        <f t="shared" si="9"/>
        <v>0</v>
      </c>
      <c r="F23" s="287">
        <f t="shared" si="9"/>
        <v>1341.8999999999999</v>
      </c>
      <c r="G23" s="287">
        <f t="shared" si="9"/>
        <v>0</v>
      </c>
      <c r="H23" s="287">
        <f t="shared" si="9"/>
        <v>1403.2456</v>
      </c>
      <c r="I23" s="287">
        <f t="shared" si="9"/>
        <v>0</v>
      </c>
      <c r="J23" s="287">
        <f t="shared" si="9"/>
        <v>1467.5894871999999</v>
      </c>
      <c r="K23" s="287">
        <f t="shared" si="9"/>
        <v>0</v>
      </c>
      <c r="L23" s="2" t="str">
        <f t="shared" si="1"/>
        <v>ok</v>
      </c>
      <c r="O23" s="415"/>
      <c r="P23" s="415"/>
      <c r="Q23" s="415"/>
      <c r="R23" s="415"/>
      <c r="S23" s="415"/>
      <c r="T23" s="415"/>
      <c r="U23" s="415"/>
      <c r="V23" s="415"/>
    </row>
    <row r="24" spans="1:22" s="2" customFormat="1" ht="24.95" customHeight="1">
      <c r="A24" s="6"/>
      <c r="B24" s="6"/>
      <c r="C24" s="308" t="s">
        <v>503</v>
      </c>
      <c r="D24" s="299">
        <f t="shared" ref="D24:K24" si="10">SUM(D25:D26)</f>
        <v>1157.8999999999999</v>
      </c>
      <c r="E24" s="299">
        <f t="shared" si="10"/>
        <v>0</v>
      </c>
      <c r="F24" s="299">
        <f t="shared" si="10"/>
        <v>1341.8999999999999</v>
      </c>
      <c r="G24" s="299">
        <f t="shared" si="10"/>
        <v>0</v>
      </c>
      <c r="H24" s="299">
        <f t="shared" si="10"/>
        <v>1403.2456</v>
      </c>
      <c r="I24" s="299">
        <f t="shared" si="10"/>
        <v>0</v>
      </c>
      <c r="J24" s="299">
        <f t="shared" si="10"/>
        <v>1467.5894871999999</v>
      </c>
      <c r="K24" s="299">
        <f t="shared" si="10"/>
        <v>0</v>
      </c>
      <c r="L24" s="2" t="str">
        <f t="shared" si="1"/>
        <v>ok</v>
      </c>
      <c r="O24" s="415"/>
      <c r="P24" s="415"/>
      <c r="Q24" s="415"/>
      <c r="R24" s="415"/>
      <c r="S24" s="415"/>
      <c r="T24" s="415"/>
      <c r="U24" s="415"/>
      <c r="V24" s="415"/>
    </row>
    <row r="25" spans="1:22" s="2" customFormat="1" ht="24.95" customHeight="1">
      <c r="A25" s="6">
        <f>A23</f>
        <v>1</v>
      </c>
      <c r="B25" s="6" t="str">
        <f>$B$12&amp;TEXT(A25,"00")</f>
        <v>1010101</v>
      </c>
      <c r="C25" s="302" t="s">
        <v>421</v>
      </c>
      <c r="D25" s="297">
        <v>1070.8</v>
      </c>
      <c r="E25" s="297"/>
      <c r="F25" s="297">
        <v>1190.5999999999999</v>
      </c>
      <c r="G25" s="297"/>
      <c r="H25" s="297">
        <f>F25*1.05</f>
        <v>1250.1299999999999</v>
      </c>
      <c r="I25" s="297"/>
      <c r="J25" s="297">
        <f>H25*1.05</f>
        <v>1312.6364999999998</v>
      </c>
      <c r="K25" s="297"/>
      <c r="L25" s="2" t="str">
        <f t="shared" si="1"/>
        <v>ok</v>
      </c>
      <c r="O25" s="414"/>
      <c r="P25" s="414"/>
      <c r="Q25" s="414"/>
      <c r="R25" s="414"/>
      <c r="S25" s="414"/>
      <c r="T25" s="414"/>
      <c r="U25" s="414"/>
      <c r="V25" s="414"/>
    </row>
    <row r="26" spans="1:22" s="2" customFormat="1" ht="24.95" customHeight="1">
      <c r="A26" s="6">
        <f>A23</f>
        <v>1</v>
      </c>
      <c r="B26" s="6" t="str">
        <f>$B$12&amp;TEXT(A26,"00")</f>
        <v>1010101</v>
      </c>
      <c r="C26" s="302" t="s">
        <v>504</v>
      </c>
      <c r="D26" s="297">
        <v>87.1</v>
      </c>
      <c r="E26" s="297"/>
      <c r="F26" s="297">
        <v>151.30000000000001</v>
      </c>
      <c r="G26" s="297"/>
      <c r="H26" s="297">
        <f>F26*1.012</f>
        <v>153.1156</v>
      </c>
      <c r="I26" s="297"/>
      <c r="J26" s="297">
        <f>H26*1.012</f>
        <v>154.9529872</v>
      </c>
      <c r="K26" s="297"/>
      <c r="L26" s="2" t="str">
        <f t="shared" si="1"/>
        <v>ok</v>
      </c>
      <c r="O26" s="414"/>
      <c r="P26" s="414"/>
      <c r="Q26" s="414"/>
      <c r="R26" s="414"/>
      <c r="S26" s="414"/>
      <c r="T26" s="414"/>
      <c r="U26" s="414"/>
      <c r="V26" s="414"/>
    </row>
    <row r="27" spans="1:22" s="2" customFormat="1" ht="24.95" customHeight="1">
      <c r="A27" s="6"/>
      <c r="B27" s="6"/>
      <c r="C27" s="309" t="s">
        <v>505</v>
      </c>
      <c r="D27" s="299">
        <f t="shared" ref="D27:K27" si="11">D28+D31</f>
        <v>0</v>
      </c>
      <c r="E27" s="299">
        <f t="shared" si="11"/>
        <v>0</v>
      </c>
      <c r="F27" s="299">
        <f t="shared" si="11"/>
        <v>0</v>
      </c>
      <c r="G27" s="299">
        <f t="shared" si="11"/>
        <v>0</v>
      </c>
      <c r="H27" s="299">
        <f t="shared" si="11"/>
        <v>0</v>
      </c>
      <c r="I27" s="299">
        <f t="shared" si="11"/>
        <v>0</v>
      </c>
      <c r="J27" s="299">
        <f t="shared" si="11"/>
        <v>0</v>
      </c>
      <c r="K27" s="299">
        <f t="shared" si="11"/>
        <v>0</v>
      </c>
      <c r="L27" s="2" t="str">
        <f t="shared" si="1"/>
        <v>-</v>
      </c>
      <c r="O27" s="415"/>
      <c r="P27" s="415"/>
      <c r="Q27" s="415"/>
      <c r="R27" s="415"/>
      <c r="S27" s="415"/>
      <c r="T27" s="415"/>
      <c r="U27" s="415"/>
      <c r="V27" s="415"/>
    </row>
    <row r="28" spans="1:22" s="2" customFormat="1" ht="24.95" customHeight="1">
      <c r="A28" s="6"/>
      <c r="B28" s="6"/>
      <c r="C28" s="302" t="s">
        <v>506</v>
      </c>
      <c r="D28" s="297">
        <f t="shared" ref="D28:K28" si="12">SUM(D29:D30)</f>
        <v>0</v>
      </c>
      <c r="E28" s="297">
        <f t="shared" si="12"/>
        <v>0</v>
      </c>
      <c r="F28" s="297">
        <f t="shared" si="12"/>
        <v>0</v>
      </c>
      <c r="G28" s="297">
        <f t="shared" si="12"/>
        <v>0</v>
      </c>
      <c r="H28" s="297">
        <f t="shared" si="12"/>
        <v>0</v>
      </c>
      <c r="I28" s="297">
        <f t="shared" si="12"/>
        <v>0</v>
      </c>
      <c r="J28" s="297">
        <f t="shared" si="12"/>
        <v>0</v>
      </c>
      <c r="K28" s="297">
        <f t="shared" si="12"/>
        <v>0</v>
      </c>
      <c r="L28" s="2" t="str">
        <f t="shared" si="1"/>
        <v>-</v>
      </c>
      <c r="O28" s="414"/>
      <c r="P28" s="414"/>
      <c r="Q28" s="414"/>
      <c r="R28" s="414"/>
      <c r="S28" s="414"/>
      <c r="T28" s="414"/>
      <c r="U28" s="414"/>
      <c r="V28" s="414"/>
    </row>
    <row r="29" spans="1:22" s="2" customFormat="1" ht="24.95" customHeight="1">
      <c r="A29" s="6">
        <f>A23</f>
        <v>1</v>
      </c>
      <c r="B29" s="6" t="str">
        <f>$B$12&amp;TEXT(A29,"00")</f>
        <v>1010101</v>
      </c>
      <c r="C29" s="305" t="s">
        <v>508</v>
      </c>
      <c r="D29" s="297"/>
      <c r="E29" s="297"/>
      <c r="F29" s="297"/>
      <c r="G29" s="297"/>
      <c r="H29" s="297"/>
      <c r="I29" s="297"/>
      <c r="J29" s="297"/>
      <c r="K29" s="297"/>
      <c r="L29" s="2" t="str">
        <f t="shared" si="1"/>
        <v>-</v>
      </c>
      <c r="O29" s="414"/>
      <c r="P29" s="414"/>
      <c r="Q29" s="414"/>
      <c r="R29" s="414"/>
      <c r="S29" s="414"/>
      <c r="T29" s="414"/>
      <c r="U29" s="414"/>
      <c r="V29" s="414"/>
    </row>
    <row r="30" spans="1:22" s="2" customFormat="1" ht="24.95" customHeight="1">
      <c r="A30" s="6">
        <f>A23</f>
        <v>1</v>
      </c>
      <c r="B30" s="6" t="str">
        <f>$B$12&amp;TEXT(A30,"00")</f>
        <v>1010101</v>
      </c>
      <c r="C30" s="305" t="s">
        <v>509</v>
      </c>
      <c r="D30" s="297"/>
      <c r="E30" s="297"/>
      <c r="F30" s="297"/>
      <c r="G30" s="297"/>
      <c r="H30" s="297"/>
      <c r="I30" s="297"/>
      <c r="J30" s="297"/>
      <c r="K30" s="297"/>
      <c r="L30" s="2" t="str">
        <f t="shared" si="1"/>
        <v>-</v>
      </c>
      <c r="O30" s="414"/>
      <c r="P30" s="414"/>
      <c r="Q30" s="414"/>
      <c r="R30" s="414"/>
      <c r="S30" s="414"/>
      <c r="T30" s="414"/>
      <c r="U30" s="414"/>
      <c r="V30" s="414"/>
    </row>
    <row r="31" spans="1:22" s="2" customFormat="1" ht="24.95" customHeight="1">
      <c r="A31" s="6"/>
      <c r="B31" s="6"/>
      <c r="C31" s="302" t="s">
        <v>507</v>
      </c>
      <c r="D31" s="297">
        <f t="shared" ref="D31:K31" si="13">SUM(D32:D33)</f>
        <v>0</v>
      </c>
      <c r="E31" s="297">
        <f t="shared" si="13"/>
        <v>0</v>
      </c>
      <c r="F31" s="297">
        <f t="shared" si="13"/>
        <v>0</v>
      </c>
      <c r="G31" s="297">
        <f t="shared" si="13"/>
        <v>0</v>
      </c>
      <c r="H31" s="297">
        <f t="shared" si="13"/>
        <v>0</v>
      </c>
      <c r="I31" s="297">
        <f t="shared" si="13"/>
        <v>0</v>
      </c>
      <c r="J31" s="297">
        <f t="shared" si="13"/>
        <v>0</v>
      </c>
      <c r="K31" s="297">
        <f t="shared" si="13"/>
        <v>0</v>
      </c>
      <c r="L31" s="2" t="str">
        <f t="shared" si="1"/>
        <v>-</v>
      </c>
      <c r="O31" s="414"/>
      <c r="P31" s="414"/>
      <c r="Q31" s="414"/>
      <c r="R31" s="414"/>
      <c r="S31" s="414"/>
      <c r="T31" s="414"/>
      <c r="U31" s="414"/>
      <c r="V31" s="414"/>
    </row>
    <row r="32" spans="1:22" s="2" customFormat="1" ht="24.95" customHeight="1">
      <c r="A32" s="6">
        <f>A23</f>
        <v>1</v>
      </c>
      <c r="B32" s="6" t="str">
        <f>$B$12&amp;TEXT(A32,"00")</f>
        <v>1010101</v>
      </c>
      <c r="C32" s="305" t="s">
        <v>508</v>
      </c>
      <c r="D32" s="297"/>
      <c r="E32" s="297"/>
      <c r="F32" s="297"/>
      <c r="G32" s="297"/>
      <c r="H32" s="297"/>
      <c r="I32" s="297"/>
      <c r="J32" s="297"/>
      <c r="K32" s="297"/>
      <c r="L32" s="2" t="str">
        <f t="shared" si="1"/>
        <v>-</v>
      </c>
      <c r="O32" s="414"/>
      <c r="P32" s="414"/>
      <c r="Q32" s="414"/>
      <c r="R32" s="414"/>
      <c r="S32" s="414"/>
      <c r="T32" s="414"/>
      <c r="U32" s="414"/>
      <c r="V32" s="414"/>
    </row>
    <row r="33" spans="1:22" s="2" customFormat="1" ht="24.95" customHeight="1">
      <c r="A33" s="6">
        <f>A23</f>
        <v>1</v>
      </c>
      <c r="B33" s="6" t="str">
        <f>$B$12&amp;TEXT(A33,"00")</f>
        <v>1010101</v>
      </c>
      <c r="C33" s="310" t="s">
        <v>509</v>
      </c>
      <c r="D33" s="299"/>
      <c r="E33" s="299"/>
      <c r="F33" s="297"/>
      <c r="G33" s="297"/>
      <c r="H33" s="297"/>
      <c r="I33" s="297"/>
      <c r="J33" s="297"/>
      <c r="K33" s="297"/>
      <c r="L33" s="2" t="str">
        <f t="shared" si="1"/>
        <v>-</v>
      </c>
      <c r="O33" s="415"/>
      <c r="P33" s="415"/>
      <c r="Q33" s="414"/>
      <c r="R33" s="414"/>
      <c r="S33" s="414"/>
      <c r="T33" s="414"/>
      <c r="U33" s="414"/>
      <c r="V33" s="414"/>
    </row>
    <row r="34" spans="1:22" s="2" customFormat="1" ht="55">
      <c r="A34" s="285">
        <v>2</v>
      </c>
      <c r="B34" s="285" t="str">
        <f>$B$12&amp;TEXT(A34,"00")</f>
        <v>1010102</v>
      </c>
      <c r="C34" s="286" t="str">
        <f>VLOOKUP($B34,[6]BSP1!$B$12:$D$207,3)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34" s="287">
        <f t="shared" ref="D34:K34" si="14">D35+D38</f>
        <v>221.6</v>
      </c>
      <c r="E34" s="287">
        <f t="shared" si="14"/>
        <v>0</v>
      </c>
      <c r="F34" s="287">
        <f t="shared" si="14"/>
        <v>405.6</v>
      </c>
      <c r="G34" s="287">
        <f t="shared" si="14"/>
        <v>0</v>
      </c>
      <c r="H34" s="287">
        <f t="shared" si="14"/>
        <v>410.46720000000005</v>
      </c>
      <c r="I34" s="287">
        <f t="shared" si="14"/>
        <v>0</v>
      </c>
      <c r="J34" s="287">
        <f t="shared" si="14"/>
        <v>415.39280640000004</v>
      </c>
      <c r="K34" s="287">
        <f t="shared" si="14"/>
        <v>0</v>
      </c>
      <c r="L34" s="2" t="str">
        <f t="shared" si="1"/>
        <v>ok</v>
      </c>
      <c r="O34" s="415"/>
      <c r="P34" s="415"/>
      <c r="Q34" s="415"/>
      <c r="R34" s="415"/>
      <c r="S34" s="415"/>
      <c r="T34" s="415"/>
      <c r="U34" s="415"/>
      <c r="V34" s="415"/>
    </row>
    <row r="35" spans="1:22" s="2" customFormat="1" ht="24.95" customHeight="1">
      <c r="A35" s="6"/>
      <c r="B35" s="6"/>
      <c r="C35" s="308" t="s">
        <v>503</v>
      </c>
      <c r="D35" s="299">
        <f t="shared" ref="D35:K35" si="15">SUM(D36:D37)</f>
        <v>221.6</v>
      </c>
      <c r="E35" s="299">
        <f t="shared" si="15"/>
        <v>0</v>
      </c>
      <c r="F35" s="299">
        <f t="shared" si="15"/>
        <v>405.6</v>
      </c>
      <c r="G35" s="299">
        <f t="shared" si="15"/>
        <v>0</v>
      </c>
      <c r="H35" s="299">
        <f t="shared" si="15"/>
        <v>410.46720000000005</v>
      </c>
      <c r="I35" s="299">
        <f t="shared" si="15"/>
        <v>0</v>
      </c>
      <c r="J35" s="299">
        <f t="shared" si="15"/>
        <v>415.39280640000004</v>
      </c>
      <c r="K35" s="299">
        <f t="shared" si="15"/>
        <v>0</v>
      </c>
      <c r="L35" s="2" t="str">
        <f t="shared" si="1"/>
        <v>ok</v>
      </c>
      <c r="O35" s="415"/>
      <c r="P35" s="415"/>
      <c r="Q35" s="415"/>
      <c r="R35" s="415"/>
      <c r="S35" s="415"/>
      <c r="T35" s="415"/>
      <c r="U35" s="415"/>
      <c r="V35" s="415"/>
    </row>
    <row r="36" spans="1:22" s="2" customFormat="1" ht="24.95" customHeight="1">
      <c r="A36" s="6">
        <f>A34</f>
        <v>2</v>
      </c>
      <c r="B36" s="6" t="str">
        <f>$B$12&amp;TEXT(A36,"00")</f>
        <v>1010102</v>
      </c>
      <c r="C36" s="302" t="s">
        <v>421</v>
      </c>
      <c r="D36" s="297"/>
      <c r="E36" s="297"/>
      <c r="F36" s="297">
        <f>SUM(INDEX([6]PB8!$F$19:$T$336,[6]Costing!$K$19,'BSP4'!$A36))</f>
        <v>0</v>
      </c>
      <c r="G36" s="297"/>
      <c r="H36" s="297"/>
      <c r="I36" s="297"/>
      <c r="J36" s="297"/>
      <c r="K36" s="297"/>
      <c r="L36" s="2" t="str">
        <f t="shared" si="1"/>
        <v>-</v>
      </c>
      <c r="O36" s="414"/>
      <c r="P36" s="414"/>
      <c r="Q36" s="414"/>
      <c r="R36" s="414"/>
      <c r="S36" s="414"/>
      <c r="T36" s="414"/>
      <c r="U36" s="414"/>
      <c r="V36" s="414"/>
    </row>
    <row r="37" spans="1:22" s="2" customFormat="1" ht="24.95" customHeight="1">
      <c r="A37" s="6">
        <f>A34</f>
        <v>2</v>
      </c>
      <c r="B37" s="6" t="str">
        <f>$B$12&amp;TEXT(A37,"00")</f>
        <v>1010102</v>
      </c>
      <c r="C37" s="302" t="s">
        <v>504</v>
      </c>
      <c r="D37" s="297">
        <v>221.6</v>
      </c>
      <c r="E37" s="297"/>
      <c r="F37" s="297">
        <v>405.6</v>
      </c>
      <c r="G37" s="297"/>
      <c r="H37" s="297">
        <f>F37*1.012</f>
        <v>410.46720000000005</v>
      </c>
      <c r="I37" s="297"/>
      <c r="J37" s="297">
        <f>H37*1.012</f>
        <v>415.39280640000004</v>
      </c>
      <c r="K37" s="297"/>
      <c r="L37" s="2" t="str">
        <f t="shared" si="1"/>
        <v>ok</v>
      </c>
      <c r="O37" s="414"/>
      <c r="P37" s="414"/>
      <c r="Q37" s="414"/>
      <c r="R37" s="414"/>
      <c r="S37" s="414"/>
      <c r="T37" s="414"/>
      <c r="U37" s="414"/>
      <c r="V37" s="414"/>
    </row>
    <row r="38" spans="1:22" s="2" customFormat="1" ht="24.95" customHeight="1">
      <c r="A38" s="6"/>
      <c r="B38" s="6"/>
      <c r="C38" s="309" t="s">
        <v>505</v>
      </c>
      <c r="D38" s="299">
        <f t="shared" ref="D38:K38" si="16">D39+D42</f>
        <v>0</v>
      </c>
      <c r="E38" s="299">
        <f t="shared" si="16"/>
        <v>0</v>
      </c>
      <c r="F38" s="299">
        <f t="shared" si="16"/>
        <v>0</v>
      </c>
      <c r="G38" s="299">
        <f t="shared" si="16"/>
        <v>0</v>
      </c>
      <c r="H38" s="299">
        <f t="shared" si="16"/>
        <v>0</v>
      </c>
      <c r="I38" s="299">
        <f t="shared" si="16"/>
        <v>0</v>
      </c>
      <c r="J38" s="299">
        <f t="shared" si="16"/>
        <v>0</v>
      </c>
      <c r="K38" s="299">
        <f t="shared" si="16"/>
        <v>0</v>
      </c>
      <c r="L38" s="2" t="str">
        <f t="shared" si="1"/>
        <v>-</v>
      </c>
      <c r="O38" s="415"/>
      <c r="P38" s="415"/>
      <c r="Q38" s="415"/>
      <c r="R38" s="415"/>
      <c r="S38" s="415"/>
      <c r="T38" s="415"/>
      <c r="U38" s="415"/>
      <c r="V38" s="415"/>
    </row>
    <row r="39" spans="1:22" s="2" customFormat="1" ht="24.95" customHeight="1">
      <c r="A39" s="6"/>
      <c r="B39" s="6"/>
      <c r="C39" s="302" t="s">
        <v>506</v>
      </c>
      <c r="D39" s="297">
        <f t="shared" ref="D39:K39" si="17">SUM(D40:D41)</f>
        <v>0</v>
      </c>
      <c r="E39" s="297">
        <f t="shared" si="17"/>
        <v>0</v>
      </c>
      <c r="F39" s="297">
        <f t="shared" si="17"/>
        <v>0</v>
      </c>
      <c r="G39" s="297">
        <f t="shared" si="17"/>
        <v>0</v>
      </c>
      <c r="H39" s="297">
        <f t="shared" si="17"/>
        <v>0</v>
      </c>
      <c r="I39" s="297">
        <f t="shared" si="17"/>
        <v>0</v>
      </c>
      <c r="J39" s="297">
        <f t="shared" si="17"/>
        <v>0</v>
      </c>
      <c r="K39" s="297">
        <f t="shared" si="17"/>
        <v>0</v>
      </c>
      <c r="L39" s="2" t="str">
        <f t="shared" si="1"/>
        <v>-</v>
      </c>
      <c r="O39" s="414"/>
      <c r="P39" s="414"/>
      <c r="Q39" s="414"/>
      <c r="R39" s="414"/>
      <c r="S39" s="414"/>
      <c r="T39" s="414"/>
      <c r="U39" s="414"/>
      <c r="V39" s="414"/>
    </row>
    <row r="40" spans="1:22" s="2" customFormat="1" ht="24.95" customHeight="1">
      <c r="A40" s="6">
        <f>A34</f>
        <v>2</v>
      </c>
      <c r="B40" s="6" t="str">
        <f>$B$12&amp;TEXT(A40,"00")</f>
        <v>1010102</v>
      </c>
      <c r="C40" s="305" t="s">
        <v>508</v>
      </c>
      <c r="D40" s="297"/>
      <c r="E40" s="297"/>
      <c r="F40" s="297"/>
      <c r="G40" s="297"/>
      <c r="H40" s="297"/>
      <c r="I40" s="297"/>
      <c r="J40" s="297"/>
      <c r="K40" s="297"/>
      <c r="L40" s="2" t="str">
        <f t="shared" si="1"/>
        <v>-</v>
      </c>
      <c r="O40" s="414"/>
      <c r="P40" s="414"/>
      <c r="Q40" s="414"/>
      <c r="R40" s="414"/>
      <c r="S40" s="414"/>
      <c r="T40" s="414"/>
      <c r="U40" s="414"/>
      <c r="V40" s="414"/>
    </row>
    <row r="41" spans="1:22" s="2" customFormat="1" ht="24.95" customHeight="1">
      <c r="A41" s="6">
        <f>A34</f>
        <v>2</v>
      </c>
      <c r="B41" s="6" t="str">
        <f>$B$12&amp;TEXT(A41,"00")</f>
        <v>1010102</v>
      </c>
      <c r="C41" s="305" t="s">
        <v>509</v>
      </c>
      <c r="D41" s="297"/>
      <c r="E41" s="297"/>
      <c r="F41" s="297"/>
      <c r="G41" s="297"/>
      <c r="H41" s="297"/>
      <c r="I41" s="297"/>
      <c r="J41" s="297"/>
      <c r="K41" s="297"/>
      <c r="L41" s="2" t="str">
        <f t="shared" si="1"/>
        <v>-</v>
      </c>
      <c r="O41" s="414"/>
      <c r="P41" s="414"/>
      <c r="Q41" s="414"/>
      <c r="R41" s="414"/>
      <c r="S41" s="414"/>
      <c r="T41" s="414"/>
      <c r="U41" s="414"/>
      <c r="V41" s="414"/>
    </row>
    <row r="42" spans="1:22" s="2" customFormat="1" ht="24.95" customHeight="1">
      <c r="A42" s="6"/>
      <c r="B42" s="6"/>
      <c r="C42" s="302" t="s">
        <v>507</v>
      </c>
      <c r="D42" s="297">
        <f t="shared" ref="D42:K42" si="18">SUM(D43:D44)</f>
        <v>0</v>
      </c>
      <c r="E42" s="297">
        <f t="shared" si="18"/>
        <v>0</v>
      </c>
      <c r="F42" s="297">
        <f t="shared" si="18"/>
        <v>0</v>
      </c>
      <c r="G42" s="297">
        <f t="shared" si="18"/>
        <v>0</v>
      </c>
      <c r="H42" s="297">
        <f t="shared" si="18"/>
        <v>0</v>
      </c>
      <c r="I42" s="297">
        <f t="shared" si="18"/>
        <v>0</v>
      </c>
      <c r="J42" s="297">
        <f t="shared" si="18"/>
        <v>0</v>
      </c>
      <c r="K42" s="297">
        <f t="shared" si="18"/>
        <v>0</v>
      </c>
      <c r="L42" s="2" t="str">
        <f t="shared" si="1"/>
        <v>-</v>
      </c>
      <c r="O42" s="414"/>
      <c r="P42" s="414"/>
      <c r="Q42" s="414"/>
      <c r="R42" s="414"/>
      <c r="S42" s="414"/>
      <c r="T42" s="414"/>
      <c r="U42" s="414"/>
      <c r="V42" s="414"/>
    </row>
    <row r="43" spans="1:22" s="2" customFormat="1" ht="24.95" customHeight="1">
      <c r="A43" s="6">
        <f>A34</f>
        <v>2</v>
      </c>
      <c r="B43" s="6" t="str">
        <f>$B$12&amp;TEXT(A43,"00")</f>
        <v>1010102</v>
      </c>
      <c r="C43" s="305" t="s">
        <v>508</v>
      </c>
      <c r="D43" s="297"/>
      <c r="E43" s="297"/>
      <c r="F43" s="297"/>
      <c r="G43" s="297"/>
      <c r="H43" s="297"/>
      <c r="I43" s="297"/>
      <c r="J43" s="297"/>
      <c r="K43" s="297"/>
      <c r="L43" s="2" t="str">
        <f t="shared" si="1"/>
        <v>-</v>
      </c>
      <c r="O43" s="414"/>
      <c r="P43" s="414"/>
      <c r="Q43" s="414"/>
      <c r="R43" s="414"/>
      <c r="S43" s="414"/>
      <c r="T43" s="414"/>
      <c r="U43" s="414"/>
      <c r="V43" s="414"/>
    </row>
    <row r="44" spans="1:22" s="2" customFormat="1" ht="24.95" customHeight="1">
      <c r="A44" s="6">
        <f>A34</f>
        <v>2</v>
      </c>
      <c r="B44" s="6" t="str">
        <f>$B$12&amp;TEXT(A44,"00")</f>
        <v>1010102</v>
      </c>
      <c r="C44" s="310" t="s">
        <v>509</v>
      </c>
      <c r="D44" s="299"/>
      <c r="E44" s="299"/>
      <c r="F44" s="297"/>
      <c r="G44" s="297"/>
      <c r="H44" s="297"/>
      <c r="I44" s="297"/>
      <c r="J44" s="297"/>
      <c r="K44" s="297"/>
      <c r="L44" s="2" t="str">
        <f t="shared" ref="L44:L75" si="19">IF(SUM(D44:K44)&gt;0,"ok","-")</f>
        <v>-</v>
      </c>
      <c r="O44" s="415"/>
      <c r="P44" s="415"/>
      <c r="Q44" s="414"/>
      <c r="R44" s="414"/>
      <c r="S44" s="414"/>
      <c r="T44" s="414"/>
      <c r="U44" s="414"/>
      <c r="V44" s="414"/>
    </row>
    <row r="45" spans="1:22" s="2" customFormat="1" ht="55">
      <c r="A45" s="285">
        <v>3</v>
      </c>
      <c r="B45" s="285" t="str">
        <f>$B$12&amp;TEXT(A45,"00")</f>
        <v>1010103</v>
      </c>
      <c r="C45" s="286" t="str">
        <f>VLOOKUP($B45,[6]BSP1!$B$12:$D$207,3)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D45" s="287">
        <f t="shared" ref="D45:K45" si="20">D46+D49</f>
        <v>417.4</v>
      </c>
      <c r="E45" s="287">
        <f t="shared" si="20"/>
        <v>0</v>
      </c>
      <c r="F45" s="287">
        <f t="shared" si="20"/>
        <v>492.20000000000005</v>
      </c>
      <c r="G45" s="287">
        <f t="shared" si="20"/>
        <v>0</v>
      </c>
      <c r="H45" s="287">
        <f t="shared" si="20"/>
        <v>496.33519999999999</v>
      </c>
      <c r="I45" s="287">
        <f t="shared" si="20"/>
        <v>0</v>
      </c>
      <c r="J45" s="287">
        <f t="shared" si="20"/>
        <v>500.52002240000002</v>
      </c>
      <c r="K45" s="287">
        <f t="shared" si="20"/>
        <v>0</v>
      </c>
      <c r="L45" s="2" t="str">
        <f t="shared" si="19"/>
        <v>ok</v>
      </c>
      <c r="O45" s="415"/>
      <c r="P45" s="415"/>
      <c r="Q45" s="415"/>
      <c r="R45" s="415"/>
      <c r="S45" s="415"/>
      <c r="T45" s="415"/>
      <c r="U45" s="415"/>
      <c r="V45" s="415"/>
    </row>
    <row r="46" spans="1:22" s="2" customFormat="1" ht="24.95" customHeight="1">
      <c r="A46" s="6"/>
      <c r="B46" s="6"/>
      <c r="C46" s="308" t="s">
        <v>503</v>
      </c>
      <c r="D46" s="299">
        <f t="shared" ref="D46:K46" si="21">SUM(D47:D48)</f>
        <v>417.4</v>
      </c>
      <c r="E46" s="299">
        <f t="shared" si="21"/>
        <v>0</v>
      </c>
      <c r="F46" s="299">
        <f t="shared" si="21"/>
        <v>492.20000000000005</v>
      </c>
      <c r="G46" s="299">
        <f t="shared" si="21"/>
        <v>0</v>
      </c>
      <c r="H46" s="299">
        <f t="shared" si="21"/>
        <v>496.33519999999999</v>
      </c>
      <c r="I46" s="299">
        <f t="shared" si="21"/>
        <v>0</v>
      </c>
      <c r="J46" s="299">
        <f t="shared" si="21"/>
        <v>500.52002240000002</v>
      </c>
      <c r="K46" s="299">
        <f t="shared" si="21"/>
        <v>0</v>
      </c>
      <c r="L46" s="2" t="str">
        <f t="shared" si="19"/>
        <v>ok</v>
      </c>
      <c r="O46" s="415"/>
      <c r="P46" s="415"/>
      <c r="Q46" s="415"/>
      <c r="R46" s="415"/>
      <c r="S46" s="415"/>
      <c r="T46" s="415"/>
      <c r="U46" s="415"/>
      <c r="V46" s="415"/>
    </row>
    <row r="47" spans="1:22" s="2" customFormat="1" ht="24.95" customHeight="1">
      <c r="A47" s="6">
        <f>A45</f>
        <v>3</v>
      </c>
      <c r="B47" s="6" t="str">
        <f>$B$12&amp;TEXT(A47,"00")</f>
        <v>1010103</v>
      </c>
      <c r="C47" s="302" t="s">
        <v>421</v>
      </c>
      <c r="D47" s="297">
        <v>147.6</v>
      </c>
      <c r="E47" s="297"/>
      <c r="F47" s="297">
        <f>SUM(INDEX([6]PB8!$F$19:$T$336,[6]Costing!$K$19,'BSP4'!$A47))</f>
        <v>147.6</v>
      </c>
      <c r="G47" s="297"/>
      <c r="H47" s="297">
        <f>F47</f>
        <v>147.6</v>
      </c>
      <c r="I47" s="297"/>
      <c r="J47" s="297">
        <f>H47</f>
        <v>147.6</v>
      </c>
      <c r="K47" s="297"/>
      <c r="L47" s="2" t="str">
        <f t="shared" si="19"/>
        <v>ok</v>
      </c>
      <c r="O47" s="414"/>
      <c r="P47" s="414"/>
      <c r="Q47" s="414"/>
      <c r="R47" s="414"/>
      <c r="S47" s="414"/>
      <c r="T47" s="414"/>
      <c r="U47" s="414"/>
      <c r="V47" s="414"/>
    </row>
    <row r="48" spans="1:22" s="2" customFormat="1" ht="24.95" customHeight="1">
      <c r="A48" s="6">
        <f>A45</f>
        <v>3</v>
      </c>
      <c r="B48" s="6" t="str">
        <f>$B$12&amp;TEXT(A48,"00")</f>
        <v>1010103</v>
      </c>
      <c r="C48" s="302" t="s">
        <v>504</v>
      </c>
      <c r="D48" s="297">
        <v>269.8</v>
      </c>
      <c r="E48" s="297"/>
      <c r="F48" s="297">
        <v>344.6</v>
      </c>
      <c r="G48" s="297"/>
      <c r="H48" s="297">
        <f>F48*1.012</f>
        <v>348.73520000000002</v>
      </c>
      <c r="I48" s="297"/>
      <c r="J48" s="297">
        <f>H48*1.012</f>
        <v>352.92002240000005</v>
      </c>
      <c r="K48" s="297"/>
      <c r="L48" s="2" t="str">
        <f t="shared" si="19"/>
        <v>ok</v>
      </c>
      <c r="O48" s="414"/>
      <c r="P48" s="414"/>
      <c r="Q48" s="414"/>
      <c r="R48" s="414"/>
      <c r="S48" s="414"/>
      <c r="T48" s="414"/>
      <c r="U48" s="414"/>
      <c r="V48" s="414"/>
    </row>
    <row r="49" spans="1:22" s="2" customFormat="1" ht="24.95" customHeight="1">
      <c r="A49" s="6"/>
      <c r="B49" s="6"/>
      <c r="C49" s="309" t="s">
        <v>505</v>
      </c>
      <c r="D49" s="299">
        <f t="shared" ref="D49:K49" si="22">D50+D53</f>
        <v>0</v>
      </c>
      <c r="E49" s="299">
        <f t="shared" si="22"/>
        <v>0</v>
      </c>
      <c r="F49" s="299">
        <f t="shared" si="22"/>
        <v>0</v>
      </c>
      <c r="G49" s="299">
        <f t="shared" si="22"/>
        <v>0</v>
      </c>
      <c r="H49" s="299">
        <f t="shared" si="22"/>
        <v>0</v>
      </c>
      <c r="I49" s="299">
        <f t="shared" si="22"/>
        <v>0</v>
      </c>
      <c r="J49" s="299">
        <f t="shared" si="22"/>
        <v>0</v>
      </c>
      <c r="K49" s="299">
        <f t="shared" si="22"/>
        <v>0</v>
      </c>
      <c r="L49" s="2" t="str">
        <f t="shared" si="19"/>
        <v>-</v>
      </c>
      <c r="O49" s="415"/>
      <c r="P49" s="415"/>
      <c r="Q49" s="415"/>
      <c r="R49" s="415"/>
      <c r="S49" s="415"/>
      <c r="T49" s="415"/>
      <c r="U49" s="415"/>
      <c r="V49" s="415"/>
    </row>
    <row r="50" spans="1:22" s="2" customFormat="1" ht="24.95" customHeight="1">
      <c r="A50" s="6"/>
      <c r="B50" s="6"/>
      <c r="C50" s="302" t="s">
        <v>506</v>
      </c>
      <c r="D50" s="297">
        <f t="shared" ref="D50:K50" si="23">SUM(D51:D52)</f>
        <v>0</v>
      </c>
      <c r="E50" s="297">
        <f t="shared" si="23"/>
        <v>0</v>
      </c>
      <c r="F50" s="297">
        <f t="shared" si="23"/>
        <v>0</v>
      </c>
      <c r="G50" s="297">
        <f t="shared" si="23"/>
        <v>0</v>
      </c>
      <c r="H50" s="297">
        <f t="shared" si="23"/>
        <v>0</v>
      </c>
      <c r="I50" s="297">
        <f t="shared" si="23"/>
        <v>0</v>
      </c>
      <c r="J50" s="297">
        <f t="shared" si="23"/>
        <v>0</v>
      </c>
      <c r="K50" s="297">
        <f t="shared" si="23"/>
        <v>0</v>
      </c>
      <c r="L50" s="2" t="str">
        <f t="shared" si="19"/>
        <v>-</v>
      </c>
      <c r="O50" s="414"/>
      <c r="P50" s="414"/>
      <c r="Q50" s="414"/>
      <c r="R50" s="414"/>
      <c r="S50" s="414"/>
      <c r="T50" s="414"/>
      <c r="U50" s="414"/>
      <c r="V50" s="414"/>
    </row>
    <row r="51" spans="1:22" s="2" customFormat="1" ht="24.95" customHeight="1">
      <c r="A51" s="6">
        <f>A45</f>
        <v>3</v>
      </c>
      <c r="B51" s="6" t="str">
        <f>$B$12&amp;TEXT(A51,"00")</f>
        <v>1010103</v>
      </c>
      <c r="C51" s="305" t="s">
        <v>508</v>
      </c>
      <c r="D51" s="297"/>
      <c r="E51" s="297"/>
      <c r="F51" s="297"/>
      <c r="G51" s="297"/>
      <c r="H51" s="297"/>
      <c r="I51" s="297"/>
      <c r="J51" s="297"/>
      <c r="K51" s="297"/>
      <c r="L51" s="2" t="str">
        <f t="shared" si="19"/>
        <v>-</v>
      </c>
      <c r="O51" s="414"/>
      <c r="P51" s="414"/>
      <c r="Q51" s="414"/>
      <c r="R51" s="414"/>
      <c r="S51" s="414"/>
      <c r="T51" s="414"/>
      <c r="U51" s="414"/>
      <c r="V51" s="414"/>
    </row>
    <row r="52" spans="1:22" s="2" customFormat="1" ht="24.95" customHeight="1">
      <c r="A52" s="6">
        <f>A45</f>
        <v>3</v>
      </c>
      <c r="B52" s="6" t="str">
        <f>$B$12&amp;TEXT(A52,"00")</f>
        <v>1010103</v>
      </c>
      <c r="C52" s="305" t="s">
        <v>509</v>
      </c>
      <c r="D52" s="297"/>
      <c r="E52" s="297"/>
      <c r="F52" s="297"/>
      <c r="G52" s="297"/>
      <c r="H52" s="297"/>
      <c r="I52" s="297"/>
      <c r="J52" s="297"/>
      <c r="K52" s="297"/>
      <c r="L52" s="2" t="str">
        <f t="shared" si="19"/>
        <v>-</v>
      </c>
      <c r="O52" s="414"/>
      <c r="P52" s="414"/>
      <c r="Q52" s="414"/>
      <c r="R52" s="414"/>
      <c r="S52" s="414"/>
      <c r="T52" s="414"/>
      <c r="U52" s="414"/>
      <c r="V52" s="414"/>
    </row>
    <row r="53" spans="1:22" s="2" customFormat="1" ht="24.95" customHeight="1">
      <c r="A53" s="6"/>
      <c r="B53" s="6"/>
      <c r="C53" s="302" t="s">
        <v>507</v>
      </c>
      <c r="D53" s="297">
        <f t="shared" ref="D53:K53" si="24">SUM(D54:D55)</f>
        <v>0</v>
      </c>
      <c r="E53" s="297">
        <f t="shared" si="24"/>
        <v>0</v>
      </c>
      <c r="F53" s="297">
        <f t="shared" si="24"/>
        <v>0</v>
      </c>
      <c r="G53" s="297">
        <f t="shared" si="24"/>
        <v>0</v>
      </c>
      <c r="H53" s="297">
        <f t="shared" si="24"/>
        <v>0</v>
      </c>
      <c r="I53" s="297">
        <f t="shared" si="24"/>
        <v>0</v>
      </c>
      <c r="J53" s="297">
        <f t="shared" si="24"/>
        <v>0</v>
      </c>
      <c r="K53" s="297">
        <f t="shared" si="24"/>
        <v>0</v>
      </c>
      <c r="L53" s="2" t="str">
        <f t="shared" si="19"/>
        <v>-</v>
      </c>
      <c r="O53" s="414"/>
      <c r="P53" s="414"/>
      <c r="Q53" s="414"/>
      <c r="R53" s="414"/>
      <c r="S53" s="414"/>
      <c r="T53" s="414"/>
      <c r="U53" s="414"/>
      <c r="V53" s="414"/>
    </row>
    <row r="54" spans="1:22" s="2" customFormat="1" ht="24.95" customHeight="1">
      <c r="A54" s="6">
        <f>A45</f>
        <v>3</v>
      </c>
      <c r="B54" s="6" t="str">
        <f>$B$12&amp;TEXT(A54,"00")</f>
        <v>1010103</v>
      </c>
      <c r="C54" s="305" t="s">
        <v>508</v>
      </c>
      <c r="D54" s="297"/>
      <c r="E54" s="297"/>
      <c r="F54" s="297"/>
      <c r="G54" s="297"/>
      <c r="H54" s="297"/>
      <c r="I54" s="297"/>
      <c r="J54" s="297"/>
      <c r="K54" s="297"/>
      <c r="L54" s="2" t="str">
        <f t="shared" si="19"/>
        <v>-</v>
      </c>
      <c r="O54" s="414"/>
      <c r="P54" s="414"/>
      <c r="Q54" s="414"/>
      <c r="R54" s="414"/>
      <c r="S54" s="414"/>
      <c r="T54" s="414"/>
      <c r="U54" s="414"/>
      <c r="V54" s="414"/>
    </row>
    <row r="55" spans="1:22" s="2" customFormat="1" ht="24.95" customHeight="1">
      <c r="A55" s="6">
        <f>A45</f>
        <v>3</v>
      </c>
      <c r="B55" s="6" t="str">
        <f>$B$12&amp;TEXT(A55,"00")</f>
        <v>1010103</v>
      </c>
      <c r="C55" s="310" t="s">
        <v>509</v>
      </c>
      <c r="D55" s="299"/>
      <c r="E55" s="299"/>
      <c r="F55" s="297"/>
      <c r="G55" s="297"/>
      <c r="H55" s="297"/>
      <c r="I55" s="297"/>
      <c r="J55" s="297"/>
      <c r="K55" s="297"/>
      <c r="L55" s="2" t="str">
        <f t="shared" si="19"/>
        <v>-</v>
      </c>
      <c r="O55" s="415"/>
      <c r="P55" s="415"/>
      <c r="Q55" s="414"/>
      <c r="R55" s="414"/>
      <c r="S55" s="414"/>
      <c r="T55" s="414"/>
      <c r="U55" s="414"/>
      <c r="V55" s="414"/>
    </row>
    <row r="56" spans="1:22" s="2" customFormat="1" ht="55">
      <c r="A56" s="285">
        <v>4</v>
      </c>
      <c r="B56" s="285" t="str">
        <f>$B$12&amp;TEXT(A56,"00")</f>
        <v>1010104</v>
      </c>
      <c r="C56" s="286" t="str">
        <f>VLOOKUP($B56,[6]BSP1!$B$12:$D$207,3)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56" s="287">
        <f t="shared" ref="D56:K56" si="25">D57+D60</f>
        <v>272.5</v>
      </c>
      <c r="E56" s="287">
        <f t="shared" si="25"/>
        <v>0</v>
      </c>
      <c r="F56" s="287">
        <f t="shared" si="25"/>
        <v>899.6</v>
      </c>
      <c r="G56" s="287">
        <f t="shared" si="25"/>
        <v>0</v>
      </c>
      <c r="H56" s="287">
        <f t="shared" si="25"/>
        <v>910.39520000000005</v>
      </c>
      <c r="I56" s="287">
        <f t="shared" si="25"/>
        <v>0</v>
      </c>
      <c r="J56" s="287">
        <f t="shared" si="25"/>
        <v>921.31994240000006</v>
      </c>
      <c r="K56" s="287">
        <f t="shared" si="25"/>
        <v>0</v>
      </c>
      <c r="L56" s="2" t="str">
        <f t="shared" si="19"/>
        <v>ok</v>
      </c>
      <c r="O56" s="415"/>
      <c r="P56" s="415"/>
      <c r="Q56" s="415"/>
      <c r="R56" s="415"/>
      <c r="S56" s="415"/>
      <c r="T56" s="415"/>
      <c r="U56" s="415"/>
      <c r="V56" s="415"/>
    </row>
    <row r="57" spans="1:22" s="2" customFormat="1" ht="24.95" customHeight="1">
      <c r="A57" s="6"/>
      <c r="B57" s="6"/>
      <c r="C57" s="308" t="s">
        <v>503</v>
      </c>
      <c r="D57" s="299">
        <f t="shared" ref="D57:K57" si="26">SUM(D58:D59)</f>
        <v>272.5</v>
      </c>
      <c r="E57" s="299">
        <f t="shared" si="26"/>
        <v>0</v>
      </c>
      <c r="F57" s="299">
        <f t="shared" si="26"/>
        <v>899.6</v>
      </c>
      <c r="G57" s="299">
        <f t="shared" si="26"/>
        <v>0</v>
      </c>
      <c r="H57" s="299">
        <f t="shared" si="26"/>
        <v>910.39520000000005</v>
      </c>
      <c r="I57" s="299">
        <f t="shared" si="26"/>
        <v>0</v>
      </c>
      <c r="J57" s="299">
        <f t="shared" si="26"/>
        <v>921.31994240000006</v>
      </c>
      <c r="K57" s="299">
        <f t="shared" si="26"/>
        <v>0</v>
      </c>
      <c r="L57" s="2" t="str">
        <f t="shared" si="19"/>
        <v>ok</v>
      </c>
      <c r="O57" s="415"/>
      <c r="P57" s="415"/>
      <c r="Q57" s="415"/>
      <c r="R57" s="415"/>
      <c r="S57" s="415"/>
      <c r="T57" s="415"/>
      <c r="U57" s="415"/>
      <c r="V57" s="415"/>
    </row>
    <row r="58" spans="1:22" s="2" customFormat="1" ht="24.95" customHeight="1">
      <c r="A58" s="6">
        <f>A56</f>
        <v>4</v>
      </c>
      <c r="B58" s="6" t="str">
        <f>$B$12&amp;TEXT(A58,"00")</f>
        <v>1010104</v>
      </c>
      <c r="C58" s="302" t="s">
        <v>421</v>
      </c>
      <c r="D58" s="297"/>
      <c r="E58" s="297"/>
      <c r="F58" s="297">
        <f>SUM(INDEX([6]PB8!$F$19:$T$336,[6]Costing!$K$19,'BSP4'!$A58))</f>
        <v>0</v>
      </c>
      <c r="G58" s="297"/>
      <c r="H58" s="297"/>
      <c r="I58" s="297"/>
      <c r="J58" s="297"/>
      <c r="K58" s="297"/>
      <c r="L58" s="2" t="str">
        <f t="shared" si="19"/>
        <v>-</v>
      </c>
      <c r="O58" s="414"/>
      <c r="P58" s="414"/>
      <c r="Q58" s="414"/>
      <c r="R58" s="414"/>
      <c r="S58" s="414"/>
      <c r="T58" s="414"/>
      <c r="U58" s="414"/>
      <c r="V58" s="414"/>
    </row>
    <row r="59" spans="1:22" s="2" customFormat="1" ht="24.95" customHeight="1">
      <c r="A59" s="6">
        <f>A56</f>
        <v>4</v>
      </c>
      <c r="B59" s="6" t="str">
        <f>$B$12&amp;TEXT(A59,"00")</f>
        <v>1010104</v>
      </c>
      <c r="C59" s="302" t="s">
        <v>504</v>
      </c>
      <c r="D59" s="297">
        <v>272.5</v>
      </c>
      <c r="E59" s="297"/>
      <c r="F59" s="297">
        <v>899.6</v>
      </c>
      <c r="G59" s="297"/>
      <c r="H59" s="297">
        <f>F59*1.012</f>
        <v>910.39520000000005</v>
      </c>
      <c r="I59" s="297"/>
      <c r="J59" s="297">
        <f>H59*1.012</f>
        <v>921.31994240000006</v>
      </c>
      <c r="K59" s="297"/>
      <c r="L59" s="2" t="str">
        <f t="shared" si="19"/>
        <v>ok</v>
      </c>
      <c r="O59" s="414"/>
      <c r="P59" s="414"/>
      <c r="Q59" s="414"/>
      <c r="R59" s="414"/>
      <c r="S59" s="414"/>
      <c r="T59" s="414"/>
      <c r="U59" s="414"/>
      <c r="V59" s="414"/>
    </row>
    <row r="60" spans="1:22" s="2" customFormat="1" ht="24.95" customHeight="1">
      <c r="A60" s="6"/>
      <c r="B60" s="6"/>
      <c r="C60" s="309" t="s">
        <v>505</v>
      </c>
      <c r="D60" s="299">
        <f t="shared" ref="D60:K60" si="27">D61+D64</f>
        <v>0</v>
      </c>
      <c r="E60" s="299">
        <f t="shared" si="27"/>
        <v>0</v>
      </c>
      <c r="F60" s="299">
        <f t="shared" si="27"/>
        <v>0</v>
      </c>
      <c r="G60" s="299">
        <f t="shared" si="27"/>
        <v>0</v>
      </c>
      <c r="H60" s="299">
        <f t="shared" si="27"/>
        <v>0</v>
      </c>
      <c r="I60" s="299">
        <f t="shared" si="27"/>
        <v>0</v>
      </c>
      <c r="J60" s="299">
        <f t="shared" si="27"/>
        <v>0</v>
      </c>
      <c r="K60" s="299">
        <f t="shared" si="27"/>
        <v>0</v>
      </c>
      <c r="L60" s="2" t="str">
        <f t="shared" si="19"/>
        <v>-</v>
      </c>
      <c r="O60" s="415"/>
      <c r="P60" s="415"/>
      <c r="Q60" s="415"/>
      <c r="R60" s="415"/>
      <c r="S60" s="415"/>
      <c r="T60" s="415"/>
      <c r="U60" s="415"/>
      <c r="V60" s="415"/>
    </row>
    <row r="61" spans="1:22" s="2" customFormat="1" ht="24.95" customHeight="1">
      <c r="A61" s="6"/>
      <c r="B61" s="6"/>
      <c r="C61" s="302" t="s">
        <v>506</v>
      </c>
      <c r="D61" s="297">
        <f t="shared" ref="D61:K61" si="28">SUM(D62:D63)</f>
        <v>0</v>
      </c>
      <c r="E61" s="297">
        <f t="shared" si="28"/>
        <v>0</v>
      </c>
      <c r="F61" s="297">
        <f t="shared" si="28"/>
        <v>0</v>
      </c>
      <c r="G61" s="297">
        <f t="shared" si="28"/>
        <v>0</v>
      </c>
      <c r="H61" s="297">
        <f t="shared" si="28"/>
        <v>0</v>
      </c>
      <c r="I61" s="297">
        <f t="shared" si="28"/>
        <v>0</v>
      </c>
      <c r="J61" s="297">
        <f t="shared" si="28"/>
        <v>0</v>
      </c>
      <c r="K61" s="297">
        <f t="shared" si="28"/>
        <v>0</v>
      </c>
      <c r="L61" s="2" t="str">
        <f t="shared" si="19"/>
        <v>-</v>
      </c>
      <c r="O61" s="414"/>
      <c r="P61" s="414"/>
      <c r="Q61" s="414"/>
      <c r="R61" s="414"/>
      <c r="S61" s="414"/>
      <c r="T61" s="414"/>
      <c r="U61" s="414"/>
      <c r="V61" s="414"/>
    </row>
    <row r="62" spans="1:22" s="2" customFormat="1" ht="24.95" customHeight="1">
      <c r="A62" s="6">
        <f>A56</f>
        <v>4</v>
      </c>
      <c r="B62" s="6" t="str">
        <f>$B$12&amp;TEXT(A62,"00")</f>
        <v>1010104</v>
      </c>
      <c r="C62" s="305" t="s">
        <v>508</v>
      </c>
      <c r="D62" s="297"/>
      <c r="E62" s="297"/>
      <c r="F62" s="297"/>
      <c r="G62" s="297"/>
      <c r="H62" s="297"/>
      <c r="I62" s="297"/>
      <c r="J62" s="297"/>
      <c r="K62" s="297"/>
      <c r="L62" s="2" t="str">
        <f t="shared" si="19"/>
        <v>-</v>
      </c>
      <c r="O62" s="414"/>
      <c r="P62" s="414"/>
      <c r="Q62" s="414"/>
      <c r="R62" s="414"/>
      <c r="S62" s="414"/>
      <c r="T62" s="414"/>
      <c r="U62" s="414"/>
      <c r="V62" s="414"/>
    </row>
    <row r="63" spans="1:22" s="2" customFormat="1" ht="24.95" customHeight="1">
      <c r="A63" s="6">
        <f>A56</f>
        <v>4</v>
      </c>
      <c r="B63" s="6" t="str">
        <f>$B$12&amp;TEXT(A63,"00")</f>
        <v>1010104</v>
      </c>
      <c r="C63" s="305" t="s">
        <v>509</v>
      </c>
      <c r="D63" s="297"/>
      <c r="E63" s="297"/>
      <c r="F63" s="297"/>
      <c r="G63" s="297"/>
      <c r="H63" s="297"/>
      <c r="I63" s="297"/>
      <c r="J63" s="297"/>
      <c r="K63" s="297"/>
      <c r="L63" s="2" t="str">
        <f t="shared" si="19"/>
        <v>-</v>
      </c>
      <c r="O63" s="414"/>
      <c r="P63" s="414"/>
      <c r="Q63" s="414"/>
      <c r="R63" s="414"/>
      <c r="S63" s="414"/>
      <c r="T63" s="414"/>
      <c r="U63" s="414"/>
      <c r="V63" s="414"/>
    </row>
    <row r="64" spans="1:22" s="2" customFormat="1" ht="24.95" customHeight="1">
      <c r="A64" s="6"/>
      <c r="B64" s="6"/>
      <c r="C64" s="302" t="s">
        <v>507</v>
      </c>
      <c r="D64" s="297">
        <f t="shared" ref="D64:K64" si="29">SUM(D65:D66)</f>
        <v>0</v>
      </c>
      <c r="E64" s="297">
        <f t="shared" si="29"/>
        <v>0</v>
      </c>
      <c r="F64" s="297">
        <f t="shared" si="29"/>
        <v>0</v>
      </c>
      <c r="G64" s="297">
        <f t="shared" si="29"/>
        <v>0</v>
      </c>
      <c r="H64" s="297">
        <f t="shared" si="29"/>
        <v>0</v>
      </c>
      <c r="I64" s="297">
        <f t="shared" si="29"/>
        <v>0</v>
      </c>
      <c r="J64" s="297">
        <f t="shared" si="29"/>
        <v>0</v>
      </c>
      <c r="K64" s="297">
        <f t="shared" si="29"/>
        <v>0</v>
      </c>
      <c r="L64" s="2" t="str">
        <f t="shared" si="19"/>
        <v>-</v>
      </c>
      <c r="O64" s="414"/>
      <c r="P64" s="414"/>
      <c r="Q64" s="414"/>
      <c r="R64" s="414"/>
      <c r="S64" s="414"/>
      <c r="T64" s="414"/>
      <c r="U64" s="414"/>
      <c r="V64" s="414"/>
    </row>
    <row r="65" spans="1:22" s="2" customFormat="1" ht="24.95" customHeight="1">
      <c r="A65" s="6">
        <f>A56</f>
        <v>4</v>
      </c>
      <c r="B65" s="6" t="str">
        <f>$B$12&amp;TEXT(A65,"00")</f>
        <v>1010104</v>
      </c>
      <c r="C65" s="305" t="s">
        <v>508</v>
      </c>
      <c r="D65" s="297"/>
      <c r="E65" s="297"/>
      <c r="F65" s="297"/>
      <c r="G65" s="297"/>
      <c r="H65" s="297"/>
      <c r="I65" s="297"/>
      <c r="J65" s="297"/>
      <c r="K65" s="297"/>
      <c r="L65" s="2" t="str">
        <f t="shared" si="19"/>
        <v>-</v>
      </c>
      <c r="O65" s="414"/>
      <c r="P65" s="414"/>
      <c r="Q65" s="414"/>
      <c r="R65" s="414"/>
      <c r="S65" s="414"/>
      <c r="T65" s="414"/>
      <c r="U65" s="414"/>
      <c r="V65" s="414"/>
    </row>
    <row r="66" spans="1:22" s="2" customFormat="1" ht="24.95" customHeight="1">
      <c r="A66" s="6">
        <f>A56</f>
        <v>4</v>
      </c>
      <c r="B66" s="6" t="str">
        <f>$B$12&amp;TEXT(A66,"00")</f>
        <v>1010104</v>
      </c>
      <c r="C66" s="310" t="s">
        <v>509</v>
      </c>
      <c r="D66" s="299"/>
      <c r="E66" s="299"/>
      <c r="F66" s="297"/>
      <c r="G66" s="297"/>
      <c r="H66" s="297"/>
      <c r="I66" s="297"/>
      <c r="J66" s="297"/>
      <c r="K66" s="297"/>
      <c r="L66" s="2" t="str">
        <f t="shared" si="19"/>
        <v>-</v>
      </c>
      <c r="O66" s="415"/>
      <c r="P66" s="415"/>
      <c r="Q66" s="414"/>
      <c r="R66" s="414"/>
      <c r="S66" s="414"/>
      <c r="T66" s="414"/>
      <c r="U66" s="414"/>
      <c r="V66" s="414"/>
    </row>
    <row r="67" spans="1:22" s="2" customFormat="1" ht="27.5">
      <c r="A67" s="285">
        <v>5</v>
      </c>
      <c r="B67" s="285" t="str">
        <f>$B$12&amp;TEXT(A67,"00")</f>
        <v>1010105</v>
      </c>
      <c r="C67" s="286" t="str">
        <f>VLOOKUP($B67,[6]BSP1!$B$12:$D$207,3)</f>
        <v>១.១.៥. ចង្កោមសកម្មភាពទី ៥ : លើកកម្ពស់គោលនយោបាយលើវិស័យសេដ្ឋកិច្ចថ្មី</v>
      </c>
      <c r="D67" s="287">
        <f t="shared" ref="D67:K67" si="30">D68+D71</f>
        <v>0</v>
      </c>
      <c r="E67" s="287">
        <f t="shared" si="30"/>
        <v>0</v>
      </c>
      <c r="F67" s="287">
        <f t="shared" si="30"/>
        <v>250</v>
      </c>
      <c r="G67" s="287">
        <f t="shared" si="30"/>
        <v>0</v>
      </c>
      <c r="H67" s="287">
        <f t="shared" si="30"/>
        <v>253</v>
      </c>
      <c r="I67" s="287">
        <f t="shared" si="30"/>
        <v>0</v>
      </c>
      <c r="J67" s="287">
        <f t="shared" si="30"/>
        <v>256.036</v>
      </c>
      <c r="K67" s="287">
        <f t="shared" si="30"/>
        <v>0</v>
      </c>
      <c r="L67" s="2" t="str">
        <f t="shared" si="19"/>
        <v>ok</v>
      </c>
      <c r="O67" s="415"/>
      <c r="P67" s="415"/>
      <c r="Q67" s="415"/>
      <c r="R67" s="415"/>
      <c r="S67" s="415"/>
      <c r="T67" s="415"/>
      <c r="U67" s="415"/>
      <c r="V67" s="415"/>
    </row>
    <row r="68" spans="1:22" s="2" customFormat="1" ht="24.95" customHeight="1">
      <c r="A68" s="6"/>
      <c r="B68" s="6"/>
      <c r="C68" s="308" t="s">
        <v>503</v>
      </c>
      <c r="D68" s="299">
        <f t="shared" ref="D68:K68" si="31">SUM(D69:D70)</f>
        <v>0</v>
      </c>
      <c r="E68" s="299">
        <f t="shared" si="31"/>
        <v>0</v>
      </c>
      <c r="F68" s="299">
        <f t="shared" si="31"/>
        <v>250</v>
      </c>
      <c r="G68" s="299">
        <f t="shared" si="31"/>
        <v>0</v>
      </c>
      <c r="H68" s="299">
        <f t="shared" si="31"/>
        <v>253</v>
      </c>
      <c r="I68" s="299">
        <f t="shared" si="31"/>
        <v>0</v>
      </c>
      <c r="J68" s="299">
        <f t="shared" si="31"/>
        <v>256.036</v>
      </c>
      <c r="K68" s="299">
        <f t="shared" si="31"/>
        <v>0</v>
      </c>
      <c r="L68" s="2" t="str">
        <f t="shared" si="19"/>
        <v>ok</v>
      </c>
      <c r="O68" s="415"/>
      <c r="P68" s="415"/>
      <c r="Q68" s="415"/>
      <c r="R68" s="415"/>
      <c r="S68" s="415"/>
      <c r="T68" s="415"/>
      <c r="U68" s="415"/>
      <c r="V68" s="415"/>
    </row>
    <row r="69" spans="1:22" s="2" customFormat="1" ht="24.95" customHeight="1">
      <c r="A69" s="6">
        <f>A67</f>
        <v>5</v>
      </c>
      <c r="B69" s="6" t="str">
        <f>$B$12&amp;TEXT(A69,"00")</f>
        <v>1010105</v>
      </c>
      <c r="C69" s="302" t="s">
        <v>421</v>
      </c>
      <c r="D69" s="297"/>
      <c r="E69" s="297"/>
      <c r="F69" s="297">
        <f>SUM(INDEX([6]PB8!$F$19:$T$336,[6]Costing!$K$19,'BSP4'!$A69))</f>
        <v>0</v>
      </c>
      <c r="G69" s="297"/>
      <c r="H69" s="297"/>
      <c r="I69" s="297"/>
      <c r="J69" s="297"/>
      <c r="K69" s="297"/>
      <c r="L69" s="2" t="str">
        <f t="shared" si="19"/>
        <v>-</v>
      </c>
      <c r="O69" s="414"/>
      <c r="P69" s="414"/>
      <c r="Q69" s="414"/>
      <c r="R69" s="414"/>
      <c r="S69" s="414"/>
      <c r="T69" s="414"/>
      <c r="U69" s="414"/>
      <c r="V69" s="414"/>
    </row>
    <row r="70" spans="1:22" s="2" customFormat="1" ht="24.95" customHeight="1">
      <c r="A70" s="6">
        <f>A67</f>
        <v>5</v>
      </c>
      <c r="B70" s="6" t="str">
        <f>$B$12&amp;TEXT(A70,"00")</f>
        <v>1010105</v>
      </c>
      <c r="C70" s="302" t="s">
        <v>504</v>
      </c>
      <c r="D70" s="297"/>
      <c r="E70" s="297"/>
      <c r="F70" s="297">
        <v>250</v>
      </c>
      <c r="G70" s="297"/>
      <c r="H70" s="297">
        <f>F70*1.012</f>
        <v>253</v>
      </c>
      <c r="I70" s="297"/>
      <c r="J70" s="297">
        <f>H70*1.012</f>
        <v>256.036</v>
      </c>
      <c r="K70" s="297"/>
      <c r="L70" s="2" t="str">
        <f t="shared" si="19"/>
        <v>ok</v>
      </c>
      <c r="O70" s="414"/>
      <c r="P70" s="414"/>
      <c r="Q70" s="414"/>
      <c r="R70" s="414"/>
      <c r="S70" s="414"/>
      <c r="T70" s="414"/>
      <c r="U70" s="414"/>
      <c r="V70" s="414"/>
    </row>
    <row r="71" spans="1:22" s="2" customFormat="1" ht="24.95" customHeight="1">
      <c r="A71" s="6"/>
      <c r="B71" s="6"/>
      <c r="C71" s="309" t="s">
        <v>505</v>
      </c>
      <c r="D71" s="299">
        <f t="shared" ref="D71:K71" si="32">D72+D75</f>
        <v>0</v>
      </c>
      <c r="E71" s="299">
        <f t="shared" si="32"/>
        <v>0</v>
      </c>
      <c r="F71" s="299">
        <f t="shared" si="32"/>
        <v>0</v>
      </c>
      <c r="G71" s="299">
        <f t="shared" si="32"/>
        <v>0</v>
      </c>
      <c r="H71" s="299">
        <f t="shared" si="32"/>
        <v>0</v>
      </c>
      <c r="I71" s="299">
        <f t="shared" si="32"/>
        <v>0</v>
      </c>
      <c r="J71" s="299">
        <f t="shared" si="32"/>
        <v>0</v>
      </c>
      <c r="K71" s="299">
        <f t="shared" si="32"/>
        <v>0</v>
      </c>
      <c r="L71" s="2" t="str">
        <f t="shared" si="19"/>
        <v>-</v>
      </c>
      <c r="O71" s="415"/>
      <c r="P71" s="415"/>
      <c r="Q71" s="415"/>
      <c r="R71" s="415"/>
      <c r="S71" s="415"/>
      <c r="T71" s="415"/>
      <c r="U71" s="415"/>
      <c r="V71" s="415"/>
    </row>
    <row r="72" spans="1:22" s="2" customFormat="1" ht="24.95" customHeight="1">
      <c r="A72" s="6"/>
      <c r="B72" s="6"/>
      <c r="C72" s="302" t="s">
        <v>506</v>
      </c>
      <c r="D72" s="297">
        <f t="shared" ref="D72:K72" si="33">SUM(D73:D74)</f>
        <v>0</v>
      </c>
      <c r="E72" s="297">
        <f t="shared" si="33"/>
        <v>0</v>
      </c>
      <c r="F72" s="297">
        <f t="shared" si="33"/>
        <v>0</v>
      </c>
      <c r="G72" s="297">
        <f t="shared" si="33"/>
        <v>0</v>
      </c>
      <c r="H72" s="297">
        <f t="shared" si="33"/>
        <v>0</v>
      </c>
      <c r="I72" s="297">
        <f t="shared" si="33"/>
        <v>0</v>
      </c>
      <c r="J72" s="297">
        <f t="shared" si="33"/>
        <v>0</v>
      </c>
      <c r="K72" s="297">
        <f t="shared" si="33"/>
        <v>0</v>
      </c>
      <c r="L72" s="2" t="str">
        <f t="shared" si="19"/>
        <v>-</v>
      </c>
      <c r="O72" s="414"/>
      <c r="P72" s="414"/>
      <c r="Q72" s="414"/>
      <c r="R72" s="414"/>
      <c r="S72" s="414"/>
      <c r="T72" s="414"/>
      <c r="U72" s="414"/>
      <c r="V72" s="414"/>
    </row>
    <row r="73" spans="1:22" s="2" customFormat="1" ht="24.95" customHeight="1">
      <c r="A73" s="6">
        <f>A67</f>
        <v>5</v>
      </c>
      <c r="B73" s="6" t="str">
        <f>$B$12&amp;TEXT(A73,"00")</f>
        <v>1010105</v>
      </c>
      <c r="C73" s="305" t="s">
        <v>508</v>
      </c>
      <c r="D73" s="297"/>
      <c r="E73" s="297"/>
      <c r="F73" s="297"/>
      <c r="G73" s="297"/>
      <c r="H73" s="297"/>
      <c r="I73" s="297"/>
      <c r="J73" s="297"/>
      <c r="K73" s="297"/>
      <c r="L73" s="2" t="str">
        <f t="shared" si="19"/>
        <v>-</v>
      </c>
      <c r="O73" s="414"/>
      <c r="P73" s="414"/>
      <c r="Q73" s="414"/>
      <c r="R73" s="414"/>
      <c r="S73" s="414"/>
      <c r="T73" s="414"/>
      <c r="U73" s="414"/>
      <c r="V73" s="414"/>
    </row>
    <row r="74" spans="1:22" s="2" customFormat="1" ht="24.95" customHeight="1">
      <c r="A74" s="6">
        <f>A67</f>
        <v>5</v>
      </c>
      <c r="B74" s="6" t="str">
        <f>$B$12&amp;TEXT(A74,"00")</f>
        <v>1010105</v>
      </c>
      <c r="C74" s="305" t="s">
        <v>509</v>
      </c>
      <c r="D74" s="297"/>
      <c r="E74" s="297"/>
      <c r="F74" s="297"/>
      <c r="G74" s="297"/>
      <c r="H74" s="297"/>
      <c r="I74" s="297"/>
      <c r="J74" s="297"/>
      <c r="K74" s="297"/>
      <c r="L74" s="2" t="str">
        <f t="shared" si="19"/>
        <v>-</v>
      </c>
      <c r="O74" s="414"/>
      <c r="P74" s="414"/>
      <c r="Q74" s="414"/>
      <c r="R74" s="414"/>
      <c r="S74" s="414"/>
      <c r="T74" s="414"/>
      <c r="U74" s="414"/>
      <c r="V74" s="414"/>
    </row>
    <row r="75" spans="1:22" s="2" customFormat="1" ht="24.95" customHeight="1">
      <c r="A75" s="6"/>
      <c r="B75" s="6"/>
      <c r="C75" s="302" t="s">
        <v>507</v>
      </c>
      <c r="D75" s="297">
        <f t="shared" ref="D75:K75" si="34">SUM(D76:D77)</f>
        <v>0</v>
      </c>
      <c r="E75" s="297">
        <f t="shared" si="34"/>
        <v>0</v>
      </c>
      <c r="F75" s="297">
        <f t="shared" si="34"/>
        <v>0</v>
      </c>
      <c r="G75" s="297">
        <f t="shared" si="34"/>
        <v>0</v>
      </c>
      <c r="H75" s="297">
        <f t="shared" si="34"/>
        <v>0</v>
      </c>
      <c r="I75" s="297">
        <f t="shared" si="34"/>
        <v>0</v>
      </c>
      <c r="J75" s="297">
        <f t="shared" si="34"/>
        <v>0</v>
      </c>
      <c r="K75" s="297">
        <f t="shared" si="34"/>
        <v>0</v>
      </c>
      <c r="L75" s="2" t="str">
        <f t="shared" si="19"/>
        <v>-</v>
      </c>
      <c r="O75" s="414"/>
      <c r="P75" s="414"/>
      <c r="Q75" s="414"/>
      <c r="R75" s="414"/>
      <c r="S75" s="414"/>
      <c r="T75" s="414"/>
      <c r="U75" s="414"/>
      <c r="V75" s="414"/>
    </row>
    <row r="76" spans="1:22" s="2" customFormat="1" ht="24.95" customHeight="1">
      <c r="A76" s="6">
        <f>A67</f>
        <v>5</v>
      </c>
      <c r="B76" s="6" t="str">
        <f>$B$12&amp;TEXT(A76,"00")</f>
        <v>1010105</v>
      </c>
      <c r="C76" s="305" t="s">
        <v>508</v>
      </c>
      <c r="D76" s="297"/>
      <c r="E76" s="297"/>
      <c r="F76" s="297"/>
      <c r="G76" s="297"/>
      <c r="H76" s="297"/>
      <c r="I76" s="297"/>
      <c r="J76" s="297"/>
      <c r="K76" s="297"/>
      <c r="L76" s="2" t="str">
        <f t="shared" ref="L76:L107" si="35">IF(SUM(D76:K76)&gt;0,"ok","-")</f>
        <v>-</v>
      </c>
      <c r="O76" s="414"/>
      <c r="P76" s="414"/>
      <c r="Q76" s="414"/>
      <c r="R76" s="414"/>
      <c r="S76" s="414"/>
      <c r="T76" s="414"/>
      <c r="U76" s="414"/>
      <c r="V76" s="414"/>
    </row>
    <row r="77" spans="1:22" s="2" customFormat="1" ht="24.95" customHeight="1">
      <c r="A77" s="6">
        <f>A67</f>
        <v>5</v>
      </c>
      <c r="B77" s="6" t="str">
        <f>$B$12&amp;TEXT(A77,"00")</f>
        <v>1010105</v>
      </c>
      <c r="C77" s="310" t="s">
        <v>509</v>
      </c>
      <c r="D77" s="299"/>
      <c r="E77" s="299"/>
      <c r="F77" s="297"/>
      <c r="G77" s="297"/>
      <c r="H77" s="297"/>
      <c r="I77" s="297"/>
      <c r="J77" s="297"/>
      <c r="K77" s="297"/>
      <c r="L77" s="2" t="str">
        <f t="shared" si="35"/>
        <v>-</v>
      </c>
      <c r="O77" s="415"/>
      <c r="P77" s="415"/>
      <c r="Q77" s="414"/>
      <c r="R77" s="414"/>
      <c r="S77" s="414"/>
      <c r="T77" s="414"/>
      <c r="U77" s="414"/>
      <c r="V77" s="414"/>
    </row>
    <row r="78" spans="1:22" s="2" customFormat="1" ht="55">
      <c r="A78" s="285">
        <v>6</v>
      </c>
      <c r="B78" s="285" t="str">
        <f>$B$12&amp;TEXT(A78,"00")</f>
        <v>1010106</v>
      </c>
      <c r="C78" s="286" t="str">
        <f>VLOOKUP($B78,[6]BSP1!$B$12:$D$207,3)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78" s="287">
        <f t="shared" ref="D78:K78" si="36">D79+D82</f>
        <v>0</v>
      </c>
      <c r="E78" s="287">
        <f t="shared" si="36"/>
        <v>0</v>
      </c>
      <c r="F78" s="287">
        <f t="shared" si="36"/>
        <v>250</v>
      </c>
      <c r="G78" s="287">
        <f t="shared" si="36"/>
        <v>0</v>
      </c>
      <c r="H78" s="287">
        <f t="shared" si="36"/>
        <v>253</v>
      </c>
      <c r="I78" s="287">
        <f t="shared" si="36"/>
        <v>0</v>
      </c>
      <c r="J78" s="287">
        <f t="shared" si="36"/>
        <v>256.036</v>
      </c>
      <c r="K78" s="287">
        <f t="shared" si="36"/>
        <v>0</v>
      </c>
      <c r="L78" s="2" t="str">
        <f t="shared" si="35"/>
        <v>ok</v>
      </c>
      <c r="O78" s="415"/>
      <c r="P78" s="415"/>
      <c r="Q78" s="415"/>
      <c r="R78" s="415"/>
      <c r="S78" s="415"/>
      <c r="T78" s="415"/>
      <c r="U78" s="415"/>
      <c r="V78" s="415"/>
    </row>
    <row r="79" spans="1:22" s="2" customFormat="1" ht="24.95" customHeight="1">
      <c r="A79" s="6"/>
      <c r="B79" s="6"/>
      <c r="C79" s="308" t="s">
        <v>503</v>
      </c>
      <c r="D79" s="299">
        <f t="shared" ref="D79:K79" si="37">SUM(D80:D81)</f>
        <v>0</v>
      </c>
      <c r="E79" s="299">
        <f t="shared" si="37"/>
        <v>0</v>
      </c>
      <c r="F79" s="299">
        <f t="shared" si="37"/>
        <v>250</v>
      </c>
      <c r="G79" s="299">
        <f t="shared" si="37"/>
        <v>0</v>
      </c>
      <c r="H79" s="299">
        <f t="shared" si="37"/>
        <v>253</v>
      </c>
      <c r="I79" s="299">
        <f t="shared" si="37"/>
        <v>0</v>
      </c>
      <c r="J79" s="299">
        <f t="shared" si="37"/>
        <v>256.036</v>
      </c>
      <c r="K79" s="299">
        <f t="shared" si="37"/>
        <v>0</v>
      </c>
      <c r="L79" s="2" t="str">
        <f t="shared" si="35"/>
        <v>ok</v>
      </c>
      <c r="O79" s="415"/>
      <c r="P79" s="415"/>
      <c r="Q79" s="415"/>
      <c r="R79" s="415"/>
      <c r="S79" s="415"/>
      <c r="T79" s="415"/>
      <c r="U79" s="415"/>
      <c r="V79" s="415"/>
    </row>
    <row r="80" spans="1:22" s="2" customFormat="1" ht="24.95" customHeight="1">
      <c r="A80" s="6">
        <f>A78</f>
        <v>6</v>
      </c>
      <c r="B80" s="6" t="str">
        <f>$B$12&amp;TEXT(A80,"00")</f>
        <v>1010106</v>
      </c>
      <c r="C80" s="302" t="s">
        <v>421</v>
      </c>
      <c r="D80" s="297"/>
      <c r="E80" s="297"/>
      <c r="F80" s="297">
        <f>SUM(INDEX([6]PB8!$F$19:$T$336,[6]Costing!$K$19,'BSP4'!$A80))</f>
        <v>0</v>
      </c>
      <c r="G80" s="297"/>
      <c r="H80" s="297"/>
      <c r="I80" s="297"/>
      <c r="J80" s="297"/>
      <c r="K80" s="297"/>
      <c r="L80" s="2" t="str">
        <f t="shared" si="35"/>
        <v>-</v>
      </c>
      <c r="O80" s="414"/>
      <c r="P80" s="414"/>
      <c r="Q80" s="414"/>
      <c r="R80" s="414"/>
      <c r="S80" s="414"/>
      <c r="T80" s="414"/>
      <c r="U80" s="414"/>
      <c r="V80" s="414"/>
    </row>
    <row r="81" spans="1:22" s="2" customFormat="1" ht="24.95" customHeight="1">
      <c r="A81" s="6">
        <f>A78</f>
        <v>6</v>
      </c>
      <c r="B81" s="6" t="str">
        <f>$B$12&amp;TEXT(A81,"00")</f>
        <v>1010106</v>
      </c>
      <c r="C81" s="302" t="s">
        <v>504</v>
      </c>
      <c r="D81" s="297"/>
      <c r="E81" s="297"/>
      <c r="F81" s="297">
        <v>250</v>
      </c>
      <c r="G81" s="297"/>
      <c r="H81" s="297">
        <f>F81*1.012</f>
        <v>253</v>
      </c>
      <c r="I81" s="297"/>
      <c r="J81" s="297">
        <f>H81*1.012</f>
        <v>256.036</v>
      </c>
      <c r="K81" s="297"/>
      <c r="L81" s="2" t="str">
        <f t="shared" si="35"/>
        <v>ok</v>
      </c>
      <c r="O81" s="414"/>
      <c r="P81" s="414"/>
      <c r="Q81" s="414"/>
      <c r="R81" s="414"/>
      <c r="S81" s="414"/>
      <c r="T81" s="414"/>
      <c r="U81" s="414"/>
      <c r="V81" s="414"/>
    </row>
    <row r="82" spans="1:22" s="2" customFormat="1" ht="24.95" customHeight="1">
      <c r="A82" s="6"/>
      <c r="B82" s="6"/>
      <c r="C82" s="309" t="s">
        <v>505</v>
      </c>
      <c r="D82" s="299">
        <f t="shared" ref="D82:K82" si="38">D83+D86</f>
        <v>0</v>
      </c>
      <c r="E82" s="299">
        <f t="shared" si="38"/>
        <v>0</v>
      </c>
      <c r="F82" s="299">
        <f t="shared" si="38"/>
        <v>0</v>
      </c>
      <c r="G82" s="299">
        <f t="shared" si="38"/>
        <v>0</v>
      </c>
      <c r="H82" s="299">
        <f t="shared" si="38"/>
        <v>0</v>
      </c>
      <c r="I82" s="299">
        <f t="shared" si="38"/>
        <v>0</v>
      </c>
      <c r="J82" s="299">
        <f t="shared" si="38"/>
        <v>0</v>
      </c>
      <c r="K82" s="299">
        <f t="shared" si="38"/>
        <v>0</v>
      </c>
      <c r="L82" s="2" t="str">
        <f t="shared" si="35"/>
        <v>-</v>
      </c>
      <c r="O82" s="415"/>
      <c r="P82" s="415"/>
      <c r="Q82" s="415"/>
      <c r="R82" s="415"/>
      <c r="S82" s="415"/>
      <c r="T82" s="415"/>
      <c r="U82" s="415"/>
      <c r="V82" s="415"/>
    </row>
    <row r="83" spans="1:22" s="2" customFormat="1" ht="24.95" customHeight="1">
      <c r="A83" s="6"/>
      <c r="B83" s="6"/>
      <c r="C83" s="302" t="s">
        <v>506</v>
      </c>
      <c r="D83" s="297">
        <f t="shared" ref="D83:K83" si="39">SUM(D84:D85)</f>
        <v>0</v>
      </c>
      <c r="E83" s="297">
        <f t="shared" si="39"/>
        <v>0</v>
      </c>
      <c r="F83" s="297">
        <f t="shared" si="39"/>
        <v>0</v>
      </c>
      <c r="G83" s="297">
        <f t="shared" si="39"/>
        <v>0</v>
      </c>
      <c r="H83" s="297">
        <f t="shared" si="39"/>
        <v>0</v>
      </c>
      <c r="I83" s="297">
        <f t="shared" si="39"/>
        <v>0</v>
      </c>
      <c r="J83" s="297">
        <f t="shared" si="39"/>
        <v>0</v>
      </c>
      <c r="K83" s="297">
        <f t="shared" si="39"/>
        <v>0</v>
      </c>
      <c r="L83" s="2" t="str">
        <f t="shared" si="35"/>
        <v>-</v>
      </c>
      <c r="O83" s="414"/>
      <c r="P83" s="414"/>
      <c r="Q83" s="414"/>
      <c r="R83" s="414"/>
      <c r="S83" s="414"/>
      <c r="T83" s="414"/>
      <c r="U83" s="414"/>
      <c r="V83" s="414"/>
    </row>
    <row r="84" spans="1:22" s="2" customFormat="1" ht="24.95" customHeight="1">
      <c r="A84" s="6">
        <f>A78</f>
        <v>6</v>
      </c>
      <c r="B84" s="6" t="str">
        <f>$B$12&amp;TEXT(A84,"00")</f>
        <v>1010106</v>
      </c>
      <c r="C84" s="305" t="s">
        <v>508</v>
      </c>
      <c r="D84" s="297"/>
      <c r="E84" s="297"/>
      <c r="F84" s="297"/>
      <c r="G84" s="297"/>
      <c r="H84" s="297"/>
      <c r="I84" s="297"/>
      <c r="J84" s="297"/>
      <c r="K84" s="297"/>
      <c r="L84" s="2" t="str">
        <f t="shared" si="35"/>
        <v>-</v>
      </c>
      <c r="O84" s="414"/>
      <c r="P84" s="414"/>
      <c r="Q84" s="414"/>
      <c r="R84" s="414"/>
      <c r="S84" s="414"/>
      <c r="T84" s="414"/>
      <c r="U84" s="414"/>
      <c r="V84" s="414"/>
    </row>
    <row r="85" spans="1:22" s="2" customFormat="1" ht="24.95" customHeight="1">
      <c r="A85" s="6">
        <f>A78</f>
        <v>6</v>
      </c>
      <c r="B85" s="6" t="str">
        <f>$B$12&amp;TEXT(A85,"00")</f>
        <v>1010106</v>
      </c>
      <c r="C85" s="305" t="s">
        <v>509</v>
      </c>
      <c r="D85" s="297"/>
      <c r="E85" s="297"/>
      <c r="F85" s="297"/>
      <c r="G85" s="297"/>
      <c r="H85" s="297"/>
      <c r="I85" s="297"/>
      <c r="J85" s="297"/>
      <c r="K85" s="297"/>
      <c r="L85" s="2" t="str">
        <f t="shared" si="35"/>
        <v>-</v>
      </c>
      <c r="O85" s="414"/>
      <c r="P85" s="414"/>
      <c r="Q85" s="414"/>
      <c r="R85" s="414"/>
      <c r="S85" s="414"/>
      <c r="T85" s="414"/>
      <c r="U85" s="414"/>
      <c r="V85" s="414"/>
    </row>
    <row r="86" spans="1:22" s="2" customFormat="1" ht="24.95" customHeight="1">
      <c r="A86" s="6"/>
      <c r="B86" s="6"/>
      <c r="C86" s="302" t="s">
        <v>507</v>
      </c>
      <c r="D86" s="297">
        <f t="shared" ref="D86:K86" si="40">SUM(D87:D88)</f>
        <v>0</v>
      </c>
      <c r="E86" s="297">
        <f t="shared" si="40"/>
        <v>0</v>
      </c>
      <c r="F86" s="297">
        <f t="shared" si="40"/>
        <v>0</v>
      </c>
      <c r="G86" s="297">
        <f t="shared" si="40"/>
        <v>0</v>
      </c>
      <c r="H86" s="297">
        <f t="shared" si="40"/>
        <v>0</v>
      </c>
      <c r="I86" s="297">
        <f t="shared" si="40"/>
        <v>0</v>
      </c>
      <c r="J86" s="297">
        <f t="shared" si="40"/>
        <v>0</v>
      </c>
      <c r="K86" s="297">
        <f t="shared" si="40"/>
        <v>0</v>
      </c>
      <c r="L86" s="2" t="str">
        <f t="shared" si="35"/>
        <v>-</v>
      </c>
      <c r="O86" s="414"/>
      <c r="P86" s="414"/>
      <c r="Q86" s="414"/>
      <c r="R86" s="414"/>
      <c r="S86" s="414"/>
      <c r="T86" s="414"/>
      <c r="U86" s="414"/>
      <c r="V86" s="414"/>
    </row>
    <row r="87" spans="1:22" s="2" customFormat="1" ht="24.95" customHeight="1">
      <c r="A87" s="6">
        <f>A78</f>
        <v>6</v>
      </c>
      <c r="B87" s="6" t="str">
        <f>$B$12&amp;TEXT(A87,"00")</f>
        <v>1010106</v>
      </c>
      <c r="C87" s="305" t="s">
        <v>508</v>
      </c>
      <c r="D87" s="297"/>
      <c r="E87" s="297"/>
      <c r="F87" s="297"/>
      <c r="G87" s="297"/>
      <c r="H87" s="297"/>
      <c r="I87" s="297"/>
      <c r="J87" s="297"/>
      <c r="K87" s="297"/>
      <c r="L87" s="2" t="str">
        <f t="shared" si="35"/>
        <v>-</v>
      </c>
      <c r="O87" s="414"/>
      <c r="P87" s="414"/>
      <c r="Q87" s="414"/>
      <c r="R87" s="414"/>
      <c r="S87" s="414"/>
      <c r="T87" s="414"/>
      <c r="U87" s="414"/>
      <c r="V87" s="414"/>
    </row>
    <row r="88" spans="1:22" s="2" customFormat="1" ht="24.95" customHeight="1">
      <c r="A88" s="6">
        <f>A78</f>
        <v>6</v>
      </c>
      <c r="B88" s="6" t="str">
        <f>$B$12&amp;TEXT(A88,"00")</f>
        <v>1010106</v>
      </c>
      <c r="C88" s="310" t="s">
        <v>509</v>
      </c>
      <c r="D88" s="299"/>
      <c r="E88" s="299"/>
      <c r="F88" s="297"/>
      <c r="G88" s="297"/>
      <c r="H88" s="297"/>
      <c r="I88" s="297"/>
      <c r="J88" s="297"/>
      <c r="K88" s="297"/>
      <c r="L88" s="2" t="str">
        <f t="shared" si="35"/>
        <v>-</v>
      </c>
      <c r="O88" s="415"/>
      <c r="P88" s="415"/>
      <c r="Q88" s="414"/>
      <c r="R88" s="414"/>
      <c r="S88" s="414"/>
      <c r="T88" s="414"/>
      <c r="U88" s="414"/>
      <c r="V88" s="414"/>
    </row>
    <row r="89" spans="1:22" s="2" customFormat="1" ht="27.5" hidden="1">
      <c r="A89" s="285">
        <v>7</v>
      </c>
      <c r="B89" s="285" t="str">
        <f>$B$12&amp;TEXT(A89,"00")</f>
        <v>1010107</v>
      </c>
      <c r="C89" s="286" t="str">
        <f>VLOOKUP($B89,[6]BSP1!$B$12:$D$207,3)</f>
        <v xml:space="preserve">១.‌១.៦.៤.សកម្មភាពទី៤៖ ការតាមដាន និងវាយតម្លៃ ការវិនិយោគសាធារណៈ </v>
      </c>
      <c r="D89" s="287">
        <f t="shared" ref="D89:K89" si="41">D90+D93</f>
        <v>0</v>
      </c>
      <c r="E89" s="287">
        <f t="shared" si="41"/>
        <v>0</v>
      </c>
      <c r="F89" s="287">
        <f t="shared" si="41"/>
        <v>0</v>
      </c>
      <c r="G89" s="287">
        <f t="shared" si="41"/>
        <v>0</v>
      </c>
      <c r="H89" s="287">
        <f t="shared" si="41"/>
        <v>0</v>
      </c>
      <c r="I89" s="287">
        <f t="shared" si="41"/>
        <v>0</v>
      </c>
      <c r="J89" s="287">
        <f t="shared" si="41"/>
        <v>0</v>
      </c>
      <c r="K89" s="287">
        <f t="shared" si="41"/>
        <v>0</v>
      </c>
      <c r="L89" s="2" t="str">
        <f t="shared" si="35"/>
        <v>-</v>
      </c>
    </row>
    <row r="90" spans="1:22" s="2" customFormat="1" ht="24.95" hidden="1" customHeight="1">
      <c r="A90" s="6"/>
      <c r="B90" s="6"/>
      <c r="C90" s="308" t="s">
        <v>503</v>
      </c>
      <c r="D90" s="299">
        <f t="shared" ref="D90:K90" si="42">SUM(D91:D92)</f>
        <v>0</v>
      </c>
      <c r="E90" s="299">
        <f t="shared" si="42"/>
        <v>0</v>
      </c>
      <c r="F90" s="299">
        <f t="shared" si="42"/>
        <v>0</v>
      </c>
      <c r="G90" s="299">
        <f t="shared" si="42"/>
        <v>0</v>
      </c>
      <c r="H90" s="299">
        <f t="shared" si="42"/>
        <v>0</v>
      </c>
      <c r="I90" s="299">
        <f t="shared" si="42"/>
        <v>0</v>
      </c>
      <c r="J90" s="299">
        <f t="shared" si="42"/>
        <v>0</v>
      </c>
      <c r="K90" s="299">
        <f t="shared" si="42"/>
        <v>0</v>
      </c>
      <c r="L90" s="2" t="str">
        <f t="shared" si="35"/>
        <v>-</v>
      </c>
    </row>
    <row r="91" spans="1:22" s="2" customFormat="1" ht="24.95" hidden="1" customHeight="1">
      <c r="A91" s="6">
        <f>A89</f>
        <v>7</v>
      </c>
      <c r="B91" s="6" t="str">
        <f>$B$12&amp;TEXT(A91,"00")</f>
        <v>1010107</v>
      </c>
      <c r="C91" s="302" t="s">
        <v>421</v>
      </c>
      <c r="D91" s="297"/>
      <c r="E91" s="297"/>
      <c r="F91" s="297">
        <f>SUM(INDEX([6]PB8!$F$19:$T$336,[6]Costing!$K$19,'BSP4'!$A91))</f>
        <v>0</v>
      </c>
      <c r="G91" s="297"/>
      <c r="H91" s="297"/>
      <c r="I91" s="297"/>
      <c r="J91" s="297"/>
      <c r="K91" s="297"/>
      <c r="L91" s="2" t="str">
        <f t="shared" si="35"/>
        <v>-</v>
      </c>
    </row>
    <row r="92" spans="1:22" s="2" customFormat="1" ht="24.95" hidden="1" customHeight="1">
      <c r="A92" s="6">
        <f>A89</f>
        <v>7</v>
      </c>
      <c r="B92" s="6" t="str">
        <f>$B$12&amp;TEXT(A92,"00")</f>
        <v>1010107</v>
      </c>
      <c r="C92" s="302" t="s">
        <v>504</v>
      </c>
      <c r="D92" s="297"/>
      <c r="E92" s="297"/>
      <c r="F92" s="297">
        <f>SUM(INDEX([6]PB8!$F$19:$T$336,[6]Costing!$K$15,'BSP4'!$A92),INDEX([6]PB8!$F$19:$T$336,[6]Costing!$K$16,'BSP4'!$A92),INDEX([6]PB8!$F$19:$T$336,[6]Costing!$K$17,'BSP4'!$A92),INDEX([6]PB8!$F$19:$T$336,[6]Costing!$K$18,'BSP4'!$A92),INDEX([6]PB8!$F$19:$T$336,[6]Costing!$K$20,'BSP4'!$A92))</f>
        <v>0</v>
      </c>
      <c r="G92" s="297"/>
      <c r="H92" s="297"/>
      <c r="I92" s="297"/>
      <c r="J92" s="297"/>
      <c r="K92" s="297"/>
      <c r="L92" s="2" t="str">
        <f t="shared" si="35"/>
        <v>-</v>
      </c>
    </row>
    <row r="93" spans="1:22" s="2" customFormat="1" ht="24.95" hidden="1" customHeight="1">
      <c r="A93" s="6"/>
      <c r="B93" s="6"/>
      <c r="C93" s="309" t="s">
        <v>505</v>
      </c>
      <c r="D93" s="299">
        <f t="shared" ref="D93:K93" si="43">D94+D97</f>
        <v>0</v>
      </c>
      <c r="E93" s="299">
        <f t="shared" si="43"/>
        <v>0</v>
      </c>
      <c r="F93" s="299">
        <f t="shared" si="43"/>
        <v>0</v>
      </c>
      <c r="G93" s="299">
        <f t="shared" si="43"/>
        <v>0</v>
      </c>
      <c r="H93" s="299">
        <f t="shared" si="43"/>
        <v>0</v>
      </c>
      <c r="I93" s="299">
        <f t="shared" si="43"/>
        <v>0</v>
      </c>
      <c r="J93" s="299">
        <f t="shared" si="43"/>
        <v>0</v>
      </c>
      <c r="K93" s="299">
        <f t="shared" si="43"/>
        <v>0</v>
      </c>
      <c r="L93" s="2" t="str">
        <f t="shared" si="35"/>
        <v>-</v>
      </c>
    </row>
    <row r="94" spans="1:22" s="2" customFormat="1" ht="24.95" hidden="1" customHeight="1">
      <c r="A94" s="6"/>
      <c r="B94" s="6"/>
      <c r="C94" s="302" t="s">
        <v>506</v>
      </c>
      <c r="D94" s="297">
        <f t="shared" ref="D94:K94" si="44">SUM(D95:D96)</f>
        <v>0</v>
      </c>
      <c r="E94" s="297">
        <f t="shared" si="44"/>
        <v>0</v>
      </c>
      <c r="F94" s="297">
        <f t="shared" si="44"/>
        <v>0</v>
      </c>
      <c r="G94" s="297">
        <f t="shared" si="44"/>
        <v>0</v>
      </c>
      <c r="H94" s="297">
        <f t="shared" si="44"/>
        <v>0</v>
      </c>
      <c r="I94" s="297">
        <f t="shared" si="44"/>
        <v>0</v>
      </c>
      <c r="J94" s="297">
        <f t="shared" si="44"/>
        <v>0</v>
      </c>
      <c r="K94" s="297">
        <f t="shared" si="44"/>
        <v>0</v>
      </c>
      <c r="L94" s="2" t="str">
        <f t="shared" si="35"/>
        <v>-</v>
      </c>
    </row>
    <row r="95" spans="1:22" s="2" customFormat="1" ht="24.95" hidden="1" customHeight="1">
      <c r="A95" s="6">
        <f>A89</f>
        <v>7</v>
      </c>
      <c r="B95" s="6" t="str">
        <f>$B$12&amp;TEXT(A95,"00")</f>
        <v>1010107</v>
      </c>
      <c r="C95" s="305" t="s">
        <v>508</v>
      </c>
      <c r="D95" s="297"/>
      <c r="E95" s="297"/>
      <c r="F95" s="297"/>
      <c r="G95" s="297"/>
      <c r="H95" s="297"/>
      <c r="I95" s="297"/>
      <c r="J95" s="297"/>
      <c r="K95" s="297"/>
      <c r="L95" s="2" t="str">
        <f t="shared" si="35"/>
        <v>-</v>
      </c>
    </row>
    <row r="96" spans="1:22" s="2" customFormat="1" ht="24.95" hidden="1" customHeight="1">
      <c r="A96" s="6">
        <f>A89</f>
        <v>7</v>
      </c>
      <c r="B96" s="6" t="str">
        <f>$B$12&amp;TEXT(A96,"00")</f>
        <v>1010107</v>
      </c>
      <c r="C96" s="305" t="s">
        <v>509</v>
      </c>
      <c r="D96" s="297"/>
      <c r="E96" s="297"/>
      <c r="F96" s="297"/>
      <c r="G96" s="297"/>
      <c r="H96" s="297"/>
      <c r="I96" s="297"/>
      <c r="J96" s="297"/>
      <c r="K96" s="297"/>
      <c r="L96" s="2" t="str">
        <f t="shared" si="35"/>
        <v>-</v>
      </c>
    </row>
    <row r="97" spans="1:12" s="2" customFormat="1" ht="24.95" hidden="1" customHeight="1">
      <c r="A97" s="6"/>
      <c r="B97" s="6"/>
      <c r="C97" s="302" t="s">
        <v>507</v>
      </c>
      <c r="D97" s="297">
        <f t="shared" ref="D97:K97" si="45">SUM(D98:D99)</f>
        <v>0</v>
      </c>
      <c r="E97" s="297">
        <f t="shared" si="45"/>
        <v>0</v>
      </c>
      <c r="F97" s="297">
        <f t="shared" si="45"/>
        <v>0</v>
      </c>
      <c r="G97" s="297">
        <f t="shared" si="45"/>
        <v>0</v>
      </c>
      <c r="H97" s="297">
        <f t="shared" si="45"/>
        <v>0</v>
      </c>
      <c r="I97" s="297">
        <f t="shared" si="45"/>
        <v>0</v>
      </c>
      <c r="J97" s="297">
        <f t="shared" si="45"/>
        <v>0</v>
      </c>
      <c r="K97" s="297">
        <f t="shared" si="45"/>
        <v>0</v>
      </c>
      <c r="L97" s="2" t="str">
        <f t="shared" si="35"/>
        <v>-</v>
      </c>
    </row>
    <row r="98" spans="1:12" s="2" customFormat="1" ht="24.95" hidden="1" customHeight="1">
      <c r="A98" s="6">
        <f>A89</f>
        <v>7</v>
      </c>
      <c r="B98" s="6" t="str">
        <f>$B$12&amp;TEXT(A98,"00")</f>
        <v>1010107</v>
      </c>
      <c r="C98" s="305" t="s">
        <v>508</v>
      </c>
      <c r="D98" s="297"/>
      <c r="E98" s="297"/>
      <c r="F98" s="297"/>
      <c r="G98" s="297"/>
      <c r="H98" s="297"/>
      <c r="I98" s="297"/>
      <c r="J98" s="297"/>
      <c r="K98" s="297"/>
      <c r="L98" s="2" t="str">
        <f t="shared" si="35"/>
        <v>-</v>
      </c>
    </row>
    <row r="99" spans="1:12" s="2" customFormat="1" ht="24.95" hidden="1" customHeight="1">
      <c r="A99" s="6">
        <f>A89</f>
        <v>7</v>
      </c>
      <c r="B99" s="6" t="str">
        <f>$B$12&amp;TEXT(A99,"00")</f>
        <v>1010107</v>
      </c>
      <c r="C99" s="310" t="s">
        <v>509</v>
      </c>
      <c r="D99" s="299"/>
      <c r="E99" s="299"/>
      <c r="F99" s="297"/>
      <c r="G99" s="297"/>
      <c r="H99" s="297"/>
      <c r="I99" s="297"/>
      <c r="J99" s="297"/>
      <c r="K99" s="297"/>
      <c r="L99" s="2" t="str">
        <f t="shared" si="35"/>
        <v>-</v>
      </c>
    </row>
    <row r="100" spans="1:12" s="2" customFormat="1" ht="27.5" hidden="1">
      <c r="A100" s="285">
        <v>8</v>
      </c>
      <c r="B100" s="285" t="str">
        <f>$B$12&amp;TEXT(A100,"00")</f>
        <v>1010108</v>
      </c>
      <c r="C100" s="286" t="str">
        <f>VLOOKUP($B100,[6]BSP1!$B$12:$D$207,3)</f>
        <v xml:space="preserve">១.‌១.៦.៤.សកម្មភាពទី៤៖ ការតាមដាន និងវាយតម្លៃ ការវិនិយោគសាធារណៈ </v>
      </c>
      <c r="D100" s="287">
        <f t="shared" ref="D100:K100" si="46">D101+D104</f>
        <v>0</v>
      </c>
      <c r="E100" s="287">
        <f t="shared" si="46"/>
        <v>0</v>
      </c>
      <c r="F100" s="287">
        <f t="shared" si="46"/>
        <v>0</v>
      </c>
      <c r="G100" s="287">
        <f t="shared" si="46"/>
        <v>0</v>
      </c>
      <c r="H100" s="287">
        <f t="shared" si="46"/>
        <v>0</v>
      </c>
      <c r="I100" s="287">
        <f t="shared" si="46"/>
        <v>0</v>
      </c>
      <c r="J100" s="287">
        <f t="shared" si="46"/>
        <v>0</v>
      </c>
      <c r="K100" s="287">
        <f t="shared" si="46"/>
        <v>0</v>
      </c>
      <c r="L100" s="2" t="str">
        <f t="shared" si="35"/>
        <v>-</v>
      </c>
    </row>
    <row r="101" spans="1:12" s="2" customFormat="1" ht="24.95" hidden="1" customHeight="1">
      <c r="A101" s="6"/>
      <c r="B101" s="6"/>
      <c r="C101" s="308" t="s">
        <v>503</v>
      </c>
      <c r="D101" s="299">
        <f t="shared" ref="D101:K101" si="47">SUM(D102:D103)</f>
        <v>0</v>
      </c>
      <c r="E101" s="299">
        <f t="shared" si="47"/>
        <v>0</v>
      </c>
      <c r="F101" s="299">
        <f t="shared" si="47"/>
        <v>0</v>
      </c>
      <c r="G101" s="299">
        <f t="shared" si="47"/>
        <v>0</v>
      </c>
      <c r="H101" s="299">
        <f t="shared" si="47"/>
        <v>0</v>
      </c>
      <c r="I101" s="299">
        <f t="shared" si="47"/>
        <v>0</v>
      </c>
      <c r="J101" s="299">
        <f t="shared" si="47"/>
        <v>0</v>
      </c>
      <c r="K101" s="299">
        <f t="shared" si="47"/>
        <v>0</v>
      </c>
      <c r="L101" s="2" t="str">
        <f t="shared" si="35"/>
        <v>-</v>
      </c>
    </row>
    <row r="102" spans="1:12" s="2" customFormat="1" ht="24.95" hidden="1" customHeight="1">
      <c r="A102" s="6">
        <f>A100</f>
        <v>8</v>
      </c>
      <c r="B102" s="6" t="str">
        <f>$B$12&amp;TEXT(A102,"00")</f>
        <v>1010108</v>
      </c>
      <c r="C102" s="302" t="s">
        <v>421</v>
      </c>
      <c r="D102" s="297"/>
      <c r="E102" s="297"/>
      <c r="F102" s="297">
        <f>SUM(INDEX([6]PB8!$F$19:$T$336,[6]Costing!$K$19,'BSP4'!$A102))</f>
        <v>0</v>
      </c>
      <c r="G102" s="297"/>
      <c r="H102" s="297"/>
      <c r="I102" s="297"/>
      <c r="J102" s="297"/>
      <c r="K102" s="297"/>
      <c r="L102" s="2" t="str">
        <f t="shared" si="35"/>
        <v>-</v>
      </c>
    </row>
    <row r="103" spans="1:12" s="2" customFormat="1" ht="24.95" hidden="1" customHeight="1">
      <c r="A103" s="6">
        <f>A100</f>
        <v>8</v>
      </c>
      <c r="B103" s="6" t="str">
        <f>$B$12&amp;TEXT(A103,"00")</f>
        <v>1010108</v>
      </c>
      <c r="C103" s="302" t="s">
        <v>504</v>
      </c>
      <c r="D103" s="297"/>
      <c r="E103" s="297"/>
      <c r="F103" s="297">
        <f>SUM(INDEX([6]PB8!$F$19:$T$336,[6]Costing!$K$15,'BSP4'!$A103),INDEX([6]PB8!$F$19:$T$336,[6]Costing!$K$16,'BSP4'!$A103),INDEX([6]PB8!$F$19:$T$336,[6]Costing!$K$17,'BSP4'!$A103),INDEX([6]PB8!$F$19:$T$336,[6]Costing!$K$18,'BSP4'!$A103),INDEX([6]PB8!$F$19:$T$336,[6]Costing!$K$20,'BSP4'!$A103))</f>
        <v>0</v>
      </c>
      <c r="G103" s="297"/>
      <c r="H103" s="297"/>
      <c r="I103" s="297"/>
      <c r="J103" s="297"/>
      <c r="K103" s="297"/>
      <c r="L103" s="2" t="str">
        <f t="shared" si="35"/>
        <v>-</v>
      </c>
    </row>
    <row r="104" spans="1:12" s="2" customFormat="1" ht="24.95" hidden="1" customHeight="1">
      <c r="A104" s="6"/>
      <c r="B104" s="6"/>
      <c r="C104" s="309" t="s">
        <v>505</v>
      </c>
      <c r="D104" s="299">
        <f t="shared" ref="D104:K104" si="48">D105+D108</f>
        <v>0</v>
      </c>
      <c r="E104" s="299">
        <f t="shared" si="48"/>
        <v>0</v>
      </c>
      <c r="F104" s="299">
        <f t="shared" si="48"/>
        <v>0</v>
      </c>
      <c r="G104" s="299">
        <f t="shared" si="48"/>
        <v>0</v>
      </c>
      <c r="H104" s="299">
        <f t="shared" si="48"/>
        <v>0</v>
      </c>
      <c r="I104" s="299">
        <f t="shared" si="48"/>
        <v>0</v>
      </c>
      <c r="J104" s="299">
        <f t="shared" si="48"/>
        <v>0</v>
      </c>
      <c r="K104" s="299">
        <f t="shared" si="48"/>
        <v>0</v>
      </c>
      <c r="L104" s="2" t="str">
        <f t="shared" si="35"/>
        <v>-</v>
      </c>
    </row>
    <row r="105" spans="1:12" s="2" customFormat="1" ht="24.95" hidden="1" customHeight="1">
      <c r="A105" s="6"/>
      <c r="B105" s="6"/>
      <c r="C105" s="302" t="s">
        <v>506</v>
      </c>
      <c r="D105" s="297">
        <f t="shared" ref="D105:K105" si="49">SUM(D106:D107)</f>
        <v>0</v>
      </c>
      <c r="E105" s="297">
        <f t="shared" si="49"/>
        <v>0</v>
      </c>
      <c r="F105" s="297">
        <f t="shared" si="49"/>
        <v>0</v>
      </c>
      <c r="G105" s="297">
        <f t="shared" si="49"/>
        <v>0</v>
      </c>
      <c r="H105" s="297">
        <f t="shared" si="49"/>
        <v>0</v>
      </c>
      <c r="I105" s="297">
        <f t="shared" si="49"/>
        <v>0</v>
      </c>
      <c r="J105" s="297">
        <f t="shared" si="49"/>
        <v>0</v>
      </c>
      <c r="K105" s="297">
        <f t="shared" si="49"/>
        <v>0</v>
      </c>
      <c r="L105" s="2" t="str">
        <f t="shared" si="35"/>
        <v>-</v>
      </c>
    </row>
    <row r="106" spans="1:12" s="2" customFormat="1" ht="24.95" hidden="1" customHeight="1">
      <c r="A106" s="6">
        <f>A100</f>
        <v>8</v>
      </c>
      <c r="B106" s="6" t="str">
        <f>$B$12&amp;TEXT(A106,"00")</f>
        <v>1010108</v>
      </c>
      <c r="C106" s="305" t="s">
        <v>508</v>
      </c>
      <c r="D106" s="297"/>
      <c r="E106" s="297"/>
      <c r="F106" s="297"/>
      <c r="G106" s="297"/>
      <c r="H106" s="297"/>
      <c r="I106" s="297"/>
      <c r="J106" s="297"/>
      <c r="K106" s="297"/>
      <c r="L106" s="2" t="str">
        <f t="shared" si="35"/>
        <v>-</v>
      </c>
    </row>
    <row r="107" spans="1:12" s="2" customFormat="1" ht="24.95" hidden="1" customHeight="1">
      <c r="A107" s="6">
        <f>A100</f>
        <v>8</v>
      </c>
      <c r="B107" s="6" t="str">
        <f>$B$12&amp;TEXT(A107,"00")</f>
        <v>1010108</v>
      </c>
      <c r="C107" s="305" t="s">
        <v>509</v>
      </c>
      <c r="D107" s="297"/>
      <c r="E107" s="297"/>
      <c r="F107" s="297"/>
      <c r="G107" s="297"/>
      <c r="H107" s="297"/>
      <c r="I107" s="297"/>
      <c r="J107" s="297"/>
      <c r="K107" s="297"/>
      <c r="L107" s="2" t="str">
        <f t="shared" si="35"/>
        <v>-</v>
      </c>
    </row>
    <row r="108" spans="1:12" s="2" customFormat="1" ht="24.95" hidden="1" customHeight="1">
      <c r="A108" s="6"/>
      <c r="B108" s="6"/>
      <c r="C108" s="302" t="s">
        <v>507</v>
      </c>
      <c r="D108" s="297">
        <f t="shared" ref="D108:K108" si="50">SUM(D109:D110)</f>
        <v>0</v>
      </c>
      <c r="E108" s="297">
        <f t="shared" si="50"/>
        <v>0</v>
      </c>
      <c r="F108" s="297">
        <f t="shared" si="50"/>
        <v>0</v>
      </c>
      <c r="G108" s="297">
        <f t="shared" si="50"/>
        <v>0</v>
      </c>
      <c r="H108" s="297">
        <f t="shared" si="50"/>
        <v>0</v>
      </c>
      <c r="I108" s="297">
        <f t="shared" si="50"/>
        <v>0</v>
      </c>
      <c r="J108" s="297">
        <f t="shared" si="50"/>
        <v>0</v>
      </c>
      <c r="K108" s="297">
        <f t="shared" si="50"/>
        <v>0</v>
      </c>
      <c r="L108" s="2" t="str">
        <f t="shared" ref="L108:L139" si="51">IF(SUM(D108:K108)&gt;0,"ok","-")</f>
        <v>-</v>
      </c>
    </row>
    <row r="109" spans="1:12" s="2" customFormat="1" ht="24.95" hidden="1" customHeight="1">
      <c r="A109" s="6">
        <f>A100</f>
        <v>8</v>
      </c>
      <c r="B109" s="6" t="str">
        <f>$B$12&amp;TEXT(A109,"00")</f>
        <v>1010108</v>
      </c>
      <c r="C109" s="305" t="s">
        <v>508</v>
      </c>
      <c r="D109" s="297"/>
      <c r="E109" s="297"/>
      <c r="F109" s="297"/>
      <c r="G109" s="297"/>
      <c r="H109" s="297"/>
      <c r="I109" s="297"/>
      <c r="J109" s="297"/>
      <c r="K109" s="297"/>
      <c r="L109" s="2" t="str">
        <f t="shared" si="51"/>
        <v>-</v>
      </c>
    </row>
    <row r="110" spans="1:12" s="2" customFormat="1" ht="24.95" hidden="1" customHeight="1">
      <c r="A110" s="6">
        <f>A100</f>
        <v>8</v>
      </c>
      <c r="B110" s="6" t="str">
        <f>$B$12&amp;TEXT(A110,"00")</f>
        <v>1010108</v>
      </c>
      <c r="C110" s="310" t="s">
        <v>509</v>
      </c>
      <c r="D110" s="299"/>
      <c r="E110" s="299"/>
      <c r="F110" s="297"/>
      <c r="G110" s="297"/>
      <c r="H110" s="297"/>
      <c r="I110" s="297"/>
      <c r="J110" s="297"/>
      <c r="K110" s="297"/>
      <c r="L110" s="2" t="str">
        <f t="shared" si="51"/>
        <v>-</v>
      </c>
    </row>
    <row r="111" spans="1:12" s="2" customFormat="1" ht="27.5" hidden="1">
      <c r="A111" s="285">
        <v>9</v>
      </c>
      <c r="B111" s="285" t="str">
        <f>$B$12&amp;TEXT(A111,"00")</f>
        <v>1010109</v>
      </c>
      <c r="C111" s="286" t="str">
        <f>VLOOKUP($B111,[6]BSP1!$B$12:$D$207,3)</f>
        <v xml:space="preserve">១.‌១.៦.៤.សកម្មភាពទី៤៖ ការតាមដាន និងវាយតម្លៃ ការវិនិយោគសាធារណៈ </v>
      </c>
      <c r="D111" s="287">
        <f t="shared" ref="D111:K111" si="52">D112+D115</f>
        <v>0</v>
      </c>
      <c r="E111" s="287">
        <f t="shared" si="52"/>
        <v>0</v>
      </c>
      <c r="F111" s="287">
        <f t="shared" si="52"/>
        <v>0</v>
      </c>
      <c r="G111" s="287">
        <f t="shared" si="52"/>
        <v>0</v>
      </c>
      <c r="H111" s="287">
        <f t="shared" si="52"/>
        <v>0</v>
      </c>
      <c r="I111" s="287">
        <f t="shared" si="52"/>
        <v>0</v>
      </c>
      <c r="J111" s="287">
        <f t="shared" si="52"/>
        <v>0</v>
      </c>
      <c r="K111" s="287">
        <f t="shared" si="52"/>
        <v>0</v>
      </c>
      <c r="L111" s="2" t="str">
        <f t="shared" si="51"/>
        <v>-</v>
      </c>
    </row>
    <row r="112" spans="1:12" s="2" customFormat="1" ht="24.95" hidden="1" customHeight="1">
      <c r="A112" s="6"/>
      <c r="B112" s="6"/>
      <c r="C112" s="308" t="s">
        <v>503</v>
      </c>
      <c r="D112" s="299">
        <f t="shared" ref="D112:K112" si="53">SUM(D113:D114)</f>
        <v>0</v>
      </c>
      <c r="E112" s="299">
        <f t="shared" si="53"/>
        <v>0</v>
      </c>
      <c r="F112" s="299">
        <f t="shared" si="53"/>
        <v>0</v>
      </c>
      <c r="G112" s="299">
        <f t="shared" si="53"/>
        <v>0</v>
      </c>
      <c r="H112" s="299">
        <f t="shared" si="53"/>
        <v>0</v>
      </c>
      <c r="I112" s="299">
        <f t="shared" si="53"/>
        <v>0</v>
      </c>
      <c r="J112" s="299">
        <f t="shared" si="53"/>
        <v>0</v>
      </c>
      <c r="K112" s="299">
        <f t="shared" si="53"/>
        <v>0</v>
      </c>
      <c r="L112" s="2" t="str">
        <f t="shared" si="51"/>
        <v>-</v>
      </c>
    </row>
    <row r="113" spans="1:12" s="2" customFormat="1" ht="24.95" hidden="1" customHeight="1">
      <c r="A113" s="6">
        <f>A111</f>
        <v>9</v>
      </c>
      <c r="B113" s="6" t="str">
        <f>$B$12&amp;TEXT(A113,"00")</f>
        <v>1010109</v>
      </c>
      <c r="C113" s="302" t="s">
        <v>421</v>
      </c>
      <c r="D113" s="297"/>
      <c r="E113" s="297"/>
      <c r="F113" s="297">
        <f>SUM(INDEX([6]PB8!$F$19:$T$336,[6]Costing!$K$19,'BSP4'!$A113))</f>
        <v>0</v>
      </c>
      <c r="G113" s="297"/>
      <c r="H113" s="297"/>
      <c r="I113" s="297"/>
      <c r="J113" s="297"/>
      <c r="K113" s="297"/>
      <c r="L113" s="2" t="str">
        <f t="shared" si="51"/>
        <v>-</v>
      </c>
    </row>
    <row r="114" spans="1:12" s="2" customFormat="1" ht="24.95" hidden="1" customHeight="1">
      <c r="A114" s="6">
        <f>A111</f>
        <v>9</v>
      </c>
      <c r="B114" s="6" t="str">
        <f>$B$12&amp;TEXT(A114,"00")</f>
        <v>1010109</v>
      </c>
      <c r="C114" s="302" t="s">
        <v>504</v>
      </c>
      <c r="D114" s="297"/>
      <c r="E114" s="297"/>
      <c r="F114" s="297">
        <f>SUM(INDEX([6]PB8!$F$19:$T$336,[6]Costing!$K$15,'BSP4'!$A114),INDEX([6]PB8!$F$19:$T$336,[6]Costing!$K$16,'BSP4'!$A114),INDEX([6]PB8!$F$19:$T$336,[6]Costing!$K$17,'BSP4'!$A114),INDEX([6]PB8!$F$19:$T$336,[6]Costing!$K$18,'BSP4'!$A114),INDEX([6]PB8!$F$19:$T$336,[6]Costing!$K$20,'BSP4'!$A114))</f>
        <v>0</v>
      </c>
      <c r="G114" s="297"/>
      <c r="H114" s="297"/>
      <c r="I114" s="297"/>
      <c r="J114" s="297"/>
      <c r="K114" s="297"/>
      <c r="L114" s="2" t="str">
        <f t="shared" si="51"/>
        <v>-</v>
      </c>
    </row>
    <row r="115" spans="1:12" s="2" customFormat="1" ht="24.95" hidden="1" customHeight="1">
      <c r="A115" s="6"/>
      <c r="B115" s="6"/>
      <c r="C115" s="309" t="s">
        <v>505</v>
      </c>
      <c r="D115" s="299">
        <f t="shared" ref="D115:K115" si="54">D116+D119</f>
        <v>0</v>
      </c>
      <c r="E115" s="299">
        <f t="shared" si="54"/>
        <v>0</v>
      </c>
      <c r="F115" s="299">
        <f t="shared" si="54"/>
        <v>0</v>
      </c>
      <c r="G115" s="299">
        <f t="shared" si="54"/>
        <v>0</v>
      </c>
      <c r="H115" s="299">
        <f t="shared" si="54"/>
        <v>0</v>
      </c>
      <c r="I115" s="299">
        <f t="shared" si="54"/>
        <v>0</v>
      </c>
      <c r="J115" s="299">
        <f t="shared" si="54"/>
        <v>0</v>
      </c>
      <c r="K115" s="299">
        <f t="shared" si="54"/>
        <v>0</v>
      </c>
      <c r="L115" s="2" t="str">
        <f t="shared" si="51"/>
        <v>-</v>
      </c>
    </row>
    <row r="116" spans="1:12" s="2" customFormat="1" ht="24.95" hidden="1" customHeight="1">
      <c r="A116" s="6"/>
      <c r="B116" s="6"/>
      <c r="C116" s="302" t="s">
        <v>506</v>
      </c>
      <c r="D116" s="297">
        <f t="shared" ref="D116:K116" si="55">SUM(D117:D118)</f>
        <v>0</v>
      </c>
      <c r="E116" s="297">
        <f t="shared" si="55"/>
        <v>0</v>
      </c>
      <c r="F116" s="297">
        <f t="shared" si="55"/>
        <v>0</v>
      </c>
      <c r="G116" s="297">
        <f t="shared" si="55"/>
        <v>0</v>
      </c>
      <c r="H116" s="297">
        <f t="shared" si="55"/>
        <v>0</v>
      </c>
      <c r="I116" s="297">
        <f t="shared" si="55"/>
        <v>0</v>
      </c>
      <c r="J116" s="297">
        <f t="shared" si="55"/>
        <v>0</v>
      </c>
      <c r="K116" s="297">
        <f t="shared" si="55"/>
        <v>0</v>
      </c>
      <c r="L116" s="2" t="str">
        <f t="shared" si="51"/>
        <v>-</v>
      </c>
    </row>
    <row r="117" spans="1:12" s="2" customFormat="1" ht="24.95" hidden="1" customHeight="1">
      <c r="A117" s="6">
        <f>A111</f>
        <v>9</v>
      </c>
      <c r="B117" s="6" t="str">
        <f>$B$12&amp;TEXT(A117,"00")</f>
        <v>1010109</v>
      </c>
      <c r="C117" s="305" t="s">
        <v>508</v>
      </c>
      <c r="D117" s="297"/>
      <c r="E117" s="297"/>
      <c r="F117" s="297"/>
      <c r="G117" s="297"/>
      <c r="H117" s="297"/>
      <c r="I117" s="297"/>
      <c r="J117" s="297"/>
      <c r="K117" s="297"/>
      <c r="L117" s="2" t="str">
        <f t="shared" si="51"/>
        <v>-</v>
      </c>
    </row>
    <row r="118" spans="1:12" s="2" customFormat="1" ht="24.95" hidden="1" customHeight="1">
      <c r="A118" s="6">
        <f>A111</f>
        <v>9</v>
      </c>
      <c r="B118" s="6" t="str">
        <f>$B$12&amp;TEXT(A118,"00")</f>
        <v>1010109</v>
      </c>
      <c r="C118" s="305" t="s">
        <v>509</v>
      </c>
      <c r="D118" s="297"/>
      <c r="E118" s="297"/>
      <c r="F118" s="297"/>
      <c r="G118" s="297"/>
      <c r="H118" s="297"/>
      <c r="I118" s="297"/>
      <c r="J118" s="297"/>
      <c r="K118" s="297"/>
      <c r="L118" s="2" t="str">
        <f t="shared" si="51"/>
        <v>-</v>
      </c>
    </row>
    <row r="119" spans="1:12" s="2" customFormat="1" ht="24.95" hidden="1" customHeight="1">
      <c r="A119" s="6"/>
      <c r="B119" s="6"/>
      <c r="C119" s="302" t="s">
        <v>507</v>
      </c>
      <c r="D119" s="297">
        <f t="shared" ref="D119:K119" si="56">SUM(D120:D121)</f>
        <v>0</v>
      </c>
      <c r="E119" s="297">
        <f t="shared" si="56"/>
        <v>0</v>
      </c>
      <c r="F119" s="297">
        <f t="shared" si="56"/>
        <v>0</v>
      </c>
      <c r="G119" s="297">
        <f t="shared" si="56"/>
        <v>0</v>
      </c>
      <c r="H119" s="297">
        <f t="shared" si="56"/>
        <v>0</v>
      </c>
      <c r="I119" s="297">
        <f t="shared" si="56"/>
        <v>0</v>
      </c>
      <c r="J119" s="297">
        <f t="shared" si="56"/>
        <v>0</v>
      </c>
      <c r="K119" s="297">
        <f t="shared" si="56"/>
        <v>0</v>
      </c>
      <c r="L119" s="2" t="str">
        <f t="shared" si="51"/>
        <v>-</v>
      </c>
    </row>
    <row r="120" spans="1:12" s="2" customFormat="1" ht="24.95" hidden="1" customHeight="1">
      <c r="A120" s="6">
        <f>A111</f>
        <v>9</v>
      </c>
      <c r="B120" s="6" t="str">
        <f>$B$12&amp;TEXT(A120,"00")</f>
        <v>1010109</v>
      </c>
      <c r="C120" s="305" t="s">
        <v>508</v>
      </c>
      <c r="D120" s="297"/>
      <c r="E120" s="297"/>
      <c r="F120" s="297"/>
      <c r="G120" s="297"/>
      <c r="H120" s="297"/>
      <c r="I120" s="297"/>
      <c r="J120" s="297"/>
      <c r="K120" s="297"/>
      <c r="L120" s="2" t="str">
        <f t="shared" si="51"/>
        <v>-</v>
      </c>
    </row>
    <row r="121" spans="1:12" s="2" customFormat="1" ht="24.95" hidden="1" customHeight="1">
      <c r="A121" s="6">
        <f>A111</f>
        <v>9</v>
      </c>
      <c r="B121" s="6" t="str">
        <f>$B$12&amp;TEXT(A121,"00")</f>
        <v>1010109</v>
      </c>
      <c r="C121" s="310" t="s">
        <v>509</v>
      </c>
      <c r="D121" s="299"/>
      <c r="E121" s="299"/>
      <c r="F121" s="297"/>
      <c r="G121" s="297"/>
      <c r="H121" s="297"/>
      <c r="I121" s="297"/>
      <c r="J121" s="297"/>
      <c r="K121" s="297"/>
      <c r="L121" s="2" t="str">
        <f t="shared" si="51"/>
        <v>-</v>
      </c>
    </row>
    <row r="122" spans="1:12" s="2" customFormat="1" ht="27.5" hidden="1">
      <c r="A122" s="285">
        <v>10</v>
      </c>
      <c r="B122" s="285" t="str">
        <f>$B$12&amp;TEXT(A122,"00")</f>
        <v>1010110</v>
      </c>
      <c r="C122" s="286" t="str">
        <f>VLOOKUP($B122,[6]BSP1!$B$12:$D$207,3)</f>
        <v xml:space="preserve">១.‌១.៦.៤.សកម្មភាពទី៤៖ ការតាមដាន និងវាយតម្លៃ ការវិនិយោគសាធារណៈ </v>
      </c>
      <c r="D122" s="287">
        <f t="shared" ref="D122:K122" si="57">D123+D126</f>
        <v>0</v>
      </c>
      <c r="E122" s="287">
        <f t="shared" si="57"/>
        <v>0</v>
      </c>
      <c r="F122" s="287">
        <f t="shared" si="57"/>
        <v>0</v>
      </c>
      <c r="G122" s="287">
        <f t="shared" si="57"/>
        <v>0</v>
      </c>
      <c r="H122" s="287">
        <f t="shared" si="57"/>
        <v>0</v>
      </c>
      <c r="I122" s="287">
        <f t="shared" si="57"/>
        <v>0</v>
      </c>
      <c r="J122" s="287">
        <f t="shared" si="57"/>
        <v>0</v>
      </c>
      <c r="K122" s="287">
        <f t="shared" si="57"/>
        <v>0</v>
      </c>
      <c r="L122" s="2" t="str">
        <f t="shared" si="51"/>
        <v>-</v>
      </c>
    </row>
    <row r="123" spans="1:12" s="2" customFormat="1" ht="24.95" hidden="1" customHeight="1">
      <c r="A123" s="6"/>
      <c r="B123" s="6"/>
      <c r="C123" s="308" t="s">
        <v>503</v>
      </c>
      <c r="D123" s="299">
        <f t="shared" ref="D123:K123" si="58">SUM(D124:D125)</f>
        <v>0</v>
      </c>
      <c r="E123" s="299">
        <f t="shared" si="58"/>
        <v>0</v>
      </c>
      <c r="F123" s="299">
        <f t="shared" si="58"/>
        <v>0</v>
      </c>
      <c r="G123" s="299">
        <f t="shared" si="58"/>
        <v>0</v>
      </c>
      <c r="H123" s="299">
        <f t="shared" si="58"/>
        <v>0</v>
      </c>
      <c r="I123" s="299">
        <f t="shared" si="58"/>
        <v>0</v>
      </c>
      <c r="J123" s="299">
        <f t="shared" si="58"/>
        <v>0</v>
      </c>
      <c r="K123" s="299">
        <f t="shared" si="58"/>
        <v>0</v>
      </c>
      <c r="L123" s="2" t="str">
        <f t="shared" si="51"/>
        <v>-</v>
      </c>
    </row>
    <row r="124" spans="1:12" s="2" customFormat="1" ht="24.95" hidden="1" customHeight="1">
      <c r="A124" s="6">
        <f>A122</f>
        <v>10</v>
      </c>
      <c r="B124" s="6" t="str">
        <f>$B$12&amp;TEXT(A124,"00")</f>
        <v>1010110</v>
      </c>
      <c r="C124" s="302" t="s">
        <v>421</v>
      </c>
      <c r="D124" s="297"/>
      <c r="E124" s="297"/>
      <c r="F124" s="297">
        <f>SUM(INDEX([6]PB8!$F$19:$T$336,[6]Costing!$K$19,'BSP4'!$A124))</f>
        <v>0</v>
      </c>
      <c r="G124" s="297"/>
      <c r="H124" s="297"/>
      <c r="I124" s="297"/>
      <c r="J124" s="297"/>
      <c r="K124" s="297"/>
      <c r="L124" s="2" t="str">
        <f t="shared" si="51"/>
        <v>-</v>
      </c>
    </row>
    <row r="125" spans="1:12" s="2" customFormat="1" ht="24.95" hidden="1" customHeight="1">
      <c r="A125" s="6">
        <f>A122</f>
        <v>10</v>
      </c>
      <c r="B125" s="6" t="str">
        <f>$B$12&amp;TEXT(A125,"00")</f>
        <v>1010110</v>
      </c>
      <c r="C125" s="302" t="s">
        <v>504</v>
      </c>
      <c r="D125" s="297"/>
      <c r="E125" s="297"/>
      <c r="F125" s="297">
        <f>SUM(INDEX([6]PB8!$F$19:$T$336,[6]Costing!$K$15,'BSP4'!$A125),INDEX([6]PB8!$F$19:$T$336,[6]Costing!$K$16,'BSP4'!$A125),INDEX([6]PB8!$F$19:$T$336,[6]Costing!$K$17,'BSP4'!$A125),INDEX([6]PB8!$F$19:$T$336,[6]Costing!$K$18,'BSP4'!$A125),INDEX([6]PB8!$F$19:$T$336,[6]Costing!$K$20,'BSP4'!$A125))</f>
        <v>0</v>
      </c>
      <c r="G125" s="297"/>
      <c r="H125" s="297"/>
      <c r="I125" s="297"/>
      <c r="J125" s="297"/>
      <c r="K125" s="297"/>
      <c r="L125" s="2" t="str">
        <f t="shared" si="51"/>
        <v>-</v>
      </c>
    </row>
    <row r="126" spans="1:12" s="2" customFormat="1" ht="24.95" hidden="1" customHeight="1">
      <c r="A126" s="6"/>
      <c r="B126" s="6"/>
      <c r="C126" s="309" t="s">
        <v>505</v>
      </c>
      <c r="D126" s="299">
        <f t="shared" ref="D126:K126" si="59">D127+D130</f>
        <v>0</v>
      </c>
      <c r="E126" s="299">
        <f t="shared" si="59"/>
        <v>0</v>
      </c>
      <c r="F126" s="299">
        <f t="shared" si="59"/>
        <v>0</v>
      </c>
      <c r="G126" s="299">
        <f t="shared" si="59"/>
        <v>0</v>
      </c>
      <c r="H126" s="299">
        <f t="shared" si="59"/>
        <v>0</v>
      </c>
      <c r="I126" s="299">
        <f t="shared" si="59"/>
        <v>0</v>
      </c>
      <c r="J126" s="299">
        <f t="shared" si="59"/>
        <v>0</v>
      </c>
      <c r="K126" s="299">
        <f t="shared" si="59"/>
        <v>0</v>
      </c>
      <c r="L126" s="2" t="str">
        <f t="shared" si="51"/>
        <v>-</v>
      </c>
    </row>
    <row r="127" spans="1:12" s="2" customFormat="1" ht="24.95" hidden="1" customHeight="1">
      <c r="A127" s="6"/>
      <c r="B127" s="6"/>
      <c r="C127" s="302" t="s">
        <v>506</v>
      </c>
      <c r="D127" s="297">
        <f t="shared" ref="D127:K127" si="60">SUM(D128:D129)</f>
        <v>0</v>
      </c>
      <c r="E127" s="297">
        <f t="shared" si="60"/>
        <v>0</v>
      </c>
      <c r="F127" s="297">
        <f t="shared" si="60"/>
        <v>0</v>
      </c>
      <c r="G127" s="297">
        <f t="shared" si="60"/>
        <v>0</v>
      </c>
      <c r="H127" s="297">
        <f t="shared" si="60"/>
        <v>0</v>
      </c>
      <c r="I127" s="297">
        <f t="shared" si="60"/>
        <v>0</v>
      </c>
      <c r="J127" s="297">
        <f t="shared" si="60"/>
        <v>0</v>
      </c>
      <c r="K127" s="297">
        <f t="shared" si="60"/>
        <v>0</v>
      </c>
      <c r="L127" s="2" t="str">
        <f t="shared" si="51"/>
        <v>-</v>
      </c>
    </row>
    <row r="128" spans="1:12" s="2" customFormat="1" ht="24.95" hidden="1" customHeight="1">
      <c r="A128" s="6">
        <f>A122</f>
        <v>10</v>
      </c>
      <c r="B128" s="6" t="str">
        <f>$B$12&amp;TEXT(A128,"00")</f>
        <v>1010110</v>
      </c>
      <c r="C128" s="305" t="s">
        <v>508</v>
      </c>
      <c r="D128" s="297"/>
      <c r="E128" s="297"/>
      <c r="F128" s="297"/>
      <c r="G128" s="297"/>
      <c r="H128" s="297"/>
      <c r="I128" s="297"/>
      <c r="J128" s="297"/>
      <c r="K128" s="297"/>
      <c r="L128" s="2" t="str">
        <f t="shared" si="51"/>
        <v>-</v>
      </c>
    </row>
    <row r="129" spans="1:12" s="2" customFormat="1" ht="24.95" hidden="1" customHeight="1">
      <c r="A129" s="6">
        <f>A122</f>
        <v>10</v>
      </c>
      <c r="B129" s="6" t="str">
        <f>$B$12&amp;TEXT(A129,"00")</f>
        <v>1010110</v>
      </c>
      <c r="C129" s="305" t="s">
        <v>509</v>
      </c>
      <c r="D129" s="297"/>
      <c r="E129" s="297"/>
      <c r="F129" s="297"/>
      <c r="G129" s="297"/>
      <c r="H129" s="297"/>
      <c r="I129" s="297"/>
      <c r="J129" s="297"/>
      <c r="K129" s="297"/>
      <c r="L129" s="2" t="str">
        <f t="shared" si="51"/>
        <v>-</v>
      </c>
    </row>
    <row r="130" spans="1:12" s="2" customFormat="1" ht="24.95" hidden="1" customHeight="1">
      <c r="A130" s="6"/>
      <c r="B130" s="6"/>
      <c r="C130" s="302" t="s">
        <v>507</v>
      </c>
      <c r="D130" s="297">
        <f t="shared" ref="D130:K130" si="61">SUM(D131:D132)</f>
        <v>0</v>
      </c>
      <c r="E130" s="297">
        <f t="shared" si="61"/>
        <v>0</v>
      </c>
      <c r="F130" s="297">
        <f t="shared" si="61"/>
        <v>0</v>
      </c>
      <c r="G130" s="297">
        <f t="shared" si="61"/>
        <v>0</v>
      </c>
      <c r="H130" s="297">
        <f t="shared" si="61"/>
        <v>0</v>
      </c>
      <c r="I130" s="297">
        <f t="shared" si="61"/>
        <v>0</v>
      </c>
      <c r="J130" s="297">
        <f t="shared" si="61"/>
        <v>0</v>
      </c>
      <c r="K130" s="297">
        <f t="shared" si="61"/>
        <v>0</v>
      </c>
      <c r="L130" s="2" t="str">
        <f t="shared" si="51"/>
        <v>-</v>
      </c>
    </row>
    <row r="131" spans="1:12" s="2" customFormat="1" ht="24.95" hidden="1" customHeight="1">
      <c r="A131" s="6">
        <f>A122</f>
        <v>10</v>
      </c>
      <c r="B131" s="6" t="str">
        <f>$B$12&amp;TEXT(A131,"00")</f>
        <v>1010110</v>
      </c>
      <c r="C131" s="305" t="s">
        <v>508</v>
      </c>
      <c r="D131" s="297"/>
      <c r="E131" s="297"/>
      <c r="F131" s="297"/>
      <c r="G131" s="297"/>
      <c r="H131" s="297"/>
      <c r="I131" s="297"/>
      <c r="J131" s="297"/>
      <c r="K131" s="297"/>
      <c r="L131" s="2" t="str">
        <f t="shared" si="51"/>
        <v>-</v>
      </c>
    </row>
    <row r="132" spans="1:12" s="2" customFormat="1" ht="24.95" hidden="1" customHeight="1">
      <c r="A132" s="6">
        <f>A122</f>
        <v>10</v>
      </c>
      <c r="B132" s="6" t="str">
        <f>$B$12&amp;TEXT(A132,"00")</f>
        <v>1010110</v>
      </c>
      <c r="C132" s="310" t="s">
        <v>509</v>
      </c>
      <c r="D132" s="299"/>
      <c r="E132" s="299"/>
      <c r="F132" s="297"/>
      <c r="G132" s="297"/>
      <c r="H132" s="297"/>
      <c r="I132" s="297"/>
      <c r="J132" s="297"/>
      <c r="K132" s="297"/>
      <c r="L132" s="2" t="str">
        <f t="shared" si="51"/>
        <v>-</v>
      </c>
    </row>
    <row r="133" spans="1:12" s="2" customFormat="1" ht="27.5" hidden="1">
      <c r="A133" s="285">
        <v>11</v>
      </c>
      <c r="B133" s="285" t="str">
        <f>$B$12&amp;TEXT(A133,"00")</f>
        <v>1010111</v>
      </c>
      <c r="C133" s="286" t="str">
        <f>VLOOKUP($B133,[6]BSP1!$B$12:$D$207,3)</f>
        <v xml:space="preserve">១.‌១.៦.៤.សកម្មភាពទី៤៖ ការតាមដាន និងវាយតម្លៃ ការវិនិយោគសាធារណៈ </v>
      </c>
      <c r="D133" s="287">
        <f t="shared" ref="D133:K133" si="62">D134+D137</f>
        <v>0</v>
      </c>
      <c r="E133" s="287">
        <f t="shared" si="62"/>
        <v>0</v>
      </c>
      <c r="F133" s="287">
        <f t="shared" si="62"/>
        <v>0</v>
      </c>
      <c r="G133" s="287">
        <f t="shared" si="62"/>
        <v>0</v>
      </c>
      <c r="H133" s="287">
        <f t="shared" si="62"/>
        <v>0</v>
      </c>
      <c r="I133" s="287">
        <f t="shared" si="62"/>
        <v>0</v>
      </c>
      <c r="J133" s="287">
        <f t="shared" si="62"/>
        <v>0</v>
      </c>
      <c r="K133" s="287">
        <f t="shared" si="62"/>
        <v>0</v>
      </c>
      <c r="L133" s="2" t="str">
        <f t="shared" si="51"/>
        <v>-</v>
      </c>
    </row>
    <row r="134" spans="1:12" s="2" customFormat="1" ht="24.95" hidden="1" customHeight="1">
      <c r="A134" s="6"/>
      <c r="B134" s="6"/>
      <c r="C134" s="308" t="s">
        <v>503</v>
      </c>
      <c r="D134" s="299">
        <f t="shared" ref="D134:K134" si="63">SUM(D135:D136)</f>
        <v>0</v>
      </c>
      <c r="E134" s="299">
        <f t="shared" si="63"/>
        <v>0</v>
      </c>
      <c r="F134" s="299">
        <f t="shared" si="63"/>
        <v>0</v>
      </c>
      <c r="G134" s="299">
        <f t="shared" si="63"/>
        <v>0</v>
      </c>
      <c r="H134" s="299">
        <f t="shared" si="63"/>
        <v>0</v>
      </c>
      <c r="I134" s="299">
        <f t="shared" si="63"/>
        <v>0</v>
      </c>
      <c r="J134" s="299">
        <f t="shared" si="63"/>
        <v>0</v>
      </c>
      <c r="K134" s="299">
        <f t="shared" si="63"/>
        <v>0</v>
      </c>
      <c r="L134" s="2" t="str">
        <f t="shared" si="51"/>
        <v>-</v>
      </c>
    </row>
    <row r="135" spans="1:12" s="2" customFormat="1" ht="24.95" hidden="1" customHeight="1">
      <c r="A135" s="6">
        <f>A133</f>
        <v>11</v>
      </c>
      <c r="B135" s="6" t="str">
        <f>$B$12&amp;TEXT(A135,"00")</f>
        <v>1010111</v>
      </c>
      <c r="C135" s="302" t="s">
        <v>421</v>
      </c>
      <c r="D135" s="297"/>
      <c r="E135" s="297"/>
      <c r="F135" s="297">
        <f>SUM(INDEX([6]PB8!$F$19:$T$336,[6]Costing!$K$19,'BSP4'!$A135))</f>
        <v>0</v>
      </c>
      <c r="G135" s="297"/>
      <c r="H135" s="297"/>
      <c r="I135" s="297"/>
      <c r="J135" s="297"/>
      <c r="K135" s="297"/>
      <c r="L135" s="2" t="str">
        <f t="shared" si="51"/>
        <v>-</v>
      </c>
    </row>
    <row r="136" spans="1:12" s="2" customFormat="1" ht="24.95" hidden="1" customHeight="1">
      <c r="A136" s="6">
        <f>A133</f>
        <v>11</v>
      </c>
      <c r="B136" s="6" t="str">
        <f>$B$12&amp;TEXT(A136,"00")</f>
        <v>1010111</v>
      </c>
      <c r="C136" s="302" t="s">
        <v>504</v>
      </c>
      <c r="D136" s="297"/>
      <c r="E136" s="297"/>
      <c r="F136" s="297">
        <f>SUM(INDEX([6]PB8!$F$19:$T$336,[6]Costing!$K$15,'BSP4'!$A136),INDEX([6]PB8!$F$19:$T$336,[6]Costing!$K$16,'BSP4'!$A136),INDEX([6]PB8!$F$19:$T$336,[6]Costing!$K$17,'BSP4'!$A136),INDEX([6]PB8!$F$19:$T$336,[6]Costing!$K$18,'BSP4'!$A136),INDEX([6]PB8!$F$19:$T$336,[6]Costing!$K$20,'BSP4'!$A136))</f>
        <v>0</v>
      </c>
      <c r="G136" s="297"/>
      <c r="H136" s="297"/>
      <c r="I136" s="297"/>
      <c r="J136" s="297"/>
      <c r="K136" s="297"/>
      <c r="L136" s="2" t="str">
        <f t="shared" si="51"/>
        <v>-</v>
      </c>
    </row>
    <row r="137" spans="1:12" s="2" customFormat="1" ht="24.95" hidden="1" customHeight="1">
      <c r="A137" s="6"/>
      <c r="B137" s="6"/>
      <c r="C137" s="309" t="s">
        <v>505</v>
      </c>
      <c r="D137" s="299">
        <f t="shared" ref="D137:K137" si="64">D138+D141</f>
        <v>0</v>
      </c>
      <c r="E137" s="299">
        <f t="shared" si="64"/>
        <v>0</v>
      </c>
      <c r="F137" s="299">
        <f t="shared" si="64"/>
        <v>0</v>
      </c>
      <c r="G137" s="299">
        <f t="shared" si="64"/>
        <v>0</v>
      </c>
      <c r="H137" s="299">
        <f t="shared" si="64"/>
        <v>0</v>
      </c>
      <c r="I137" s="299">
        <f t="shared" si="64"/>
        <v>0</v>
      </c>
      <c r="J137" s="299">
        <f t="shared" si="64"/>
        <v>0</v>
      </c>
      <c r="K137" s="299">
        <f t="shared" si="64"/>
        <v>0</v>
      </c>
      <c r="L137" s="2" t="str">
        <f t="shared" si="51"/>
        <v>-</v>
      </c>
    </row>
    <row r="138" spans="1:12" s="2" customFormat="1" ht="24.95" hidden="1" customHeight="1">
      <c r="A138" s="6"/>
      <c r="B138" s="6"/>
      <c r="C138" s="302" t="s">
        <v>506</v>
      </c>
      <c r="D138" s="297">
        <f t="shared" ref="D138:K138" si="65">SUM(D139:D140)</f>
        <v>0</v>
      </c>
      <c r="E138" s="297">
        <f t="shared" si="65"/>
        <v>0</v>
      </c>
      <c r="F138" s="297">
        <f t="shared" si="65"/>
        <v>0</v>
      </c>
      <c r="G138" s="297">
        <f t="shared" si="65"/>
        <v>0</v>
      </c>
      <c r="H138" s="297">
        <f t="shared" si="65"/>
        <v>0</v>
      </c>
      <c r="I138" s="297">
        <f t="shared" si="65"/>
        <v>0</v>
      </c>
      <c r="J138" s="297">
        <f t="shared" si="65"/>
        <v>0</v>
      </c>
      <c r="K138" s="297">
        <f t="shared" si="65"/>
        <v>0</v>
      </c>
      <c r="L138" s="2" t="str">
        <f t="shared" si="51"/>
        <v>-</v>
      </c>
    </row>
    <row r="139" spans="1:12" s="2" customFormat="1" ht="24.95" hidden="1" customHeight="1">
      <c r="A139" s="6">
        <f>A133</f>
        <v>11</v>
      </c>
      <c r="B139" s="6" t="str">
        <f>$B$12&amp;TEXT(A139,"00")</f>
        <v>1010111</v>
      </c>
      <c r="C139" s="305" t="s">
        <v>508</v>
      </c>
      <c r="D139" s="297"/>
      <c r="E139" s="297"/>
      <c r="F139" s="297"/>
      <c r="G139" s="297"/>
      <c r="H139" s="297"/>
      <c r="I139" s="297"/>
      <c r="J139" s="297"/>
      <c r="K139" s="297"/>
      <c r="L139" s="2" t="str">
        <f t="shared" si="51"/>
        <v>-</v>
      </c>
    </row>
    <row r="140" spans="1:12" s="2" customFormat="1" ht="24.95" hidden="1" customHeight="1">
      <c r="A140" s="6">
        <f>A133</f>
        <v>11</v>
      </c>
      <c r="B140" s="6" t="str">
        <f>$B$12&amp;TEXT(A140,"00")</f>
        <v>1010111</v>
      </c>
      <c r="C140" s="305" t="s">
        <v>509</v>
      </c>
      <c r="D140" s="297"/>
      <c r="E140" s="297"/>
      <c r="F140" s="297"/>
      <c r="G140" s="297"/>
      <c r="H140" s="297"/>
      <c r="I140" s="297"/>
      <c r="J140" s="297"/>
      <c r="K140" s="297"/>
      <c r="L140" s="2" t="str">
        <f t="shared" ref="L140:L171" si="66">IF(SUM(D140:K140)&gt;0,"ok","-")</f>
        <v>-</v>
      </c>
    </row>
    <row r="141" spans="1:12" s="2" customFormat="1" ht="24.95" hidden="1" customHeight="1">
      <c r="A141" s="6"/>
      <c r="B141" s="6"/>
      <c r="C141" s="302" t="s">
        <v>507</v>
      </c>
      <c r="D141" s="297">
        <f t="shared" ref="D141:K141" si="67">SUM(D142:D143)</f>
        <v>0</v>
      </c>
      <c r="E141" s="297">
        <f t="shared" si="67"/>
        <v>0</v>
      </c>
      <c r="F141" s="297">
        <f t="shared" si="67"/>
        <v>0</v>
      </c>
      <c r="G141" s="297">
        <f t="shared" si="67"/>
        <v>0</v>
      </c>
      <c r="H141" s="297">
        <f t="shared" si="67"/>
        <v>0</v>
      </c>
      <c r="I141" s="297">
        <f t="shared" si="67"/>
        <v>0</v>
      </c>
      <c r="J141" s="297">
        <f t="shared" si="67"/>
        <v>0</v>
      </c>
      <c r="K141" s="297">
        <f t="shared" si="67"/>
        <v>0</v>
      </c>
      <c r="L141" s="2" t="str">
        <f t="shared" si="66"/>
        <v>-</v>
      </c>
    </row>
    <row r="142" spans="1:12" s="2" customFormat="1" ht="24.95" hidden="1" customHeight="1">
      <c r="A142" s="6">
        <f>A133</f>
        <v>11</v>
      </c>
      <c r="B142" s="6" t="str">
        <f>$B$12&amp;TEXT(A142,"00")</f>
        <v>1010111</v>
      </c>
      <c r="C142" s="305" t="s">
        <v>508</v>
      </c>
      <c r="D142" s="297"/>
      <c r="E142" s="297"/>
      <c r="F142" s="297"/>
      <c r="G142" s="297"/>
      <c r="H142" s="297"/>
      <c r="I142" s="297"/>
      <c r="J142" s="297"/>
      <c r="K142" s="297"/>
      <c r="L142" s="2" t="str">
        <f t="shared" si="66"/>
        <v>-</v>
      </c>
    </row>
    <row r="143" spans="1:12" s="2" customFormat="1" ht="24.95" hidden="1" customHeight="1">
      <c r="A143" s="6">
        <f>A133</f>
        <v>11</v>
      </c>
      <c r="B143" s="6" t="str">
        <f>$B$12&amp;TEXT(A143,"00")</f>
        <v>1010111</v>
      </c>
      <c r="C143" s="310" t="s">
        <v>509</v>
      </c>
      <c r="D143" s="299"/>
      <c r="E143" s="299"/>
      <c r="F143" s="297"/>
      <c r="G143" s="297"/>
      <c r="H143" s="297"/>
      <c r="I143" s="297"/>
      <c r="J143" s="297"/>
      <c r="K143" s="297"/>
      <c r="L143" s="2" t="str">
        <f t="shared" si="66"/>
        <v>-</v>
      </c>
    </row>
    <row r="144" spans="1:12" s="2" customFormat="1" ht="27.5" hidden="1">
      <c r="A144" s="285">
        <v>12</v>
      </c>
      <c r="B144" s="285" t="str">
        <f>$B$12&amp;TEXT(A144,"00")</f>
        <v>1010112</v>
      </c>
      <c r="C144" s="286" t="str">
        <f>VLOOKUP($B144,[6]BSP1!$B$12:$D$207,3)</f>
        <v xml:space="preserve">១.‌១.៦.៤.សកម្មភាពទី៤៖ ការតាមដាន និងវាយតម្លៃ ការវិនិយោគសាធារណៈ </v>
      </c>
      <c r="D144" s="287">
        <f t="shared" ref="D144:K144" si="68">D145+D148</f>
        <v>0</v>
      </c>
      <c r="E144" s="287">
        <f t="shared" si="68"/>
        <v>0</v>
      </c>
      <c r="F144" s="287">
        <f t="shared" si="68"/>
        <v>0</v>
      </c>
      <c r="G144" s="287">
        <f t="shared" si="68"/>
        <v>0</v>
      </c>
      <c r="H144" s="287">
        <f t="shared" si="68"/>
        <v>0</v>
      </c>
      <c r="I144" s="287">
        <f t="shared" si="68"/>
        <v>0</v>
      </c>
      <c r="J144" s="287">
        <f t="shared" si="68"/>
        <v>0</v>
      </c>
      <c r="K144" s="287">
        <f t="shared" si="68"/>
        <v>0</v>
      </c>
      <c r="L144" s="2" t="str">
        <f t="shared" si="66"/>
        <v>-</v>
      </c>
    </row>
    <row r="145" spans="1:12" s="2" customFormat="1" ht="24.95" hidden="1" customHeight="1">
      <c r="A145" s="6"/>
      <c r="B145" s="6"/>
      <c r="C145" s="308" t="s">
        <v>503</v>
      </c>
      <c r="D145" s="299">
        <f t="shared" ref="D145:K145" si="69">SUM(D146:D147)</f>
        <v>0</v>
      </c>
      <c r="E145" s="299">
        <f t="shared" si="69"/>
        <v>0</v>
      </c>
      <c r="F145" s="299">
        <f t="shared" si="69"/>
        <v>0</v>
      </c>
      <c r="G145" s="299">
        <f t="shared" si="69"/>
        <v>0</v>
      </c>
      <c r="H145" s="299">
        <f t="shared" si="69"/>
        <v>0</v>
      </c>
      <c r="I145" s="299">
        <f t="shared" si="69"/>
        <v>0</v>
      </c>
      <c r="J145" s="299">
        <f t="shared" si="69"/>
        <v>0</v>
      </c>
      <c r="K145" s="299">
        <f t="shared" si="69"/>
        <v>0</v>
      </c>
      <c r="L145" s="2" t="str">
        <f t="shared" si="66"/>
        <v>-</v>
      </c>
    </row>
    <row r="146" spans="1:12" s="2" customFormat="1" ht="24.95" hidden="1" customHeight="1">
      <c r="A146" s="6">
        <f>A144</f>
        <v>12</v>
      </c>
      <c r="B146" s="6" t="str">
        <f>$B$12&amp;TEXT(A146,"00")</f>
        <v>1010112</v>
      </c>
      <c r="C146" s="302" t="s">
        <v>421</v>
      </c>
      <c r="D146" s="297"/>
      <c r="E146" s="297"/>
      <c r="F146" s="297">
        <f>SUM(INDEX([6]PB8!$F$19:$T$336,[6]Costing!$K$19,'BSP4'!$A146))</f>
        <v>0</v>
      </c>
      <c r="G146" s="297"/>
      <c r="H146" s="297"/>
      <c r="I146" s="297"/>
      <c r="J146" s="297"/>
      <c r="K146" s="297"/>
      <c r="L146" s="2" t="str">
        <f t="shared" si="66"/>
        <v>-</v>
      </c>
    </row>
    <row r="147" spans="1:12" s="2" customFormat="1" ht="24.95" hidden="1" customHeight="1">
      <c r="A147" s="6">
        <f>A144</f>
        <v>12</v>
      </c>
      <c r="B147" s="6" t="str">
        <f>$B$12&amp;TEXT(A147,"00")</f>
        <v>1010112</v>
      </c>
      <c r="C147" s="302" t="s">
        <v>504</v>
      </c>
      <c r="D147" s="297"/>
      <c r="E147" s="297"/>
      <c r="F147" s="297">
        <f>SUM(INDEX([6]PB8!$F$19:$T$336,[6]Costing!$K$15,'BSP4'!$A147),INDEX([6]PB8!$F$19:$T$336,[6]Costing!$K$16,'BSP4'!$A147),INDEX([6]PB8!$F$19:$T$336,[6]Costing!$K$17,'BSP4'!$A147),INDEX([6]PB8!$F$19:$T$336,[6]Costing!$K$18,'BSP4'!$A147),INDEX([6]PB8!$F$19:$T$336,[6]Costing!$K$20,'BSP4'!$A147))</f>
        <v>0</v>
      </c>
      <c r="G147" s="297"/>
      <c r="H147" s="297"/>
      <c r="I147" s="297"/>
      <c r="J147" s="297"/>
      <c r="K147" s="297"/>
      <c r="L147" s="2" t="str">
        <f t="shared" si="66"/>
        <v>-</v>
      </c>
    </row>
    <row r="148" spans="1:12" s="2" customFormat="1" ht="24.95" hidden="1" customHeight="1">
      <c r="A148" s="6"/>
      <c r="B148" s="6"/>
      <c r="C148" s="309" t="s">
        <v>505</v>
      </c>
      <c r="D148" s="299">
        <f t="shared" ref="D148:K148" si="70">D149+D152</f>
        <v>0</v>
      </c>
      <c r="E148" s="299">
        <f t="shared" si="70"/>
        <v>0</v>
      </c>
      <c r="F148" s="299">
        <f t="shared" si="70"/>
        <v>0</v>
      </c>
      <c r="G148" s="299">
        <f t="shared" si="70"/>
        <v>0</v>
      </c>
      <c r="H148" s="299">
        <f t="shared" si="70"/>
        <v>0</v>
      </c>
      <c r="I148" s="299">
        <f t="shared" si="70"/>
        <v>0</v>
      </c>
      <c r="J148" s="299">
        <f t="shared" si="70"/>
        <v>0</v>
      </c>
      <c r="K148" s="299">
        <f t="shared" si="70"/>
        <v>0</v>
      </c>
      <c r="L148" s="2" t="str">
        <f t="shared" si="66"/>
        <v>-</v>
      </c>
    </row>
    <row r="149" spans="1:12" s="2" customFormat="1" ht="24.95" hidden="1" customHeight="1">
      <c r="A149" s="6"/>
      <c r="B149" s="6"/>
      <c r="C149" s="302" t="s">
        <v>506</v>
      </c>
      <c r="D149" s="297">
        <f t="shared" ref="D149:K149" si="71">SUM(D150:D151)</f>
        <v>0</v>
      </c>
      <c r="E149" s="297">
        <f t="shared" si="71"/>
        <v>0</v>
      </c>
      <c r="F149" s="297">
        <f t="shared" si="71"/>
        <v>0</v>
      </c>
      <c r="G149" s="297">
        <f t="shared" si="71"/>
        <v>0</v>
      </c>
      <c r="H149" s="297">
        <f t="shared" si="71"/>
        <v>0</v>
      </c>
      <c r="I149" s="297">
        <f t="shared" si="71"/>
        <v>0</v>
      </c>
      <c r="J149" s="297">
        <f t="shared" si="71"/>
        <v>0</v>
      </c>
      <c r="K149" s="297">
        <f t="shared" si="71"/>
        <v>0</v>
      </c>
      <c r="L149" s="2" t="str">
        <f t="shared" si="66"/>
        <v>-</v>
      </c>
    </row>
    <row r="150" spans="1:12" s="2" customFormat="1" ht="24.95" hidden="1" customHeight="1">
      <c r="A150" s="6">
        <f>A144</f>
        <v>12</v>
      </c>
      <c r="B150" s="6" t="str">
        <f>$B$12&amp;TEXT(A150,"00")</f>
        <v>1010112</v>
      </c>
      <c r="C150" s="305" t="s">
        <v>508</v>
      </c>
      <c r="D150" s="297"/>
      <c r="E150" s="297"/>
      <c r="F150" s="297"/>
      <c r="G150" s="297"/>
      <c r="H150" s="297"/>
      <c r="I150" s="297"/>
      <c r="J150" s="297"/>
      <c r="K150" s="297"/>
      <c r="L150" s="2" t="str">
        <f t="shared" si="66"/>
        <v>-</v>
      </c>
    </row>
    <row r="151" spans="1:12" s="2" customFormat="1" ht="24.95" hidden="1" customHeight="1">
      <c r="A151" s="6">
        <f>A144</f>
        <v>12</v>
      </c>
      <c r="B151" s="6" t="str">
        <f>$B$12&amp;TEXT(A151,"00")</f>
        <v>1010112</v>
      </c>
      <c r="C151" s="305" t="s">
        <v>509</v>
      </c>
      <c r="D151" s="297"/>
      <c r="E151" s="297"/>
      <c r="F151" s="297"/>
      <c r="G151" s="297"/>
      <c r="H151" s="297"/>
      <c r="I151" s="297"/>
      <c r="J151" s="297"/>
      <c r="K151" s="297"/>
      <c r="L151" s="2" t="str">
        <f t="shared" si="66"/>
        <v>-</v>
      </c>
    </row>
    <row r="152" spans="1:12" s="2" customFormat="1" ht="24.95" hidden="1" customHeight="1">
      <c r="A152" s="6"/>
      <c r="B152" s="6"/>
      <c r="C152" s="302" t="s">
        <v>507</v>
      </c>
      <c r="D152" s="297">
        <f t="shared" ref="D152:K152" si="72">SUM(D153:D154)</f>
        <v>0</v>
      </c>
      <c r="E152" s="297">
        <f t="shared" si="72"/>
        <v>0</v>
      </c>
      <c r="F152" s="297">
        <f t="shared" si="72"/>
        <v>0</v>
      </c>
      <c r="G152" s="297">
        <f t="shared" si="72"/>
        <v>0</v>
      </c>
      <c r="H152" s="297">
        <f t="shared" si="72"/>
        <v>0</v>
      </c>
      <c r="I152" s="297">
        <f t="shared" si="72"/>
        <v>0</v>
      </c>
      <c r="J152" s="297">
        <f t="shared" si="72"/>
        <v>0</v>
      </c>
      <c r="K152" s="297">
        <f t="shared" si="72"/>
        <v>0</v>
      </c>
      <c r="L152" s="2" t="str">
        <f t="shared" si="66"/>
        <v>-</v>
      </c>
    </row>
    <row r="153" spans="1:12" s="2" customFormat="1" ht="24.95" hidden="1" customHeight="1">
      <c r="A153" s="6">
        <f>A144</f>
        <v>12</v>
      </c>
      <c r="B153" s="6" t="str">
        <f>$B$12&amp;TEXT(A153,"00")</f>
        <v>1010112</v>
      </c>
      <c r="C153" s="305" t="s">
        <v>508</v>
      </c>
      <c r="D153" s="297"/>
      <c r="E153" s="297"/>
      <c r="F153" s="297"/>
      <c r="G153" s="297"/>
      <c r="H153" s="297"/>
      <c r="I153" s="297"/>
      <c r="J153" s="297"/>
      <c r="K153" s="297"/>
      <c r="L153" s="2" t="str">
        <f t="shared" si="66"/>
        <v>-</v>
      </c>
    </row>
    <row r="154" spans="1:12" s="2" customFormat="1" ht="24.95" hidden="1" customHeight="1">
      <c r="A154" s="6">
        <f>A144</f>
        <v>12</v>
      </c>
      <c r="B154" s="6" t="str">
        <f>$B$12&amp;TEXT(A154,"00")</f>
        <v>1010112</v>
      </c>
      <c r="C154" s="310" t="s">
        <v>509</v>
      </c>
      <c r="D154" s="299"/>
      <c r="E154" s="299"/>
      <c r="F154" s="297"/>
      <c r="G154" s="297"/>
      <c r="H154" s="297"/>
      <c r="I154" s="297"/>
      <c r="J154" s="297"/>
      <c r="K154" s="297"/>
      <c r="L154" s="2" t="str">
        <f t="shared" si="66"/>
        <v>-</v>
      </c>
    </row>
    <row r="155" spans="1:12" s="2" customFormat="1" ht="27.5" hidden="1">
      <c r="A155" s="285">
        <v>13</v>
      </c>
      <c r="B155" s="285" t="str">
        <f>$B$12&amp;TEXT(A155,"00")</f>
        <v>1010113</v>
      </c>
      <c r="C155" s="286" t="str">
        <f>VLOOKUP($B155,[6]BSP1!$B$12:$D$207,3)</f>
        <v xml:space="preserve">១.‌១.៦.៤.សកម្មភាពទី៤៖ ការតាមដាន និងវាយតម្លៃ ការវិនិយោគសាធារណៈ </v>
      </c>
      <c r="D155" s="287">
        <f t="shared" ref="D155:K155" si="73">D156+D159</f>
        <v>0</v>
      </c>
      <c r="E155" s="287">
        <f t="shared" si="73"/>
        <v>0</v>
      </c>
      <c r="F155" s="287">
        <f t="shared" si="73"/>
        <v>0</v>
      </c>
      <c r="G155" s="287">
        <f t="shared" si="73"/>
        <v>0</v>
      </c>
      <c r="H155" s="287">
        <f t="shared" si="73"/>
        <v>0</v>
      </c>
      <c r="I155" s="287">
        <f t="shared" si="73"/>
        <v>0</v>
      </c>
      <c r="J155" s="287">
        <f t="shared" si="73"/>
        <v>0</v>
      </c>
      <c r="K155" s="287">
        <f t="shared" si="73"/>
        <v>0</v>
      </c>
      <c r="L155" s="2" t="str">
        <f t="shared" si="66"/>
        <v>-</v>
      </c>
    </row>
    <row r="156" spans="1:12" s="2" customFormat="1" ht="24.95" hidden="1" customHeight="1">
      <c r="A156" s="6"/>
      <c r="B156" s="6"/>
      <c r="C156" s="308" t="s">
        <v>503</v>
      </c>
      <c r="D156" s="299">
        <f t="shared" ref="D156:K156" si="74">SUM(D157:D158)</f>
        <v>0</v>
      </c>
      <c r="E156" s="299">
        <f t="shared" si="74"/>
        <v>0</v>
      </c>
      <c r="F156" s="299">
        <f t="shared" si="74"/>
        <v>0</v>
      </c>
      <c r="G156" s="299">
        <f t="shared" si="74"/>
        <v>0</v>
      </c>
      <c r="H156" s="299">
        <f t="shared" si="74"/>
        <v>0</v>
      </c>
      <c r="I156" s="299">
        <f t="shared" si="74"/>
        <v>0</v>
      </c>
      <c r="J156" s="299">
        <f t="shared" si="74"/>
        <v>0</v>
      </c>
      <c r="K156" s="299">
        <f t="shared" si="74"/>
        <v>0</v>
      </c>
      <c r="L156" s="2" t="str">
        <f t="shared" si="66"/>
        <v>-</v>
      </c>
    </row>
    <row r="157" spans="1:12" s="2" customFormat="1" ht="24.95" hidden="1" customHeight="1">
      <c r="A157" s="6">
        <f>A155</f>
        <v>13</v>
      </c>
      <c r="B157" s="6" t="str">
        <f>$B$12&amp;TEXT(A157,"00")</f>
        <v>1010113</v>
      </c>
      <c r="C157" s="302" t="s">
        <v>421</v>
      </c>
      <c r="D157" s="297"/>
      <c r="E157" s="297"/>
      <c r="F157" s="297">
        <f>SUM(INDEX([6]PB8!$F$19:$T$336,[6]Costing!$K$19,'BSP4'!$A157))</f>
        <v>0</v>
      </c>
      <c r="G157" s="297"/>
      <c r="H157" s="297"/>
      <c r="I157" s="297"/>
      <c r="J157" s="297"/>
      <c r="K157" s="297"/>
      <c r="L157" s="2" t="str">
        <f t="shared" si="66"/>
        <v>-</v>
      </c>
    </row>
    <row r="158" spans="1:12" s="2" customFormat="1" ht="24.95" hidden="1" customHeight="1">
      <c r="A158" s="6">
        <f>A155</f>
        <v>13</v>
      </c>
      <c r="B158" s="6" t="str">
        <f>$B$12&amp;TEXT(A158,"00")</f>
        <v>1010113</v>
      </c>
      <c r="C158" s="302" t="s">
        <v>504</v>
      </c>
      <c r="D158" s="297"/>
      <c r="E158" s="297"/>
      <c r="F158" s="297">
        <f>SUM(INDEX([6]PB8!$F$19:$T$336,[6]Costing!$K$15,'BSP4'!$A158),INDEX([6]PB8!$F$19:$T$336,[6]Costing!$K$16,'BSP4'!$A158),INDEX([6]PB8!$F$19:$T$336,[6]Costing!$K$17,'BSP4'!$A158),INDEX([6]PB8!$F$19:$T$336,[6]Costing!$K$18,'BSP4'!$A158),INDEX([6]PB8!$F$19:$T$336,[6]Costing!$K$20,'BSP4'!$A158))</f>
        <v>0</v>
      </c>
      <c r="G158" s="297"/>
      <c r="H158" s="297"/>
      <c r="I158" s="297"/>
      <c r="J158" s="297"/>
      <c r="K158" s="297"/>
      <c r="L158" s="2" t="str">
        <f t="shared" si="66"/>
        <v>-</v>
      </c>
    </row>
    <row r="159" spans="1:12" s="2" customFormat="1" ht="24.95" hidden="1" customHeight="1">
      <c r="A159" s="6"/>
      <c r="B159" s="6"/>
      <c r="C159" s="309" t="s">
        <v>505</v>
      </c>
      <c r="D159" s="299">
        <f t="shared" ref="D159:K159" si="75">D160+D163</f>
        <v>0</v>
      </c>
      <c r="E159" s="299">
        <f t="shared" si="75"/>
        <v>0</v>
      </c>
      <c r="F159" s="299">
        <f t="shared" si="75"/>
        <v>0</v>
      </c>
      <c r="G159" s="299">
        <f t="shared" si="75"/>
        <v>0</v>
      </c>
      <c r="H159" s="299">
        <f t="shared" si="75"/>
        <v>0</v>
      </c>
      <c r="I159" s="299">
        <f t="shared" si="75"/>
        <v>0</v>
      </c>
      <c r="J159" s="299">
        <f t="shared" si="75"/>
        <v>0</v>
      </c>
      <c r="K159" s="299">
        <f t="shared" si="75"/>
        <v>0</v>
      </c>
      <c r="L159" s="2" t="str">
        <f t="shared" si="66"/>
        <v>-</v>
      </c>
    </row>
    <row r="160" spans="1:12" s="2" customFormat="1" ht="24.95" hidden="1" customHeight="1">
      <c r="A160" s="6"/>
      <c r="B160" s="6"/>
      <c r="C160" s="302" t="s">
        <v>506</v>
      </c>
      <c r="D160" s="297">
        <f t="shared" ref="D160:K160" si="76">SUM(D161:D162)</f>
        <v>0</v>
      </c>
      <c r="E160" s="297">
        <f t="shared" si="76"/>
        <v>0</v>
      </c>
      <c r="F160" s="297">
        <f t="shared" si="76"/>
        <v>0</v>
      </c>
      <c r="G160" s="297">
        <f t="shared" si="76"/>
        <v>0</v>
      </c>
      <c r="H160" s="297">
        <f t="shared" si="76"/>
        <v>0</v>
      </c>
      <c r="I160" s="297">
        <f t="shared" si="76"/>
        <v>0</v>
      </c>
      <c r="J160" s="297">
        <f t="shared" si="76"/>
        <v>0</v>
      </c>
      <c r="K160" s="297">
        <f t="shared" si="76"/>
        <v>0</v>
      </c>
      <c r="L160" s="2" t="str">
        <f t="shared" si="66"/>
        <v>-</v>
      </c>
    </row>
    <row r="161" spans="1:12" s="2" customFormat="1" ht="24.95" hidden="1" customHeight="1">
      <c r="A161" s="6">
        <f>A155</f>
        <v>13</v>
      </c>
      <c r="B161" s="6" t="str">
        <f>$B$12&amp;TEXT(A161,"00")</f>
        <v>1010113</v>
      </c>
      <c r="C161" s="305" t="s">
        <v>508</v>
      </c>
      <c r="D161" s="297"/>
      <c r="E161" s="297"/>
      <c r="F161" s="297"/>
      <c r="G161" s="297"/>
      <c r="H161" s="297"/>
      <c r="I161" s="297"/>
      <c r="J161" s="297"/>
      <c r="K161" s="297"/>
      <c r="L161" s="2" t="str">
        <f t="shared" si="66"/>
        <v>-</v>
      </c>
    </row>
    <row r="162" spans="1:12" s="2" customFormat="1" ht="24.95" hidden="1" customHeight="1">
      <c r="A162" s="6">
        <f>A155</f>
        <v>13</v>
      </c>
      <c r="B162" s="6" t="str">
        <f>$B$12&amp;TEXT(A162,"00")</f>
        <v>1010113</v>
      </c>
      <c r="C162" s="305" t="s">
        <v>509</v>
      </c>
      <c r="D162" s="297"/>
      <c r="E162" s="297"/>
      <c r="F162" s="297"/>
      <c r="G162" s="297"/>
      <c r="H162" s="297"/>
      <c r="I162" s="297"/>
      <c r="J162" s="297"/>
      <c r="K162" s="297"/>
      <c r="L162" s="2" t="str">
        <f t="shared" si="66"/>
        <v>-</v>
      </c>
    </row>
    <row r="163" spans="1:12" s="2" customFormat="1" ht="24.95" hidden="1" customHeight="1">
      <c r="A163" s="6"/>
      <c r="B163" s="6"/>
      <c r="C163" s="302" t="s">
        <v>507</v>
      </c>
      <c r="D163" s="297">
        <f t="shared" ref="D163:K163" si="77">SUM(D164:D165)</f>
        <v>0</v>
      </c>
      <c r="E163" s="297">
        <f t="shared" si="77"/>
        <v>0</v>
      </c>
      <c r="F163" s="297">
        <f t="shared" si="77"/>
        <v>0</v>
      </c>
      <c r="G163" s="297">
        <f t="shared" si="77"/>
        <v>0</v>
      </c>
      <c r="H163" s="297">
        <f t="shared" si="77"/>
        <v>0</v>
      </c>
      <c r="I163" s="297">
        <f t="shared" si="77"/>
        <v>0</v>
      </c>
      <c r="J163" s="297">
        <f t="shared" si="77"/>
        <v>0</v>
      </c>
      <c r="K163" s="297">
        <f t="shared" si="77"/>
        <v>0</v>
      </c>
      <c r="L163" s="2" t="str">
        <f t="shared" si="66"/>
        <v>-</v>
      </c>
    </row>
    <row r="164" spans="1:12" s="2" customFormat="1" ht="24.95" hidden="1" customHeight="1">
      <c r="A164" s="6">
        <f>A155</f>
        <v>13</v>
      </c>
      <c r="B164" s="6" t="str">
        <f>$B$12&amp;TEXT(A164,"00")</f>
        <v>1010113</v>
      </c>
      <c r="C164" s="305" t="s">
        <v>508</v>
      </c>
      <c r="D164" s="297"/>
      <c r="E164" s="297"/>
      <c r="F164" s="297"/>
      <c r="G164" s="297"/>
      <c r="H164" s="297"/>
      <c r="I164" s="297"/>
      <c r="J164" s="297"/>
      <c r="K164" s="297"/>
      <c r="L164" s="2" t="str">
        <f t="shared" si="66"/>
        <v>-</v>
      </c>
    </row>
    <row r="165" spans="1:12" s="2" customFormat="1" ht="24.95" hidden="1" customHeight="1">
      <c r="A165" s="6">
        <f>A155</f>
        <v>13</v>
      </c>
      <c r="B165" s="6" t="str">
        <f>$B$12&amp;TEXT(A165,"00")</f>
        <v>1010113</v>
      </c>
      <c r="C165" s="310" t="s">
        <v>509</v>
      </c>
      <c r="D165" s="299"/>
      <c r="E165" s="299"/>
      <c r="F165" s="297"/>
      <c r="G165" s="297"/>
      <c r="H165" s="297"/>
      <c r="I165" s="297"/>
      <c r="J165" s="297"/>
      <c r="K165" s="297"/>
      <c r="L165" s="2" t="str">
        <f t="shared" si="66"/>
        <v>-</v>
      </c>
    </row>
    <row r="166" spans="1:12" s="2" customFormat="1" ht="27.5" hidden="1">
      <c r="A166" s="285">
        <v>14</v>
      </c>
      <c r="B166" s="285" t="str">
        <f>$B$12&amp;TEXT(A166,"00")</f>
        <v>1010114</v>
      </c>
      <c r="C166" s="286" t="str">
        <f>VLOOKUP($B166,[6]BSP1!$B$12:$D$207,3)</f>
        <v xml:space="preserve">១.‌១.៦.៤.សកម្មភាពទី៤៖ ការតាមដាន និងវាយតម្លៃ ការវិនិយោគសាធារណៈ </v>
      </c>
      <c r="D166" s="287">
        <f t="shared" ref="D166:K166" si="78">D167+D170</f>
        <v>0</v>
      </c>
      <c r="E166" s="287">
        <f t="shared" si="78"/>
        <v>0</v>
      </c>
      <c r="F166" s="287">
        <f t="shared" si="78"/>
        <v>0</v>
      </c>
      <c r="G166" s="287">
        <f t="shared" si="78"/>
        <v>0</v>
      </c>
      <c r="H166" s="287">
        <f t="shared" si="78"/>
        <v>0</v>
      </c>
      <c r="I166" s="287">
        <f t="shared" si="78"/>
        <v>0</v>
      </c>
      <c r="J166" s="287">
        <f t="shared" si="78"/>
        <v>0</v>
      </c>
      <c r="K166" s="287">
        <f t="shared" si="78"/>
        <v>0</v>
      </c>
      <c r="L166" s="2" t="str">
        <f t="shared" si="66"/>
        <v>-</v>
      </c>
    </row>
    <row r="167" spans="1:12" s="2" customFormat="1" ht="24.95" hidden="1" customHeight="1">
      <c r="A167" s="6"/>
      <c r="B167" s="6"/>
      <c r="C167" s="308" t="s">
        <v>503</v>
      </c>
      <c r="D167" s="299">
        <f t="shared" ref="D167:K167" si="79">SUM(D168:D169)</f>
        <v>0</v>
      </c>
      <c r="E167" s="299">
        <f t="shared" si="79"/>
        <v>0</v>
      </c>
      <c r="F167" s="299">
        <f t="shared" si="79"/>
        <v>0</v>
      </c>
      <c r="G167" s="299">
        <f t="shared" si="79"/>
        <v>0</v>
      </c>
      <c r="H167" s="299">
        <f t="shared" si="79"/>
        <v>0</v>
      </c>
      <c r="I167" s="299">
        <f t="shared" si="79"/>
        <v>0</v>
      </c>
      <c r="J167" s="299">
        <f t="shared" si="79"/>
        <v>0</v>
      </c>
      <c r="K167" s="299">
        <f t="shared" si="79"/>
        <v>0</v>
      </c>
      <c r="L167" s="2" t="str">
        <f t="shared" si="66"/>
        <v>-</v>
      </c>
    </row>
    <row r="168" spans="1:12" s="2" customFormat="1" ht="24.95" hidden="1" customHeight="1">
      <c r="A168" s="6">
        <f>A166</f>
        <v>14</v>
      </c>
      <c r="B168" s="6" t="str">
        <f>$B$12&amp;TEXT(A168,"00")</f>
        <v>1010114</v>
      </c>
      <c r="C168" s="302" t="s">
        <v>421</v>
      </c>
      <c r="D168" s="297"/>
      <c r="E168" s="297"/>
      <c r="F168" s="297">
        <f>SUM(INDEX([6]PB8!$F$19:$T$336,[6]Costing!$K$19,'BSP4'!$A168))</f>
        <v>0</v>
      </c>
      <c r="G168" s="297"/>
      <c r="H168" s="297"/>
      <c r="I168" s="297"/>
      <c r="J168" s="297"/>
      <c r="K168" s="297"/>
      <c r="L168" s="2" t="str">
        <f t="shared" si="66"/>
        <v>-</v>
      </c>
    </row>
    <row r="169" spans="1:12" s="2" customFormat="1" ht="24.95" hidden="1" customHeight="1">
      <c r="A169" s="6">
        <f>A166</f>
        <v>14</v>
      </c>
      <c r="B169" s="6" t="str">
        <f>$B$12&amp;TEXT(A169,"00")</f>
        <v>1010114</v>
      </c>
      <c r="C169" s="302" t="s">
        <v>504</v>
      </c>
      <c r="D169" s="297"/>
      <c r="E169" s="297"/>
      <c r="F169" s="297">
        <f>SUM(INDEX([6]PB8!$F$19:$T$336,[6]Costing!$K$15,'BSP4'!$A169),INDEX([6]PB8!$F$19:$T$336,[6]Costing!$K$16,'BSP4'!$A169),INDEX([6]PB8!$F$19:$T$336,[6]Costing!$K$17,'BSP4'!$A169),INDEX([6]PB8!$F$19:$T$336,[6]Costing!$K$18,'BSP4'!$A169),INDEX([6]PB8!$F$19:$T$336,[6]Costing!$K$20,'BSP4'!$A169))</f>
        <v>0</v>
      </c>
      <c r="G169" s="297"/>
      <c r="H169" s="297"/>
      <c r="I169" s="297"/>
      <c r="J169" s="297"/>
      <c r="K169" s="297"/>
      <c r="L169" s="2" t="str">
        <f t="shared" si="66"/>
        <v>-</v>
      </c>
    </row>
    <row r="170" spans="1:12" s="2" customFormat="1" ht="24.95" hidden="1" customHeight="1">
      <c r="A170" s="6"/>
      <c r="B170" s="6"/>
      <c r="C170" s="309" t="s">
        <v>505</v>
      </c>
      <c r="D170" s="299">
        <f t="shared" ref="D170:K170" si="80">D171+D174</f>
        <v>0</v>
      </c>
      <c r="E170" s="299">
        <f t="shared" si="80"/>
        <v>0</v>
      </c>
      <c r="F170" s="299">
        <f t="shared" si="80"/>
        <v>0</v>
      </c>
      <c r="G170" s="299">
        <f t="shared" si="80"/>
        <v>0</v>
      </c>
      <c r="H170" s="299">
        <f t="shared" si="80"/>
        <v>0</v>
      </c>
      <c r="I170" s="299">
        <f t="shared" si="80"/>
        <v>0</v>
      </c>
      <c r="J170" s="299">
        <f t="shared" si="80"/>
        <v>0</v>
      </c>
      <c r="K170" s="299">
        <f t="shared" si="80"/>
        <v>0</v>
      </c>
      <c r="L170" s="2" t="str">
        <f t="shared" si="66"/>
        <v>-</v>
      </c>
    </row>
    <row r="171" spans="1:12" s="2" customFormat="1" ht="24.95" hidden="1" customHeight="1">
      <c r="A171" s="6"/>
      <c r="B171" s="6"/>
      <c r="C171" s="302" t="s">
        <v>506</v>
      </c>
      <c r="D171" s="297">
        <f t="shared" ref="D171:K171" si="81">SUM(D172:D173)</f>
        <v>0</v>
      </c>
      <c r="E171" s="297">
        <f t="shared" si="81"/>
        <v>0</v>
      </c>
      <c r="F171" s="297">
        <f t="shared" si="81"/>
        <v>0</v>
      </c>
      <c r="G171" s="297">
        <f t="shared" si="81"/>
        <v>0</v>
      </c>
      <c r="H171" s="297">
        <f t="shared" si="81"/>
        <v>0</v>
      </c>
      <c r="I171" s="297">
        <f t="shared" si="81"/>
        <v>0</v>
      </c>
      <c r="J171" s="297">
        <f t="shared" si="81"/>
        <v>0</v>
      </c>
      <c r="K171" s="297">
        <f t="shared" si="81"/>
        <v>0</v>
      </c>
      <c r="L171" s="2" t="str">
        <f t="shared" si="66"/>
        <v>-</v>
      </c>
    </row>
    <row r="172" spans="1:12" s="2" customFormat="1" ht="24.95" hidden="1" customHeight="1">
      <c r="A172" s="6">
        <f>A166</f>
        <v>14</v>
      </c>
      <c r="B172" s="6" t="str">
        <f>$B$12&amp;TEXT(A172,"00")</f>
        <v>1010114</v>
      </c>
      <c r="C172" s="305" t="s">
        <v>508</v>
      </c>
      <c r="D172" s="297"/>
      <c r="E172" s="297"/>
      <c r="F172" s="297"/>
      <c r="G172" s="297"/>
      <c r="H172" s="297"/>
      <c r="I172" s="297"/>
      <c r="J172" s="297"/>
      <c r="K172" s="297"/>
      <c r="L172" s="2" t="str">
        <f t="shared" ref="L172:L187" si="82">IF(SUM(D172:K172)&gt;0,"ok","-")</f>
        <v>-</v>
      </c>
    </row>
    <row r="173" spans="1:12" s="2" customFormat="1" ht="24.95" hidden="1" customHeight="1">
      <c r="A173" s="6">
        <f>A166</f>
        <v>14</v>
      </c>
      <c r="B173" s="6" t="str">
        <f>$B$12&amp;TEXT(A173,"00")</f>
        <v>1010114</v>
      </c>
      <c r="C173" s="305" t="s">
        <v>509</v>
      </c>
      <c r="D173" s="297"/>
      <c r="E173" s="297"/>
      <c r="F173" s="297"/>
      <c r="G173" s="297"/>
      <c r="H173" s="297"/>
      <c r="I173" s="297"/>
      <c r="J173" s="297"/>
      <c r="K173" s="297"/>
      <c r="L173" s="2" t="str">
        <f t="shared" si="82"/>
        <v>-</v>
      </c>
    </row>
    <row r="174" spans="1:12" s="2" customFormat="1" ht="24.95" hidden="1" customHeight="1">
      <c r="A174" s="6"/>
      <c r="B174" s="6"/>
      <c r="C174" s="302" t="s">
        <v>507</v>
      </c>
      <c r="D174" s="297">
        <f t="shared" ref="D174:K174" si="83">SUM(D175:D176)</f>
        <v>0</v>
      </c>
      <c r="E174" s="297">
        <f t="shared" si="83"/>
        <v>0</v>
      </c>
      <c r="F174" s="297">
        <f t="shared" si="83"/>
        <v>0</v>
      </c>
      <c r="G174" s="297">
        <f t="shared" si="83"/>
        <v>0</v>
      </c>
      <c r="H174" s="297">
        <f t="shared" si="83"/>
        <v>0</v>
      </c>
      <c r="I174" s="297">
        <f t="shared" si="83"/>
        <v>0</v>
      </c>
      <c r="J174" s="297">
        <f t="shared" si="83"/>
        <v>0</v>
      </c>
      <c r="K174" s="297">
        <f t="shared" si="83"/>
        <v>0</v>
      </c>
      <c r="L174" s="2" t="str">
        <f t="shared" si="82"/>
        <v>-</v>
      </c>
    </row>
    <row r="175" spans="1:12" s="2" customFormat="1" ht="24.95" hidden="1" customHeight="1">
      <c r="A175" s="6">
        <f>A166</f>
        <v>14</v>
      </c>
      <c r="B175" s="6" t="str">
        <f>$B$12&amp;TEXT(A175,"00")</f>
        <v>1010114</v>
      </c>
      <c r="C175" s="305" t="s">
        <v>508</v>
      </c>
      <c r="D175" s="297"/>
      <c r="E175" s="297"/>
      <c r="F175" s="297"/>
      <c r="G175" s="297"/>
      <c r="H175" s="297"/>
      <c r="I175" s="297"/>
      <c r="J175" s="297"/>
      <c r="K175" s="297"/>
      <c r="L175" s="2" t="str">
        <f t="shared" si="82"/>
        <v>-</v>
      </c>
    </row>
    <row r="176" spans="1:12" s="2" customFormat="1" ht="24.95" hidden="1" customHeight="1">
      <c r="A176" s="6">
        <f>A166</f>
        <v>14</v>
      </c>
      <c r="B176" s="6" t="str">
        <f>$B$12&amp;TEXT(A176,"00")</f>
        <v>1010114</v>
      </c>
      <c r="C176" s="310" t="s">
        <v>509</v>
      </c>
      <c r="D176" s="299"/>
      <c r="E176" s="299"/>
      <c r="F176" s="297"/>
      <c r="G176" s="297"/>
      <c r="H176" s="297"/>
      <c r="I176" s="297"/>
      <c r="J176" s="297"/>
      <c r="K176" s="297"/>
      <c r="L176" s="2" t="str">
        <f t="shared" si="82"/>
        <v>-</v>
      </c>
    </row>
    <row r="177" spans="1:12" s="2" customFormat="1" ht="27.5" hidden="1">
      <c r="A177" s="285">
        <v>15</v>
      </c>
      <c r="B177" s="285" t="str">
        <f>$B$12&amp;TEXT(A177,"00")</f>
        <v>1010115</v>
      </c>
      <c r="C177" s="286" t="str">
        <f>VLOOKUP($B177,[6]BSP1!$B$12:$D$207,3)</f>
        <v xml:space="preserve">១.‌១.៦.៤.សកម្មភាពទី៤៖ ការតាមដាន និងវាយតម្លៃ ការវិនិយោគសាធារណៈ </v>
      </c>
      <c r="D177" s="287">
        <f t="shared" ref="D177:K177" si="84">D178+D181</f>
        <v>0</v>
      </c>
      <c r="E177" s="287">
        <f t="shared" si="84"/>
        <v>0</v>
      </c>
      <c r="F177" s="287">
        <f t="shared" si="84"/>
        <v>0</v>
      </c>
      <c r="G177" s="287">
        <f t="shared" si="84"/>
        <v>0</v>
      </c>
      <c r="H177" s="287">
        <f t="shared" si="84"/>
        <v>0</v>
      </c>
      <c r="I177" s="287">
        <f t="shared" si="84"/>
        <v>0</v>
      </c>
      <c r="J177" s="287">
        <f t="shared" si="84"/>
        <v>0</v>
      </c>
      <c r="K177" s="287">
        <f t="shared" si="84"/>
        <v>0</v>
      </c>
      <c r="L177" s="2" t="str">
        <f t="shared" si="82"/>
        <v>-</v>
      </c>
    </row>
    <row r="178" spans="1:12" s="2" customFormat="1" ht="24.95" hidden="1" customHeight="1">
      <c r="A178" s="6"/>
      <c r="B178" s="6"/>
      <c r="C178" s="308" t="s">
        <v>503</v>
      </c>
      <c r="D178" s="299">
        <f t="shared" ref="D178:K178" si="85">SUM(D179:D180)</f>
        <v>0</v>
      </c>
      <c r="E178" s="299">
        <f t="shared" si="85"/>
        <v>0</v>
      </c>
      <c r="F178" s="299">
        <f t="shared" si="85"/>
        <v>0</v>
      </c>
      <c r="G178" s="299">
        <f t="shared" si="85"/>
        <v>0</v>
      </c>
      <c r="H178" s="299">
        <f t="shared" si="85"/>
        <v>0</v>
      </c>
      <c r="I178" s="299">
        <f t="shared" si="85"/>
        <v>0</v>
      </c>
      <c r="J178" s="299">
        <f t="shared" si="85"/>
        <v>0</v>
      </c>
      <c r="K178" s="299">
        <f t="shared" si="85"/>
        <v>0</v>
      </c>
      <c r="L178" s="2" t="str">
        <f t="shared" si="82"/>
        <v>-</v>
      </c>
    </row>
    <row r="179" spans="1:12" s="2" customFormat="1" ht="24.95" hidden="1" customHeight="1">
      <c r="A179" s="6">
        <f>A177</f>
        <v>15</v>
      </c>
      <c r="B179" s="6" t="str">
        <f>$B$12&amp;TEXT(A179,"00")</f>
        <v>1010115</v>
      </c>
      <c r="C179" s="302" t="s">
        <v>421</v>
      </c>
      <c r="D179" s="297"/>
      <c r="E179" s="297"/>
      <c r="F179" s="297">
        <f>SUM(INDEX([6]PB8!$F$19:$T$336,[6]Costing!$K$19,'BSP4'!$A179))</f>
        <v>0</v>
      </c>
      <c r="G179" s="297"/>
      <c r="H179" s="297"/>
      <c r="I179" s="297"/>
      <c r="J179" s="297"/>
      <c r="K179" s="297"/>
      <c r="L179" s="2" t="str">
        <f t="shared" si="82"/>
        <v>-</v>
      </c>
    </row>
    <row r="180" spans="1:12" s="2" customFormat="1" ht="24.95" hidden="1" customHeight="1">
      <c r="A180" s="6">
        <f>A177</f>
        <v>15</v>
      </c>
      <c r="B180" s="6" t="str">
        <f>$B$12&amp;TEXT(A180,"00")</f>
        <v>1010115</v>
      </c>
      <c r="C180" s="302" t="s">
        <v>504</v>
      </c>
      <c r="D180" s="297"/>
      <c r="E180" s="297"/>
      <c r="F180" s="297">
        <f>SUM(INDEX([6]PB8!$F$19:$T$336,[6]Costing!$K$15,'BSP4'!$A180),INDEX([6]PB8!$F$19:$T$336,[6]Costing!$K$16,'BSP4'!$A180),INDEX([6]PB8!$F$19:$T$336,[6]Costing!$K$17,'BSP4'!$A180),INDEX([6]PB8!$F$19:$T$336,[6]Costing!$K$18,'BSP4'!$A180),INDEX([6]PB8!$F$19:$T$336,[6]Costing!$K$20,'BSP4'!$A180))</f>
        <v>0</v>
      </c>
      <c r="G180" s="297"/>
      <c r="H180" s="297"/>
      <c r="I180" s="297"/>
      <c r="J180" s="297"/>
      <c r="K180" s="297"/>
      <c r="L180" s="2" t="str">
        <f t="shared" si="82"/>
        <v>-</v>
      </c>
    </row>
    <row r="181" spans="1:12" s="2" customFormat="1" ht="24.95" hidden="1" customHeight="1">
      <c r="A181" s="6"/>
      <c r="B181" s="6"/>
      <c r="C181" s="309" t="s">
        <v>505</v>
      </c>
      <c r="D181" s="299">
        <f t="shared" ref="D181:K181" si="86">D182+D185</f>
        <v>0</v>
      </c>
      <c r="E181" s="299">
        <f t="shared" si="86"/>
        <v>0</v>
      </c>
      <c r="F181" s="299">
        <f t="shared" si="86"/>
        <v>0</v>
      </c>
      <c r="G181" s="299">
        <f t="shared" si="86"/>
        <v>0</v>
      </c>
      <c r="H181" s="299">
        <f t="shared" si="86"/>
        <v>0</v>
      </c>
      <c r="I181" s="299">
        <f t="shared" si="86"/>
        <v>0</v>
      </c>
      <c r="J181" s="299">
        <f t="shared" si="86"/>
        <v>0</v>
      </c>
      <c r="K181" s="299">
        <f t="shared" si="86"/>
        <v>0</v>
      </c>
      <c r="L181" s="2" t="str">
        <f t="shared" si="82"/>
        <v>-</v>
      </c>
    </row>
    <row r="182" spans="1:12" s="2" customFormat="1" ht="24.95" hidden="1" customHeight="1">
      <c r="A182" s="6"/>
      <c r="B182" s="6"/>
      <c r="C182" s="302" t="s">
        <v>506</v>
      </c>
      <c r="D182" s="297">
        <f t="shared" ref="D182:K182" si="87">SUM(D183:D184)</f>
        <v>0</v>
      </c>
      <c r="E182" s="297">
        <f t="shared" si="87"/>
        <v>0</v>
      </c>
      <c r="F182" s="297">
        <f t="shared" si="87"/>
        <v>0</v>
      </c>
      <c r="G182" s="297">
        <f t="shared" si="87"/>
        <v>0</v>
      </c>
      <c r="H182" s="297">
        <f t="shared" si="87"/>
        <v>0</v>
      </c>
      <c r="I182" s="297">
        <f t="shared" si="87"/>
        <v>0</v>
      </c>
      <c r="J182" s="297">
        <f t="shared" si="87"/>
        <v>0</v>
      </c>
      <c r="K182" s="297">
        <f t="shared" si="87"/>
        <v>0</v>
      </c>
      <c r="L182" s="2" t="str">
        <f t="shared" si="82"/>
        <v>-</v>
      </c>
    </row>
    <row r="183" spans="1:12" s="2" customFormat="1" ht="24.95" hidden="1" customHeight="1">
      <c r="A183" s="6">
        <f>A177</f>
        <v>15</v>
      </c>
      <c r="B183" s="6" t="str">
        <f>$B$12&amp;TEXT(A183,"00")</f>
        <v>1010115</v>
      </c>
      <c r="C183" s="305" t="s">
        <v>508</v>
      </c>
      <c r="D183" s="297"/>
      <c r="E183" s="297"/>
      <c r="F183" s="297"/>
      <c r="G183" s="297"/>
      <c r="H183" s="297"/>
      <c r="I183" s="297"/>
      <c r="J183" s="297"/>
      <c r="K183" s="297"/>
      <c r="L183" s="2" t="str">
        <f t="shared" si="82"/>
        <v>-</v>
      </c>
    </row>
    <row r="184" spans="1:12" s="2" customFormat="1" ht="24.95" hidden="1" customHeight="1">
      <c r="A184" s="6">
        <f>A177</f>
        <v>15</v>
      </c>
      <c r="B184" s="6" t="str">
        <f>$B$12&amp;TEXT(A184,"00")</f>
        <v>1010115</v>
      </c>
      <c r="C184" s="305" t="s">
        <v>509</v>
      </c>
      <c r="D184" s="297"/>
      <c r="E184" s="297"/>
      <c r="F184" s="297"/>
      <c r="G184" s="297"/>
      <c r="H184" s="297"/>
      <c r="I184" s="297"/>
      <c r="J184" s="297"/>
      <c r="K184" s="297"/>
      <c r="L184" s="2" t="str">
        <f t="shared" si="82"/>
        <v>-</v>
      </c>
    </row>
    <row r="185" spans="1:12" s="2" customFormat="1" ht="24.95" hidden="1" customHeight="1">
      <c r="A185" s="6"/>
      <c r="B185" s="6"/>
      <c r="C185" s="302" t="s">
        <v>507</v>
      </c>
      <c r="D185" s="297">
        <f t="shared" ref="D185:K185" si="88">SUM(D186:D187)</f>
        <v>0</v>
      </c>
      <c r="E185" s="297">
        <f t="shared" si="88"/>
        <v>0</v>
      </c>
      <c r="F185" s="297">
        <f t="shared" si="88"/>
        <v>0</v>
      </c>
      <c r="G185" s="297">
        <f t="shared" si="88"/>
        <v>0</v>
      </c>
      <c r="H185" s="297">
        <f t="shared" si="88"/>
        <v>0</v>
      </c>
      <c r="I185" s="297">
        <f t="shared" si="88"/>
        <v>0</v>
      </c>
      <c r="J185" s="297">
        <f t="shared" si="88"/>
        <v>0</v>
      </c>
      <c r="K185" s="297">
        <f t="shared" si="88"/>
        <v>0</v>
      </c>
      <c r="L185" s="2" t="str">
        <f t="shared" si="82"/>
        <v>-</v>
      </c>
    </row>
    <row r="186" spans="1:12" s="2" customFormat="1" ht="24.95" hidden="1" customHeight="1">
      <c r="A186" s="6">
        <f>A177</f>
        <v>15</v>
      </c>
      <c r="B186" s="6" t="str">
        <f>$B$12&amp;TEXT(A186,"00")</f>
        <v>1010115</v>
      </c>
      <c r="C186" s="305" t="s">
        <v>508</v>
      </c>
      <c r="D186" s="297"/>
      <c r="E186" s="297"/>
      <c r="F186" s="297"/>
      <c r="G186" s="297"/>
      <c r="H186" s="297"/>
      <c r="I186" s="297"/>
      <c r="J186" s="297"/>
      <c r="K186" s="297"/>
      <c r="L186" s="2" t="str">
        <f t="shared" si="82"/>
        <v>-</v>
      </c>
    </row>
    <row r="187" spans="1:12" s="2" customFormat="1" ht="24.95" hidden="1" customHeight="1">
      <c r="A187" s="6">
        <f>A177</f>
        <v>15</v>
      </c>
      <c r="B187" s="6" t="str">
        <f>$B$12&amp;TEXT(A187,"00")</f>
        <v>1010115</v>
      </c>
      <c r="C187" s="306" t="s">
        <v>509</v>
      </c>
      <c r="D187" s="312"/>
      <c r="E187" s="312"/>
      <c r="F187" s="307"/>
      <c r="G187" s="307"/>
      <c r="H187" s="307"/>
      <c r="I187" s="307"/>
      <c r="J187" s="307"/>
      <c r="K187" s="307"/>
      <c r="L187" s="2" t="str">
        <f t="shared" si="82"/>
        <v>-</v>
      </c>
    </row>
    <row r="188" spans="1:12" ht="15.65" customHeight="1">
      <c r="C188" s="249"/>
      <c r="D188" s="249"/>
      <c r="E188" s="249"/>
      <c r="F188" s="249"/>
      <c r="G188" s="249"/>
      <c r="H188" s="249"/>
      <c r="I188" s="249"/>
      <c r="J188" s="249"/>
      <c r="K188" s="249"/>
    </row>
    <row r="189" spans="1:12" ht="15.65" customHeight="1"/>
    <row r="190" spans="1:12" ht="15.65" customHeight="1"/>
    <row r="191" spans="1:12" ht="15.65" customHeight="1"/>
    <row r="192" spans="1:12" ht="15.65" customHeight="1"/>
    <row r="193" ht="15.65" customHeight="1"/>
    <row r="194" ht="15.65" customHeight="1"/>
    <row r="195" ht="15.65" customHeight="1"/>
    <row r="196" ht="15.65" customHeight="1"/>
    <row r="197" ht="15.65" customHeight="1"/>
  </sheetData>
  <autoFilter ref="L10:L11" xr:uid="{00000000-0009-0000-0000-000003000000}"/>
  <mergeCells count="9">
    <mergeCell ref="O10:P10"/>
    <mergeCell ref="Q10:R10"/>
    <mergeCell ref="S10:T10"/>
    <mergeCell ref="U10:V10"/>
    <mergeCell ref="C10:C11"/>
    <mergeCell ref="D10:E10"/>
    <mergeCell ref="F10:G10"/>
    <mergeCell ref="H10:I10"/>
    <mergeCell ref="J10:K10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8" customFormat="1" ht="30" customHeight="1">
      <c r="A5" s="257"/>
      <c r="B5" s="257"/>
      <c r="C5" s="252" t="s">
        <v>512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513</v>
      </c>
    </row>
    <row r="7" spans="1:11" ht="21.75" customHeight="1" thickBot="1">
      <c r="D7" s="266" t="s">
        <v>423</v>
      </c>
      <c r="E7" s="267" t="e">
        <f>#REF!</f>
        <v>#REF!</v>
      </c>
      <c r="J7" s="273" t="s">
        <v>1</v>
      </c>
    </row>
    <row r="8" spans="1:11" s="2" customFormat="1" ht="21.75" hidden="1" customHeight="1">
      <c r="A8" s="7"/>
      <c r="B8" s="7"/>
      <c r="C8" s="255"/>
      <c r="F8" s="256"/>
      <c r="G8" s="256"/>
      <c r="H8" s="256"/>
      <c r="I8" s="256"/>
      <c r="J8" s="256"/>
    </row>
    <row r="9" spans="1:11" s="7" customFormat="1" ht="21.75" hidden="1" customHeight="1" thickBot="1"/>
    <row r="10" spans="1:11" s="1" customFormat="1" ht="28.25" thickTop="1">
      <c r="A10" s="4" t="s">
        <v>422</v>
      </c>
      <c r="B10" s="4" t="s">
        <v>2</v>
      </c>
      <c r="C10" s="453" t="s">
        <v>514</v>
      </c>
      <c r="D10" s="457" t="s">
        <v>515</v>
      </c>
      <c r="E10" s="455" t="s">
        <v>516</v>
      </c>
      <c r="F10" s="457" t="s">
        <v>519</v>
      </c>
      <c r="G10" s="455" t="s">
        <v>488</v>
      </c>
      <c r="H10" s="455"/>
      <c r="I10" s="455" t="s">
        <v>489</v>
      </c>
      <c r="J10" s="456"/>
    </row>
    <row r="11" spans="1:11" s="1" customFormat="1" ht="55.75" thickBot="1">
      <c r="A11" s="5"/>
      <c r="B11" s="5"/>
      <c r="C11" s="454"/>
      <c r="D11" s="458"/>
      <c r="E11" s="458"/>
      <c r="F11" s="458"/>
      <c r="G11" s="281" t="s">
        <v>492</v>
      </c>
      <c r="H11" s="281" t="s">
        <v>493</v>
      </c>
      <c r="I11" s="281" t="s">
        <v>492</v>
      </c>
      <c r="J11" s="282" t="s">
        <v>493</v>
      </c>
    </row>
    <row r="12" spans="1:11" s="2" customFormat="1" ht="31" thickTop="1">
      <c r="A12" s="6"/>
      <c r="B12" s="253"/>
      <c r="C12" s="295" t="s">
        <v>517</v>
      </c>
      <c r="D12" s="296"/>
      <c r="E12" s="289"/>
      <c r="F12" s="289"/>
      <c r="G12" s="289">
        <f>G13</f>
        <v>0</v>
      </c>
      <c r="H12" s="289">
        <f t="shared" ref="H12:J12" si="0">H13</f>
        <v>0</v>
      </c>
      <c r="I12" s="289">
        <f t="shared" si="0"/>
        <v>0</v>
      </c>
      <c r="J12" s="289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5"/>
      <c r="C13" s="322" t="e">
        <f>#REF!</f>
        <v>#REF!</v>
      </c>
      <c r="D13" s="319" t="e">
        <f>#REF!</f>
        <v>#REF!</v>
      </c>
      <c r="E13" s="283"/>
      <c r="F13" s="283"/>
      <c r="G13" s="283">
        <f>SUM(G14:G19)</f>
        <v>0</v>
      </c>
      <c r="H13" s="283">
        <f t="shared" ref="H13:J13" si="1">SUM(H14:H19)</f>
        <v>0</v>
      </c>
      <c r="I13" s="283">
        <f t="shared" si="1"/>
        <v>0</v>
      </c>
      <c r="J13" s="283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313" t="s">
        <v>518</v>
      </c>
      <c r="D14" s="320" t="e">
        <f t="shared" ref="D14:D19" si="3">$D$13</f>
        <v>#REF!</v>
      </c>
      <c r="E14" s="290"/>
      <c r="F14" s="290"/>
      <c r="G14" s="297"/>
      <c r="H14" s="297"/>
      <c r="I14" s="297"/>
      <c r="J14" s="297"/>
      <c r="K14" s="2" t="str">
        <f t="shared" si="2"/>
        <v>-</v>
      </c>
    </row>
    <row r="15" spans="1:11" s="2" customFormat="1" ht="24.95" customHeight="1">
      <c r="A15" s="6"/>
      <c r="B15" s="6"/>
      <c r="C15" s="313" t="s">
        <v>518</v>
      </c>
      <c r="D15" s="320" t="e">
        <f t="shared" si="3"/>
        <v>#REF!</v>
      </c>
      <c r="E15" s="290"/>
      <c r="F15" s="290"/>
      <c r="G15" s="297"/>
      <c r="H15" s="297"/>
      <c r="I15" s="297"/>
      <c r="J15" s="297"/>
      <c r="K15" s="2" t="str">
        <f t="shared" si="2"/>
        <v>-</v>
      </c>
    </row>
    <row r="16" spans="1:11" s="2" customFormat="1" ht="24.95" customHeight="1">
      <c r="A16" s="6"/>
      <c r="B16" s="6"/>
      <c r="C16" s="313" t="s">
        <v>518</v>
      </c>
      <c r="D16" s="320" t="e">
        <f t="shared" si="3"/>
        <v>#REF!</v>
      </c>
      <c r="E16" s="290"/>
      <c r="F16" s="290"/>
      <c r="G16" s="297"/>
      <c r="H16" s="297"/>
      <c r="I16" s="297"/>
      <c r="J16" s="297"/>
      <c r="K16" s="2" t="str">
        <f t="shared" si="2"/>
        <v>-</v>
      </c>
    </row>
    <row r="17" spans="1:12" s="2" customFormat="1" ht="24.95" customHeight="1">
      <c r="A17" s="6"/>
      <c r="B17" s="6"/>
      <c r="C17" s="313" t="s">
        <v>518</v>
      </c>
      <c r="D17" s="320" t="e">
        <f t="shared" si="3"/>
        <v>#REF!</v>
      </c>
      <c r="E17" s="290"/>
      <c r="F17" s="290"/>
      <c r="G17" s="297"/>
      <c r="H17" s="297"/>
      <c r="I17" s="297"/>
      <c r="J17" s="297"/>
      <c r="K17" s="2" t="str">
        <f t="shared" si="2"/>
        <v>-</v>
      </c>
    </row>
    <row r="18" spans="1:12" s="2" customFormat="1" ht="24.95" customHeight="1">
      <c r="A18" s="6"/>
      <c r="B18" s="6"/>
      <c r="C18" s="313" t="s">
        <v>518</v>
      </c>
      <c r="D18" s="320" t="e">
        <f t="shared" si="3"/>
        <v>#REF!</v>
      </c>
      <c r="E18" s="290"/>
      <c r="F18" s="290"/>
      <c r="G18" s="297"/>
      <c r="H18" s="297"/>
      <c r="I18" s="297"/>
      <c r="J18" s="297"/>
      <c r="K18" s="2" t="str">
        <f t="shared" si="2"/>
        <v>-</v>
      </c>
    </row>
    <row r="19" spans="1:12" s="2" customFormat="1" ht="24.95" customHeight="1">
      <c r="A19" s="6"/>
      <c r="B19" s="6"/>
      <c r="C19" s="314" t="s">
        <v>518</v>
      </c>
      <c r="D19" s="321" t="e">
        <f t="shared" si="3"/>
        <v>#REF!</v>
      </c>
      <c r="E19" s="300"/>
      <c r="F19" s="300"/>
      <c r="G19" s="298"/>
      <c r="H19" s="298"/>
      <c r="I19" s="298"/>
      <c r="J19" s="298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8" customFormat="1" ht="30" customHeight="1">
      <c r="A5" s="257"/>
      <c r="B5" s="257"/>
      <c r="C5" s="252" t="s">
        <v>520</v>
      </c>
      <c r="D5" s="252"/>
      <c r="E5" s="252"/>
    </row>
    <row r="6" spans="1:6" s="258" customFormat="1" ht="30" customHeight="1">
      <c r="A6" s="257"/>
      <c r="B6" s="257"/>
      <c r="C6" s="252" t="s">
        <v>523</v>
      </c>
      <c r="D6" s="252"/>
      <c r="E6" s="252"/>
    </row>
    <row r="7" spans="1:6" s="258" customFormat="1" ht="30" customHeight="1">
      <c r="A7" s="257"/>
      <c r="B7" s="257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524</v>
      </c>
    </row>
    <row r="9" spans="1:6" ht="21.75" hidden="1" customHeight="1" thickBot="1">
      <c r="D9" s="273"/>
      <c r="E9" s="274" t="s">
        <v>1</v>
      </c>
    </row>
    <row r="10" spans="1:6" s="2" customFormat="1" ht="21.75" hidden="1" customHeight="1" thickTop="1" thickBot="1">
      <c r="A10" s="7"/>
      <c r="B10" s="7"/>
      <c r="C10" s="255"/>
      <c r="D10" s="255"/>
      <c r="E10" s="255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422</v>
      </c>
      <c r="B12" s="4" t="s">
        <v>420</v>
      </c>
      <c r="C12" s="275" t="s">
        <v>525</v>
      </c>
      <c r="D12" s="276" t="s">
        <v>476</v>
      </c>
      <c r="E12" s="277" t="s">
        <v>535</v>
      </c>
    </row>
    <row r="13" spans="1:6" s="2" customFormat="1" ht="30.75" customHeight="1" thickTop="1">
      <c r="A13" s="6"/>
      <c r="B13" s="253" t="e">
        <f>A14</f>
        <v>#REF!</v>
      </c>
      <c r="C13" s="251" t="str">
        <f>'BSP1'!D11</f>
        <v>កម្មវិធីទី១ : ការគ្រប់គ្រងវិស័យសេដ្ឋកិច្ច</v>
      </c>
      <c r="D13" s="278"/>
      <c r="E13" s="251"/>
      <c r="F13" s="2" t="str">
        <f>IF(AND(C13&lt;&gt;"",D13&lt;&gt;""),"ok","-")</f>
        <v>-</v>
      </c>
    </row>
    <row r="14" spans="1:6" s="2" customFormat="1" ht="29.25" customHeight="1">
      <c r="A14" s="253" t="e">
        <f>LEFT(B14,3)</f>
        <v>#REF!</v>
      </c>
      <c r="B14" s="263" t="e">
        <f>#REF!</f>
        <v>#REF!</v>
      </c>
      <c r="C14" s="250" t="str">
        <f>IF('BSP1'!D12&lt;&gt;"",'BSP1'!D12,"")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4" s="250" t="str">
        <f>IF('BSP1'!F12&lt;&gt;"",'BSP1'!F12,"")</f>
        <v>អគ្គនាយកដ្ឋានគោលនយោបាយ</v>
      </c>
      <c r="E14" s="250"/>
      <c r="F14" s="2" t="str">
        <f t="shared" ref="F14:F77" si="0">IF(AND(C14&lt;&gt;"",D14&lt;&gt;""),"ok","-")</f>
        <v>ok</v>
      </c>
    </row>
    <row r="15" spans="1:6" s="2" customFormat="1" ht="29.25" customHeight="1">
      <c r="A15" s="263" t="e">
        <f>LEFT(B15,5)</f>
        <v>#REF!</v>
      </c>
      <c r="B15" s="262" t="e">
        <f>$B$14&amp;"01"</f>
        <v>#REF!</v>
      </c>
      <c r="C15" s="261" t="str">
        <f>IF('BSP1'!D13&lt;&gt;"",'BSP1'!D13,"")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5" s="268" t="str">
        <f>IF('BSP1'!F13&lt;&gt;"",'BSP1'!F13,"")</f>
        <v>លេខាធិការដ្ឋាន</v>
      </c>
      <c r="E15" s="325"/>
      <c r="F15" s="2" t="str">
        <f t="shared" si="0"/>
        <v>ok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9" t="str">
        <f>IF('BSP1'!D14&lt;&gt;"",'BSP1'!D14,"")</f>
        <v>១.១.១.១. សកម្មភាពទី១ : បំពេញមុខជាលេខាធិការដ្ឋាន</v>
      </c>
      <c r="D16" s="269" t="str">
        <f>IF('BSP1'!F14&lt;&gt;"",'BSP1'!F14,"")</f>
        <v>លេខាធិការដ្ឋាន</v>
      </c>
      <c r="E16" s="326"/>
      <c r="F16" s="2" t="str">
        <f t="shared" si="0"/>
        <v>ok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60" t="str">
        <f>IF('BSP1'!D15&lt;&gt;"",'BSP1'!D15,"")</f>
        <v>១.១.១.២. សកម្មភាពទី២ : ​ចូលរួមកិច្ចប្រជុំផ្សេងៗ ក្នុងនិងក្រៅប្រទេសរបស់ឯកឧត្តមអគ្គនាយក</v>
      </c>
      <c r="D17" s="270" t="str">
        <f>IF('BSP1'!F15&lt;&gt;"",'BSP1'!F15,"")</f>
        <v>លេខាធិការដ្ឋាន</v>
      </c>
      <c r="E17" s="327"/>
      <c r="F17" s="2" t="str">
        <f t="shared" si="0"/>
        <v>ok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9" t="str">
        <f>IF('BSP1'!D16&lt;&gt;"",'BSP1'!D16,"")</f>
        <v xml:space="preserve">១.១.១.៣. សកម្មភាពទី៣ : </v>
      </c>
      <c r="D18" s="269" t="str">
        <f>IF('BSP1'!F16&lt;&gt;"",'BSP1'!F16,"")</f>
        <v/>
      </c>
      <c r="E18" s="326"/>
      <c r="F18" s="2" t="str">
        <f t="shared" si="0"/>
        <v>-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60" t="str">
        <f>IF('BSP1'!D17&lt;&gt;"",'BSP1'!D17,"")</f>
        <v xml:space="preserve">១.១.១.៤. សកម្មភាពទី៤ : </v>
      </c>
      <c r="D19" s="270" t="str">
        <f>IF('BSP1'!F17&lt;&gt;"",'BSP1'!F17,"")</f>
        <v/>
      </c>
      <c r="E19" s="327"/>
      <c r="F19" s="2" t="str">
        <f t="shared" si="0"/>
        <v>-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9" t="str">
        <f>IF('BSP1'!D18&lt;&gt;"",'BSP1'!D18,"")</f>
        <v>១.១.១.៥. សកម្មភាពទី៥ :</v>
      </c>
      <c r="D20" s="269" t="str">
        <f>IF('BSP1'!F18&lt;&gt;"",'BSP1'!F18,"")</f>
        <v/>
      </c>
      <c r="E20" s="326"/>
      <c r="F20" s="2" t="str">
        <f t="shared" si="0"/>
        <v>-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60" t="str">
        <f>IF('BSP1'!D19&lt;&gt;"",'BSP1'!D19,"")</f>
        <v xml:space="preserve">១.១.១.៦. សកម្មភាពទី៦ : </v>
      </c>
      <c r="D21" s="270" t="str">
        <f>IF('BSP1'!F19&lt;&gt;"",'BSP1'!F19,"")</f>
        <v/>
      </c>
      <c r="E21" s="327"/>
      <c r="F21" s="2" t="str">
        <f t="shared" si="0"/>
        <v>-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9" t="str">
        <f>IF('BSP1'!D20&lt;&gt;"",'BSP1'!D20,"")</f>
        <v xml:space="preserve">១.១.១.៧. សកម្មភាពទី៧ : </v>
      </c>
      <c r="D22" s="269" t="str">
        <f>IF('BSP1'!F20&lt;&gt;"",'BSP1'!F20,"")</f>
        <v/>
      </c>
      <c r="E22" s="326"/>
      <c r="F22" s="2" t="str">
        <f t="shared" si="0"/>
        <v>-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60" t="str">
        <f>IF('BSP1'!D21&lt;&gt;"",'BSP1'!D21,"")</f>
        <v>១.១.១.៨. សកម្មភាពទី៨ : ​</v>
      </c>
      <c r="D23" s="270" t="str">
        <f>IF('BSP1'!F21&lt;&gt;"",'BSP1'!F21,"")</f>
        <v/>
      </c>
      <c r="E23" s="327"/>
      <c r="F23" s="2" t="str">
        <f t="shared" si="0"/>
        <v>-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9" t="str">
        <f>IF('BSP1'!D22&lt;&gt;"",'BSP1'!D22,"")</f>
        <v xml:space="preserve">១.១.១.៩. សកម្មភាពទី៩ : </v>
      </c>
      <c r="D24" s="269" t="str">
        <f>IF('BSP1'!F22&lt;&gt;"",'BSP1'!F22,"")</f>
        <v/>
      </c>
      <c r="E24" s="326"/>
      <c r="F24" s="2" t="str">
        <f t="shared" si="0"/>
        <v>-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60" t="str">
        <f>IF('BSP1'!D23&lt;&gt;"",'BSP1'!D23,"")</f>
        <v>១.១.១.១០. សកម្មភាពទី១០ : ​</v>
      </c>
      <c r="D25" s="270" t="str">
        <f>IF('BSP1'!F23&lt;&gt;"",'BSP1'!F23,"")</f>
        <v/>
      </c>
      <c r="E25" s="327"/>
      <c r="F25" s="2" t="str">
        <f t="shared" si="0"/>
        <v>-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9" t="str">
        <f>IF('BSP1'!D24&lt;&gt;"",'BSP1'!D24,"")</f>
        <v xml:space="preserve">១.១.១.១១. សកម្មភាពទី១១ : </v>
      </c>
      <c r="D26" s="269" t="str">
        <f>IF('BSP1'!F24&lt;&gt;"",'BSP1'!F24,"")</f>
        <v/>
      </c>
      <c r="E26" s="326"/>
      <c r="F26" s="2" t="str">
        <f t="shared" si="0"/>
        <v>-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60" t="str">
        <f>IF('BSP1'!D25&lt;&gt;"",'BSP1'!D25,"")</f>
        <v>១.១.១.១២. សកម្មភាពទី១២ : ​</v>
      </c>
      <c r="D27" s="270" t="str">
        <f>IF('BSP1'!F25&lt;&gt;"",'BSP1'!F25,"")</f>
        <v/>
      </c>
      <c r="E27" s="327"/>
      <c r="F27" s="2" t="str">
        <f t="shared" si="0"/>
        <v>-</v>
      </c>
    </row>
    <row r="28" spans="1:6" s="2" customFormat="1" ht="29.25" customHeight="1">
      <c r="A28" s="263" t="e">
        <f t="shared" ref="A28:A54" si="2">LEFT(B28,5)</f>
        <v>#REF!</v>
      </c>
      <c r="B28" s="262" t="e">
        <f>$B$14&amp;"02"</f>
        <v>#REF!</v>
      </c>
      <c r="C28" s="264" t="str">
        <f>IF('BSP1'!D26&lt;&gt;"",'BSP1'!D26,"")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8" s="268" t="str">
        <f>IF('BSP1'!F26&lt;&gt;"",'BSP1'!F26,"")</f>
        <v>នាយកដ្ឋានគោលនយោ​បាយ​ម៉ាក្រូសេដ្ឋកិច្ច
និងសារពើពន្ធ</v>
      </c>
      <c r="E28" s="325"/>
      <c r="F28" s="2" t="str">
        <f t="shared" si="0"/>
        <v>ok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60" t="str">
        <f>IF('BSP1'!D27&lt;&gt;"",'BSP1'!D27,"")</f>
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</c>
      <c r="D29" s="269" t="str">
        <f>IF('BSP1'!F27&lt;&gt;"",'BSP1'!F27,"")</f>
        <v>ការិយាល័យស្រាវជ្រាវ</v>
      </c>
      <c r="E29" s="327"/>
      <c r="F29" s="2" t="str">
        <f t="shared" si="0"/>
        <v>ok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60" t="str">
        <f>IF('BSP1'!D28&lt;&gt;"",'BSP1'!D28,"")</f>
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</c>
      <c r="D30" s="269" t="str">
        <f>IF('BSP1'!F28&lt;&gt;"",'BSP1'!F28,"")</f>
        <v xml:space="preserve">ការិយាល័យវិភាគ និងព្យាករណ៍សារពើពន្ធ </v>
      </c>
      <c r="E30" s="327"/>
      <c r="F30" s="2" t="str">
        <f t="shared" si="0"/>
        <v>ok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9" t="str">
        <f>IF('BSP1'!D29&lt;&gt;"",'BSP1'!D29,"")</f>
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</c>
      <c r="D31" s="269" t="str">
        <f>IF('BSP1'!F29&lt;&gt;"",'BSP1'!F29,"")</f>
        <v>ការិយាល័យគោលនយោបាយសេដ្ឋកិច្ច</v>
      </c>
      <c r="E31" s="326"/>
      <c r="F31" s="2" t="str">
        <f t="shared" si="0"/>
        <v>ok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60" t="str">
        <f>IF('BSP1'!D30&lt;&gt;"",'BSP1'!D30,"")</f>
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</c>
      <c r="D32" s="269" t="str">
        <f>IF('BSP1'!F30&lt;&gt;"",'BSP1'!F30,"")</f>
        <v>ការិយាល័យវិភាគ និងព្យាករណ៍សេដ្ឋកិច្ច</v>
      </c>
      <c r="E32" s="327"/>
      <c r="F32" s="2" t="str">
        <f t="shared" si="0"/>
        <v>ok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60" t="str">
        <f>IF('BSP1'!D31&lt;&gt;"",'BSP1'!D31,"")</f>
        <v>១.១.២.៥. សកម្មភាពទី៥ : តាមដាន និងវិភាគគោលនយោបាយហិរញ្ញវត្ថុសាធារណៈ</v>
      </c>
      <c r="D33" s="269" t="str">
        <f>IF('BSP1'!F31&lt;&gt;"",'BSP1'!F31,"")</f>
        <v>ការិយាល័យគោលនយោបាយហិរញ្ញវត្ថុសាធារណៈ</v>
      </c>
      <c r="E33" s="327"/>
      <c r="F33" s="2" t="str">
        <f t="shared" si="0"/>
        <v>ok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60" t="str">
        <f>IF('BSP1'!D32&lt;&gt;"",'BSP1'!D32,"")</f>
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</c>
      <c r="D34" s="269" t="str">
        <f>IF('BSP1'!F32&lt;&gt;"",'BSP1'!F32,"")</f>
        <v>ការិយាល័យកិច្ចការទូទៅ និងសម្របសម្រួល</v>
      </c>
      <c r="E34" s="327"/>
      <c r="F34" s="2" t="str">
        <f t="shared" si="0"/>
        <v>ok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9" t="str">
        <f>IF('BSP1'!D33&lt;&gt;"",'BSP1'!D33,"")</f>
        <v xml:space="preserve">១.១.២.៧. សកម្មភាពទី៧ : </v>
      </c>
      <c r="D35" s="269" t="str">
        <f>IF('BSP1'!F33&lt;&gt;"",'BSP1'!F33,"")</f>
        <v/>
      </c>
      <c r="E35" s="326"/>
      <c r="F35" s="2" t="str">
        <f t="shared" si="0"/>
        <v>-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60" t="str">
        <f>IF('BSP1'!D34&lt;&gt;"",'BSP1'!D34,"")</f>
        <v>១.១.២.៨. សកម្មភាពទី៨ : ​</v>
      </c>
      <c r="D36" s="270" t="str">
        <f>IF('BSP1'!F34&lt;&gt;"",'BSP1'!F34,"")</f>
        <v/>
      </c>
      <c r="E36" s="327"/>
      <c r="F36" s="2" t="str">
        <f t="shared" si="0"/>
        <v>-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9" t="str">
        <f>IF('BSP1'!D35&lt;&gt;"",'BSP1'!D35,"")</f>
        <v xml:space="preserve">១.១.២.៩. សកម្មភាពទី៩ : </v>
      </c>
      <c r="D37" s="269" t="str">
        <f>IF('BSP1'!F35&lt;&gt;"",'BSP1'!F35,"")</f>
        <v/>
      </c>
      <c r="E37" s="326"/>
      <c r="F37" s="2" t="str">
        <f t="shared" si="0"/>
        <v>-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60" t="str">
        <f>IF('BSP1'!D36&lt;&gt;"",'BSP1'!D36,"")</f>
        <v>១.១.២.១០. សកម្មភាពទី១០ : ​</v>
      </c>
      <c r="D38" s="270" t="str">
        <f>IF('BSP1'!F36&lt;&gt;"",'BSP1'!F36,"")</f>
        <v/>
      </c>
      <c r="E38" s="327"/>
      <c r="F38" s="2" t="str">
        <f t="shared" si="0"/>
        <v>-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9" t="str">
        <f>IF('BSP1'!D37&lt;&gt;"",'BSP1'!D37,"")</f>
        <v xml:space="preserve">១.១.២.១១. សកម្មភាពទី១១ : </v>
      </c>
      <c r="D39" s="269" t="str">
        <f>IF('BSP1'!F37&lt;&gt;"",'BSP1'!F37,"")</f>
        <v/>
      </c>
      <c r="E39" s="326"/>
      <c r="F39" s="2" t="str">
        <f t="shared" si="0"/>
        <v>-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60" t="str">
        <f>IF('BSP1'!D38&lt;&gt;"",'BSP1'!D38,"")</f>
        <v>១.១.២.១២. សកម្មភាពទី១២ : ​</v>
      </c>
      <c r="D40" s="270" t="str">
        <f>IF('BSP1'!F38&lt;&gt;"",'BSP1'!F38,"")</f>
        <v/>
      </c>
      <c r="E40" s="327"/>
      <c r="F40" s="2" t="str">
        <f t="shared" si="0"/>
        <v>-</v>
      </c>
    </row>
    <row r="41" spans="1:6" s="2" customFormat="1" ht="29.25" customHeight="1">
      <c r="A41" s="263" t="e">
        <f t="shared" si="2"/>
        <v>#REF!</v>
      </c>
      <c r="B41" s="262" t="e">
        <f>$B$14&amp;"03"</f>
        <v>#REF!</v>
      </c>
      <c r="C41" s="264" t="str">
        <f>IF('BSP1'!D39&lt;&gt;"",'BSP1'!D39,"")</f>
        <v>១.១.៣. ចង្កោមសកម្មភាពទី៣ : លើកកម្ពស់ការងារស្ថិតិសេដ្ឋកិច្ចនិងហិរញ្ញវត្ថុសាធារណៈ</v>
      </c>
      <c r="D41" s="268" t="str">
        <f>IF('BSP1'!F39&lt;&gt;"",'BSP1'!F39,"")</f>
        <v>នាយកដ្ឋានស្ថិតិ និងវិភាគសេដ្ឋកិច្ច</v>
      </c>
      <c r="E41" s="325"/>
      <c r="F41" s="2" t="str">
        <f t="shared" si="0"/>
        <v>ok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60" t="str">
        <f>IF('BSP1'!D40&lt;&gt;"",'BSP1'!D40,"")</f>
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</c>
      <c r="D42" s="269" t="str">
        <f>IF('BSP1'!F40&lt;&gt;"",'BSP1'!F40,"")</f>
        <v>ការិយាល័យកិច្ចការទូទៅ និងសម្របសម្រួល</v>
      </c>
      <c r="E42" s="327"/>
      <c r="F42" s="2" t="str">
        <f t="shared" si="0"/>
        <v>ok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60" t="str">
        <f>IF('BSP1'!D41&lt;&gt;"",'BSP1'!D41,"")</f>
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</c>
      <c r="D43" s="269" t="str">
        <f>IF('BSP1'!F41&lt;&gt;"",'BSP1'!F41,"")</f>
        <v>ការិយាល័យស្ថិតិហិរញ្ញវត្ថុសាធារណៈ</v>
      </c>
      <c r="E43" s="327"/>
      <c r="F43" s="2" t="str">
        <f t="shared" si="0"/>
        <v>ok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9" t="str">
        <f>IF('BSP1'!D42&lt;&gt;"",'BSP1'!D42,"")</f>
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</c>
      <c r="D44" s="269" t="str">
        <f>IF('BSP1'!F42&lt;&gt;"",'BSP1'!F42,"")</f>
        <v>ការិយាល័យស្ថិតិ និងវិភាគម៉ាក្រូសេដ្ឋកិច្ច</v>
      </c>
      <c r="E44" s="326"/>
      <c r="F44" s="2" t="str">
        <f t="shared" si="0"/>
        <v>ok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60" t="str">
        <f>IF('BSP1'!D43&lt;&gt;"",'BSP1'!D43,"")</f>
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</c>
      <c r="D45" s="269" t="str">
        <f>IF('BSP1'!F43&lt;&gt;"",'BSP1'!F43,"")</f>
        <v>ការិយាល័យស្ថិតិ និងវិភាគសេដ្ឋកិច្ចតាមវិស័យ</v>
      </c>
      <c r="E45" s="327"/>
      <c r="F45" s="2" t="str">
        <f t="shared" si="0"/>
        <v>ok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60" t="str">
        <f>IF('BSP1'!D44&lt;&gt;"",'BSP1'!D44,"")</f>
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</c>
      <c r="D46" s="269" t="str">
        <f>IF('BSP1'!F44&lt;&gt;"",'BSP1'!F44,"")</f>
        <v>ការិយាល័យតាមដានថ្លៃទំនិញ និងសេវា</v>
      </c>
      <c r="E46" s="327"/>
      <c r="F46" s="2" t="str">
        <f t="shared" si="0"/>
        <v>ok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60" t="str">
        <f>IF('BSP1'!D45&lt;&gt;"",'BSP1'!D45,"")</f>
        <v>១.‌១.៣.៦.សកម្មភាពទី៦៖ ពង្រឹងការតាមដាន និងវិភាគនិន្នាការសេដ្ឋកិច្ច</v>
      </c>
      <c r="D47" s="269" t="str">
        <f>IF('BSP1'!F45&lt;&gt;"",'BSP1'!F45,"")</f>
        <v>ការិយាល័យតាមដាន និងវិភាគនិន្នាការសេដ្ឋកិច្ច</v>
      </c>
      <c r="E47" s="327"/>
      <c r="F47" s="2" t="str">
        <f t="shared" si="0"/>
        <v>ok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9" t="str">
        <f>IF('BSP1'!D46&lt;&gt;"",'BSP1'!D46,"")</f>
        <v xml:space="preserve">១.១.៣.៧. សកម្មភាពទី៧ : </v>
      </c>
      <c r="D48" s="269" t="str">
        <f>IF('BSP1'!F46&lt;&gt;"",'BSP1'!F46,"")</f>
        <v/>
      </c>
      <c r="E48" s="326"/>
      <c r="F48" s="2" t="str">
        <f t="shared" si="0"/>
        <v>-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60" t="str">
        <f>IF('BSP1'!D47&lt;&gt;"",'BSP1'!D47,"")</f>
        <v>១.១.៣.៨. សកម្មភាពទី៨ : ​</v>
      </c>
      <c r="D49" s="270" t="str">
        <f>IF('BSP1'!F47&lt;&gt;"",'BSP1'!F47,"")</f>
        <v/>
      </c>
      <c r="E49" s="327"/>
      <c r="F49" s="2" t="str">
        <f t="shared" si="0"/>
        <v>-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9" t="str">
        <f>IF('BSP1'!D48&lt;&gt;"",'BSP1'!D48,"")</f>
        <v xml:space="preserve">១.១.៣.៩. សកម្មភាពទី៩ : </v>
      </c>
      <c r="D50" s="269" t="str">
        <f>IF('BSP1'!F48&lt;&gt;"",'BSP1'!F48,"")</f>
        <v/>
      </c>
      <c r="E50" s="326"/>
      <c r="F50" s="2" t="str">
        <f t="shared" si="0"/>
        <v>-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60" t="str">
        <f>IF('BSP1'!D49&lt;&gt;"",'BSP1'!D49,"")</f>
        <v>១.១.៣.១០. សកម្មភាពទី១០ : ​</v>
      </c>
      <c r="D51" s="270" t="str">
        <f>IF('BSP1'!F49&lt;&gt;"",'BSP1'!F49,"")</f>
        <v/>
      </c>
      <c r="E51" s="327"/>
      <c r="F51" s="2" t="str">
        <f t="shared" si="0"/>
        <v>-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9" t="str">
        <f>IF('BSP1'!D50&lt;&gt;"",'BSP1'!D50,"")</f>
        <v xml:space="preserve">១.១.៣.១១. សកម្មភាពទី១១ : </v>
      </c>
      <c r="D52" s="269" t="str">
        <f>IF('BSP1'!F50&lt;&gt;"",'BSP1'!F50,"")</f>
        <v/>
      </c>
      <c r="E52" s="326"/>
      <c r="F52" s="2" t="str">
        <f t="shared" si="0"/>
        <v>-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60" t="str">
        <f>IF('BSP1'!D51&lt;&gt;"",'BSP1'!D51,"")</f>
        <v>១.១.៣.១២. សកម្មភាពទី១២ : ​</v>
      </c>
      <c r="D53" s="270" t="str">
        <f>IF('BSP1'!F51&lt;&gt;"",'BSP1'!F51,"")</f>
        <v/>
      </c>
      <c r="E53" s="327"/>
      <c r="F53" s="2" t="str">
        <f t="shared" si="0"/>
        <v>-</v>
      </c>
    </row>
    <row r="54" spans="1:6" s="2" customFormat="1" ht="29.25" customHeight="1">
      <c r="A54" s="263" t="e">
        <f t="shared" si="2"/>
        <v>#REF!</v>
      </c>
      <c r="B54" s="262" t="e">
        <f>$B$14&amp;"04"</f>
        <v>#REF!</v>
      </c>
      <c r="C54" s="264" t="str">
        <f>IF('BSP1'!D52&lt;&gt;"",'BSP1'!D52,"")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54" s="268" t="str">
        <f>IF('BSP1'!F52&lt;&gt;"",'BSP1'!F52,"")</f>
        <v>នាយកដ្ឋានសមាហរណកម្មសេដ្ឋកិច្ចនិងអាស៊ាន</v>
      </c>
      <c r="E54" s="325"/>
      <c r="F54" s="2" t="str">
        <f t="shared" si="0"/>
        <v>ok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60" t="str">
        <f>IF('BSP1'!D53&lt;&gt;"",'BSP1'!D53,"")</f>
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</c>
      <c r="D55" s="269" t="str">
        <f>IF('BSP1'!F53&lt;&gt;"",'BSP1'!F53,"")</f>
        <v>ការិយាល័យសហប្រតិបត្តិការហិរញ្ញវត្ថុ និងរូបិយវត្ថុ, ការិយាល័យអាស៊ីបូព៌ា</v>
      </c>
      <c r="E55" s="327"/>
      <c r="F55" s="2" t="str">
        <f t="shared" si="0"/>
        <v>ok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60" t="str">
        <f>IF('BSP1'!D54&lt;&gt;"",'BSP1'!D54,"")</f>
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</c>
      <c r="D56" s="269" t="str">
        <f>IF('BSP1'!F54&lt;&gt;"",'BSP1'!F54,"")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6" s="327"/>
      <c r="F56" s="2" t="str">
        <f t="shared" si="0"/>
        <v>ok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9" t="str">
        <f>IF('BSP1'!D55&lt;&gt;"",'BSP1'!D55,"")</f>
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</c>
      <c r="D57" s="269" t="str">
        <f>IF('BSP1'!F55&lt;&gt;"",'BSP1'!F55,"")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7" s="326"/>
      <c r="F57" s="2" t="str">
        <f t="shared" si="0"/>
        <v>ok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60" t="str">
        <f>IF('BSP1'!D56&lt;&gt;"",'BSP1'!D56,"")</f>
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</c>
      <c r="D58" s="269" t="str">
        <f>IF('BSP1'!F56&lt;&gt;"",'BSP1'!F56,"")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8" s="327"/>
      <c r="F58" s="2" t="str">
        <f t="shared" si="0"/>
        <v>ok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9" t="str">
        <f>IF('BSP1'!D57&lt;&gt;"",'BSP1'!D57,"")</f>
        <v>១.១.៤.៥. សកម្មភាពទី៥ :</v>
      </c>
      <c r="D59" s="269" t="str">
        <f>IF('BSP1'!F57&lt;&gt;"",'BSP1'!F57,"")</f>
        <v/>
      </c>
      <c r="E59" s="326"/>
      <c r="F59" s="2" t="str">
        <f t="shared" si="0"/>
        <v>-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60" t="str">
        <f>IF('BSP1'!D58&lt;&gt;"",'BSP1'!D58,"")</f>
        <v xml:space="preserve">១.១.៤.៦. សកម្មភាពទី៦ : </v>
      </c>
      <c r="D60" s="270" t="str">
        <f>IF('BSP1'!F58&lt;&gt;"",'BSP1'!F58,"")</f>
        <v/>
      </c>
      <c r="E60" s="327"/>
      <c r="F60" s="2" t="str">
        <f t="shared" si="0"/>
        <v>-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9" t="str">
        <f>IF('BSP1'!D59&lt;&gt;"",'BSP1'!D59,"")</f>
        <v xml:space="preserve">១.១.៤.៧. សកម្មភាពទី៧ : </v>
      </c>
      <c r="D61" s="269" t="str">
        <f>IF('BSP1'!F59&lt;&gt;"",'BSP1'!F59,"")</f>
        <v/>
      </c>
      <c r="E61" s="326"/>
      <c r="F61" s="2" t="str">
        <f t="shared" si="0"/>
        <v>-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60" t="str">
        <f>IF('BSP1'!D60&lt;&gt;"",'BSP1'!D60,"")</f>
        <v>១.១.៤.៨. សកម្មភាពទី៨ : ​</v>
      </c>
      <c r="D62" s="270" t="str">
        <f>IF('BSP1'!F60&lt;&gt;"",'BSP1'!F60,"")</f>
        <v/>
      </c>
      <c r="E62" s="327"/>
      <c r="F62" s="2" t="str">
        <f t="shared" si="0"/>
        <v>-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9" t="str">
        <f>IF('BSP1'!D61&lt;&gt;"",'BSP1'!D61,"")</f>
        <v xml:space="preserve">១.១.៤.៩. សកម្មភាពទី៩ : </v>
      </c>
      <c r="D63" s="269" t="str">
        <f>IF('BSP1'!F61&lt;&gt;"",'BSP1'!F61,"")</f>
        <v/>
      </c>
      <c r="E63" s="326"/>
      <c r="F63" s="2" t="str">
        <f t="shared" si="0"/>
        <v>-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60" t="str">
        <f>IF('BSP1'!D62&lt;&gt;"",'BSP1'!D62,"")</f>
        <v>១.១.៤.១០. សកម្មភាពទី១០ : ​</v>
      </c>
      <c r="D64" s="270" t="str">
        <f>IF('BSP1'!F62&lt;&gt;"",'BSP1'!F62,"")</f>
        <v/>
      </c>
      <c r="E64" s="327"/>
      <c r="F64" s="2" t="str">
        <f t="shared" si="0"/>
        <v>-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9" t="str">
        <f>IF('BSP1'!D63&lt;&gt;"",'BSP1'!D63,"")</f>
        <v xml:space="preserve">១.១.៤.១១. សកម្មភាពទី១១ : </v>
      </c>
      <c r="D65" s="269" t="str">
        <f>IF('BSP1'!F63&lt;&gt;"",'BSP1'!F63,"")</f>
        <v/>
      </c>
      <c r="E65" s="326"/>
      <c r="F65" s="2" t="str">
        <f t="shared" si="0"/>
        <v>-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60" t="str">
        <f>IF('BSP1'!D64&lt;&gt;"",'BSP1'!D64,"")</f>
        <v>១.១.៤.១២. សកម្មភាពទី១២ : ​</v>
      </c>
      <c r="D66" s="270" t="str">
        <f>IF('BSP1'!F64&lt;&gt;"",'BSP1'!F64,"")</f>
        <v/>
      </c>
      <c r="E66" s="327"/>
      <c r="F66" s="2" t="str">
        <f t="shared" si="0"/>
        <v>-</v>
      </c>
    </row>
    <row r="67" spans="1:6" s="2" customFormat="1" ht="29.25" customHeight="1">
      <c r="A67" s="263" t="e">
        <f t="shared" ref="A67" si="3">LEFT(B67,5)</f>
        <v>#REF!</v>
      </c>
      <c r="B67" s="262" t="e">
        <f>$B$14&amp;"05"</f>
        <v>#REF!</v>
      </c>
      <c r="C67" s="264" t="str">
        <f>IF('BSP1'!D65&lt;&gt;"",'BSP1'!D65,"")</f>
        <v>១.១.៥. ចង្កោមសកម្មភាពទី ៥ : លើកកម្ពស់គោលនយោបាយលើវិស័យសេដ្ឋកិច្ចថ្មី</v>
      </c>
      <c r="D67" s="271" t="str">
        <f>IF('BSP1'!F65&lt;&gt;"",'BSP1'!F65,"")</f>
        <v>នាយកដ្ឋានសេដ្ឋកិច្ចថ្មី</v>
      </c>
      <c r="E67" s="325"/>
      <c r="F67" s="2" t="str">
        <f t="shared" si="0"/>
        <v>ok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60" t="str">
        <f>IF('BSP1'!D66&lt;&gt;"",'BSP1'!D66,"")</f>
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</c>
      <c r="D68" s="270" t="str">
        <f>IF('BSP1'!F66&lt;&gt;"",'BSP1'!F66,"")</f>
        <v>ការិយាល័យវិភាគជាយុទ្ធសាស្ត្រទស្សនវិស័យអនាគត</v>
      </c>
      <c r="E68" s="327"/>
      <c r="F68" s="2" t="str">
        <f t="shared" si="0"/>
        <v>ok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60" t="str">
        <f>IF('BSP1'!D67&lt;&gt;"",'BSP1'!D67,"")</f>
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</c>
      <c r="D69" s="270" t="str">
        <f>IF('BSP1'!F67&lt;&gt;"",'BSP1'!F67,"")</f>
        <v>ការិយាល័យគោលនយោបាយសេដ្ឋកិច្ចបៃតង</v>
      </c>
      <c r="E69" s="327"/>
      <c r="F69" s="2" t="str">
        <f t="shared" si="0"/>
        <v>ok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9" t="str">
        <f>IF('BSP1'!D68&lt;&gt;"",'BSP1'!D68,"")</f>
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</c>
      <c r="D70" s="269" t="str">
        <f>IF('BSP1'!F68&lt;&gt;"",'BSP1'!F68,"")</f>
        <v>ការិយាល័យគោលនយោបាយសេដ្ឋកិច្ចឌីជីថល</v>
      </c>
      <c r="E70" s="326"/>
      <c r="F70" s="2" t="str">
        <f t="shared" si="0"/>
        <v>ok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60" t="str">
        <f>IF('BSP1'!D69&lt;&gt;"",'BSP1'!D69,"")</f>
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</c>
      <c r="D71" s="270" t="str">
        <f>IF('BSP1'!F69&lt;&gt;"",'BSP1'!F69,"")</f>
        <v>ការិយាល័យ គោលនយោបាយសហគ្រិនភាពនិងជំនាញ</v>
      </c>
      <c r="E71" s="327"/>
      <c r="F71" s="2" t="str">
        <f t="shared" si="0"/>
        <v>ok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9" t="str">
        <f>IF('BSP1'!D70&lt;&gt;"",'BSP1'!D70,"")</f>
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</c>
      <c r="D72" s="269" t="str">
        <f>IF('BSP1'!F70&lt;&gt;"",'BSP1'!F70,"")</f>
        <v>ការិយាល័យគោលនយោបាយលើកទឹកចិត្តវិនិយោគ</v>
      </c>
      <c r="E72" s="326"/>
      <c r="F72" s="2" t="str">
        <f t="shared" si="0"/>
        <v>ok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60" t="str">
        <f>IF('BSP1'!D71&lt;&gt;"",'BSP1'!D71,"")</f>
        <v>១.១.៥.៦. សកម្មភាពទី៦ : ពង្រឹងសេវាគាំទ្រកិច្ចប្រតិបត្តិការ និងការងារសម្របសម្រួល</v>
      </c>
      <c r="D73" s="270" t="str">
        <f>IF('BSP1'!F71&lt;&gt;"",'BSP1'!F71,"")</f>
        <v>ការិយាល័យកិច្ចការទូទៅ និងសម្របសម្រួល</v>
      </c>
      <c r="E73" s="327"/>
      <c r="F73" s="2" t="str">
        <f t="shared" si="0"/>
        <v>ok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9" t="str">
        <f>IF('BSP1'!D72&lt;&gt;"",'BSP1'!D72,"")</f>
        <v xml:space="preserve">១.១.៥.៧. សកម្មភាពទី៧ : </v>
      </c>
      <c r="D74" s="269" t="str">
        <f>IF('BSP1'!F72&lt;&gt;"",'BSP1'!F72,"")</f>
        <v/>
      </c>
      <c r="E74" s="326"/>
      <c r="F74" s="2" t="str">
        <f t="shared" si="0"/>
        <v>-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60" t="str">
        <f>IF('BSP1'!D73&lt;&gt;"",'BSP1'!D73,"")</f>
        <v>១.១.៥.៨. សកម្មភាពទី៨ : ​</v>
      </c>
      <c r="D75" s="270" t="str">
        <f>IF('BSP1'!F73&lt;&gt;"",'BSP1'!F73,"")</f>
        <v/>
      </c>
      <c r="E75" s="327"/>
      <c r="F75" s="2" t="str">
        <f t="shared" si="0"/>
        <v>-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9" t="str">
        <f>IF('BSP1'!D74&lt;&gt;"",'BSP1'!D74,"")</f>
        <v xml:space="preserve">១.១.៥.៩. សកម្មភាពទី៩ : </v>
      </c>
      <c r="D76" s="269" t="str">
        <f>IF('BSP1'!F74&lt;&gt;"",'BSP1'!F74,"")</f>
        <v/>
      </c>
      <c r="E76" s="326"/>
      <c r="F76" s="2" t="str">
        <f t="shared" si="0"/>
        <v>-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60" t="str">
        <f>IF('BSP1'!D75&lt;&gt;"",'BSP1'!D75,"")</f>
        <v>១.១.៥.១០. សកម្មភាពទី១០ : ​</v>
      </c>
      <c r="D77" s="270" t="str">
        <f>IF('BSP1'!F75&lt;&gt;"",'BSP1'!F75,"")</f>
        <v/>
      </c>
      <c r="E77" s="327"/>
      <c r="F77" s="2" t="str">
        <f t="shared" si="0"/>
        <v>-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9" t="str">
        <f>IF('BSP1'!D76&lt;&gt;"",'BSP1'!D76,"")</f>
        <v xml:space="preserve">១.១.៥.១១. សកម្មភាពទី១១ : </v>
      </c>
      <c r="D78" s="269" t="str">
        <f>IF('BSP1'!F76&lt;&gt;"",'BSP1'!F76,"")</f>
        <v/>
      </c>
      <c r="E78" s="326"/>
      <c r="F78" s="2" t="str">
        <f t="shared" ref="F78:F141" si="5">IF(AND(C78&lt;&gt;"",D78&lt;&gt;""),"ok","-")</f>
        <v>-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60" t="str">
        <f>IF('BSP1'!D77&lt;&gt;"",'BSP1'!D77,"")</f>
        <v>១.១.៥.១២. សកម្មភាពទី១២ : ​</v>
      </c>
      <c r="D79" s="270" t="str">
        <f>IF('BSP1'!F77&lt;&gt;"",'BSP1'!F77,"")</f>
        <v/>
      </c>
      <c r="E79" s="327"/>
      <c r="F79" s="2" t="str">
        <f t="shared" si="5"/>
        <v>-</v>
      </c>
    </row>
    <row r="80" spans="1:6" s="2" customFormat="1" ht="29.25" customHeight="1">
      <c r="A80" s="263" t="e">
        <f t="shared" ref="A80" si="6">LEFT(B80,5)</f>
        <v>#REF!</v>
      </c>
      <c r="B80" s="262" t="e">
        <f>$B$14&amp;"06"</f>
        <v>#REF!</v>
      </c>
      <c r="C80" s="264" t="str">
        <f>IF('BSP1'!D78&lt;&gt;"",'BSP1'!D78,"")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80" s="271" t="str">
        <f>IF('BSP1'!F78&lt;&gt;"",'BSP1'!F78,"")</f>
        <v xml:space="preserve">នាយកដ្ឋានប្រសិទ្ធភាពចំណាយ </v>
      </c>
      <c r="E80" s="325"/>
      <c r="F80" s="2" t="str">
        <f t="shared" si="5"/>
        <v>ok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60" t="str">
        <f>IF('BSP1'!D79&lt;&gt;"",'BSP1'!D79,"")</f>
        <v>១.‌១.៦.១.សកម្មភាពទី១៖ការគ្រប់គ្រងកិច្ចការទូទៅ និងសម្របសម្រួល</v>
      </c>
      <c r="D81" s="270" t="str">
        <f>IF('BSP1'!F79&lt;&gt;"",'BSP1'!F79,"")</f>
        <v>ការិយាល័យកិច្ចការទូទៅ និងសម្របសម្រួល</v>
      </c>
      <c r="E81" s="327"/>
      <c r="F81" s="2" t="str">
        <f t="shared" si="5"/>
        <v>ok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60" t="str">
        <f>IF('BSP1'!D80&lt;&gt;"",'BSP1'!D80,"")</f>
        <v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</c>
      <c r="D82" s="270" t="str">
        <f>IF('BSP1'!F80&lt;&gt;"",'BSP1'!F80,"")</f>
        <v xml:space="preserve">ការិយាល័យ ស្តង់ដារថ្លៃ និង ថ្លៃដើម </v>
      </c>
      <c r="E82" s="327"/>
      <c r="F82" s="2" t="str">
        <f t="shared" si="5"/>
        <v>ok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9" t="str">
        <f>IF('BSP1'!D81&lt;&gt;"",'BSP1'!D81,"")</f>
        <v>១.១.៦.៣.សកម្មភាពទី៣៖ការវិភាគ និងវាយតម្លៃ លើសំណើគម្រោង</v>
      </c>
      <c r="D83" s="269" t="str">
        <f>IF('BSP1'!F81&lt;&gt;"",'BSP1'!F81,"")</f>
        <v xml:space="preserve">ការិយាល័យ វិភាគ និងវាយតម្លៃគម្រោង </v>
      </c>
      <c r="E83" s="326"/>
      <c r="F83" s="2" t="str">
        <f t="shared" si="5"/>
        <v>ok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60" t="str">
        <f>IF('BSP1'!D82&lt;&gt;"",'BSP1'!D82,"")</f>
        <v xml:space="preserve">១.‌១.៦.៤.សកម្មភាពទី៤៖ ការតាមដាន និងវាយតម្លៃ ការវិនិយោគសាធារណៈ </v>
      </c>
      <c r="D84" s="270" t="str">
        <f>IF('BSP1'!F82&lt;&gt;"",'BSP1'!F82,"")</f>
        <v>ការិយាល័យ តាមដាន និងវាយតម្លៃ វិនិយោគសាធារណៈ</v>
      </c>
      <c r="E84" s="327"/>
      <c r="F84" s="2" t="str">
        <f t="shared" si="5"/>
        <v>ok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9" t="str">
        <f>IF('BSP1'!D83&lt;&gt;"",'BSP1'!D83,"")</f>
        <v>១.‌១.៦.៥.សកម្មភាពទី៥៖ ការរៀបចំគោលនយោបាយ និងយុទ្ធសាស្រ្តវិនិយោគសាធារណៈ</v>
      </c>
      <c r="D85" s="269" t="str">
        <f>IF('BSP1'!F83&lt;&gt;"",'BSP1'!F83,"")</f>
        <v>ការិយាល័យ យុទ្ធសាស្រ្តវិនិយោគសាធារណៈ</v>
      </c>
      <c r="E85" s="326"/>
      <c r="F85" s="2" t="str">
        <f t="shared" si="5"/>
        <v>ok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60" t="str">
        <f>IF('BSP1'!D84&lt;&gt;"",'BSP1'!D84,"")</f>
        <v xml:space="preserve">១.‌១.៦.៤.សកម្មភាពទី៤៖ ការតាមដាន និងវាយតម្លៃ ការវិនិយោគសាធារណៈ </v>
      </c>
      <c r="D86" s="270" t="str">
        <f>IF('BSP1'!F84&lt;&gt;"",'BSP1'!F84,"")</f>
        <v/>
      </c>
      <c r="E86" s="327"/>
      <c r="F86" s="2" t="str">
        <f t="shared" si="5"/>
        <v>-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9" t="str">
        <f>IF('BSP1'!D85&lt;&gt;"",'BSP1'!D85,"")</f>
        <v xml:space="preserve">១.‌១.៦.៤.សកម្មភាពទី៤៖ ការតាមដាន និងវាយតម្លៃ ការវិនិយោគសាធារណៈ </v>
      </c>
      <c r="D87" s="269" t="str">
        <f>IF('BSP1'!F85&lt;&gt;"",'BSP1'!F85,"")</f>
        <v/>
      </c>
      <c r="E87" s="326"/>
      <c r="F87" s="2" t="str">
        <f t="shared" si="5"/>
        <v>-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60" t="str">
        <f>IF('BSP1'!D86&lt;&gt;"",'BSP1'!D86,"")</f>
        <v xml:space="preserve">១.‌១.៦.៤.សកម្មភាពទី៤៖ ការតាមដាន និងវាយតម្លៃ ការវិនិយោគសាធារណៈ </v>
      </c>
      <c r="D88" s="270" t="str">
        <f>IF('BSP1'!F86&lt;&gt;"",'BSP1'!F86,"")</f>
        <v/>
      </c>
      <c r="E88" s="327"/>
      <c r="F88" s="2" t="str">
        <f t="shared" si="5"/>
        <v>-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9" t="str">
        <f>IF('BSP1'!D87&lt;&gt;"",'BSP1'!D87,"")</f>
        <v xml:space="preserve">១.‌១.៦.៤.សកម្មភាពទី៤៖ ការតាមដាន និងវាយតម្លៃ ការវិនិយោគសាធារណៈ </v>
      </c>
      <c r="D89" s="269" t="str">
        <f>IF('BSP1'!F87&lt;&gt;"",'BSP1'!F87,"")</f>
        <v/>
      </c>
      <c r="E89" s="326"/>
      <c r="F89" s="2" t="str">
        <f t="shared" si="5"/>
        <v>-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60" t="str">
        <f>IF('BSP1'!D88&lt;&gt;"",'BSP1'!D88,"")</f>
        <v xml:space="preserve">១.‌១.៦.៤.សកម្មភាពទី៤៖ ការតាមដាន និងវាយតម្លៃ ការវិនិយោគសាធារណៈ </v>
      </c>
      <c r="D90" s="270" t="str">
        <f>IF('BSP1'!F88&lt;&gt;"",'BSP1'!F88,"")</f>
        <v/>
      </c>
      <c r="E90" s="327"/>
      <c r="F90" s="2" t="str">
        <f t="shared" si="5"/>
        <v>-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9" t="str">
        <f>IF('BSP1'!D89&lt;&gt;"",'BSP1'!D89,"")</f>
        <v xml:space="preserve">១.‌១.៦.៤.សកម្មភាពទី៤៖ ការតាមដាន និងវាយតម្លៃ ការវិនិយោគសាធារណៈ </v>
      </c>
      <c r="D91" s="269" t="str">
        <f>IF('BSP1'!F89&lt;&gt;"",'BSP1'!F89,"")</f>
        <v/>
      </c>
      <c r="E91" s="326"/>
      <c r="F91" s="2" t="str">
        <f t="shared" si="5"/>
        <v>-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60" t="str">
        <f>IF('BSP1'!D90&lt;&gt;"",'BSP1'!D90,"")</f>
        <v xml:space="preserve">១.‌១.៦.៤.សកម្មភាពទី៤៖ ការតាមដាន និងវាយតម្លៃ ការវិនិយោគសាធារណៈ </v>
      </c>
      <c r="D92" s="270" t="str">
        <f>IF('BSP1'!F90&lt;&gt;"",'BSP1'!F90,"")</f>
        <v/>
      </c>
      <c r="E92" s="327"/>
      <c r="F92" s="2" t="str">
        <f t="shared" si="5"/>
        <v>-</v>
      </c>
    </row>
    <row r="93" spans="1:6" s="2" customFormat="1" ht="29.25" customHeight="1">
      <c r="A93" s="263" t="e">
        <f t="shared" ref="A93" si="8">LEFT(B93,5)</f>
        <v>#REF!</v>
      </c>
      <c r="B93" s="262" t="e">
        <f>$B$14&amp;"07"</f>
        <v>#REF!</v>
      </c>
      <c r="C93" s="264" t="str">
        <f>IF('BSP1'!D91&lt;&gt;"",'BSP1'!D91,"")</f>
        <v xml:space="preserve">១.‌១.៦.៤.សកម្មភាពទី៤៖ ការតាមដាន និងវាយតម្លៃ ការវិនិយោគសាធារណៈ </v>
      </c>
      <c r="D93" s="271" t="str">
        <f>IF('BSP1'!F91&lt;&gt;"",'BSP1'!F91,"")</f>
        <v/>
      </c>
      <c r="E93" s="325"/>
      <c r="F93" s="2" t="str">
        <f t="shared" si="5"/>
        <v>-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60" t="str">
        <f>IF('BSP1'!D92&lt;&gt;"",'BSP1'!D92,"")</f>
        <v xml:space="preserve">១.‌១.៦.៤.សកម្មភាពទី៤៖ ការតាមដាន និងវាយតម្លៃ ការវិនិយោគសាធារណៈ </v>
      </c>
      <c r="D94" s="270" t="str">
        <f>IF('BSP1'!F92&lt;&gt;"",'BSP1'!F92,"")</f>
        <v/>
      </c>
      <c r="E94" s="327"/>
      <c r="F94" s="2" t="str">
        <f t="shared" si="5"/>
        <v>-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60" t="str">
        <f>IF('BSP1'!D93&lt;&gt;"",'BSP1'!D93,"")</f>
        <v xml:space="preserve">១.‌១.៦.៤.សកម្មភាពទី៤៖ ការតាមដាន និងវាយតម្លៃ ការវិនិយោគសាធារណៈ </v>
      </c>
      <c r="D95" s="270" t="str">
        <f>IF('BSP1'!F93&lt;&gt;"",'BSP1'!F93,"")</f>
        <v/>
      </c>
      <c r="E95" s="327"/>
      <c r="F95" s="2" t="str">
        <f t="shared" si="5"/>
        <v>-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9" t="str">
        <f>IF('BSP1'!D94&lt;&gt;"",'BSP1'!D94,"")</f>
        <v xml:space="preserve">១.‌១.៦.៤.សកម្មភាពទី៤៖ ការតាមដាន និងវាយតម្លៃ ការវិនិយោគសាធារណៈ </v>
      </c>
      <c r="D96" s="269" t="str">
        <f>IF('BSP1'!F94&lt;&gt;"",'BSP1'!F94,"")</f>
        <v/>
      </c>
      <c r="E96" s="326"/>
      <c r="F96" s="2" t="str">
        <f t="shared" si="5"/>
        <v>-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60" t="str">
        <f>IF('BSP1'!D95&lt;&gt;"",'BSP1'!D95,"")</f>
        <v xml:space="preserve">១.‌១.៦.៤.សកម្មភាពទី៤៖ ការតាមដាន និងវាយតម្លៃ ការវិនិយោគសាធារណៈ </v>
      </c>
      <c r="D97" s="270" t="str">
        <f>IF('BSP1'!F95&lt;&gt;"",'BSP1'!F95,"")</f>
        <v/>
      </c>
      <c r="E97" s="327"/>
      <c r="F97" s="2" t="str">
        <f t="shared" si="5"/>
        <v>-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9" t="str">
        <f>IF('BSP1'!D96&lt;&gt;"",'BSP1'!D96,"")</f>
        <v xml:space="preserve">១.‌១.៦.៤.សកម្មភាពទី៤៖ ការតាមដាន និងវាយតម្លៃ ការវិនិយោគសាធារណៈ </v>
      </c>
      <c r="D98" s="269" t="str">
        <f>IF('BSP1'!F96&lt;&gt;"",'BSP1'!F96,"")</f>
        <v/>
      </c>
      <c r="E98" s="326"/>
      <c r="F98" s="2" t="str">
        <f t="shared" si="5"/>
        <v>-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60" t="str">
        <f>IF('BSP1'!D97&lt;&gt;"",'BSP1'!D97,"")</f>
        <v xml:space="preserve">១.‌១.៦.៤.សកម្មភាពទី៤៖ ការតាមដាន និងវាយតម្លៃ ការវិនិយោគសាធារណៈ </v>
      </c>
      <c r="D99" s="270" t="str">
        <f>IF('BSP1'!F97&lt;&gt;"",'BSP1'!F97,"")</f>
        <v/>
      </c>
      <c r="E99" s="327"/>
      <c r="F99" s="2" t="str">
        <f t="shared" si="5"/>
        <v>-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9" t="str">
        <f>IF('BSP1'!D98&lt;&gt;"",'BSP1'!D98,"")</f>
        <v xml:space="preserve">១.‌១.៦.៤.សកម្មភាពទី៤៖ ការតាមដាន និងវាយតម្លៃ ការវិនិយោគសាធារណៈ </v>
      </c>
      <c r="D100" s="269" t="str">
        <f>IF('BSP1'!F98&lt;&gt;"",'BSP1'!F98,"")</f>
        <v/>
      </c>
      <c r="E100" s="326"/>
      <c r="F100" s="2" t="str">
        <f t="shared" si="5"/>
        <v>-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60" t="str">
        <f>IF('BSP1'!D99&lt;&gt;"",'BSP1'!D99,"")</f>
        <v xml:space="preserve">១.‌១.៦.៤.សកម្មភាពទី៤៖ ការតាមដាន និងវាយតម្លៃ ការវិនិយោគសាធារណៈ </v>
      </c>
      <c r="D101" s="270" t="str">
        <f>IF('BSP1'!F99&lt;&gt;"",'BSP1'!F99,"")</f>
        <v/>
      </c>
      <c r="E101" s="327"/>
      <c r="F101" s="2" t="str">
        <f t="shared" si="5"/>
        <v>-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9" t="str">
        <f>IF('BSP1'!D100&lt;&gt;"",'BSP1'!D100,"")</f>
        <v xml:space="preserve">១.‌១.៦.៤.សកម្មភាពទី៤៖ ការតាមដាន និងវាយតម្លៃ ការវិនិយោគសាធារណៈ </v>
      </c>
      <c r="D102" s="269" t="str">
        <f>IF('BSP1'!F100&lt;&gt;"",'BSP1'!F100,"")</f>
        <v/>
      </c>
      <c r="E102" s="326"/>
      <c r="F102" s="2" t="str">
        <f t="shared" si="5"/>
        <v>-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60" t="str">
        <f>IF('BSP1'!D101&lt;&gt;"",'BSP1'!D101,"")</f>
        <v xml:space="preserve">១.‌១.៦.៤.សកម្មភាពទី៤៖ ការតាមដាន និងវាយតម្លៃ ការវិនិយោគសាធារណៈ </v>
      </c>
      <c r="D103" s="270" t="str">
        <f>IF('BSP1'!F101&lt;&gt;"",'BSP1'!F101,"")</f>
        <v/>
      </c>
      <c r="E103" s="327"/>
      <c r="F103" s="2" t="str">
        <f t="shared" si="5"/>
        <v>-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9" t="str">
        <f>IF('BSP1'!D102&lt;&gt;"",'BSP1'!D102,"")</f>
        <v xml:space="preserve">១.‌១.៦.៤.សកម្មភាពទី៤៖ ការតាមដាន និងវាយតម្លៃ ការវិនិយោគសាធារណៈ </v>
      </c>
      <c r="D104" s="269" t="str">
        <f>IF('BSP1'!F102&lt;&gt;"",'BSP1'!F102,"")</f>
        <v/>
      </c>
      <c r="E104" s="326"/>
      <c r="F104" s="2" t="str">
        <f t="shared" si="5"/>
        <v>-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60" t="str">
        <f>IF('BSP1'!D103&lt;&gt;"",'BSP1'!D103,"")</f>
        <v xml:space="preserve">១.‌១.៦.៤.សកម្មភាពទី៤៖ ការតាមដាន និងវាយតម្លៃ ការវិនិយោគសាធារណៈ </v>
      </c>
      <c r="D105" s="270" t="str">
        <f>IF('BSP1'!F103&lt;&gt;"",'BSP1'!F103,"")</f>
        <v/>
      </c>
      <c r="E105" s="327"/>
      <c r="F105" s="2" t="str">
        <f t="shared" si="5"/>
        <v>-</v>
      </c>
    </row>
    <row r="106" spans="1:6" s="2" customFormat="1" ht="29.25" customHeight="1">
      <c r="A106" s="263" t="e">
        <f t="shared" ref="A106" si="10">LEFT(B106,5)</f>
        <v>#REF!</v>
      </c>
      <c r="B106" s="262" t="e">
        <f>$B$14&amp;"08"</f>
        <v>#REF!</v>
      </c>
      <c r="C106" s="264" t="str">
        <f>IF('BSP1'!D104&lt;&gt;"",'BSP1'!D104,"")</f>
        <v xml:space="preserve">១.‌១.៦.៤.សកម្មភាពទី៤៖ ការតាមដាន និងវាយតម្លៃ ការវិនិយោគសាធារណៈ </v>
      </c>
      <c r="D106" s="271" t="str">
        <f>IF('BSP1'!F104&lt;&gt;"",'BSP1'!F104,"")</f>
        <v/>
      </c>
      <c r="E106" s="325"/>
      <c r="F106" s="2" t="str">
        <f t="shared" si="5"/>
        <v>-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60" t="str">
        <f>IF('BSP1'!D105&lt;&gt;"",'BSP1'!D105,"")</f>
        <v xml:space="preserve">១.‌១.៦.៤.សកម្មភាពទី៤៖ ការតាមដាន និងវាយតម្លៃ ការវិនិយោគសាធារណៈ </v>
      </c>
      <c r="D107" s="270" t="str">
        <f>IF('BSP1'!F105&lt;&gt;"",'BSP1'!F105,"")</f>
        <v/>
      </c>
      <c r="E107" s="327"/>
      <c r="F107" s="2" t="str">
        <f t="shared" si="5"/>
        <v>-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60" t="str">
        <f>IF('BSP1'!D106&lt;&gt;"",'BSP1'!D106,"")</f>
        <v xml:space="preserve">១.‌១.៦.៤.សកម្មភាពទី៤៖ ការតាមដាន និងវាយតម្លៃ ការវិនិយោគសាធារណៈ </v>
      </c>
      <c r="D108" s="270" t="str">
        <f>IF('BSP1'!F106&lt;&gt;"",'BSP1'!F106,"")</f>
        <v/>
      </c>
      <c r="E108" s="327"/>
      <c r="F108" s="2" t="str">
        <f t="shared" si="5"/>
        <v>-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9" t="str">
        <f>IF('BSP1'!D107&lt;&gt;"",'BSP1'!D107,"")</f>
        <v xml:space="preserve">១.‌១.៦.៤.សកម្មភាពទី៤៖ ការតាមដាន និងវាយតម្លៃ ការវិនិយោគសាធារណៈ </v>
      </c>
      <c r="D109" s="269" t="str">
        <f>IF('BSP1'!F107&lt;&gt;"",'BSP1'!F107,"")</f>
        <v/>
      </c>
      <c r="E109" s="326"/>
      <c r="F109" s="2" t="str">
        <f t="shared" si="5"/>
        <v>-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60" t="str">
        <f>IF('BSP1'!D108&lt;&gt;"",'BSP1'!D108,"")</f>
        <v xml:space="preserve">១.‌១.៦.៤.សកម្មភាពទី៤៖ ការតាមដាន និងវាយតម្លៃ ការវិនិយោគសាធារណៈ </v>
      </c>
      <c r="D110" s="270" t="str">
        <f>IF('BSP1'!F108&lt;&gt;"",'BSP1'!F108,"")</f>
        <v/>
      </c>
      <c r="E110" s="327"/>
      <c r="F110" s="2" t="str">
        <f t="shared" si="5"/>
        <v>-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9" t="str">
        <f>IF('BSP1'!D109&lt;&gt;"",'BSP1'!D109,"")</f>
        <v xml:space="preserve">១.‌១.៦.៤.សកម្មភាពទី៤៖ ការតាមដាន និងវាយតម្លៃ ការវិនិយោគសាធារណៈ </v>
      </c>
      <c r="D111" s="269" t="str">
        <f>IF('BSP1'!F109&lt;&gt;"",'BSP1'!F109,"")</f>
        <v/>
      </c>
      <c r="E111" s="326"/>
      <c r="F111" s="2" t="str">
        <f t="shared" si="5"/>
        <v>-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60" t="str">
        <f>IF('BSP1'!D110&lt;&gt;"",'BSP1'!D110,"")</f>
        <v xml:space="preserve">១.‌១.៦.៤.សកម្មភាពទី៤៖ ការតាមដាន និងវាយតម្លៃ ការវិនិយោគសាធារណៈ </v>
      </c>
      <c r="D112" s="270" t="str">
        <f>IF('BSP1'!F110&lt;&gt;"",'BSP1'!F110,"")</f>
        <v/>
      </c>
      <c r="E112" s="327"/>
      <c r="F112" s="2" t="str">
        <f t="shared" si="5"/>
        <v>-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9" t="str">
        <f>IF('BSP1'!D111&lt;&gt;"",'BSP1'!D111,"")</f>
        <v xml:space="preserve">១.‌១.៦.៤.សកម្មភាពទី៤៖ ការតាមដាន និងវាយតម្លៃ ការវិនិយោគសាធារណៈ </v>
      </c>
      <c r="D113" s="269" t="str">
        <f>IF('BSP1'!F111&lt;&gt;"",'BSP1'!F111,"")</f>
        <v/>
      </c>
      <c r="E113" s="326"/>
      <c r="F113" s="2" t="str">
        <f t="shared" si="5"/>
        <v>-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60" t="str">
        <f>IF('BSP1'!D112&lt;&gt;"",'BSP1'!D112,"")</f>
        <v xml:space="preserve">១.‌១.៦.៤.សកម្មភាពទី៤៖ ការតាមដាន និងវាយតម្លៃ ការវិនិយោគសាធារណៈ </v>
      </c>
      <c r="D114" s="270" t="str">
        <f>IF('BSP1'!F112&lt;&gt;"",'BSP1'!F112,"")</f>
        <v/>
      </c>
      <c r="E114" s="327"/>
      <c r="F114" s="2" t="str">
        <f t="shared" si="5"/>
        <v>-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9" t="str">
        <f>IF('BSP1'!D113&lt;&gt;"",'BSP1'!D113,"")</f>
        <v xml:space="preserve">១.‌១.៦.៤.សកម្មភាពទី៤៖ ការតាមដាន និងវាយតម្លៃ ការវិនិយោគសាធារណៈ </v>
      </c>
      <c r="D115" s="269" t="str">
        <f>IF('BSP1'!F113&lt;&gt;"",'BSP1'!F113,"")</f>
        <v/>
      </c>
      <c r="E115" s="326"/>
      <c r="F115" s="2" t="str">
        <f t="shared" si="5"/>
        <v>-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60" t="str">
        <f>IF('BSP1'!D114&lt;&gt;"",'BSP1'!D114,"")</f>
        <v xml:space="preserve">១.‌១.៦.៤.សកម្មភាពទី៤៖ ការតាមដាន និងវាយតម្លៃ ការវិនិយោគសាធារណៈ </v>
      </c>
      <c r="D116" s="270" t="str">
        <f>IF('BSP1'!F114&lt;&gt;"",'BSP1'!F114,"")</f>
        <v/>
      </c>
      <c r="E116" s="327"/>
      <c r="F116" s="2" t="str">
        <f t="shared" si="5"/>
        <v>-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9" t="str">
        <f>IF('BSP1'!D115&lt;&gt;"",'BSP1'!D115,"")</f>
        <v xml:space="preserve">១.‌១.៦.៤.សកម្មភាពទី៤៖ ការតាមដាន និងវាយតម្លៃ ការវិនិយោគសាធារណៈ </v>
      </c>
      <c r="D117" s="269" t="str">
        <f>IF('BSP1'!F115&lt;&gt;"",'BSP1'!F115,"")</f>
        <v/>
      </c>
      <c r="E117" s="326"/>
      <c r="F117" s="2" t="str">
        <f t="shared" si="5"/>
        <v>-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60" t="str">
        <f>IF('BSP1'!D116&lt;&gt;"",'BSP1'!D116,"")</f>
        <v xml:space="preserve">១.‌១.៦.៤.សកម្មភាពទី៤៖ ការតាមដាន និងវាយតម្លៃ ការវិនិយោគសាធារណៈ </v>
      </c>
      <c r="D118" s="270" t="str">
        <f>IF('BSP1'!F116&lt;&gt;"",'BSP1'!F116,"")</f>
        <v/>
      </c>
      <c r="E118" s="327"/>
      <c r="F118" s="2" t="str">
        <f t="shared" si="5"/>
        <v>-</v>
      </c>
    </row>
    <row r="119" spans="1:6" s="2" customFormat="1" ht="29.25" customHeight="1">
      <c r="A119" s="263" t="e">
        <f t="shared" ref="A119" si="12">LEFT(B119,5)</f>
        <v>#REF!</v>
      </c>
      <c r="B119" s="262" t="e">
        <f>$B$14&amp;"09"</f>
        <v>#REF!</v>
      </c>
      <c r="C119" s="264" t="str">
        <f>IF('BSP1'!D117&lt;&gt;"",'BSP1'!D117,"")</f>
        <v xml:space="preserve">១.‌១.៦.៤.សកម្មភាពទី៤៖ ការតាមដាន និងវាយតម្លៃ ការវិនិយោគសាធារណៈ </v>
      </c>
      <c r="D119" s="271" t="str">
        <f>IF('BSP1'!F117&lt;&gt;"",'BSP1'!F117,"")</f>
        <v/>
      </c>
      <c r="E119" s="325"/>
      <c r="F119" s="2" t="str">
        <f t="shared" si="5"/>
        <v>-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60" t="str">
        <f>IF('BSP1'!D118&lt;&gt;"",'BSP1'!D118,"")</f>
        <v xml:space="preserve">១.‌១.៦.៤.សកម្មភាពទី៤៖ ការតាមដាន និងវាយតម្លៃ ការវិនិយោគសាធារណៈ </v>
      </c>
      <c r="D120" s="270" t="str">
        <f>IF('BSP1'!F118&lt;&gt;"",'BSP1'!F118,"")</f>
        <v/>
      </c>
      <c r="E120" s="327"/>
      <c r="F120" s="2" t="str">
        <f t="shared" si="5"/>
        <v>-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60" t="str">
        <f>IF('BSP1'!D119&lt;&gt;"",'BSP1'!D119,"")</f>
        <v xml:space="preserve">១.‌១.៦.៤.សកម្មភាពទី៤៖ ការតាមដាន និងវាយតម្លៃ ការវិនិយោគសាធារណៈ </v>
      </c>
      <c r="D121" s="270" t="str">
        <f>IF('BSP1'!F119&lt;&gt;"",'BSP1'!F119,"")</f>
        <v/>
      </c>
      <c r="E121" s="327"/>
      <c r="F121" s="2" t="str">
        <f t="shared" si="5"/>
        <v>-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9" t="str">
        <f>IF('BSP1'!D120&lt;&gt;"",'BSP1'!D120,"")</f>
        <v xml:space="preserve">១.‌១.៦.៤.សកម្មភាពទី៤៖ ការតាមដាន និងវាយតម្លៃ ការវិនិយោគសាធារណៈ </v>
      </c>
      <c r="D122" s="269" t="str">
        <f>IF('BSP1'!F120&lt;&gt;"",'BSP1'!F120,"")</f>
        <v/>
      </c>
      <c r="E122" s="326"/>
      <c r="F122" s="2" t="str">
        <f t="shared" si="5"/>
        <v>-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60" t="str">
        <f>IF('BSP1'!D121&lt;&gt;"",'BSP1'!D121,"")</f>
        <v xml:space="preserve">១.‌១.៦.៤.សកម្មភាពទី៤៖ ការតាមដាន និងវាយតម្លៃ ការវិនិយោគសាធារណៈ </v>
      </c>
      <c r="D123" s="270" t="str">
        <f>IF('BSP1'!F121&lt;&gt;"",'BSP1'!F121,"")</f>
        <v/>
      </c>
      <c r="E123" s="327"/>
      <c r="F123" s="2" t="str">
        <f t="shared" si="5"/>
        <v>-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9" t="str">
        <f>IF('BSP1'!D122&lt;&gt;"",'BSP1'!D122,"")</f>
        <v xml:space="preserve">១.‌១.៦.៤.សកម្មភាពទី៤៖ ការតាមដាន និងវាយតម្លៃ ការវិនិយោគសាធារណៈ </v>
      </c>
      <c r="D124" s="269" t="str">
        <f>IF('BSP1'!F122&lt;&gt;"",'BSP1'!F122,"")</f>
        <v/>
      </c>
      <c r="E124" s="326"/>
      <c r="F124" s="2" t="str">
        <f t="shared" si="5"/>
        <v>-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60" t="str">
        <f>IF('BSP1'!D123&lt;&gt;"",'BSP1'!D123,"")</f>
        <v xml:space="preserve">១.‌១.៦.៤.សកម្មភាពទី៤៖ ការតាមដាន និងវាយតម្លៃ ការវិនិយោគសាធារណៈ </v>
      </c>
      <c r="D125" s="270" t="str">
        <f>IF('BSP1'!F123&lt;&gt;"",'BSP1'!F123,"")</f>
        <v/>
      </c>
      <c r="E125" s="327"/>
      <c r="F125" s="2" t="str">
        <f t="shared" si="5"/>
        <v>-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9" t="str">
        <f>IF('BSP1'!D124&lt;&gt;"",'BSP1'!D124,"")</f>
        <v xml:space="preserve">១.‌១.៦.៤.សកម្មភាពទី៤៖ ការតាមដាន និងវាយតម្លៃ ការវិនិយោគសាធារណៈ </v>
      </c>
      <c r="D126" s="269" t="str">
        <f>IF('BSP1'!F124&lt;&gt;"",'BSP1'!F124,"")</f>
        <v/>
      </c>
      <c r="E126" s="326"/>
      <c r="F126" s="2" t="str">
        <f t="shared" si="5"/>
        <v>-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60" t="str">
        <f>IF('BSP1'!D125&lt;&gt;"",'BSP1'!D125,"")</f>
        <v xml:space="preserve">១.‌១.៦.៤.សកម្មភាពទី៤៖ ការតាមដាន និងវាយតម្លៃ ការវិនិយោគសាធារណៈ </v>
      </c>
      <c r="D127" s="270" t="str">
        <f>IF('BSP1'!F125&lt;&gt;"",'BSP1'!F125,"")</f>
        <v/>
      </c>
      <c r="E127" s="327"/>
      <c r="F127" s="2" t="str">
        <f t="shared" si="5"/>
        <v>-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9" t="str">
        <f>IF('BSP1'!D126&lt;&gt;"",'BSP1'!D126,"")</f>
        <v xml:space="preserve">១.‌១.៦.៤.សកម្មភាពទី៤៖ ការតាមដាន និងវាយតម្លៃ ការវិនិយោគសាធារណៈ </v>
      </c>
      <c r="D128" s="269" t="str">
        <f>IF('BSP1'!F126&lt;&gt;"",'BSP1'!F126,"")</f>
        <v/>
      </c>
      <c r="E128" s="326"/>
      <c r="F128" s="2" t="str">
        <f t="shared" si="5"/>
        <v>-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60" t="str">
        <f>IF('BSP1'!D127&lt;&gt;"",'BSP1'!D127,"")</f>
        <v xml:space="preserve">១.‌១.៦.៤.សកម្មភាពទី៤៖ ការតាមដាន និងវាយតម្លៃ ការវិនិយោគសាធារណៈ </v>
      </c>
      <c r="D129" s="270" t="str">
        <f>IF('BSP1'!F127&lt;&gt;"",'BSP1'!F127,"")</f>
        <v/>
      </c>
      <c r="E129" s="327"/>
      <c r="F129" s="2" t="str">
        <f t="shared" si="5"/>
        <v>-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9" t="str">
        <f>IF('BSP1'!D128&lt;&gt;"",'BSP1'!D128,"")</f>
        <v xml:space="preserve">១.‌១.៦.៤.សកម្មភាពទី៤៖ ការតាមដាន និងវាយតម្លៃ ការវិនិយោគសាធារណៈ </v>
      </c>
      <c r="D130" s="269" t="str">
        <f>IF('BSP1'!F128&lt;&gt;"",'BSP1'!F128,"")</f>
        <v/>
      </c>
      <c r="E130" s="326"/>
      <c r="F130" s="2" t="str">
        <f t="shared" si="5"/>
        <v>-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60" t="str">
        <f>IF('BSP1'!D129&lt;&gt;"",'BSP1'!D129,"")</f>
        <v xml:space="preserve">១.‌១.៦.៤.សកម្មភាពទី៤៖ ការតាមដាន និងវាយតម្លៃ ការវិនិយោគសាធារណៈ </v>
      </c>
      <c r="D131" s="270" t="str">
        <f>IF('BSP1'!F129&lt;&gt;"",'BSP1'!F129,"")</f>
        <v/>
      </c>
      <c r="E131" s="327"/>
      <c r="F131" s="2" t="str">
        <f t="shared" si="5"/>
        <v>-</v>
      </c>
    </row>
    <row r="132" spans="1:6" s="2" customFormat="1" ht="29.25" customHeight="1">
      <c r="A132" s="263" t="e">
        <f t="shared" ref="A132" si="14">LEFT(B132,5)</f>
        <v>#REF!</v>
      </c>
      <c r="B132" s="262" t="e">
        <f>$B$14&amp;"10"</f>
        <v>#REF!</v>
      </c>
      <c r="C132" s="264" t="str">
        <f>IF('BSP1'!D130&lt;&gt;"",'BSP1'!D130,"")</f>
        <v xml:space="preserve">១.‌១.៦.៤.សកម្មភាពទី៤៖ ការតាមដាន និងវាយតម្លៃ ការវិនិយោគសាធារណៈ </v>
      </c>
      <c r="D132" s="271" t="str">
        <f>IF('BSP1'!F130&lt;&gt;"",'BSP1'!F130,"")</f>
        <v/>
      </c>
      <c r="E132" s="325"/>
      <c r="F132" s="2" t="str">
        <f t="shared" si="5"/>
        <v>-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60" t="str">
        <f>IF('BSP1'!D131&lt;&gt;"",'BSP1'!D131,"")</f>
        <v xml:space="preserve">១.‌១.៦.៤.សកម្មភាពទី៤៖ ការតាមដាន និងវាយតម្លៃ ការវិនិយោគសាធារណៈ </v>
      </c>
      <c r="D133" s="270" t="str">
        <f>IF('BSP1'!F131&lt;&gt;"",'BSP1'!F131,"")</f>
        <v/>
      </c>
      <c r="E133" s="327"/>
      <c r="F133" s="2" t="str">
        <f t="shared" si="5"/>
        <v>-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60" t="str">
        <f>IF('BSP1'!D132&lt;&gt;"",'BSP1'!D132,"")</f>
        <v xml:space="preserve">១.‌១.៦.៤.សកម្មភាពទី៤៖ ការតាមដាន និងវាយតម្លៃ ការវិនិយោគសាធារណៈ </v>
      </c>
      <c r="D134" s="270" t="str">
        <f>IF('BSP1'!F132&lt;&gt;"",'BSP1'!F132,"")</f>
        <v/>
      </c>
      <c r="E134" s="327"/>
      <c r="F134" s="2" t="str">
        <f t="shared" si="5"/>
        <v>-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9" t="str">
        <f>IF('BSP1'!D133&lt;&gt;"",'BSP1'!D133,"")</f>
        <v xml:space="preserve">១.‌១.៦.៤.សកម្មភាពទី៤៖ ការតាមដាន និងវាយតម្លៃ ការវិនិយោគសាធារណៈ </v>
      </c>
      <c r="D135" s="269" t="str">
        <f>IF('BSP1'!F133&lt;&gt;"",'BSP1'!F133,"")</f>
        <v/>
      </c>
      <c r="E135" s="326"/>
      <c r="F135" s="2" t="str">
        <f t="shared" si="5"/>
        <v>-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60" t="str">
        <f>IF('BSP1'!D134&lt;&gt;"",'BSP1'!D134,"")</f>
        <v xml:space="preserve">១.‌១.៦.៤.សកម្មភាពទី៤៖ ការតាមដាន និងវាយតម្លៃ ការវិនិយោគសាធារណៈ </v>
      </c>
      <c r="D136" s="270" t="str">
        <f>IF('BSP1'!F134&lt;&gt;"",'BSP1'!F134,"")</f>
        <v/>
      </c>
      <c r="E136" s="327"/>
      <c r="F136" s="2" t="str">
        <f t="shared" si="5"/>
        <v>-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9" t="str">
        <f>IF('BSP1'!D135&lt;&gt;"",'BSP1'!D135,"")</f>
        <v xml:space="preserve">១.‌១.៦.៤.សកម្មភាពទី៤៖ ការតាមដាន និងវាយតម្លៃ ការវិនិយោគសាធារណៈ </v>
      </c>
      <c r="D137" s="269" t="str">
        <f>IF('BSP1'!F135&lt;&gt;"",'BSP1'!F135,"")</f>
        <v/>
      </c>
      <c r="E137" s="326"/>
      <c r="F137" s="2" t="str">
        <f t="shared" si="5"/>
        <v>-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60" t="str">
        <f>IF('BSP1'!D136&lt;&gt;"",'BSP1'!D136,"")</f>
        <v xml:space="preserve">១.‌១.៦.៤.សកម្មភាពទី៤៖ ការតាមដាន និងវាយតម្លៃ ការវិនិយោគសាធារណៈ </v>
      </c>
      <c r="D138" s="270" t="str">
        <f>IF('BSP1'!F136&lt;&gt;"",'BSP1'!F136,"")</f>
        <v/>
      </c>
      <c r="E138" s="327"/>
      <c r="F138" s="2" t="str">
        <f t="shared" si="5"/>
        <v>-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9" t="str">
        <f>IF('BSP1'!D137&lt;&gt;"",'BSP1'!D137,"")</f>
        <v xml:space="preserve">១.‌១.៦.៤.សកម្មភាពទី៤៖ ការតាមដាន និងវាយតម្លៃ ការវិនិយោគសាធារណៈ </v>
      </c>
      <c r="D139" s="269" t="str">
        <f>IF('BSP1'!F137&lt;&gt;"",'BSP1'!F137,"")</f>
        <v/>
      </c>
      <c r="E139" s="326"/>
      <c r="F139" s="2" t="str">
        <f t="shared" si="5"/>
        <v>-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60" t="str">
        <f>IF('BSP1'!D138&lt;&gt;"",'BSP1'!D138,"")</f>
        <v xml:space="preserve">១.‌១.៦.៤.សកម្មភាពទី៤៖ ការតាមដាន និងវាយតម្លៃ ការវិនិយោគសាធារណៈ </v>
      </c>
      <c r="D140" s="270" t="str">
        <f>IF('BSP1'!F138&lt;&gt;"",'BSP1'!F138,"")</f>
        <v/>
      </c>
      <c r="E140" s="327"/>
      <c r="F140" s="2" t="str">
        <f t="shared" si="5"/>
        <v>-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9" t="str">
        <f>IF('BSP1'!D139&lt;&gt;"",'BSP1'!D139,"")</f>
        <v xml:space="preserve">១.‌១.៦.៤.សកម្មភាពទី៤៖ ការតាមដាន និងវាយតម្លៃ ការវិនិយោគសាធារណៈ </v>
      </c>
      <c r="D141" s="269" t="str">
        <f>IF('BSP1'!F139&lt;&gt;"",'BSP1'!F139,"")</f>
        <v/>
      </c>
      <c r="E141" s="326"/>
      <c r="F141" s="2" t="str">
        <f t="shared" si="5"/>
        <v>-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60" t="str">
        <f>IF('BSP1'!D140&lt;&gt;"",'BSP1'!D140,"")</f>
        <v xml:space="preserve">១.‌១.៦.៤.សកម្មភាពទី៤៖ ការតាមដាន និងវាយតម្លៃ ការវិនិយោគសាធារណៈ </v>
      </c>
      <c r="D142" s="270" t="str">
        <f>IF('BSP1'!F140&lt;&gt;"",'BSP1'!F140,"")</f>
        <v/>
      </c>
      <c r="E142" s="327"/>
      <c r="F142" s="2" t="str">
        <f t="shared" ref="F142:F205" si="16">IF(AND(C142&lt;&gt;"",D142&lt;&gt;""),"ok","-")</f>
        <v>-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9" t="str">
        <f>IF('BSP1'!D141&lt;&gt;"",'BSP1'!D141,"")</f>
        <v xml:space="preserve">១.‌១.៦.៤.សកម្មភាពទី៤៖ ការតាមដាន និងវាយតម្លៃ ការវិនិយោគសាធារណៈ </v>
      </c>
      <c r="D143" s="269" t="str">
        <f>IF('BSP1'!F141&lt;&gt;"",'BSP1'!F141,"")</f>
        <v/>
      </c>
      <c r="E143" s="326"/>
      <c r="F143" s="2" t="str">
        <f t="shared" si="16"/>
        <v>-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60" t="str">
        <f>IF('BSP1'!D142&lt;&gt;"",'BSP1'!D142,"")</f>
        <v xml:space="preserve">១.‌១.៦.៤.សកម្មភាពទី៤៖ ការតាមដាន និងវាយតម្លៃ ការវិនិយោគសាធារណៈ </v>
      </c>
      <c r="D144" s="270" t="str">
        <f>IF('BSP1'!F142&lt;&gt;"",'BSP1'!F142,"")</f>
        <v/>
      </c>
      <c r="E144" s="327"/>
      <c r="F144" s="2" t="str">
        <f t="shared" si="16"/>
        <v>-</v>
      </c>
    </row>
    <row r="145" spans="1:6" s="2" customFormat="1" ht="29.25" customHeight="1">
      <c r="A145" s="263" t="e">
        <f t="shared" ref="A145" si="17">LEFT(B145,5)</f>
        <v>#REF!</v>
      </c>
      <c r="B145" s="262" t="e">
        <f>$B$14&amp;"11"</f>
        <v>#REF!</v>
      </c>
      <c r="C145" s="264" t="str">
        <f>IF('BSP1'!D143&lt;&gt;"",'BSP1'!D143,"")</f>
        <v xml:space="preserve">១.‌១.៦.៤.សកម្មភាពទី៤៖ ការតាមដាន និងវាយតម្លៃ ការវិនិយោគសាធារណៈ </v>
      </c>
      <c r="D145" s="271" t="str">
        <f>IF('BSP1'!F143&lt;&gt;"",'BSP1'!F143,"")</f>
        <v/>
      </c>
      <c r="E145" s="325"/>
      <c r="F145" s="2" t="str">
        <f t="shared" si="16"/>
        <v>-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60" t="str">
        <f>IF('BSP1'!D144&lt;&gt;"",'BSP1'!D144,"")</f>
        <v xml:space="preserve">១.‌១.៦.៤.សកម្មភាពទី៤៖ ការតាមដាន និងវាយតម្លៃ ការវិនិយោគសាធារណៈ </v>
      </c>
      <c r="D146" s="270" t="str">
        <f>IF('BSP1'!F144&lt;&gt;"",'BSP1'!F144,"")</f>
        <v/>
      </c>
      <c r="E146" s="327"/>
      <c r="F146" s="2" t="str">
        <f t="shared" si="16"/>
        <v>-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60" t="str">
        <f>IF('BSP1'!D145&lt;&gt;"",'BSP1'!D145,"")</f>
        <v xml:space="preserve">១.‌១.៦.៤.សកម្មភាពទី៤៖ ការតាមដាន និងវាយតម្លៃ ការវិនិយោគសាធារណៈ </v>
      </c>
      <c r="D147" s="270" t="str">
        <f>IF('BSP1'!F145&lt;&gt;"",'BSP1'!F145,"")</f>
        <v/>
      </c>
      <c r="E147" s="327"/>
      <c r="F147" s="2" t="str">
        <f t="shared" si="16"/>
        <v>-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9" t="str">
        <f>IF('BSP1'!D146&lt;&gt;"",'BSP1'!D146,"")</f>
        <v xml:space="preserve">១.‌១.៦.៤.សកម្មភាពទី៤៖ ការតាមដាន និងវាយតម្លៃ ការវិនិយោគសាធារណៈ </v>
      </c>
      <c r="D148" s="269" t="str">
        <f>IF('BSP1'!F146&lt;&gt;"",'BSP1'!F146,"")</f>
        <v/>
      </c>
      <c r="E148" s="326"/>
      <c r="F148" s="2" t="str">
        <f t="shared" si="16"/>
        <v>-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60" t="str">
        <f>IF('BSP1'!D147&lt;&gt;"",'BSP1'!D147,"")</f>
        <v xml:space="preserve">១.‌១.៦.៤.សកម្មភាពទី៤៖ ការតាមដាន និងវាយតម្លៃ ការវិនិយោគសាធារណៈ </v>
      </c>
      <c r="D149" s="270" t="str">
        <f>IF('BSP1'!F147&lt;&gt;"",'BSP1'!F147,"")</f>
        <v/>
      </c>
      <c r="E149" s="327"/>
      <c r="F149" s="2" t="str">
        <f t="shared" si="16"/>
        <v>-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9" t="str">
        <f>IF('BSP1'!D148&lt;&gt;"",'BSP1'!D148,"")</f>
        <v xml:space="preserve">១.‌១.៦.៤.សកម្មភាពទី៤៖ ការតាមដាន និងវាយតម្លៃ ការវិនិយោគសាធារណៈ </v>
      </c>
      <c r="D150" s="269" t="str">
        <f>IF('BSP1'!F148&lt;&gt;"",'BSP1'!F148,"")</f>
        <v/>
      </c>
      <c r="E150" s="326"/>
      <c r="F150" s="2" t="str">
        <f t="shared" si="16"/>
        <v>-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60" t="str">
        <f>IF('BSP1'!D149&lt;&gt;"",'BSP1'!D149,"")</f>
        <v xml:space="preserve">១.‌១.៦.៤.សកម្មភាពទី៤៖ ការតាមដាន និងវាយតម្លៃ ការវិនិយោគសាធារណៈ </v>
      </c>
      <c r="D151" s="270" t="str">
        <f>IF('BSP1'!F149&lt;&gt;"",'BSP1'!F149,"")</f>
        <v/>
      </c>
      <c r="E151" s="327"/>
      <c r="F151" s="2" t="str">
        <f t="shared" si="16"/>
        <v>-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9" t="str">
        <f>IF('BSP1'!D150&lt;&gt;"",'BSP1'!D150,"")</f>
        <v xml:space="preserve">១.‌១.៦.៤.សកម្មភាពទី៤៖ ការតាមដាន និងវាយតម្លៃ ការវិនិយោគសាធារណៈ </v>
      </c>
      <c r="D152" s="269" t="str">
        <f>IF('BSP1'!F150&lt;&gt;"",'BSP1'!F150,"")</f>
        <v/>
      </c>
      <c r="E152" s="326"/>
      <c r="F152" s="2" t="str">
        <f t="shared" si="16"/>
        <v>-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60" t="str">
        <f>IF('BSP1'!D151&lt;&gt;"",'BSP1'!D151,"")</f>
        <v xml:space="preserve">១.‌១.៦.៤.សកម្មភាពទី៤៖ ការតាមដាន និងវាយតម្លៃ ការវិនិយោគសាធារណៈ </v>
      </c>
      <c r="D153" s="270" t="str">
        <f>IF('BSP1'!F151&lt;&gt;"",'BSP1'!F151,"")</f>
        <v/>
      </c>
      <c r="E153" s="327"/>
      <c r="F153" s="2" t="str">
        <f t="shared" si="16"/>
        <v>-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9" t="str">
        <f>IF('BSP1'!D152&lt;&gt;"",'BSP1'!D152,"")</f>
        <v xml:space="preserve">១.‌១.៦.៤.សកម្មភាពទី៤៖ ការតាមដាន និងវាយតម្លៃ ការវិនិយោគសាធារណៈ </v>
      </c>
      <c r="D154" s="269" t="str">
        <f>IF('BSP1'!F152&lt;&gt;"",'BSP1'!F152,"")</f>
        <v/>
      </c>
      <c r="E154" s="326"/>
      <c r="F154" s="2" t="str">
        <f t="shared" si="16"/>
        <v>-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60" t="str">
        <f>IF('BSP1'!D153&lt;&gt;"",'BSP1'!D153,"")</f>
        <v xml:space="preserve">១.‌១.៦.៤.សកម្មភាពទី៤៖ ការតាមដាន និងវាយតម្លៃ ការវិនិយោគសាធារណៈ </v>
      </c>
      <c r="D155" s="270" t="str">
        <f>IF('BSP1'!F153&lt;&gt;"",'BSP1'!F153,"")</f>
        <v/>
      </c>
      <c r="E155" s="327"/>
      <c r="F155" s="2" t="str">
        <f t="shared" si="16"/>
        <v>-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9" t="str">
        <f>IF('BSP1'!D154&lt;&gt;"",'BSP1'!D154,"")</f>
        <v xml:space="preserve">១.‌១.៦.៤.សកម្មភាពទី៤៖ ការតាមដាន និងវាយតម្លៃ ការវិនិយោគសាធារណៈ </v>
      </c>
      <c r="D156" s="269" t="str">
        <f>IF('BSP1'!F154&lt;&gt;"",'BSP1'!F154,"")</f>
        <v/>
      </c>
      <c r="E156" s="326"/>
      <c r="F156" s="2" t="str">
        <f t="shared" si="16"/>
        <v>-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60" t="str">
        <f>IF('BSP1'!D155&lt;&gt;"",'BSP1'!D155,"")</f>
        <v xml:space="preserve">១.‌១.៦.៤.សកម្មភាពទី៤៖ ការតាមដាន និងវាយតម្លៃ ការវិនិយោគសាធារណៈ </v>
      </c>
      <c r="D157" s="270" t="str">
        <f>IF('BSP1'!F155&lt;&gt;"",'BSP1'!F155,"")</f>
        <v/>
      </c>
      <c r="E157" s="327"/>
      <c r="F157" s="2" t="str">
        <f t="shared" si="16"/>
        <v>-</v>
      </c>
    </row>
    <row r="158" spans="1:6" s="2" customFormat="1" ht="29.25" customHeight="1">
      <c r="A158" s="263" t="e">
        <f t="shared" ref="A158" si="19">LEFT(B158,5)</f>
        <v>#REF!</v>
      </c>
      <c r="B158" s="262" t="e">
        <f>$B$14&amp;"12"</f>
        <v>#REF!</v>
      </c>
      <c r="C158" s="264" t="str">
        <f>IF('BSP1'!D156&lt;&gt;"",'BSP1'!D156,"")</f>
        <v xml:space="preserve">១.‌១.៦.៤.សកម្មភាពទី៤៖ ការតាមដាន និងវាយតម្លៃ ការវិនិយោគសាធារណៈ </v>
      </c>
      <c r="D158" s="271" t="str">
        <f>IF('BSP1'!F156&lt;&gt;"",'BSP1'!F156,"")</f>
        <v/>
      </c>
      <c r="E158" s="325"/>
      <c r="F158" s="2" t="str">
        <f t="shared" si="16"/>
        <v>-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60" t="str">
        <f>IF('BSP1'!D157&lt;&gt;"",'BSP1'!D157,"")</f>
        <v xml:space="preserve">១.‌១.៦.៤.សកម្មភាពទី៤៖ ការតាមដាន និងវាយតម្លៃ ការវិនិយោគសាធារណៈ </v>
      </c>
      <c r="D159" s="270" t="str">
        <f>IF('BSP1'!F157&lt;&gt;"",'BSP1'!F157,"")</f>
        <v/>
      </c>
      <c r="E159" s="327"/>
      <c r="F159" s="2" t="str">
        <f t="shared" si="16"/>
        <v>-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60" t="str">
        <f>IF('BSP1'!D158&lt;&gt;"",'BSP1'!D158,"")</f>
        <v xml:space="preserve">១.‌១.៦.៤.សកម្មភាពទី៤៖ ការតាមដាន និងវាយតម្លៃ ការវិនិយោគសាធារណៈ </v>
      </c>
      <c r="D160" s="270" t="str">
        <f>IF('BSP1'!F158&lt;&gt;"",'BSP1'!F158,"")</f>
        <v/>
      </c>
      <c r="E160" s="327"/>
      <c r="F160" s="2" t="str">
        <f t="shared" si="16"/>
        <v>-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9" t="str">
        <f>IF('BSP1'!D159&lt;&gt;"",'BSP1'!D159,"")</f>
        <v xml:space="preserve">១.‌១.៦.៤.សកម្មភាពទី៤៖ ការតាមដាន និងវាយតម្លៃ ការវិនិយោគសាធារណៈ </v>
      </c>
      <c r="D161" s="269" t="str">
        <f>IF('BSP1'!F159&lt;&gt;"",'BSP1'!F159,"")</f>
        <v/>
      </c>
      <c r="E161" s="326"/>
      <c r="F161" s="2" t="str">
        <f t="shared" si="16"/>
        <v>-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60" t="str">
        <f>IF('BSP1'!D160&lt;&gt;"",'BSP1'!D160,"")</f>
        <v xml:space="preserve">១.‌១.៦.៤.សកម្មភាពទី៤៖ ការតាមដាន និងវាយតម្លៃ ការវិនិយោគសាធារណៈ </v>
      </c>
      <c r="D162" s="270" t="str">
        <f>IF('BSP1'!F160&lt;&gt;"",'BSP1'!F160,"")</f>
        <v/>
      </c>
      <c r="E162" s="327"/>
      <c r="F162" s="2" t="str">
        <f t="shared" si="16"/>
        <v>-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9" t="str">
        <f>IF('BSP1'!D161&lt;&gt;"",'BSP1'!D161,"")</f>
        <v xml:space="preserve">១.‌១.៦.៤.សកម្មភាពទី៤៖ ការតាមដាន និងវាយតម្លៃ ការវិនិយោគសាធារណៈ </v>
      </c>
      <c r="D163" s="269" t="str">
        <f>IF('BSP1'!F161&lt;&gt;"",'BSP1'!F161,"")</f>
        <v/>
      </c>
      <c r="E163" s="326"/>
      <c r="F163" s="2" t="str">
        <f t="shared" si="16"/>
        <v>-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60" t="str">
        <f>IF('BSP1'!D162&lt;&gt;"",'BSP1'!D162,"")</f>
        <v xml:space="preserve">១.‌១.៦.៤.សកម្មភាពទី៤៖ ការតាមដាន និងវាយតម្លៃ ការវិនិយោគសាធារណៈ </v>
      </c>
      <c r="D164" s="270" t="str">
        <f>IF('BSP1'!F162&lt;&gt;"",'BSP1'!F162,"")</f>
        <v/>
      </c>
      <c r="E164" s="327"/>
      <c r="F164" s="2" t="str">
        <f t="shared" si="16"/>
        <v>-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9" t="str">
        <f>IF('BSP1'!D163&lt;&gt;"",'BSP1'!D163,"")</f>
        <v xml:space="preserve">១.‌១.៦.៤.សកម្មភាពទី៤៖ ការតាមដាន និងវាយតម្លៃ ការវិនិយោគសាធារណៈ </v>
      </c>
      <c r="D165" s="269" t="str">
        <f>IF('BSP1'!F163&lt;&gt;"",'BSP1'!F163,"")</f>
        <v/>
      </c>
      <c r="E165" s="326"/>
      <c r="F165" s="2" t="str">
        <f t="shared" si="16"/>
        <v>-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60" t="str">
        <f>IF('BSP1'!D164&lt;&gt;"",'BSP1'!D164,"")</f>
        <v xml:space="preserve">១.‌១.៦.៤.សកម្មភាពទី៤៖ ការតាមដាន និងវាយតម្លៃ ការវិនិយោគសាធារណៈ </v>
      </c>
      <c r="D166" s="270" t="str">
        <f>IF('BSP1'!F164&lt;&gt;"",'BSP1'!F164,"")</f>
        <v/>
      </c>
      <c r="E166" s="327"/>
      <c r="F166" s="2" t="str">
        <f t="shared" si="16"/>
        <v>-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9" t="str">
        <f>IF('BSP1'!D165&lt;&gt;"",'BSP1'!D165,"")</f>
        <v xml:space="preserve">១.‌១.៦.៤.សកម្មភាពទី៤៖ ការតាមដាន និងវាយតម្លៃ ការវិនិយោគសាធារណៈ </v>
      </c>
      <c r="D167" s="269" t="str">
        <f>IF('BSP1'!F165&lt;&gt;"",'BSP1'!F165,"")</f>
        <v/>
      </c>
      <c r="E167" s="326"/>
      <c r="F167" s="2" t="str">
        <f t="shared" si="16"/>
        <v>-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60" t="str">
        <f>IF('BSP1'!D166&lt;&gt;"",'BSP1'!D166,"")</f>
        <v xml:space="preserve">១.‌១.៦.៤.សកម្មភាពទី៤៖ ការតាមដាន និងវាយតម្លៃ ការវិនិយោគសាធារណៈ </v>
      </c>
      <c r="D168" s="270" t="str">
        <f>IF('BSP1'!F166&lt;&gt;"",'BSP1'!F166,"")</f>
        <v/>
      </c>
      <c r="E168" s="327"/>
      <c r="F168" s="2" t="str">
        <f t="shared" si="16"/>
        <v>-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9" t="str">
        <f>IF('BSP1'!D167&lt;&gt;"",'BSP1'!D167,"")</f>
        <v xml:space="preserve">១.‌១.៦.៤.សកម្មភាពទី៤៖ ការតាមដាន និងវាយតម្លៃ ការវិនិយោគសាធារណៈ </v>
      </c>
      <c r="D169" s="269" t="str">
        <f>IF('BSP1'!F167&lt;&gt;"",'BSP1'!F167,"")</f>
        <v/>
      </c>
      <c r="E169" s="326"/>
      <c r="F169" s="2" t="str">
        <f t="shared" si="16"/>
        <v>-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60" t="str">
        <f>IF('BSP1'!D168&lt;&gt;"",'BSP1'!D168,"")</f>
        <v xml:space="preserve">១.‌១.៦.៤.សកម្មភាពទី៤៖ ការតាមដាន និងវាយតម្លៃ ការវិនិយោគសាធារណៈ </v>
      </c>
      <c r="D170" s="270" t="str">
        <f>IF('BSP1'!F168&lt;&gt;"",'BSP1'!F168,"")</f>
        <v/>
      </c>
      <c r="E170" s="327"/>
      <c r="F170" s="2" t="str">
        <f t="shared" si="16"/>
        <v>-</v>
      </c>
    </row>
    <row r="171" spans="1:6" s="2" customFormat="1" ht="29.25" customHeight="1">
      <c r="A171" s="263" t="e">
        <f t="shared" ref="A171" si="21">LEFT(B171,5)</f>
        <v>#REF!</v>
      </c>
      <c r="B171" s="262" t="e">
        <f>$B$14&amp;"13"</f>
        <v>#REF!</v>
      </c>
      <c r="C171" s="264" t="str">
        <f>IF('BSP1'!D169&lt;&gt;"",'BSP1'!D169,"")</f>
        <v xml:space="preserve">១.‌១.៦.៤.សកម្មភាពទី៤៖ ការតាមដាន និងវាយតម្លៃ ការវិនិយោគសាធារណៈ </v>
      </c>
      <c r="D171" s="271" t="str">
        <f>IF('BSP1'!F169&lt;&gt;"",'BSP1'!F169,"")</f>
        <v/>
      </c>
      <c r="E171" s="325"/>
      <c r="F171" s="2" t="str">
        <f t="shared" si="16"/>
        <v>-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60" t="str">
        <f>IF('BSP1'!D170&lt;&gt;"",'BSP1'!D170,"")</f>
        <v xml:space="preserve">១.‌១.៦.៤.សកម្មភាពទី៤៖ ការតាមដាន និងវាយតម្លៃ ការវិនិយោគសាធារណៈ </v>
      </c>
      <c r="D172" s="270" t="str">
        <f>IF('BSP1'!F170&lt;&gt;"",'BSP1'!F170,"")</f>
        <v/>
      </c>
      <c r="E172" s="327"/>
      <c r="F172" s="2" t="str">
        <f t="shared" si="16"/>
        <v>-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60" t="str">
        <f>IF('BSP1'!D171&lt;&gt;"",'BSP1'!D171,"")</f>
        <v xml:space="preserve">១.‌១.៦.៤.សកម្មភាពទី៤៖ ការតាមដាន និងវាយតម្លៃ ការវិនិយោគសាធារណៈ </v>
      </c>
      <c r="D173" s="270" t="str">
        <f>IF('BSP1'!F171&lt;&gt;"",'BSP1'!F171,"")</f>
        <v/>
      </c>
      <c r="E173" s="327"/>
      <c r="F173" s="2" t="str">
        <f t="shared" si="16"/>
        <v>-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9" t="str">
        <f>IF('BSP1'!D172&lt;&gt;"",'BSP1'!D172,"")</f>
        <v xml:space="preserve">១.‌១.៦.៤.សកម្មភាពទី៤៖ ការតាមដាន និងវាយតម្លៃ ការវិនិយោគសាធារណៈ </v>
      </c>
      <c r="D174" s="269" t="str">
        <f>IF('BSP1'!F172&lt;&gt;"",'BSP1'!F172,"")</f>
        <v/>
      </c>
      <c r="E174" s="326"/>
      <c r="F174" s="2" t="str">
        <f t="shared" si="16"/>
        <v>-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60" t="str">
        <f>IF('BSP1'!D173&lt;&gt;"",'BSP1'!D173,"")</f>
        <v xml:space="preserve">១.‌១.៦.៤.សកម្មភាពទី៤៖ ការតាមដាន និងវាយតម្លៃ ការវិនិយោគសាធារណៈ </v>
      </c>
      <c r="D175" s="270" t="str">
        <f>IF('BSP1'!F173&lt;&gt;"",'BSP1'!F173,"")</f>
        <v/>
      </c>
      <c r="E175" s="327"/>
      <c r="F175" s="2" t="str">
        <f t="shared" si="16"/>
        <v>-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9" t="str">
        <f>IF('BSP1'!D174&lt;&gt;"",'BSP1'!D174,"")</f>
        <v xml:space="preserve">១.‌១.៦.៤.សកម្មភាពទី៤៖ ការតាមដាន និងវាយតម្លៃ ការវិនិយោគសាធារណៈ </v>
      </c>
      <c r="D176" s="269" t="str">
        <f>IF('BSP1'!F174&lt;&gt;"",'BSP1'!F174,"")</f>
        <v/>
      </c>
      <c r="E176" s="326"/>
      <c r="F176" s="2" t="str">
        <f t="shared" si="16"/>
        <v>-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60" t="str">
        <f>IF('BSP1'!D175&lt;&gt;"",'BSP1'!D175,"")</f>
        <v xml:space="preserve">១.‌១.៦.៤.សកម្មភាពទី៤៖ ការតាមដាន និងវាយតម្លៃ ការវិនិយោគសាធារណៈ </v>
      </c>
      <c r="D177" s="270" t="str">
        <f>IF('BSP1'!F175&lt;&gt;"",'BSP1'!F175,"")</f>
        <v/>
      </c>
      <c r="E177" s="327"/>
      <c r="F177" s="2" t="str">
        <f t="shared" si="16"/>
        <v>-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9" t="str">
        <f>IF('BSP1'!D176&lt;&gt;"",'BSP1'!D176,"")</f>
        <v xml:space="preserve">១.‌១.៦.៤.សកម្មភាពទី៤៖ ការតាមដាន និងវាយតម្លៃ ការវិនិយោគសាធារណៈ </v>
      </c>
      <c r="D178" s="269" t="str">
        <f>IF('BSP1'!F176&lt;&gt;"",'BSP1'!F176,"")</f>
        <v/>
      </c>
      <c r="E178" s="326"/>
      <c r="F178" s="2" t="str">
        <f t="shared" si="16"/>
        <v>-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60" t="str">
        <f>IF('BSP1'!D177&lt;&gt;"",'BSP1'!D177,"")</f>
        <v xml:space="preserve">១.‌១.៦.៤.សកម្មភាពទី៤៖ ការតាមដាន និងវាយតម្លៃ ការវិនិយោគសាធារណៈ </v>
      </c>
      <c r="D179" s="270" t="str">
        <f>IF('BSP1'!F177&lt;&gt;"",'BSP1'!F177,"")</f>
        <v/>
      </c>
      <c r="E179" s="327"/>
      <c r="F179" s="2" t="str">
        <f t="shared" si="16"/>
        <v>-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9" t="str">
        <f>IF('BSP1'!D178&lt;&gt;"",'BSP1'!D178,"")</f>
        <v xml:space="preserve">១.‌១.៦.៤.សកម្មភាពទី៤៖ ការតាមដាន និងវាយតម្លៃ ការវិនិយោគសាធារណៈ </v>
      </c>
      <c r="D180" s="269" t="str">
        <f>IF('BSP1'!F178&lt;&gt;"",'BSP1'!F178,"")</f>
        <v/>
      </c>
      <c r="E180" s="326"/>
      <c r="F180" s="2" t="str">
        <f t="shared" si="16"/>
        <v>-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60" t="str">
        <f>IF('BSP1'!D179&lt;&gt;"",'BSP1'!D179,"")</f>
        <v xml:space="preserve">១.‌១.៦.៤.សកម្មភាពទី៤៖ ការតាមដាន និងវាយតម្លៃ ការវិនិយោគសាធារណៈ </v>
      </c>
      <c r="D181" s="270" t="str">
        <f>IF('BSP1'!F179&lt;&gt;"",'BSP1'!F179,"")</f>
        <v/>
      </c>
      <c r="E181" s="327"/>
      <c r="F181" s="2" t="str">
        <f t="shared" si="16"/>
        <v>-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9" t="str">
        <f>IF('BSP1'!D180&lt;&gt;"",'BSP1'!D180,"")</f>
        <v xml:space="preserve">១.‌១.៦.៤.សកម្មភាពទី៤៖ ការតាមដាន និងវាយតម្លៃ ការវិនិយោគសាធារណៈ </v>
      </c>
      <c r="D182" s="269" t="str">
        <f>IF('BSP1'!F180&lt;&gt;"",'BSP1'!F180,"")</f>
        <v/>
      </c>
      <c r="E182" s="326"/>
      <c r="F182" s="2" t="str">
        <f t="shared" si="16"/>
        <v>-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60" t="str">
        <f>IF('BSP1'!D181&lt;&gt;"",'BSP1'!D181,"")</f>
        <v xml:space="preserve">១.‌១.៦.៤.សកម្មភាពទី៤៖ ការតាមដាន និងវាយតម្លៃ ការវិនិយោគសាធារណៈ </v>
      </c>
      <c r="D183" s="270" t="str">
        <f>IF('BSP1'!F181&lt;&gt;"",'BSP1'!F181,"")</f>
        <v/>
      </c>
      <c r="E183" s="327"/>
      <c r="F183" s="2" t="str">
        <f t="shared" si="16"/>
        <v>-</v>
      </c>
    </row>
    <row r="184" spans="1:6" s="2" customFormat="1" ht="29.25" customHeight="1">
      <c r="A184" s="263" t="e">
        <f t="shared" ref="A184" si="23">LEFT(B184,5)</f>
        <v>#REF!</v>
      </c>
      <c r="B184" s="262" t="e">
        <f>$B$14&amp;"14"</f>
        <v>#REF!</v>
      </c>
      <c r="C184" s="264" t="str">
        <f>IF('BSP1'!D182&lt;&gt;"",'BSP1'!D182,"")</f>
        <v xml:space="preserve">១.‌១.៦.៤.សកម្មភាពទី៤៖ ការតាមដាន និងវាយតម្លៃ ការវិនិយោគសាធារណៈ </v>
      </c>
      <c r="D184" s="271" t="str">
        <f>IF('BSP1'!F182&lt;&gt;"",'BSP1'!F182,"")</f>
        <v/>
      </c>
      <c r="E184" s="325"/>
      <c r="F184" s="2" t="str">
        <f t="shared" si="16"/>
        <v>-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60" t="str">
        <f>IF('BSP1'!D183&lt;&gt;"",'BSP1'!D183,"")</f>
        <v xml:space="preserve">១.‌១.៦.៤.សកម្មភាពទី៤៖ ការតាមដាន និងវាយតម្លៃ ការវិនិយោគសាធារណៈ </v>
      </c>
      <c r="D185" s="270" t="str">
        <f>IF('BSP1'!F183&lt;&gt;"",'BSP1'!F183,"")</f>
        <v/>
      </c>
      <c r="E185" s="327"/>
      <c r="F185" s="2" t="str">
        <f t="shared" si="16"/>
        <v>-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60" t="str">
        <f>IF('BSP1'!D184&lt;&gt;"",'BSP1'!D184,"")</f>
        <v xml:space="preserve">១.‌១.៦.៤.សកម្មភាពទី៤៖ ការតាមដាន និងវាយតម្លៃ ការវិនិយោគសាធារណៈ </v>
      </c>
      <c r="D186" s="270" t="str">
        <f>IF('BSP1'!F184&lt;&gt;"",'BSP1'!F184,"")</f>
        <v/>
      </c>
      <c r="E186" s="327"/>
      <c r="F186" s="2" t="str">
        <f t="shared" si="16"/>
        <v>-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9" t="str">
        <f>IF('BSP1'!D185&lt;&gt;"",'BSP1'!D185,"")</f>
        <v xml:space="preserve">១.‌១.៦.៤.សកម្មភាពទី៤៖ ការតាមដាន និងវាយតម្លៃ ការវិនិយោគសាធារណៈ </v>
      </c>
      <c r="D187" s="269" t="str">
        <f>IF('BSP1'!F185&lt;&gt;"",'BSP1'!F185,"")</f>
        <v/>
      </c>
      <c r="E187" s="326"/>
      <c r="F187" s="2" t="str">
        <f t="shared" si="16"/>
        <v>-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60" t="str">
        <f>IF('BSP1'!D186&lt;&gt;"",'BSP1'!D186,"")</f>
        <v xml:space="preserve">១.‌១.៦.៤.សកម្មភាពទី៤៖ ការតាមដាន និងវាយតម្លៃ ការវិនិយោគសាធារណៈ </v>
      </c>
      <c r="D188" s="270" t="str">
        <f>IF('BSP1'!F186&lt;&gt;"",'BSP1'!F186,"")</f>
        <v/>
      </c>
      <c r="E188" s="327"/>
      <c r="F188" s="2" t="str">
        <f t="shared" si="16"/>
        <v>-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9" t="str">
        <f>IF('BSP1'!D187&lt;&gt;"",'BSP1'!D187,"")</f>
        <v xml:space="preserve">១.‌១.៦.៤.សកម្មភាពទី៤៖ ការតាមដាន និងវាយតម្លៃ ការវិនិយោគសាធារណៈ </v>
      </c>
      <c r="D189" s="269" t="str">
        <f>IF('BSP1'!F187&lt;&gt;"",'BSP1'!F187,"")</f>
        <v/>
      </c>
      <c r="E189" s="326"/>
      <c r="F189" s="2" t="str">
        <f t="shared" si="16"/>
        <v>-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60" t="str">
        <f>IF('BSP1'!D188&lt;&gt;"",'BSP1'!D188,"")</f>
        <v xml:space="preserve">១.‌១.៦.៤.សកម្មភាពទី៤៖ ការតាមដាន និងវាយតម្លៃ ការវិនិយោគសាធារណៈ </v>
      </c>
      <c r="D190" s="270" t="str">
        <f>IF('BSP1'!F188&lt;&gt;"",'BSP1'!F188,"")</f>
        <v/>
      </c>
      <c r="E190" s="327"/>
      <c r="F190" s="2" t="str">
        <f t="shared" si="16"/>
        <v>-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9" t="str">
        <f>IF('BSP1'!D189&lt;&gt;"",'BSP1'!D189,"")</f>
        <v xml:space="preserve">១.‌១.៦.៤.សកម្មភាពទី៤៖ ការតាមដាន និងវាយតម្លៃ ការវិនិយោគសាធារណៈ </v>
      </c>
      <c r="D191" s="269" t="str">
        <f>IF('BSP1'!F189&lt;&gt;"",'BSP1'!F189,"")</f>
        <v/>
      </c>
      <c r="E191" s="326"/>
      <c r="F191" s="2" t="str">
        <f t="shared" si="16"/>
        <v>-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60" t="str">
        <f>IF('BSP1'!D190&lt;&gt;"",'BSP1'!D190,"")</f>
        <v xml:space="preserve">១.‌១.៦.៤.សកម្មភាពទី៤៖ ការតាមដាន និងវាយតម្លៃ ការវិនិយោគសាធារណៈ </v>
      </c>
      <c r="D192" s="270" t="str">
        <f>IF('BSP1'!F190&lt;&gt;"",'BSP1'!F190,"")</f>
        <v/>
      </c>
      <c r="E192" s="327"/>
      <c r="F192" s="2" t="str">
        <f t="shared" si="16"/>
        <v>-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9" t="str">
        <f>IF('BSP1'!D191&lt;&gt;"",'BSP1'!D191,"")</f>
        <v xml:space="preserve">១.‌១.៦.៤.សកម្មភាពទី៤៖ ការតាមដាន និងវាយតម្លៃ ការវិនិយោគសាធារណៈ </v>
      </c>
      <c r="D193" s="269" t="str">
        <f>IF('BSP1'!F191&lt;&gt;"",'BSP1'!F191,"")</f>
        <v/>
      </c>
      <c r="E193" s="326"/>
      <c r="F193" s="2" t="str">
        <f t="shared" si="16"/>
        <v>-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60" t="str">
        <f>IF('BSP1'!D192&lt;&gt;"",'BSP1'!D192,"")</f>
        <v xml:space="preserve">១.‌១.៦.៤.សកម្មភាពទី៤៖ ការតាមដាន និងវាយតម្លៃ ការវិនិយោគសាធារណៈ </v>
      </c>
      <c r="D194" s="270" t="str">
        <f>IF('BSP1'!F192&lt;&gt;"",'BSP1'!F192,"")</f>
        <v/>
      </c>
      <c r="E194" s="327"/>
      <c r="F194" s="2" t="str">
        <f t="shared" si="16"/>
        <v>-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9" t="str">
        <f>IF('BSP1'!D193&lt;&gt;"",'BSP1'!D193,"")</f>
        <v xml:space="preserve">១.‌១.៦.៤.សកម្មភាពទី៤៖ ការតាមដាន និងវាយតម្លៃ ការវិនិយោគសាធារណៈ </v>
      </c>
      <c r="D195" s="269" t="str">
        <f>IF('BSP1'!F193&lt;&gt;"",'BSP1'!F193,"")</f>
        <v/>
      </c>
      <c r="E195" s="326"/>
      <c r="F195" s="2" t="str">
        <f t="shared" si="16"/>
        <v>-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60" t="str">
        <f>IF('BSP1'!D194&lt;&gt;"",'BSP1'!D194,"")</f>
        <v xml:space="preserve">១.‌១.៦.៤.សកម្មភាពទី៤៖ ការតាមដាន និងវាយតម្លៃ ការវិនិយោគសាធារណៈ </v>
      </c>
      <c r="D196" s="270" t="str">
        <f>IF('BSP1'!F194&lt;&gt;"",'BSP1'!F194,"")</f>
        <v/>
      </c>
      <c r="E196" s="327"/>
      <c r="F196" s="2" t="str">
        <f t="shared" si="16"/>
        <v>-</v>
      </c>
    </row>
    <row r="197" spans="1:6" s="2" customFormat="1" ht="29.25" customHeight="1">
      <c r="A197" s="263" t="e">
        <f t="shared" ref="A197" si="25">LEFT(B197,5)</f>
        <v>#REF!</v>
      </c>
      <c r="B197" s="262" t="e">
        <f>$B$14&amp;"15"</f>
        <v>#REF!</v>
      </c>
      <c r="C197" s="264" t="str">
        <f>IF('BSP1'!D195&lt;&gt;"",'BSP1'!D195,"")</f>
        <v xml:space="preserve">១.‌១.៦.៤.សកម្មភាពទី៤៖ ការតាមដាន និងវាយតម្លៃ ការវិនិយោគសាធារណៈ </v>
      </c>
      <c r="D197" s="271" t="str">
        <f>IF('BSP1'!F195&lt;&gt;"",'BSP1'!F195,"")</f>
        <v/>
      </c>
      <c r="E197" s="325"/>
      <c r="F197" s="2" t="str">
        <f t="shared" si="16"/>
        <v>-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60" t="str">
        <f>IF('BSP1'!D196&lt;&gt;"",'BSP1'!D196,"")</f>
        <v xml:space="preserve">១.‌១.៦.៤.សកម្មភាពទី៤៖ ការតាមដាន និងវាយតម្លៃ ការវិនិយោគសាធារណៈ </v>
      </c>
      <c r="D198" s="270" t="str">
        <f>IF('BSP1'!F196&lt;&gt;"",'BSP1'!F196,"")</f>
        <v/>
      </c>
      <c r="E198" s="327"/>
      <c r="F198" s="2" t="str">
        <f t="shared" si="16"/>
        <v>-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60" t="str">
        <f>IF('BSP1'!D197&lt;&gt;"",'BSP1'!D197,"")</f>
        <v xml:space="preserve">១.‌១.៦.៤.សកម្មភាពទី៤៖ ការតាមដាន និងវាយតម្លៃ ការវិនិយោគសាធារណៈ </v>
      </c>
      <c r="D199" s="270" t="str">
        <f>IF('BSP1'!F197&lt;&gt;"",'BSP1'!F197,"")</f>
        <v/>
      </c>
      <c r="E199" s="327"/>
      <c r="F199" s="2" t="str">
        <f t="shared" si="16"/>
        <v>-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9" t="str">
        <f>IF('BSP1'!D198&lt;&gt;"",'BSP1'!D198,"")</f>
        <v xml:space="preserve">១.‌១.៦.៤.សកម្មភាពទី៤៖ ការតាមដាន និងវាយតម្លៃ ការវិនិយោគសាធារណៈ </v>
      </c>
      <c r="D200" s="269" t="str">
        <f>IF('BSP1'!F198&lt;&gt;"",'BSP1'!F198,"")</f>
        <v/>
      </c>
      <c r="E200" s="326"/>
      <c r="F200" s="2" t="str">
        <f t="shared" si="16"/>
        <v>-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60" t="str">
        <f>IF('BSP1'!D199&lt;&gt;"",'BSP1'!D199,"")</f>
        <v xml:space="preserve">១.‌១.៦.៤.សកម្មភាពទី៤៖ ការតាមដាន និងវាយតម្លៃ ការវិនិយោគសាធារណៈ </v>
      </c>
      <c r="D201" s="270" t="str">
        <f>IF('BSP1'!F199&lt;&gt;"",'BSP1'!F199,"")</f>
        <v/>
      </c>
      <c r="E201" s="327"/>
      <c r="F201" s="2" t="str">
        <f t="shared" si="16"/>
        <v>-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9" t="str">
        <f>IF('BSP1'!D200&lt;&gt;"",'BSP1'!D200,"")</f>
        <v xml:space="preserve">១.‌១.៦.៤.សកម្មភាពទី៤៖ ការតាមដាន និងវាយតម្លៃ ការវិនិយោគសាធារណៈ </v>
      </c>
      <c r="D202" s="269" t="str">
        <f>IF('BSP1'!F200&lt;&gt;"",'BSP1'!F200,"")</f>
        <v/>
      </c>
      <c r="E202" s="326"/>
      <c r="F202" s="2" t="str">
        <f t="shared" si="16"/>
        <v>-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60" t="str">
        <f>IF('BSP1'!D201&lt;&gt;"",'BSP1'!D201,"")</f>
        <v xml:space="preserve">១.‌១.៦.៤.សកម្មភាពទី៤៖ ការតាមដាន និងវាយតម្លៃ ការវិនិយោគសាធារណៈ </v>
      </c>
      <c r="D203" s="270" t="str">
        <f>IF('BSP1'!F201&lt;&gt;"",'BSP1'!F201,"")</f>
        <v/>
      </c>
      <c r="E203" s="327"/>
      <c r="F203" s="2" t="str">
        <f t="shared" si="16"/>
        <v>-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9" t="str">
        <f>IF('BSP1'!D202&lt;&gt;"",'BSP1'!D202,"")</f>
        <v xml:space="preserve">១.‌១.៦.៤.សកម្មភាពទី៤៖ ការតាមដាន និងវាយតម្លៃ ការវិនិយោគសាធារណៈ </v>
      </c>
      <c r="D204" s="269" t="str">
        <f>IF('BSP1'!F202&lt;&gt;"",'BSP1'!F202,"")</f>
        <v/>
      </c>
      <c r="E204" s="326"/>
      <c r="F204" s="2" t="str">
        <f t="shared" si="16"/>
        <v>-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60" t="str">
        <f>IF('BSP1'!D203&lt;&gt;"",'BSP1'!D203,"")</f>
        <v xml:space="preserve">១.‌១.៦.៤.សកម្មភាពទី៤៖ ការតាមដាន និងវាយតម្លៃ ការវិនិយោគសាធារណៈ </v>
      </c>
      <c r="D205" s="270" t="str">
        <f>IF('BSP1'!F203&lt;&gt;"",'BSP1'!F203,"")</f>
        <v/>
      </c>
      <c r="E205" s="327"/>
      <c r="F205" s="2" t="str">
        <f t="shared" si="16"/>
        <v>-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9" t="str">
        <f>IF('BSP1'!D204&lt;&gt;"",'BSP1'!D204,"")</f>
        <v xml:space="preserve">១.‌១.៦.៤.សកម្មភាពទី៤៖ ការតាមដាន និងវាយតម្លៃ ការវិនិយោគសាធារណៈ </v>
      </c>
      <c r="D206" s="269" t="str">
        <f>IF('BSP1'!F204&lt;&gt;"",'BSP1'!F204,"")</f>
        <v/>
      </c>
      <c r="E206" s="326"/>
      <c r="F206" s="2" t="str">
        <f t="shared" ref="F206:F209" si="27">IF(AND(C206&lt;&gt;"",D206&lt;&gt;""),"ok","-")</f>
        <v>-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60" t="str">
        <f>IF('BSP1'!D205&lt;&gt;"",'BSP1'!D205,"")</f>
        <v xml:space="preserve">១.‌១.៦.៤.សកម្មភាពទី៤៖ ការតាមដាន និងវាយតម្លៃ ការវិនិយោគសាធារណៈ </v>
      </c>
      <c r="D207" s="270" t="str">
        <f>IF('BSP1'!F205&lt;&gt;"",'BSP1'!F205,"")</f>
        <v/>
      </c>
      <c r="E207" s="327"/>
      <c r="F207" s="2" t="str">
        <f t="shared" si="27"/>
        <v>-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9" t="str">
        <f>IF('BSP1'!D206&lt;&gt;"",'BSP1'!D206,"")</f>
        <v xml:space="preserve">១.‌១.៦.៤.សកម្មភាពទី៤៖ ការតាមដាន និងវាយតម្លៃ ការវិនិយោគសាធារណៈ </v>
      </c>
      <c r="D208" s="269" t="str">
        <f>IF('BSP1'!F206&lt;&gt;"",'BSP1'!F206,"")</f>
        <v/>
      </c>
      <c r="E208" s="326"/>
      <c r="F208" s="2" t="str">
        <f t="shared" si="27"/>
        <v>-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5" t="str">
        <f>IF('BSP1'!D207&lt;&gt;"",'BSP1'!D207,"")</f>
        <v xml:space="preserve">១.‌១.៦.៤.សកម្មភាពទី៤៖ ការតាមដាន និងវាយតម្លៃ ការវិនិយោគសាធារណៈ </v>
      </c>
      <c r="D209" s="272" t="str">
        <f>IF('BSP1'!F207&lt;&gt;"",'BSP1'!F207,"")</f>
        <v/>
      </c>
      <c r="E209" s="328"/>
      <c r="F209" s="2" t="str">
        <f t="shared" si="27"/>
        <v>-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483" t="s">
        <v>9</v>
      </c>
      <c r="B10" s="483" t="s">
        <v>10</v>
      </c>
      <c r="C10" s="483" t="s">
        <v>11</v>
      </c>
      <c r="D10" s="485" t="s">
        <v>12</v>
      </c>
      <c r="E10" s="487" t="s">
        <v>405</v>
      </c>
      <c r="F10" s="477" t="s">
        <v>406</v>
      </c>
      <c r="G10" s="477" t="s">
        <v>407</v>
      </c>
      <c r="H10" s="479" t="s">
        <v>408</v>
      </c>
      <c r="I10" s="481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469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475" t="s">
        <v>409</v>
      </c>
      <c r="HP10" s="469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469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469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484"/>
      <c r="B11" s="484"/>
      <c r="C11" s="484"/>
      <c r="D11" s="486"/>
      <c r="E11" s="488"/>
      <c r="F11" s="478"/>
      <c r="G11" s="478"/>
      <c r="H11" s="480"/>
      <c r="I11" s="482"/>
      <c r="J11" s="241" t="s">
        <v>0</v>
      </c>
      <c r="K11" s="242" t="s">
        <v>390</v>
      </c>
      <c r="L11" s="243" t="s">
        <v>391</v>
      </c>
      <c r="M11" s="243" t="s">
        <v>392</v>
      </c>
      <c r="N11" s="243" t="s">
        <v>393</v>
      </c>
      <c r="O11" s="243" t="s">
        <v>394</v>
      </c>
      <c r="P11" s="243" t="s">
        <v>395</v>
      </c>
      <c r="Q11" s="243" t="s">
        <v>396</v>
      </c>
      <c r="R11" s="243" t="s">
        <v>397</v>
      </c>
      <c r="S11" s="243" t="s">
        <v>398</v>
      </c>
      <c r="T11" s="243" t="s">
        <v>399</v>
      </c>
      <c r="U11" s="243" t="s">
        <v>400</v>
      </c>
      <c r="V11" s="243" t="s">
        <v>401</v>
      </c>
      <c r="W11" s="244" t="s">
        <v>402</v>
      </c>
      <c r="X11" s="243" t="s">
        <v>403</v>
      </c>
      <c r="Y11" s="245" t="s">
        <v>404</v>
      </c>
      <c r="Z11" s="241" t="s">
        <v>0</v>
      </c>
      <c r="AA11" s="246" t="s">
        <v>390</v>
      </c>
      <c r="AB11" s="246" t="s">
        <v>391</v>
      </c>
      <c r="AC11" s="246" t="s">
        <v>392</v>
      </c>
      <c r="AD11" s="246" t="s">
        <v>393</v>
      </c>
      <c r="AE11" s="246" t="s">
        <v>394</v>
      </c>
      <c r="AF11" s="246" t="s">
        <v>395</v>
      </c>
      <c r="AG11" s="246" t="s">
        <v>396</v>
      </c>
      <c r="AH11" s="246" t="s">
        <v>397</v>
      </c>
      <c r="AI11" s="246" t="s">
        <v>398</v>
      </c>
      <c r="AJ11" s="246" t="s">
        <v>399</v>
      </c>
      <c r="AK11" s="246" t="s">
        <v>400</v>
      </c>
      <c r="AL11" s="246" t="s">
        <v>401</v>
      </c>
      <c r="AM11" s="247" t="s">
        <v>402</v>
      </c>
      <c r="AN11" s="246" t="s">
        <v>403</v>
      </c>
      <c r="AO11" s="246" t="s">
        <v>404</v>
      </c>
      <c r="AP11" s="241" t="s">
        <v>0</v>
      </c>
      <c r="AQ11" s="246" t="s">
        <v>390</v>
      </c>
      <c r="AR11" s="246" t="s">
        <v>391</v>
      </c>
      <c r="AS11" s="246" t="s">
        <v>392</v>
      </c>
      <c r="AT11" s="246" t="s">
        <v>393</v>
      </c>
      <c r="AU11" s="246" t="s">
        <v>394</v>
      </c>
      <c r="AV11" s="246" t="s">
        <v>395</v>
      </c>
      <c r="AW11" s="246" t="s">
        <v>396</v>
      </c>
      <c r="AX11" s="246" t="s">
        <v>397</v>
      </c>
      <c r="AY11" s="246" t="s">
        <v>398</v>
      </c>
      <c r="AZ11" s="246" t="s">
        <v>399</v>
      </c>
      <c r="BA11" s="246" t="s">
        <v>400</v>
      </c>
      <c r="BB11" s="246" t="s">
        <v>401</v>
      </c>
      <c r="BC11" s="247" t="s">
        <v>402</v>
      </c>
      <c r="BD11" s="246" t="s">
        <v>403</v>
      </c>
      <c r="BE11" s="246" t="s">
        <v>404</v>
      </c>
      <c r="BF11" s="241" t="s">
        <v>0</v>
      </c>
      <c r="BG11" s="246" t="s">
        <v>390</v>
      </c>
      <c r="BH11" s="246" t="s">
        <v>391</v>
      </c>
      <c r="BI11" s="246" t="s">
        <v>392</v>
      </c>
      <c r="BJ11" s="246" t="s">
        <v>393</v>
      </c>
      <c r="BK11" s="246" t="s">
        <v>394</v>
      </c>
      <c r="BL11" s="246" t="s">
        <v>395</v>
      </c>
      <c r="BM11" s="246" t="s">
        <v>396</v>
      </c>
      <c r="BN11" s="246" t="s">
        <v>397</v>
      </c>
      <c r="BO11" s="246" t="s">
        <v>398</v>
      </c>
      <c r="BP11" s="246" t="s">
        <v>399</v>
      </c>
      <c r="BQ11" s="246" t="s">
        <v>400</v>
      </c>
      <c r="BR11" s="246" t="s">
        <v>401</v>
      </c>
      <c r="BS11" s="247" t="s">
        <v>402</v>
      </c>
      <c r="BT11" s="246" t="s">
        <v>403</v>
      </c>
      <c r="BU11" s="246" t="s">
        <v>404</v>
      </c>
      <c r="BV11" s="241" t="s">
        <v>0</v>
      </c>
      <c r="BW11" s="246" t="s">
        <v>390</v>
      </c>
      <c r="BX11" s="246" t="s">
        <v>391</v>
      </c>
      <c r="BY11" s="246" t="s">
        <v>392</v>
      </c>
      <c r="BZ11" s="246" t="s">
        <v>393</v>
      </c>
      <c r="CA11" s="246" t="s">
        <v>394</v>
      </c>
      <c r="CB11" s="246" t="s">
        <v>395</v>
      </c>
      <c r="CC11" s="246" t="s">
        <v>396</v>
      </c>
      <c r="CD11" s="246" t="s">
        <v>397</v>
      </c>
      <c r="CE11" s="246" t="s">
        <v>398</v>
      </c>
      <c r="CF11" s="246" t="s">
        <v>399</v>
      </c>
      <c r="CG11" s="246" t="s">
        <v>400</v>
      </c>
      <c r="CH11" s="246" t="s">
        <v>401</v>
      </c>
      <c r="CI11" s="247" t="s">
        <v>402</v>
      </c>
      <c r="CJ11" s="246" t="s">
        <v>403</v>
      </c>
      <c r="CK11" s="246" t="s">
        <v>404</v>
      </c>
      <c r="CL11" s="246" t="s">
        <v>410</v>
      </c>
      <c r="CM11" s="246" t="s">
        <v>411</v>
      </c>
      <c r="CN11" s="246" t="s">
        <v>412</v>
      </c>
      <c r="CO11" s="246" t="s">
        <v>413</v>
      </c>
      <c r="CP11" s="246" t="s">
        <v>414</v>
      </c>
      <c r="CQ11" s="246" t="s">
        <v>415</v>
      </c>
      <c r="CR11" s="248" t="s">
        <v>416</v>
      </c>
      <c r="CS11" s="248" t="s">
        <v>417</v>
      </c>
      <c r="CT11" s="246" t="s">
        <v>418</v>
      </c>
      <c r="CU11" s="246" t="s">
        <v>419</v>
      </c>
      <c r="CV11" s="470"/>
      <c r="CW11" s="241" t="s">
        <v>0</v>
      </c>
      <c r="CX11" s="246" t="s">
        <v>390</v>
      </c>
      <c r="CY11" s="246" t="s">
        <v>391</v>
      </c>
      <c r="CZ11" s="246" t="s">
        <v>392</v>
      </c>
      <c r="DA11" s="246" t="s">
        <v>393</v>
      </c>
      <c r="DB11" s="246" t="s">
        <v>394</v>
      </c>
      <c r="DC11" s="246" t="s">
        <v>395</v>
      </c>
      <c r="DD11" s="246" t="s">
        <v>396</v>
      </c>
      <c r="DE11" s="246" t="s">
        <v>397</v>
      </c>
      <c r="DF11" s="246" t="s">
        <v>398</v>
      </c>
      <c r="DG11" s="246" t="s">
        <v>399</v>
      </c>
      <c r="DH11" s="246" t="s">
        <v>400</v>
      </c>
      <c r="DI11" s="246" t="s">
        <v>401</v>
      </c>
      <c r="DJ11" s="247" t="s">
        <v>402</v>
      </c>
      <c r="DK11" s="246" t="s">
        <v>403</v>
      </c>
      <c r="DL11" s="246" t="s">
        <v>404</v>
      </c>
      <c r="DM11" s="241" t="s">
        <v>0</v>
      </c>
      <c r="DN11" s="246" t="s">
        <v>390</v>
      </c>
      <c r="DO11" s="246" t="s">
        <v>391</v>
      </c>
      <c r="DP11" s="246" t="s">
        <v>392</v>
      </c>
      <c r="DQ11" s="246" t="s">
        <v>393</v>
      </c>
      <c r="DR11" s="246" t="s">
        <v>394</v>
      </c>
      <c r="DS11" s="246" t="s">
        <v>395</v>
      </c>
      <c r="DT11" s="246" t="s">
        <v>396</v>
      </c>
      <c r="DU11" s="246" t="s">
        <v>397</v>
      </c>
      <c r="DV11" s="246" t="s">
        <v>398</v>
      </c>
      <c r="DW11" s="246" t="s">
        <v>399</v>
      </c>
      <c r="DX11" s="246" t="s">
        <v>400</v>
      </c>
      <c r="DY11" s="246" t="s">
        <v>401</v>
      </c>
      <c r="DZ11" s="247" t="s">
        <v>402</v>
      </c>
      <c r="EA11" s="246" t="s">
        <v>403</v>
      </c>
      <c r="EB11" s="246" t="s">
        <v>404</v>
      </c>
      <c r="EC11" s="241" t="s">
        <v>0</v>
      </c>
      <c r="ED11" s="246" t="s">
        <v>390</v>
      </c>
      <c r="EE11" s="246" t="s">
        <v>391</v>
      </c>
      <c r="EF11" s="246" t="s">
        <v>392</v>
      </c>
      <c r="EG11" s="246" t="s">
        <v>393</v>
      </c>
      <c r="EH11" s="246" t="s">
        <v>394</v>
      </c>
      <c r="EI11" s="246" t="s">
        <v>395</v>
      </c>
      <c r="EJ11" s="246" t="s">
        <v>396</v>
      </c>
      <c r="EK11" s="246" t="s">
        <v>397</v>
      </c>
      <c r="EL11" s="246" t="s">
        <v>398</v>
      </c>
      <c r="EM11" s="246" t="s">
        <v>399</v>
      </c>
      <c r="EN11" s="246" t="s">
        <v>400</v>
      </c>
      <c r="EO11" s="246" t="s">
        <v>401</v>
      </c>
      <c r="EP11" s="247" t="s">
        <v>402</v>
      </c>
      <c r="EQ11" s="246" t="s">
        <v>403</v>
      </c>
      <c r="ER11" s="246" t="s">
        <v>404</v>
      </c>
      <c r="ES11" s="241" t="s">
        <v>0</v>
      </c>
      <c r="ET11" s="246" t="s">
        <v>390</v>
      </c>
      <c r="EU11" s="246" t="s">
        <v>391</v>
      </c>
      <c r="EV11" s="246" t="s">
        <v>392</v>
      </c>
      <c r="EW11" s="246" t="s">
        <v>393</v>
      </c>
      <c r="EX11" s="246" t="s">
        <v>394</v>
      </c>
      <c r="EY11" s="246" t="s">
        <v>395</v>
      </c>
      <c r="EZ11" s="246" t="s">
        <v>396</v>
      </c>
      <c r="FA11" s="246" t="s">
        <v>397</v>
      </c>
      <c r="FB11" s="246" t="s">
        <v>398</v>
      </c>
      <c r="FC11" s="246" t="s">
        <v>399</v>
      </c>
      <c r="FD11" s="246" t="s">
        <v>400</v>
      </c>
      <c r="FE11" s="246" t="s">
        <v>401</v>
      </c>
      <c r="FF11" s="247" t="s">
        <v>402</v>
      </c>
      <c r="FG11" s="246" t="s">
        <v>403</v>
      </c>
      <c r="FH11" s="246" t="s">
        <v>404</v>
      </c>
      <c r="FI11" s="241" t="s">
        <v>0</v>
      </c>
      <c r="FJ11" s="246" t="s">
        <v>390</v>
      </c>
      <c r="FK11" s="246" t="s">
        <v>391</v>
      </c>
      <c r="FL11" s="246" t="s">
        <v>392</v>
      </c>
      <c r="FM11" s="246" t="s">
        <v>393</v>
      </c>
      <c r="FN11" s="246" t="s">
        <v>394</v>
      </c>
      <c r="FO11" s="246" t="s">
        <v>395</v>
      </c>
      <c r="FP11" s="246" t="s">
        <v>396</v>
      </c>
      <c r="FQ11" s="246" t="s">
        <v>397</v>
      </c>
      <c r="FR11" s="246" t="s">
        <v>398</v>
      </c>
      <c r="FS11" s="246" t="s">
        <v>399</v>
      </c>
      <c r="FT11" s="246" t="s">
        <v>400</v>
      </c>
      <c r="FU11" s="246" t="s">
        <v>401</v>
      </c>
      <c r="FV11" s="247" t="s">
        <v>402</v>
      </c>
      <c r="FW11" s="246" t="s">
        <v>403</v>
      </c>
      <c r="FX11" s="246" t="s">
        <v>404</v>
      </c>
      <c r="FY11" s="241" t="s">
        <v>0</v>
      </c>
      <c r="FZ11" s="246" t="s">
        <v>390</v>
      </c>
      <c r="GA11" s="246" t="s">
        <v>391</v>
      </c>
      <c r="GB11" s="246" t="s">
        <v>392</v>
      </c>
      <c r="GC11" s="246" t="s">
        <v>393</v>
      </c>
      <c r="GD11" s="246" t="s">
        <v>394</v>
      </c>
      <c r="GE11" s="246" t="s">
        <v>395</v>
      </c>
      <c r="GF11" s="246" t="s">
        <v>396</v>
      </c>
      <c r="GG11" s="246" t="s">
        <v>397</v>
      </c>
      <c r="GH11" s="246" t="s">
        <v>398</v>
      </c>
      <c r="GI11" s="246" t="s">
        <v>399</v>
      </c>
      <c r="GJ11" s="246" t="s">
        <v>400</v>
      </c>
      <c r="GK11" s="246" t="s">
        <v>401</v>
      </c>
      <c r="GL11" s="247" t="s">
        <v>402</v>
      </c>
      <c r="GM11" s="246" t="s">
        <v>403</v>
      </c>
      <c r="GN11" s="246" t="s">
        <v>404</v>
      </c>
      <c r="GO11" s="241" t="s">
        <v>0</v>
      </c>
      <c r="GP11" s="246" t="s">
        <v>390</v>
      </c>
      <c r="GQ11" s="246" t="s">
        <v>391</v>
      </c>
      <c r="GR11" s="246" t="s">
        <v>392</v>
      </c>
      <c r="GS11" s="246" t="s">
        <v>393</v>
      </c>
      <c r="GT11" s="246" t="s">
        <v>394</v>
      </c>
      <c r="GU11" s="246" t="s">
        <v>395</v>
      </c>
      <c r="GV11" s="246" t="s">
        <v>396</v>
      </c>
      <c r="GW11" s="246" t="s">
        <v>397</v>
      </c>
      <c r="GX11" s="246" t="s">
        <v>398</v>
      </c>
      <c r="GY11" s="246" t="s">
        <v>399</v>
      </c>
      <c r="GZ11" s="246" t="s">
        <v>400</v>
      </c>
      <c r="HA11" s="246" t="s">
        <v>401</v>
      </c>
      <c r="HB11" s="247" t="s">
        <v>402</v>
      </c>
      <c r="HC11" s="246" t="s">
        <v>403</v>
      </c>
      <c r="HD11" s="246" t="s">
        <v>404</v>
      </c>
      <c r="HE11" s="246" t="s">
        <v>410</v>
      </c>
      <c r="HF11" s="246" t="s">
        <v>411</v>
      </c>
      <c r="HG11" s="246" t="s">
        <v>412</v>
      </c>
      <c r="HH11" s="246" t="s">
        <v>413</v>
      </c>
      <c r="HI11" s="246" t="s">
        <v>414</v>
      </c>
      <c r="HJ11" s="246" t="s">
        <v>415</v>
      </c>
      <c r="HK11" s="248" t="s">
        <v>416</v>
      </c>
      <c r="HL11" s="248" t="s">
        <v>417</v>
      </c>
      <c r="HM11" s="246" t="s">
        <v>418</v>
      </c>
      <c r="HN11" s="246" t="s">
        <v>419</v>
      </c>
      <c r="HO11" s="476"/>
      <c r="HP11" s="470"/>
      <c r="HQ11" s="241" t="s">
        <v>0</v>
      </c>
      <c r="HR11" s="246" t="s">
        <v>390</v>
      </c>
      <c r="HS11" s="246" t="s">
        <v>391</v>
      </c>
      <c r="HT11" s="246" t="s">
        <v>392</v>
      </c>
      <c r="HU11" s="246" t="s">
        <v>393</v>
      </c>
      <c r="HV11" s="246" t="s">
        <v>394</v>
      </c>
      <c r="HW11" s="246" t="s">
        <v>395</v>
      </c>
      <c r="HX11" s="246" t="s">
        <v>396</v>
      </c>
      <c r="HY11" s="246" t="s">
        <v>397</v>
      </c>
      <c r="HZ11" s="246" t="s">
        <v>398</v>
      </c>
      <c r="IA11" s="246" t="s">
        <v>399</v>
      </c>
      <c r="IB11" s="246" t="s">
        <v>400</v>
      </c>
      <c r="IC11" s="246" t="s">
        <v>401</v>
      </c>
      <c r="ID11" s="247" t="s">
        <v>402</v>
      </c>
      <c r="IE11" s="246" t="s">
        <v>403</v>
      </c>
      <c r="IF11" s="246" t="s">
        <v>404</v>
      </c>
      <c r="IG11" s="241" t="s">
        <v>0</v>
      </c>
      <c r="IH11" s="246" t="s">
        <v>390</v>
      </c>
      <c r="II11" s="246" t="s">
        <v>391</v>
      </c>
      <c r="IJ11" s="246" t="s">
        <v>392</v>
      </c>
      <c r="IK11" s="246" t="s">
        <v>393</v>
      </c>
      <c r="IL11" s="246" t="s">
        <v>394</v>
      </c>
      <c r="IM11" s="246" t="s">
        <v>395</v>
      </c>
      <c r="IN11" s="246" t="s">
        <v>396</v>
      </c>
      <c r="IO11" s="246" t="s">
        <v>397</v>
      </c>
      <c r="IP11" s="246" t="s">
        <v>398</v>
      </c>
      <c r="IQ11" s="246" t="s">
        <v>399</v>
      </c>
      <c r="IR11" s="246" t="s">
        <v>400</v>
      </c>
      <c r="IS11" s="246" t="s">
        <v>401</v>
      </c>
      <c r="IT11" s="247" t="s">
        <v>402</v>
      </c>
      <c r="IU11" s="246" t="s">
        <v>403</v>
      </c>
      <c r="IV11" s="246" t="s">
        <v>404</v>
      </c>
      <c r="IW11" s="241" t="s">
        <v>0</v>
      </c>
      <c r="IX11" s="246" t="s">
        <v>390</v>
      </c>
      <c r="IY11" s="246" t="s">
        <v>391</v>
      </c>
      <c r="IZ11" s="246" t="s">
        <v>392</v>
      </c>
      <c r="JA11" s="246" t="s">
        <v>393</v>
      </c>
      <c r="JB11" s="246" t="s">
        <v>394</v>
      </c>
      <c r="JC11" s="246" t="s">
        <v>395</v>
      </c>
      <c r="JD11" s="246" t="s">
        <v>396</v>
      </c>
      <c r="JE11" s="246" t="s">
        <v>397</v>
      </c>
      <c r="JF11" s="246" t="s">
        <v>398</v>
      </c>
      <c r="JG11" s="246" t="s">
        <v>399</v>
      </c>
      <c r="JH11" s="246" t="s">
        <v>400</v>
      </c>
      <c r="JI11" s="246" t="s">
        <v>401</v>
      </c>
      <c r="JJ11" s="247" t="s">
        <v>402</v>
      </c>
      <c r="JK11" s="246" t="s">
        <v>403</v>
      </c>
      <c r="JL11" s="246" t="s">
        <v>404</v>
      </c>
      <c r="JM11" s="241" t="s">
        <v>0</v>
      </c>
      <c r="JN11" s="246" t="s">
        <v>390</v>
      </c>
      <c r="JO11" s="246" t="s">
        <v>391</v>
      </c>
      <c r="JP11" s="246" t="s">
        <v>392</v>
      </c>
      <c r="JQ11" s="246" t="s">
        <v>393</v>
      </c>
      <c r="JR11" s="246" t="s">
        <v>394</v>
      </c>
      <c r="JS11" s="246" t="s">
        <v>395</v>
      </c>
      <c r="JT11" s="246" t="s">
        <v>396</v>
      </c>
      <c r="JU11" s="246" t="s">
        <v>397</v>
      </c>
      <c r="JV11" s="246" t="s">
        <v>398</v>
      </c>
      <c r="JW11" s="246" t="s">
        <v>399</v>
      </c>
      <c r="JX11" s="246" t="s">
        <v>400</v>
      </c>
      <c r="JY11" s="246" t="s">
        <v>401</v>
      </c>
      <c r="JZ11" s="247" t="s">
        <v>402</v>
      </c>
      <c r="KA11" s="246" t="s">
        <v>403</v>
      </c>
      <c r="KB11" s="246" t="s">
        <v>404</v>
      </c>
      <c r="KC11" s="241" t="s">
        <v>0</v>
      </c>
      <c r="KD11" s="246" t="s">
        <v>390</v>
      </c>
      <c r="KE11" s="246" t="s">
        <v>391</v>
      </c>
      <c r="KF11" s="246" t="s">
        <v>392</v>
      </c>
      <c r="KG11" s="246" t="s">
        <v>393</v>
      </c>
      <c r="KH11" s="246" t="s">
        <v>394</v>
      </c>
      <c r="KI11" s="246" t="s">
        <v>395</v>
      </c>
      <c r="KJ11" s="246" t="s">
        <v>396</v>
      </c>
      <c r="KK11" s="246" t="s">
        <v>397</v>
      </c>
      <c r="KL11" s="246" t="s">
        <v>398</v>
      </c>
      <c r="KM11" s="246" t="s">
        <v>399</v>
      </c>
      <c r="KN11" s="246" t="s">
        <v>400</v>
      </c>
      <c r="KO11" s="246" t="s">
        <v>401</v>
      </c>
      <c r="KP11" s="247" t="s">
        <v>402</v>
      </c>
      <c r="KQ11" s="246" t="s">
        <v>403</v>
      </c>
      <c r="KR11" s="246" t="s">
        <v>404</v>
      </c>
      <c r="KS11" s="246" t="s">
        <v>410</v>
      </c>
      <c r="KT11" s="246" t="s">
        <v>411</v>
      </c>
      <c r="KU11" s="246" t="s">
        <v>412</v>
      </c>
      <c r="KV11" s="246" t="s">
        <v>413</v>
      </c>
      <c r="KW11" s="246" t="s">
        <v>414</v>
      </c>
      <c r="KX11" s="246" t="s">
        <v>415</v>
      </c>
      <c r="KY11" s="248" t="s">
        <v>416</v>
      </c>
      <c r="KZ11" s="248" t="s">
        <v>417</v>
      </c>
      <c r="LA11" s="246" t="s">
        <v>418</v>
      </c>
      <c r="LB11" s="246" t="s">
        <v>419</v>
      </c>
      <c r="LC11" s="470"/>
      <c r="LD11" s="241" t="s">
        <v>0</v>
      </c>
      <c r="LE11" s="246" t="s">
        <v>390</v>
      </c>
      <c r="LF11" s="246" t="s">
        <v>391</v>
      </c>
      <c r="LG11" s="246" t="s">
        <v>392</v>
      </c>
      <c r="LH11" s="246" t="s">
        <v>393</v>
      </c>
      <c r="LI11" s="246" t="s">
        <v>394</v>
      </c>
      <c r="LJ11" s="246" t="s">
        <v>395</v>
      </c>
      <c r="LK11" s="246" t="s">
        <v>396</v>
      </c>
      <c r="LL11" s="246" t="s">
        <v>397</v>
      </c>
      <c r="LM11" s="246" t="s">
        <v>398</v>
      </c>
      <c r="LN11" s="246" t="s">
        <v>399</v>
      </c>
      <c r="LO11" s="246" t="s">
        <v>400</v>
      </c>
      <c r="LP11" s="246" t="s">
        <v>401</v>
      </c>
      <c r="LQ11" s="247" t="s">
        <v>402</v>
      </c>
      <c r="LR11" s="246" t="s">
        <v>403</v>
      </c>
      <c r="LS11" s="246" t="s">
        <v>404</v>
      </c>
      <c r="LT11" s="241" t="s">
        <v>0</v>
      </c>
      <c r="LU11" s="246" t="s">
        <v>390</v>
      </c>
      <c r="LV11" s="246" t="s">
        <v>391</v>
      </c>
      <c r="LW11" s="246" t="s">
        <v>392</v>
      </c>
      <c r="LX11" s="246" t="s">
        <v>393</v>
      </c>
      <c r="LY11" s="246" t="s">
        <v>394</v>
      </c>
      <c r="LZ11" s="246" t="s">
        <v>395</v>
      </c>
      <c r="MA11" s="246" t="s">
        <v>396</v>
      </c>
      <c r="MB11" s="246" t="s">
        <v>397</v>
      </c>
      <c r="MC11" s="246" t="s">
        <v>398</v>
      </c>
      <c r="MD11" s="246" t="s">
        <v>399</v>
      </c>
      <c r="ME11" s="246" t="s">
        <v>400</v>
      </c>
      <c r="MF11" s="246" t="s">
        <v>401</v>
      </c>
      <c r="MG11" s="247" t="s">
        <v>402</v>
      </c>
      <c r="MH11" s="246" t="s">
        <v>403</v>
      </c>
      <c r="MI11" s="246" t="s">
        <v>404</v>
      </c>
      <c r="MJ11" s="241" t="s">
        <v>0</v>
      </c>
      <c r="MK11" s="246" t="s">
        <v>390</v>
      </c>
      <c r="ML11" s="246" t="s">
        <v>391</v>
      </c>
      <c r="MM11" s="246" t="s">
        <v>392</v>
      </c>
      <c r="MN11" s="246" t="s">
        <v>393</v>
      </c>
      <c r="MO11" s="246" t="s">
        <v>394</v>
      </c>
      <c r="MP11" s="246" t="s">
        <v>395</v>
      </c>
      <c r="MQ11" s="246" t="s">
        <v>396</v>
      </c>
      <c r="MR11" s="246" t="s">
        <v>397</v>
      </c>
      <c r="MS11" s="246" t="s">
        <v>398</v>
      </c>
      <c r="MT11" s="246" t="s">
        <v>399</v>
      </c>
      <c r="MU11" s="246" t="s">
        <v>400</v>
      </c>
      <c r="MV11" s="246" t="s">
        <v>401</v>
      </c>
      <c r="MW11" s="247" t="s">
        <v>402</v>
      </c>
      <c r="MX11" s="246" t="s">
        <v>403</v>
      </c>
      <c r="MY11" s="246" t="s">
        <v>404</v>
      </c>
      <c r="MZ11" s="241" t="s">
        <v>0</v>
      </c>
      <c r="NA11" s="246" t="s">
        <v>390</v>
      </c>
      <c r="NB11" s="246" t="s">
        <v>391</v>
      </c>
      <c r="NC11" s="246" t="s">
        <v>392</v>
      </c>
      <c r="ND11" s="246" t="s">
        <v>393</v>
      </c>
      <c r="NE11" s="246" t="s">
        <v>394</v>
      </c>
      <c r="NF11" s="246" t="s">
        <v>395</v>
      </c>
      <c r="NG11" s="246" t="s">
        <v>396</v>
      </c>
      <c r="NH11" s="246" t="s">
        <v>397</v>
      </c>
      <c r="NI11" s="246" t="s">
        <v>398</v>
      </c>
      <c r="NJ11" s="246" t="s">
        <v>399</v>
      </c>
      <c r="NK11" s="246" t="s">
        <v>400</v>
      </c>
      <c r="NL11" s="246" t="s">
        <v>401</v>
      </c>
      <c r="NM11" s="247" t="s">
        <v>402</v>
      </c>
      <c r="NN11" s="246" t="s">
        <v>403</v>
      </c>
      <c r="NO11" s="246" t="s">
        <v>404</v>
      </c>
      <c r="NP11" s="241" t="s">
        <v>0</v>
      </c>
      <c r="NQ11" s="246" t="s">
        <v>390</v>
      </c>
      <c r="NR11" s="246" t="s">
        <v>391</v>
      </c>
      <c r="NS11" s="246" t="s">
        <v>392</v>
      </c>
      <c r="NT11" s="246" t="s">
        <v>393</v>
      </c>
      <c r="NU11" s="246" t="s">
        <v>394</v>
      </c>
      <c r="NV11" s="246" t="s">
        <v>395</v>
      </c>
      <c r="NW11" s="246" t="s">
        <v>396</v>
      </c>
      <c r="NX11" s="246" t="s">
        <v>397</v>
      </c>
      <c r="NY11" s="246" t="s">
        <v>398</v>
      </c>
      <c r="NZ11" s="246" t="s">
        <v>399</v>
      </c>
      <c r="OA11" s="246" t="s">
        <v>400</v>
      </c>
      <c r="OB11" s="246" t="s">
        <v>401</v>
      </c>
      <c r="OC11" s="247" t="s">
        <v>402</v>
      </c>
      <c r="OD11" s="246" t="s">
        <v>403</v>
      </c>
      <c r="OE11" s="246" t="s">
        <v>404</v>
      </c>
      <c r="OF11" s="241" t="s">
        <v>0</v>
      </c>
      <c r="OG11" s="246" t="s">
        <v>390</v>
      </c>
      <c r="OH11" s="246" t="s">
        <v>391</v>
      </c>
      <c r="OI11" s="246" t="s">
        <v>392</v>
      </c>
      <c r="OJ11" s="246" t="s">
        <v>393</v>
      </c>
      <c r="OK11" s="246" t="s">
        <v>394</v>
      </c>
      <c r="OL11" s="246" t="s">
        <v>395</v>
      </c>
      <c r="OM11" s="246" t="s">
        <v>396</v>
      </c>
      <c r="ON11" s="246" t="s">
        <v>397</v>
      </c>
      <c r="OO11" s="246" t="s">
        <v>398</v>
      </c>
      <c r="OP11" s="246" t="s">
        <v>399</v>
      </c>
      <c r="OQ11" s="246" t="s">
        <v>400</v>
      </c>
      <c r="OR11" s="246" t="s">
        <v>401</v>
      </c>
      <c r="OS11" s="247" t="s">
        <v>402</v>
      </c>
      <c r="OT11" s="246" t="s">
        <v>403</v>
      </c>
      <c r="OU11" s="246" t="s">
        <v>404</v>
      </c>
      <c r="OV11" s="241" t="s">
        <v>0</v>
      </c>
      <c r="OW11" s="246" t="s">
        <v>390</v>
      </c>
      <c r="OX11" s="246" t="s">
        <v>391</v>
      </c>
      <c r="OY11" s="246" t="s">
        <v>392</v>
      </c>
      <c r="OZ11" s="246" t="s">
        <v>393</v>
      </c>
      <c r="PA11" s="246" t="s">
        <v>394</v>
      </c>
      <c r="PB11" s="246" t="s">
        <v>395</v>
      </c>
      <c r="PC11" s="246" t="s">
        <v>396</v>
      </c>
      <c r="PD11" s="246" t="s">
        <v>397</v>
      </c>
      <c r="PE11" s="246" t="s">
        <v>398</v>
      </c>
      <c r="PF11" s="246" t="s">
        <v>399</v>
      </c>
      <c r="PG11" s="246" t="s">
        <v>400</v>
      </c>
      <c r="PH11" s="246" t="s">
        <v>401</v>
      </c>
      <c r="PI11" s="247" t="s">
        <v>402</v>
      </c>
      <c r="PJ11" s="246" t="s">
        <v>403</v>
      </c>
      <c r="PK11" s="246" t="s">
        <v>404</v>
      </c>
      <c r="PL11" s="241" t="s">
        <v>0</v>
      </c>
      <c r="PM11" s="246" t="s">
        <v>390</v>
      </c>
      <c r="PN11" s="246" t="s">
        <v>391</v>
      </c>
      <c r="PO11" s="246" t="s">
        <v>392</v>
      </c>
      <c r="PP11" s="246" t="s">
        <v>393</v>
      </c>
      <c r="PQ11" s="246" t="s">
        <v>394</v>
      </c>
      <c r="PR11" s="246" t="s">
        <v>395</v>
      </c>
      <c r="PS11" s="246" t="s">
        <v>396</v>
      </c>
      <c r="PT11" s="246" t="s">
        <v>397</v>
      </c>
      <c r="PU11" s="246" t="s">
        <v>398</v>
      </c>
      <c r="PV11" s="246" t="s">
        <v>399</v>
      </c>
      <c r="PW11" s="246" t="s">
        <v>400</v>
      </c>
      <c r="PX11" s="246" t="s">
        <v>401</v>
      </c>
      <c r="PY11" s="247" t="s">
        <v>402</v>
      </c>
      <c r="PZ11" s="246" t="s">
        <v>403</v>
      </c>
      <c r="QA11" s="246" t="s">
        <v>404</v>
      </c>
      <c r="QB11" s="241" t="s">
        <v>0</v>
      </c>
      <c r="QC11" s="246" t="s">
        <v>390</v>
      </c>
      <c r="QD11" s="246" t="s">
        <v>391</v>
      </c>
      <c r="QE11" s="246" t="s">
        <v>392</v>
      </c>
      <c r="QF11" s="246" t="s">
        <v>393</v>
      </c>
      <c r="QG11" s="246" t="s">
        <v>394</v>
      </c>
      <c r="QH11" s="246" t="s">
        <v>395</v>
      </c>
      <c r="QI11" s="246" t="s">
        <v>396</v>
      </c>
      <c r="QJ11" s="246" t="s">
        <v>397</v>
      </c>
      <c r="QK11" s="246" t="s">
        <v>398</v>
      </c>
      <c r="QL11" s="246" t="s">
        <v>399</v>
      </c>
      <c r="QM11" s="246" t="s">
        <v>400</v>
      </c>
      <c r="QN11" s="246" t="s">
        <v>401</v>
      </c>
      <c r="QO11" s="247" t="s">
        <v>402</v>
      </c>
      <c r="QP11" s="246" t="s">
        <v>403</v>
      </c>
      <c r="QQ11" s="246" t="s">
        <v>404</v>
      </c>
      <c r="QR11" s="241" t="s">
        <v>0</v>
      </c>
      <c r="QS11" s="246" t="s">
        <v>390</v>
      </c>
      <c r="QT11" s="246" t="s">
        <v>391</v>
      </c>
      <c r="QU11" s="246" t="s">
        <v>392</v>
      </c>
      <c r="QV11" s="246" t="s">
        <v>393</v>
      </c>
      <c r="QW11" s="246" t="s">
        <v>394</v>
      </c>
      <c r="QX11" s="246" t="s">
        <v>395</v>
      </c>
      <c r="QY11" s="246" t="s">
        <v>396</v>
      </c>
      <c r="QZ11" s="246" t="s">
        <v>397</v>
      </c>
      <c r="RA11" s="246" t="s">
        <v>398</v>
      </c>
      <c r="RB11" s="246" t="s">
        <v>399</v>
      </c>
      <c r="RC11" s="246" t="s">
        <v>400</v>
      </c>
      <c r="RD11" s="246" t="s">
        <v>401</v>
      </c>
      <c r="RE11" s="247" t="s">
        <v>402</v>
      </c>
      <c r="RF11" s="246" t="s">
        <v>403</v>
      </c>
      <c r="RG11" s="246" t="s">
        <v>404</v>
      </c>
      <c r="RH11" s="246" t="s">
        <v>410</v>
      </c>
      <c r="RI11" s="246" t="s">
        <v>411</v>
      </c>
      <c r="RJ11" s="246" t="s">
        <v>412</v>
      </c>
      <c r="RK11" s="246" t="s">
        <v>413</v>
      </c>
      <c r="RL11" s="246" t="s">
        <v>414</v>
      </c>
      <c r="RM11" s="246" t="s">
        <v>415</v>
      </c>
      <c r="RN11" s="248" t="s">
        <v>416</v>
      </c>
      <c r="RO11" s="248" t="s">
        <v>417</v>
      </c>
      <c r="RP11" s="246" t="s">
        <v>418</v>
      </c>
      <c r="RQ11" s="246" t="s">
        <v>419</v>
      </c>
      <c r="RR11" s="470"/>
      <c r="RS11" s="241" t="s">
        <v>0</v>
      </c>
      <c r="RT11" s="246" t="s">
        <v>390</v>
      </c>
      <c r="RU11" s="246" t="s">
        <v>391</v>
      </c>
      <c r="RV11" s="246" t="s">
        <v>392</v>
      </c>
      <c r="RW11" s="246" t="s">
        <v>393</v>
      </c>
      <c r="RX11" s="246" t="s">
        <v>394</v>
      </c>
      <c r="RY11" s="246" t="s">
        <v>395</v>
      </c>
      <c r="RZ11" s="246" t="s">
        <v>396</v>
      </c>
      <c r="SA11" s="246" t="s">
        <v>397</v>
      </c>
      <c r="SB11" s="246" t="s">
        <v>398</v>
      </c>
      <c r="SC11" s="246" t="s">
        <v>399</v>
      </c>
      <c r="SD11" s="246" t="s">
        <v>400</v>
      </c>
      <c r="SE11" s="246" t="s">
        <v>401</v>
      </c>
      <c r="SF11" s="247" t="s">
        <v>402</v>
      </c>
      <c r="SG11" s="246" t="s">
        <v>403</v>
      </c>
      <c r="SH11" s="246" t="s">
        <v>404</v>
      </c>
      <c r="SI11" s="241" t="s">
        <v>0</v>
      </c>
      <c r="SJ11" s="246" t="s">
        <v>390</v>
      </c>
      <c r="SK11" s="246" t="s">
        <v>391</v>
      </c>
      <c r="SL11" s="246" t="s">
        <v>392</v>
      </c>
      <c r="SM11" s="246" t="s">
        <v>393</v>
      </c>
      <c r="SN11" s="246" t="s">
        <v>394</v>
      </c>
      <c r="SO11" s="246" t="s">
        <v>395</v>
      </c>
      <c r="SP11" s="246" t="s">
        <v>396</v>
      </c>
      <c r="SQ11" s="246" t="s">
        <v>397</v>
      </c>
      <c r="SR11" s="246" t="s">
        <v>398</v>
      </c>
      <c r="SS11" s="246" t="s">
        <v>399</v>
      </c>
      <c r="ST11" s="246" t="s">
        <v>400</v>
      </c>
      <c r="SU11" s="246" t="s">
        <v>401</v>
      </c>
      <c r="SV11" s="247" t="s">
        <v>402</v>
      </c>
      <c r="SW11" s="246" t="s">
        <v>403</v>
      </c>
      <c r="SX11" s="246" t="s">
        <v>404</v>
      </c>
      <c r="SY11" s="241" t="s">
        <v>0</v>
      </c>
      <c r="SZ11" s="246" t="s">
        <v>390</v>
      </c>
      <c r="TA11" s="246" t="s">
        <v>391</v>
      </c>
      <c r="TB11" s="246" t="s">
        <v>392</v>
      </c>
      <c r="TC11" s="246" t="s">
        <v>393</v>
      </c>
      <c r="TD11" s="246" t="s">
        <v>394</v>
      </c>
      <c r="TE11" s="246" t="s">
        <v>395</v>
      </c>
      <c r="TF11" s="246" t="s">
        <v>396</v>
      </c>
      <c r="TG11" s="246" t="s">
        <v>397</v>
      </c>
      <c r="TH11" s="246" t="s">
        <v>398</v>
      </c>
      <c r="TI11" s="246" t="s">
        <v>399</v>
      </c>
      <c r="TJ11" s="246" t="s">
        <v>400</v>
      </c>
      <c r="TK11" s="246" t="s">
        <v>401</v>
      </c>
      <c r="TL11" s="247" t="s">
        <v>402</v>
      </c>
      <c r="TM11" s="246" t="s">
        <v>403</v>
      </c>
      <c r="TN11" s="246" t="s">
        <v>404</v>
      </c>
      <c r="TO11" s="241" t="s">
        <v>0</v>
      </c>
      <c r="TP11" s="246" t="s">
        <v>390</v>
      </c>
      <c r="TQ11" s="246" t="s">
        <v>391</v>
      </c>
      <c r="TR11" s="246" t="s">
        <v>392</v>
      </c>
      <c r="TS11" s="246" t="s">
        <v>393</v>
      </c>
      <c r="TT11" s="246" t="s">
        <v>394</v>
      </c>
      <c r="TU11" s="246" t="s">
        <v>395</v>
      </c>
      <c r="TV11" s="246" t="s">
        <v>396</v>
      </c>
      <c r="TW11" s="246" t="s">
        <v>397</v>
      </c>
      <c r="TX11" s="246" t="s">
        <v>398</v>
      </c>
      <c r="TY11" s="246" t="s">
        <v>399</v>
      </c>
      <c r="TZ11" s="246" t="s">
        <v>400</v>
      </c>
      <c r="UA11" s="246" t="s">
        <v>401</v>
      </c>
      <c r="UB11" s="247" t="s">
        <v>402</v>
      </c>
      <c r="UC11" s="246" t="s">
        <v>403</v>
      </c>
      <c r="UD11" s="246" t="s">
        <v>404</v>
      </c>
      <c r="UE11" s="241" t="s">
        <v>0</v>
      </c>
      <c r="UF11" s="246" t="s">
        <v>390</v>
      </c>
      <c r="UG11" s="246" t="s">
        <v>391</v>
      </c>
      <c r="UH11" s="246" t="s">
        <v>392</v>
      </c>
      <c r="UI11" s="246" t="s">
        <v>393</v>
      </c>
      <c r="UJ11" s="246" t="s">
        <v>394</v>
      </c>
      <c r="UK11" s="246" t="s">
        <v>395</v>
      </c>
      <c r="UL11" s="246" t="s">
        <v>396</v>
      </c>
      <c r="UM11" s="246" t="s">
        <v>397</v>
      </c>
      <c r="UN11" s="246" t="s">
        <v>398</v>
      </c>
      <c r="UO11" s="246" t="s">
        <v>399</v>
      </c>
      <c r="UP11" s="246" t="s">
        <v>400</v>
      </c>
      <c r="UQ11" s="246" t="s">
        <v>401</v>
      </c>
      <c r="UR11" s="247" t="s">
        <v>402</v>
      </c>
      <c r="US11" s="246" t="s">
        <v>403</v>
      </c>
      <c r="UT11" s="246" t="s">
        <v>404</v>
      </c>
      <c r="UU11" s="246" t="s">
        <v>410</v>
      </c>
      <c r="UV11" s="246" t="s">
        <v>411</v>
      </c>
      <c r="UW11" s="246" t="s">
        <v>412</v>
      </c>
      <c r="UX11" s="246" t="s">
        <v>413</v>
      </c>
      <c r="UY11" s="246" t="s">
        <v>414</v>
      </c>
      <c r="UZ11" s="246" t="s">
        <v>415</v>
      </c>
      <c r="VA11" s="248" t="s">
        <v>416</v>
      </c>
      <c r="VB11" s="248" t="s">
        <v>417</v>
      </c>
      <c r="VC11" s="246" t="s">
        <v>418</v>
      </c>
      <c r="VD11" s="246" t="s">
        <v>419</v>
      </c>
    </row>
    <row r="12" spans="1:579" s="46" customFormat="1" ht="20.149999999999999" customHeight="1">
      <c r="A12" s="471" t="s">
        <v>13</v>
      </c>
      <c r="B12" s="472"/>
      <c r="C12" s="472"/>
      <c r="D12" s="472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463" t="s">
        <v>14</v>
      </c>
      <c r="B13" s="464"/>
      <c r="C13" s="464"/>
      <c r="D13" s="464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473" t="s">
        <v>15</v>
      </c>
      <c r="B14" s="474"/>
      <c r="C14" s="474"/>
      <c r="D14" s="474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459" t="s">
        <v>16</v>
      </c>
      <c r="B15" s="459"/>
      <c r="C15" s="459"/>
      <c r="D15" s="460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17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18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19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20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21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22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23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24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25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26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27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28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29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30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31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32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33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34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35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36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37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38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39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40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41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42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43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44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45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46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47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48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49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50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51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52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53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54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55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56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57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58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59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59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60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61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62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63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64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65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65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66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67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68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69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70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71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71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72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73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74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75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76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77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78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79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80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81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82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83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84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85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86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87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88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89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90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91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92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93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94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95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96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97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98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99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100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101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102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103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104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105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106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107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108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109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110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111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112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113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114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115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116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93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117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118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119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120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93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117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118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121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122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123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124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125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126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126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127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128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129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130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131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132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52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133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134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135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135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136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137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138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139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140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141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142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143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144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145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146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147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148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149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150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151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152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153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154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155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156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157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158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159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155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160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161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162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163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164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165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166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167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168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169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170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171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172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173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174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175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176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177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178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179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180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181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143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144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145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182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183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183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459" t="s">
        <v>184</v>
      </c>
      <c r="B198" s="459"/>
      <c r="C198" s="459"/>
      <c r="D198" s="460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185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186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187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188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189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190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54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191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192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193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194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195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196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459" t="s">
        <v>197</v>
      </c>
      <c r="B212" s="459"/>
      <c r="C212" s="459"/>
      <c r="D212" s="460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198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199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199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200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201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202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203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204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205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206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207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208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209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210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211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212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213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214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215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216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217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218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218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219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219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220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221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222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223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223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224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225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226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227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228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229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54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230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231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232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233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234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235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236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237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54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238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239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240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241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242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243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244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245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246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247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248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249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250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251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252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253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254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255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256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257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258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259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260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261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262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263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263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459" t="s">
        <v>264</v>
      </c>
      <c r="B286" s="459"/>
      <c r="C286" s="459"/>
      <c r="D286" s="460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265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266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266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267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267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268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269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54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270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271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272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54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273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273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274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275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276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54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277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278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279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280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54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281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281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282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283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54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461" t="s">
        <v>284</v>
      </c>
      <c r="B315" s="461"/>
      <c r="C315" s="461"/>
      <c r="D315" s="462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459" t="s">
        <v>285</v>
      </c>
      <c r="B316" s="459"/>
      <c r="C316" s="459"/>
      <c r="D316" s="460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286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287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288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289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289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290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290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291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292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459" t="s">
        <v>293</v>
      </c>
      <c r="B326" s="459"/>
      <c r="C326" s="459"/>
      <c r="D326" s="460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294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295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295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296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296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297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297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463" t="s">
        <v>298</v>
      </c>
      <c r="B334" s="464"/>
      <c r="C334" s="464"/>
      <c r="D334" s="464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465" t="s">
        <v>299</v>
      </c>
      <c r="B335" s="466"/>
      <c r="C335" s="466"/>
      <c r="D335" s="466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459" t="s">
        <v>300</v>
      </c>
      <c r="B336" s="459"/>
      <c r="C336" s="459"/>
      <c r="D336" s="460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301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302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187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188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54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303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304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305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306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190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307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459" t="s">
        <v>308</v>
      </c>
      <c r="B348" s="459"/>
      <c r="C348" s="459"/>
      <c r="D348" s="460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309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310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310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54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311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312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313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314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315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54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316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317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318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319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320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321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322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323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324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325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326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327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328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329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128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129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130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131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132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52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133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134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330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331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332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333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54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334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334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335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336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337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338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46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339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340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128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129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130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131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132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52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133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134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341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341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342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343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344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345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346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347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348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349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350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351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352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353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354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355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356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357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358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359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360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361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362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363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364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365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366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367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368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369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370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371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372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373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374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375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376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377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378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379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380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381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382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383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384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385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386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54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467" t="s">
        <v>387</v>
      </c>
      <c r="B451" s="468"/>
      <c r="C451" s="468"/>
      <c r="D451" s="468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459" t="s">
        <v>388</v>
      </c>
      <c r="B452" s="459"/>
      <c r="C452" s="459"/>
      <c r="D452" s="460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389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BSP2_Indicator</vt:lpstr>
      <vt:lpstr>BSP1_Cluster_Act_2_Entity</vt:lpstr>
      <vt:lpstr>BSP1_Subpro_2_Entity</vt:lpstr>
      <vt:lpstr>BSP1</vt:lpstr>
      <vt:lpstr>BSP2</vt:lpstr>
      <vt:lpstr>BSP3</vt:lpstr>
      <vt:lpstr>BSP4</vt:lpstr>
      <vt:lpstr>BSP4B</vt:lpstr>
      <vt:lpstr>Prog</vt:lpstr>
      <vt:lpstr>Table11A-Full</vt:lpstr>
      <vt:lpstr>BSP1!Print_Area</vt:lpstr>
      <vt:lpstr>BSP1_Cluster_Act_2_Entity!Print_Area</vt:lpstr>
      <vt:lpstr>BSP1_Subpro_2_Entity!Print_Area</vt:lpstr>
      <vt:lpstr>BSP2!Print_Area</vt:lpstr>
      <vt:lpstr>BSP2_Indicator!Print_Area</vt:lpstr>
      <vt:lpstr>BSP3!Print_Area</vt:lpstr>
      <vt:lpstr>BSP4!Print_Area</vt:lpstr>
      <vt:lpstr>BSP4B!Print_Area</vt:lpstr>
      <vt:lpstr>Prog!Print_Area</vt:lpstr>
      <vt:lpstr>'Table11A-Full'!Print_Area</vt:lpstr>
      <vt:lpstr>BSP1!Print_Titles</vt:lpstr>
      <vt:lpstr>BSP1_Cluster_Act_2_Entity!Print_Titles</vt:lpstr>
      <vt:lpstr>BSP1_Subpro_2_Entity!Print_Titles</vt:lpstr>
      <vt:lpstr>BSP2!Print_Titles</vt:lpstr>
      <vt:lpstr>BSP3!Print_Titles</vt:lpstr>
      <vt:lpstr>BSP4!Print_Titles</vt:lpstr>
      <vt:lpstr>BSP4B!Print_Titles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2023-03-31T08:52:30Z</dcterms:modified>
</cp:coreProperties>
</file>