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1280" activeTab="3"/>
  </bookViews>
  <sheets>
    <sheet name="Taopu Dong" sheetId="1" r:id="rId1"/>
    <sheet name="Rui An" sheetId="2" r:id="rId2"/>
    <sheet name="Nianbi Zhang" sheetId="3" r:id="rId3"/>
    <sheet name="Chenyu Hu" sheetId="4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D32" i="4"/>
  <c r="D31"/>
  <c r="D30"/>
  <c r="D28"/>
  <c r="D27"/>
  <c r="D26"/>
  <c r="D25"/>
  <c r="D24"/>
  <c r="D23"/>
  <c r="D22"/>
  <c r="D21"/>
  <c r="D20"/>
  <c r="D18"/>
  <c r="D17"/>
  <c r="D16"/>
  <c r="D15"/>
  <c r="D14"/>
  <c r="D13"/>
  <c r="D12"/>
  <c r="K7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F7"/>
  <c r="J7" s="1"/>
  <c r="E7"/>
  <c r="I7" s="1"/>
  <c r="E9" i="3"/>
  <c r="D32"/>
  <c r="D31"/>
  <c r="D30"/>
  <c r="D28"/>
  <c r="D27"/>
  <c r="D26"/>
  <c r="D25"/>
  <c r="D24"/>
  <c r="D23"/>
  <c r="D22"/>
  <c r="D21"/>
  <c r="D20"/>
  <c r="D18"/>
  <c r="D17"/>
  <c r="D16"/>
  <c r="D15"/>
  <c r="D14"/>
  <c r="D13"/>
  <c r="D12"/>
  <c r="K7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J7"/>
  <c r="F8" s="1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F7"/>
  <c r="E7"/>
  <c r="I7" s="1"/>
  <c r="D32" i="2"/>
  <c r="D31"/>
  <c r="D30"/>
  <c r="D28"/>
  <c r="D27"/>
  <c r="D26"/>
  <c r="D25"/>
  <c r="D24"/>
  <c r="D23"/>
  <c r="D22"/>
  <c r="D21"/>
  <c r="D20"/>
  <c r="D18"/>
  <c r="D17"/>
  <c r="D16"/>
  <c r="D15"/>
  <c r="D14"/>
  <c r="D13"/>
  <c r="D12"/>
  <c r="K7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J7"/>
  <c r="F8" s="1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F7"/>
  <c r="E7"/>
  <c r="I7" s="1"/>
  <c r="D32" i="1"/>
  <c r="D31"/>
  <c r="D30"/>
  <c r="D28"/>
  <c r="D27"/>
  <c r="D26"/>
  <c r="D25"/>
  <c r="D24"/>
  <c r="D23"/>
  <c r="D22"/>
  <c r="D21"/>
  <c r="D20"/>
  <c r="D18"/>
  <c r="D17"/>
  <c r="D16"/>
  <c r="D15"/>
  <c r="D14"/>
  <c r="D13"/>
  <c r="D12"/>
  <c r="K7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F7"/>
  <c r="J7" s="1"/>
  <c r="E7"/>
  <c r="I7" s="1"/>
  <c r="E8" i="4" l="1"/>
  <c r="I8" s="1"/>
  <c r="F8"/>
  <c r="J8" s="1"/>
  <c r="E8" i="3"/>
  <c r="I8" s="1"/>
  <c r="J8"/>
  <c r="I8" i="2"/>
  <c r="E8"/>
  <c r="J8"/>
  <c r="H28" i="1"/>
  <c r="H29" s="1"/>
  <c r="H30" s="1"/>
  <c r="H31" s="1"/>
  <c r="H32" s="1"/>
  <c r="E8"/>
  <c r="I8" s="1"/>
  <c r="F8"/>
  <c r="J8" s="1"/>
  <c r="F9" i="4" l="1"/>
  <c r="J9" s="1"/>
  <c r="E9"/>
  <c r="I9" s="1"/>
  <c r="I9" i="3"/>
  <c r="F9"/>
  <c r="J9" s="1"/>
  <c r="F9" i="2"/>
  <c r="J9" s="1"/>
  <c r="I9"/>
  <c r="E9"/>
  <c r="E9" i="1"/>
  <c r="I9" s="1"/>
  <c r="F9"/>
  <c r="J9" s="1"/>
  <c r="F10" i="4" l="1"/>
  <c r="J10" s="1"/>
  <c r="E10"/>
  <c r="I10" s="1"/>
  <c r="F10" i="3"/>
  <c r="J10" s="1"/>
  <c r="E10"/>
  <c r="I10" s="1"/>
  <c r="F10" i="2"/>
  <c r="J10" s="1"/>
  <c r="I10"/>
  <c r="E10"/>
  <c r="E10" i="1"/>
  <c r="I10" s="1"/>
  <c r="F10"/>
  <c r="J10" s="1"/>
  <c r="F11" i="4" l="1"/>
  <c r="J11" s="1"/>
  <c r="E11"/>
  <c r="I11" s="1"/>
  <c r="F11" i="3"/>
  <c r="J11" s="1"/>
  <c r="E11"/>
  <c r="I11" s="1"/>
  <c r="F11" i="2"/>
  <c r="J11" s="1"/>
  <c r="I11"/>
  <c r="E11"/>
  <c r="E11" i="1"/>
  <c r="I11" s="1"/>
  <c r="F11"/>
  <c r="J11" s="1"/>
  <c r="F12" i="4" l="1"/>
  <c r="J12" s="1"/>
  <c r="E12"/>
  <c r="I12" s="1"/>
  <c r="F12" i="3"/>
  <c r="J12" s="1"/>
  <c r="E12"/>
  <c r="I12" s="1"/>
  <c r="F12" i="2"/>
  <c r="J12" s="1"/>
  <c r="E12"/>
  <c r="I12" s="1"/>
  <c r="E12" i="1"/>
  <c r="I12" s="1"/>
  <c r="F12"/>
  <c r="J12" s="1"/>
  <c r="F13" i="4" l="1"/>
  <c r="J13" s="1"/>
  <c r="E13"/>
  <c r="I13" s="1"/>
  <c r="E13" i="3"/>
  <c r="I13" s="1"/>
  <c r="F13"/>
  <c r="J13" s="1"/>
  <c r="F13" i="2"/>
  <c r="J13" s="1"/>
  <c r="I13"/>
  <c r="E13"/>
  <c r="E13" i="1"/>
  <c r="I13" s="1"/>
  <c r="F13"/>
  <c r="J13" s="1"/>
  <c r="F14" i="4" l="1"/>
  <c r="J14" s="1"/>
  <c r="E14"/>
  <c r="I14" s="1"/>
  <c r="F14" i="3"/>
  <c r="J14" s="1"/>
  <c r="E14"/>
  <c r="I14" s="1"/>
  <c r="F14" i="2"/>
  <c r="J14" s="1"/>
  <c r="E14"/>
  <c r="I14" s="1"/>
  <c r="E14" i="1"/>
  <c r="I14" s="1"/>
  <c r="F14"/>
  <c r="J14" s="1"/>
  <c r="F15" i="4" l="1"/>
  <c r="J15" s="1"/>
  <c r="E15"/>
  <c r="I15" s="1"/>
  <c r="E15" i="3"/>
  <c r="I15" s="1"/>
  <c r="F15"/>
  <c r="J15" s="1"/>
  <c r="F15" i="2"/>
  <c r="J15" s="1"/>
  <c r="I15"/>
  <c r="E15"/>
  <c r="E15" i="1"/>
  <c r="I15" s="1"/>
  <c r="F15"/>
  <c r="J15" s="1"/>
  <c r="F16" i="4" l="1"/>
  <c r="J16" s="1"/>
  <c r="E16"/>
  <c r="I16" s="1"/>
  <c r="F16" i="3"/>
  <c r="J16" s="1"/>
  <c r="E16"/>
  <c r="I16" s="1"/>
  <c r="F16" i="2"/>
  <c r="J16" s="1"/>
  <c r="E16"/>
  <c r="I16" s="1"/>
  <c r="E16" i="1"/>
  <c r="I16" s="1"/>
  <c r="F16"/>
  <c r="J16" s="1"/>
  <c r="F17" i="4" l="1"/>
  <c r="J17" s="1"/>
  <c r="E17"/>
  <c r="I17" s="1"/>
  <c r="E17" i="3"/>
  <c r="I17" s="1"/>
  <c r="F17"/>
  <c r="J17" s="1"/>
  <c r="F17" i="2"/>
  <c r="J17" s="1"/>
  <c r="I17"/>
  <c r="E17"/>
  <c r="F17" i="1"/>
  <c r="J17" s="1"/>
  <c r="E17"/>
  <c r="I17" s="1"/>
  <c r="F18" i="4" l="1"/>
  <c r="J18" s="1"/>
  <c r="E18"/>
  <c r="I18" s="1"/>
  <c r="F18" i="3"/>
  <c r="J18" s="1"/>
  <c r="E18"/>
  <c r="I18" s="1"/>
  <c r="F18" i="2"/>
  <c r="J18" s="1"/>
  <c r="E18"/>
  <c r="I18" s="1"/>
  <c r="F18" i="1"/>
  <c r="J18" s="1"/>
  <c r="E18"/>
  <c r="I18" s="1"/>
  <c r="E19" i="4" l="1"/>
  <c r="I19" s="1"/>
  <c r="F19"/>
  <c r="J19" s="1"/>
  <c r="E19" i="3"/>
  <c r="I19" s="1"/>
  <c r="F19"/>
  <c r="J19" s="1"/>
  <c r="F19" i="2"/>
  <c r="J19" s="1"/>
  <c r="E19"/>
  <c r="I19"/>
  <c r="F19" i="1"/>
  <c r="J19" s="1"/>
  <c r="E19"/>
  <c r="I19" s="1"/>
  <c r="E20" i="4" l="1"/>
  <c r="I20" s="1"/>
  <c r="F20"/>
  <c r="J20" s="1"/>
  <c r="E20" i="3"/>
  <c r="I20" s="1"/>
  <c r="F20"/>
  <c r="J20" s="1"/>
  <c r="F20" i="2"/>
  <c r="J20" s="1"/>
  <c r="I20"/>
  <c r="E20"/>
  <c r="F20" i="1"/>
  <c r="J20" s="1"/>
  <c r="E20"/>
  <c r="I20" s="1"/>
  <c r="F21" i="4" l="1"/>
  <c r="J21" s="1"/>
  <c r="E21"/>
  <c r="I21" s="1"/>
  <c r="F21" i="3"/>
  <c r="J21" s="1"/>
  <c r="E21"/>
  <c r="I21" s="1"/>
  <c r="F21" i="2"/>
  <c r="J21" s="1"/>
  <c r="E21"/>
  <c r="I21" s="1"/>
  <c r="F21" i="1"/>
  <c r="J21" s="1"/>
  <c r="E21"/>
  <c r="I21" s="1"/>
  <c r="E22" i="4" l="1"/>
  <c r="I22" s="1"/>
  <c r="F22"/>
  <c r="J22" s="1"/>
  <c r="E22" i="3"/>
  <c r="I22" s="1"/>
  <c r="F22"/>
  <c r="J22" s="1"/>
  <c r="F22" i="2"/>
  <c r="J22" s="1"/>
  <c r="I22"/>
  <c r="E22"/>
  <c r="F22" i="1"/>
  <c r="J22" s="1"/>
  <c r="E22"/>
  <c r="I22" s="1"/>
  <c r="E23" i="4" l="1"/>
  <c r="I23" s="1"/>
  <c r="F23"/>
  <c r="J23" s="1"/>
  <c r="F23" i="3"/>
  <c r="J23" s="1"/>
  <c r="E23"/>
  <c r="I23" s="1"/>
  <c r="F23" i="2"/>
  <c r="J23" s="1"/>
  <c r="E23"/>
  <c r="I23" s="1"/>
  <c r="F23" i="1"/>
  <c r="J23" s="1"/>
  <c r="E23"/>
  <c r="I23" s="1"/>
  <c r="E24" i="4" l="1"/>
  <c r="I24" s="1"/>
  <c r="F24"/>
  <c r="J24" s="1"/>
  <c r="E24" i="3"/>
  <c r="I24" s="1"/>
  <c r="F24"/>
  <c r="J24" s="1"/>
  <c r="I24" i="2"/>
  <c r="E24"/>
  <c r="F24"/>
  <c r="J24" s="1"/>
  <c r="F24" i="1"/>
  <c r="J24" s="1"/>
  <c r="E24"/>
  <c r="I24" s="1"/>
  <c r="E25" i="4" l="1"/>
  <c r="I25" s="1"/>
  <c r="F25"/>
  <c r="J25" s="1"/>
  <c r="F25" i="3"/>
  <c r="J25" s="1"/>
  <c r="E25"/>
  <c r="I25" s="1"/>
  <c r="F25" i="2"/>
  <c r="J25" s="1"/>
  <c r="E25"/>
  <c r="I25" s="1"/>
  <c r="F25" i="1"/>
  <c r="J25" s="1"/>
  <c r="E25"/>
  <c r="I25" s="1"/>
  <c r="E26" i="4" l="1"/>
  <c r="I26" s="1"/>
  <c r="F26"/>
  <c r="J26" s="1"/>
  <c r="F26" i="3"/>
  <c r="J26" s="1"/>
  <c r="E26"/>
  <c r="I26" s="1"/>
  <c r="E26" i="2"/>
  <c r="I26" s="1"/>
  <c r="F26"/>
  <c r="J26"/>
  <c r="F26" i="1"/>
  <c r="J26" s="1"/>
  <c r="E26"/>
  <c r="I26" s="1"/>
  <c r="E27" i="4" l="1"/>
  <c r="I27" s="1"/>
  <c r="F27"/>
  <c r="J27" s="1"/>
  <c r="E27" i="3"/>
  <c r="I27" s="1"/>
  <c r="F27"/>
  <c r="J27" s="1"/>
  <c r="I27" i="2"/>
  <c r="E27"/>
  <c r="J27"/>
  <c r="F27"/>
  <c r="E27" i="1"/>
  <c r="I27" s="1"/>
  <c r="F27"/>
  <c r="J27" s="1"/>
  <c r="E28" i="4" l="1"/>
  <c r="I28" s="1"/>
  <c r="F28"/>
  <c r="J28" s="1"/>
  <c r="E28" i="3"/>
  <c r="I28" s="1"/>
  <c r="F28"/>
  <c r="J28" s="1"/>
  <c r="F28" i="2"/>
  <c r="J28" s="1"/>
  <c r="I28"/>
  <c r="E28"/>
  <c r="E28" i="1"/>
  <c r="I28" s="1"/>
  <c r="F28"/>
  <c r="J28" s="1"/>
  <c r="E29" i="4" l="1"/>
  <c r="I29" s="1"/>
  <c r="F29"/>
  <c r="J29" s="1"/>
  <c r="E29" i="3"/>
  <c r="I29" s="1"/>
  <c r="F29"/>
  <c r="J29" s="1"/>
  <c r="F29" i="2"/>
  <c r="J29" s="1"/>
  <c r="I29"/>
  <c r="E29"/>
  <c r="E29" i="1"/>
  <c r="I29" s="1"/>
  <c r="F29"/>
  <c r="J29" s="1"/>
  <c r="E30" i="4" l="1"/>
  <c r="I30" s="1"/>
  <c r="F30"/>
  <c r="J30" s="1"/>
  <c r="E30" i="3"/>
  <c r="I30" s="1"/>
  <c r="F30"/>
  <c r="J30" s="1"/>
  <c r="F30" i="2"/>
  <c r="J30" s="1"/>
  <c r="E30"/>
  <c r="I30" s="1"/>
  <c r="E30" i="1"/>
  <c r="I30" s="1"/>
  <c r="F30"/>
  <c r="J30" s="1"/>
  <c r="E31" i="4" l="1"/>
  <c r="I31" s="1"/>
  <c r="F31"/>
  <c r="J31" s="1"/>
  <c r="E31" i="3"/>
  <c r="I31" s="1"/>
  <c r="F31"/>
  <c r="J31" s="1"/>
  <c r="F31" i="2"/>
  <c r="J31"/>
  <c r="E31"/>
  <c r="I31" s="1"/>
  <c r="E31" i="1"/>
  <c r="I31" s="1"/>
  <c r="F31"/>
  <c r="J31" s="1"/>
  <c r="E32" i="4" l="1"/>
  <c r="I32" s="1"/>
  <c r="F32"/>
  <c r="J32" s="1"/>
  <c r="E32" i="3"/>
  <c r="I32" s="1"/>
  <c r="F32"/>
  <c r="J32" s="1"/>
  <c r="E32" i="2"/>
  <c r="I32" s="1"/>
  <c r="F32"/>
  <c r="J32" s="1"/>
  <c r="E32" i="1"/>
  <c r="I32" s="1"/>
  <c r="F32"/>
  <c r="J32" s="1"/>
</calcChain>
</file>

<file path=xl/sharedStrings.xml><?xml version="1.0" encoding="utf-8"?>
<sst xmlns="http://schemas.openxmlformats.org/spreadsheetml/2006/main" count="72" uniqueCount="29">
  <si>
    <t>ccccccccccccccc</t>
  </si>
  <si>
    <t>Taopu Dong</t>
  </si>
  <si>
    <t>ID</t>
  </si>
  <si>
    <t>SIN</t>
  </si>
  <si>
    <t>933-304-826</t>
  </si>
  <si>
    <t>Address</t>
  </si>
  <si>
    <t>APT. 302, 1230 Barrington Street</t>
  </si>
  <si>
    <t>HALIFAX NS B3J 1Y4</t>
  </si>
  <si>
    <t>Date</t>
  </si>
  <si>
    <t>Rate</t>
  </si>
  <si>
    <t>Salary</t>
  </si>
  <si>
    <t>CPP</t>
  </si>
  <si>
    <t>EI</t>
  </si>
  <si>
    <t>Tax Deduct</t>
  </si>
  <si>
    <t>Cum. Salary</t>
  </si>
  <si>
    <t>Cum.CPP</t>
  </si>
  <si>
    <t>Cum. EI</t>
  </si>
  <si>
    <t>Cum. Tax</t>
  </si>
  <si>
    <t>Rui An</t>
  </si>
  <si>
    <t>932 245 269</t>
  </si>
  <si>
    <t>Nianbi Zhang</t>
  </si>
  <si>
    <t>657 600 557</t>
  </si>
  <si>
    <t>148 Rutledge Street   APT107</t>
  </si>
  <si>
    <t>HALIFAX NS B4A 1X6</t>
  </si>
  <si>
    <t>Chenyu Hu</t>
  </si>
  <si>
    <t>5121 Bishop Street APT204</t>
  </si>
  <si>
    <t>935 109 330</t>
  </si>
  <si>
    <t>5121 Bishop Street Apt204</t>
  </si>
  <si>
    <t>HALIFAX NS B3J 0E5</t>
  </si>
</sst>
</file>

<file path=xl/styles.xml><?xml version="1.0" encoding="utf-8"?>
<styleSheet xmlns="http://schemas.openxmlformats.org/spreadsheetml/2006/main">
  <numFmts count="2">
    <numFmt numFmtId="164" formatCode="yyyy\-mm\-dd;@"/>
    <numFmt numFmtId="165" formatCode="\5\5\1\ \2\2\6\ \9\4\7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4" fontId="0" fillId="3" borderId="1" xfId="0" applyNumberFormat="1" applyFill="1" applyBorder="1"/>
    <xf numFmtId="4" fontId="0" fillId="0" borderId="1" xfId="0" applyNumberFormat="1" applyBorder="1"/>
    <xf numFmtId="4" fontId="0" fillId="2" borderId="1" xfId="0" applyNumberFormat="1" applyFill="1" applyBorder="1"/>
    <xf numFmtId="0" fontId="0" fillId="4" borderId="1" xfId="0" applyFill="1" applyBorder="1"/>
    <xf numFmtId="4" fontId="0" fillId="0" borderId="1" xfId="0" applyNumberFormat="1" applyFill="1" applyBorder="1"/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anfang\Dropbox\Cheelin_Sales\Expenses_and_payroll\2016\payroll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结"/>
      <sheetName val="yangbo"/>
      <sheetName val="Qili"/>
      <sheetName val="Linlu"/>
      <sheetName val="Sarah"/>
      <sheetName val="Xuqing Chen"/>
      <sheetName val="Ting liu"/>
      <sheetName val="xiaobo du"/>
      <sheetName val="LiQi"/>
      <sheetName val="Ziwei"/>
      <sheetName val="Zhouyu"/>
      <sheetName val="Wang Yufei"/>
      <sheetName val="Ye Lin"/>
      <sheetName val="vijay"/>
      <sheetName val="Anna"/>
      <sheetName val="rahul"/>
      <sheetName val="Yuhuifei"/>
      <sheetName val="Yuhuifei_copy"/>
      <sheetName val="wang_for_service_canada"/>
      <sheetName val="Wang Timesheet"/>
    </sheetNames>
    <sheetDataSet>
      <sheetData sheetId="0" refreshError="1">
        <row r="2">
          <cell r="B2">
            <v>3500</v>
          </cell>
          <cell r="F2">
            <v>50800</v>
          </cell>
        </row>
        <row r="3">
          <cell r="B3">
            <v>4.9500000000000002E-2</v>
          </cell>
          <cell r="F3">
            <v>1.8800000000000001E-2</v>
          </cell>
        </row>
        <row r="4">
          <cell r="B4">
            <v>2544.3000000000002</v>
          </cell>
          <cell r="F4">
            <v>955.04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P22" sqref="P22"/>
    </sheetView>
  </sheetViews>
  <sheetFormatPr defaultRowHeight="15"/>
  <cols>
    <col min="1" max="1" width="12.7109375" customWidth="1"/>
  </cols>
  <sheetData>
    <row r="1" spans="1:11" ht="30">
      <c r="A1" s="1" t="s">
        <v>0</v>
      </c>
      <c r="B1" s="21" t="s">
        <v>1</v>
      </c>
      <c r="C1" s="22"/>
      <c r="D1" s="22"/>
      <c r="E1" s="22"/>
      <c r="F1" s="22"/>
    </row>
    <row r="2" spans="1:11">
      <c r="A2" s="1" t="s">
        <v>2</v>
      </c>
      <c r="B2" s="2"/>
      <c r="C2" s="3"/>
      <c r="D2" s="4">
        <v>66</v>
      </c>
      <c r="E2" s="5"/>
      <c r="F2" s="5"/>
    </row>
    <row r="3" spans="1:11">
      <c r="A3" s="6" t="s">
        <v>3</v>
      </c>
      <c r="B3" s="23" t="s">
        <v>4</v>
      </c>
      <c r="C3" s="23"/>
      <c r="D3" s="23"/>
      <c r="E3" s="23"/>
      <c r="F3" s="23"/>
    </row>
    <row r="4" spans="1:11">
      <c r="A4" s="6" t="s">
        <v>5</v>
      </c>
      <c r="B4" s="22" t="s">
        <v>6</v>
      </c>
      <c r="C4" s="22"/>
      <c r="D4" s="22"/>
      <c r="E4" s="22"/>
      <c r="F4" s="22"/>
    </row>
    <row r="5" spans="1:11">
      <c r="A5" s="7"/>
      <c r="B5" s="22" t="s">
        <v>7</v>
      </c>
      <c r="C5" s="22"/>
      <c r="D5" s="22"/>
      <c r="E5" s="22"/>
      <c r="F5" s="22"/>
    </row>
    <row r="6" spans="1:11" ht="30">
      <c r="A6" s="8" t="s">
        <v>8</v>
      </c>
      <c r="B6" s="9"/>
      <c r="C6" s="10" t="s">
        <v>9</v>
      </c>
      <c r="D6" s="11" t="s">
        <v>10</v>
      </c>
      <c r="E6" s="9" t="s">
        <v>11</v>
      </c>
      <c r="F6" s="10" t="s">
        <v>12</v>
      </c>
      <c r="G6" s="9" t="s">
        <v>13</v>
      </c>
      <c r="H6" s="12" t="s">
        <v>14</v>
      </c>
      <c r="I6" s="12" t="s">
        <v>15</v>
      </c>
      <c r="J6" s="12" t="s">
        <v>16</v>
      </c>
      <c r="K6" s="12" t="s">
        <v>17</v>
      </c>
    </row>
    <row r="7" spans="1:11">
      <c r="A7" s="13">
        <v>43101</v>
      </c>
      <c r="B7" s="14"/>
      <c r="C7" s="14"/>
      <c r="D7" s="15"/>
      <c r="E7" s="16">
        <f>IF((D7*26-[1]总结!$B$2)&gt;=0, (D7*26-[1]总结!$B$2)*[1]总结!$B$3/26, 0)</f>
        <v>0</v>
      </c>
      <c r="F7" s="16">
        <f>MIN([1]总结!$F$2,D7*26)*[1]总结!$F$3/26</f>
        <v>0</v>
      </c>
      <c r="G7" s="14"/>
      <c r="H7" s="17">
        <f>D7</f>
        <v>0</v>
      </c>
      <c r="I7" s="17">
        <f>E7</f>
        <v>0</v>
      </c>
      <c r="J7" s="17">
        <f>F7</f>
        <v>0</v>
      </c>
      <c r="K7" s="17">
        <f>G7</f>
        <v>0</v>
      </c>
    </row>
    <row r="8" spans="1:11">
      <c r="A8" s="13">
        <v>43115</v>
      </c>
      <c r="B8" s="14">
        <v>80</v>
      </c>
      <c r="C8" s="14">
        <v>15</v>
      </c>
      <c r="D8" s="15">
        <v>1200</v>
      </c>
      <c r="E8" s="16">
        <f>IF(AND((D8*26-[1]总结!$B$2)&gt;=0, I7&lt;=[1]总结!$B$4), (D8*26-[1]总结!$B$2)*[1]总结!$B$3/26, 0)</f>
        <v>52.736538461538466</v>
      </c>
      <c r="F8" s="16">
        <f>IF(J7&lt;[1]总结!$F$4, MIN([1]总结!$F$2,D8*26)*[1]总结!$F$3/26,0)</f>
        <v>22.560000000000002</v>
      </c>
      <c r="G8" s="14">
        <v>150</v>
      </c>
      <c r="H8" s="17">
        <f>H7+D8</f>
        <v>1200</v>
      </c>
      <c r="I8" s="17">
        <f>I7+E8</f>
        <v>52.736538461538466</v>
      </c>
      <c r="J8" s="17">
        <f>J7+F8</f>
        <v>22.560000000000002</v>
      </c>
      <c r="K8" s="17">
        <f>K7+G8</f>
        <v>150</v>
      </c>
    </row>
    <row r="9" spans="1:11">
      <c r="A9" s="13">
        <v>43131</v>
      </c>
      <c r="B9" s="14">
        <v>80</v>
      </c>
      <c r="C9" s="14">
        <v>15</v>
      </c>
      <c r="D9" s="15">
        <v>1200</v>
      </c>
      <c r="E9" s="16">
        <f>IF(AND((D9*26-[1]总结!$B$2)&gt;=0, I8&lt;=[1]总结!$B$4), (D9*26-[1]总结!$B$2)*[1]总结!$B$3/26, 0)</f>
        <v>52.736538461538466</v>
      </c>
      <c r="F9" s="16">
        <f>IF(J8&lt;[1]总结!$F$4, MIN([1]总结!$F$2,D9*26)*[1]总结!$F$3/26,0)</f>
        <v>22.560000000000002</v>
      </c>
      <c r="G9" s="14">
        <v>150</v>
      </c>
      <c r="H9" s="17">
        <f t="shared" ref="H9:K24" si="0">H8+D9</f>
        <v>2400</v>
      </c>
      <c r="I9" s="17">
        <f t="shared" si="0"/>
        <v>105.47307692307693</v>
      </c>
      <c r="J9" s="17">
        <f t="shared" si="0"/>
        <v>45.120000000000005</v>
      </c>
      <c r="K9" s="17">
        <f t="shared" si="0"/>
        <v>300</v>
      </c>
    </row>
    <row r="10" spans="1:11">
      <c r="A10" s="13">
        <v>43146</v>
      </c>
      <c r="B10" s="14">
        <v>80</v>
      </c>
      <c r="C10" s="14">
        <v>15</v>
      </c>
      <c r="D10" s="15">
        <v>1200</v>
      </c>
      <c r="E10" s="16">
        <f>IF(AND((D10*26-[1]总结!$B$2)&gt;=0, I9&lt;=[1]总结!$B$4), (D10*26-[1]总结!$B$2)*[1]总结!$B$3/26, 0)</f>
        <v>52.736538461538466</v>
      </c>
      <c r="F10" s="16">
        <f>IF(J9&lt;[1]总结!$F$4, MIN([1]总结!$F$2,D10*26)*[1]总结!$F$3/26,0)</f>
        <v>22.560000000000002</v>
      </c>
      <c r="G10" s="14">
        <v>150</v>
      </c>
      <c r="H10" s="17">
        <f t="shared" si="0"/>
        <v>3600</v>
      </c>
      <c r="I10" s="17">
        <f t="shared" si="0"/>
        <v>158.2096153846154</v>
      </c>
      <c r="J10" s="17">
        <f t="shared" si="0"/>
        <v>67.680000000000007</v>
      </c>
      <c r="K10" s="17">
        <f t="shared" si="0"/>
        <v>450</v>
      </c>
    </row>
    <row r="11" spans="1:11">
      <c r="A11" s="13">
        <v>43161</v>
      </c>
      <c r="B11" s="14"/>
      <c r="C11" s="14"/>
      <c r="D11" s="15">
        <v>0</v>
      </c>
      <c r="E11" s="16">
        <f>IF(AND((D11*26-[1]总结!$B$2)&gt;=0, I10&lt;=[1]总结!$B$4), (D11*26-[1]总结!$B$2)*[1]总结!$B$3/26, 0)</f>
        <v>0</v>
      </c>
      <c r="F11" s="16">
        <f>IF(J10&lt;[1]总结!$F$4, MIN([1]总结!$F$2,D11*26)*[1]总结!$F$3/26,0)</f>
        <v>0</v>
      </c>
      <c r="G11" s="14"/>
      <c r="H11" s="17">
        <f t="shared" si="0"/>
        <v>3600</v>
      </c>
      <c r="I11" s="17">
        <f t="shared" si="0"/>
        <v>158.2096153846154</v>
      </c>
      <c r="J11" s="17">
        <f t="shared" si="0"/>
        <v>67.680000000000007</v>
      </c>
      <c r="K11" s="17">
        <f t="shared" si="0"/>
        <v>450</v>
      </c>
    </row>
    <row r="12" spans="1:11">
      <c r="A12" s="13">
        <v>43176</v>
      </c>
      <c r="B12" s="14"/>
      <c r="C12" s="14"/>
      <c r="D12" s="15">
        <f t="shared" ref="D12:D32" si="1">B12*C12</f>
        <v>0</v>
      </c>
      <c r="E12" s="16">
        <f>IF(AND((D12*26-[1]总结!$B$2)&gt;=0, I11&lt;=[1]总结!$B$4), (D12*26-[1]总结!$B$2)*[1]总结!$B$3/26, 0)</f>
        <v>0</v>
      </c>
      <c r="F12" s="16">
        <f>IF(J11&lt;[1]总结!$F$4, MIN([1]总结!$F$2,D12*26)*[1]总结!$F$3/26,0)</f>
        <v>0</v>
      </c>
      <c r="G12" s="14"/>
      <c r="H12" s="17">
        <f t="shared" si="0"/>
        <v>3600</v>
      </c>
      <c r="I12" s="17">
        <f t="shared" si="0"/>
        <v>158.2096153846154</v>
      </c>
      <c r="J12" s="17">
        <f t="shared" si="0"/>
        <v>67.680000000000007</v>
      </c>
      <c r="K12" s="17">
        <f t="shared" si="0"/>
        <v>450</v>
      </c>
    </row>
    <row r="13" spans="1:11">
      <c r="A13" s="13">
        <v>43190</v>
      </c>
      <c r="B13" s="14"/>
      <c r="C13" s="14"/>
      <c r="D13" s="15">
        <f t="shared" si="1"/>
        <v>0</v>
      </c>
      <c r="E13" s="16">
        <f>IF(AND((D13*26-[1]总结!$B$2)&gt;=0, I12&lt;=[1]总结!$B$4), (D13*26-[1]总结!$B$2)*[1]总结!$B$3/26, 0)</f>
        <v>0</v>
      </c>
      <c r="F13" s="16">
        <f>IF(J12&lt;[1]总结!$F$4, MIN([1]总结!$F$2,D13*26)*[1]总结!$F$3/26,0)</f>
        <v>0</v>
      </c>
      <c r="G13" s="14"/>
      <c r="H13" s="17">
        <f t="shared" si="0"/>
        <v>3600</v>
      </c>
      <c r="I13" s="17">
        <f t="shared" si="0"/>
        <v>158.2096153846154</v>
      </c>
      <c r="J13" s="17">
        <f t="shared" si="0"/>
        <v>67.680000000000007</v>
      </c>
      <c r="K13" s="17">
        <f t="shared" si="0"/>
        <v>450</v>
      </c>
    </row>
    <row r="14" spans="1:11">
      <c r="A14" s="13">
        <v>43205</v>
      </c>
      <c r="B14" s="14"/>
      <c r="C14" s="14"/>
      <c r="D14" s="15">
        <f t="shared" si="1"/>
        <v>0</v>
      </c>
      <c r="E14" s="16">
        <f>IF(AND((D14*26-[1]总结!$B$2)&gt;=0, I13&lt;=[1]总结!$B$4), (D14*26-[1]总结!$B$2)*[1]总结!$B$3/26, 0)</f>
        <v>0</v>
      </c>
      <c r="F14" s="16">
        <f>IF(J13&lt;[1]总结!$F$4, MIN([1]总结!$F$2,D14*26)*[1]总结!$F$3/26,0)</f>
        <v>0</v>
      </c>
      <c r="G14" s="14"/>
      <c r="H14" s="17">
        <f t="shared" si="0"/>
        <v>3600</v>
      </c>
      <c r="I14" s="17">
        <f t="shared" si="0"/>
        <v>158.2096153846154</v>
      </c>
      <c r="J14" s="17">
        <f t="shared" si="0"/>
        <v>67.680000000000007</v>
      </c>
      <c r="K14" s="17">
        <f t="shared" si="0"/>
        <v>450</v>
      </c>
    </row>
    <row r="15" spans="1:11">
      <c r="A15" s="13"/>
      <c r="B15" s="14"/>
      <c r="C15" s="14"/>
      <c r="D15" s="15">
        <f t="shared" si="1"/>
        <v>0</v>
      </c>
      <c r="E15" s="16">
        <f>IF(AND((D15*26-[1]总结!$B$2)&gt;=0, I14&lt;=[1]总结!$B$4), (D15*26-[1]总结!$B$2)*[1]总结!$B$3/26, 0)</f>
        <v>0</v>
      </c>
      <c r="F15" s="16">
        <f>IF(J14&lt;[1]总结!$F$4, MIN([1]总结!$F$2,D15*26)*[1]总结!$F$3/26,0)</f>
        <v>0</v>
      </c>
      <c r="G15" s="14"/>
      <c r="H15" s="17">
        <f>H14+D15</f>
        <v>3600</v>
      </c>
      <c r="I15" s="17">
        <f>I14+E15</f>
        <v>158.2096153846154</v>
      </c>
      <c r="J15" s="17">
        <f>J14+F15</f>
        <v>67.680000000000007</v>
      </c>
      <c r="K15" s="17">
        <f>K14+G15</f>
        <v>450</v>
      </c>
    </row>
    <row r="16" spans="1:11">
      <c r="A16" s="13"/>
      <c r="B16" s="14"/>
      <c r="C16" s="14"/>
      <c r="D16" s="15">
        <f t="shared" si="1"/>
        <v>0</v>
      </c>
      <c r="E16" s="16">
        <f>IF(AND((D16*26-[1]总结!$B$2)&gt;=0, I15&lt;=[1]总结!$B$4), (D16*26-[1]总结!$B$2)*[1]总结!$B$3/26, 0)</f>
        <v>0</v>
      </c>
      <c r="F16" s="16">
        <f>IF(J15&lt;[1]总结!$F$4, MIN([1]总结!$F$2,D16*26)*[1]总结!$F$3/26,0)</f>
        <v>0</v>
      </c>
      <c r="G16" s="14"/>
      <c r="H16" s="17">
        <f t="shared" si="0"/>
        <v>3600</v>
      </c>
      <c r="I16" s="17">
        <f t="shared" si="0"/>
        <v>158.2096153846154</v>
      </c>
      <c r="J16" s="17">
        <f t="shared" si="0"/>
        <v>67.680000000000007</v>
      </c>
      <c r="K16" s="17">
        <f t="shared" si="0"/>
        <v>450</v>
      </c>
    </row>
    <row r="17" spans="1:11">
      <c r="A17" s="13"/>
      <c r="B17" s="14"/>
      <c r="C17" s="14"/>
      <c r="D17" s="15">
        <f t="shared" si="1"/>
        <v>0</v>
      </c>
      <c r="E17" s="16">
        <f>IF(AND((D17*26-[1]总结!$B$2)&gt;=0, I16&lt;=[1]总结!$B$4), (D17*26-[1]总结!$B$2)*[1]总结!$B$3/26, 0)</f>
        <v>0</v>
      </c>
      <c r="F17" s="16">
        <f>IF(J16&lt;[1]总结!$F$4, MIN([1]总结!$F$2,D17*26)*[1]总结!$F$3/26,0)</f>
        <v>0</v>
      </c>
      <c r="G17" s="14"/>
      <c r="H17" s="17">
        <f t="shared" si="0"/>
        <v>3600</v>
      </c>
      <c r="I17" s="17">
        <f t="shared" si="0"/>
        <v>158.2096153846154</v>
      </c>
      <c r="J17" s="17">
        <f t="shared" si="0"/>
        <v>67.680000000000007</v>
      </c>
      <c r="K17" s="17">
        <f t="shared" si="0"/>
        <v>450</v>
      </c>
    </row>
    <row r="18" spans="1:11">
      <c r="A18" s="13"/>
      <c r="B18" s="14"/>
      <c r="C18" s="14"/>
      <c r="D18" s="15">
        <f t="shared" si="1"/>
        <v>0</v>
      </c>
      <c r="E18" s="16">
        <f>IF(AND((D18*26-[1]总结!$B$2)&gt;=0, I17&lt;=[1]总结!$B$4), (D18*26-[1]总结!$B$2)*[1]总结!$B$3/26, 0)</f>
        <v>0</v>
      </c>
      <c r="F18" s="16">
        <f>IF(J17&lt;[1]总结!$F$4, MIN([1]总结!$F$2,D18*26)*[1]总结!$F$3/26,0)</f>
        <v>0</v>
      </c>
      <c r="G18" s="14"/>
      <c r="H18" s="17">
        <f t="shared" si="0"/>
        <v>3600</v>
      </c>
      <c r="I18" s="17">
        <f t="shared" si="0"/>
        <v>158.2096153846154</v>
      </c>
      <c r="J18" s="17">
        <f t="shared" si="0"/>
        <v>67.680000000000007</v>
      </c>
      <c r="K18" s="17">
        <f t="shared" si="0"/>
        <v>450</v>
      </c>
    </row>
    <row r="19" spans="1:11">
      <c r="A19" s="13"/>
      <c r="B19" s="14"/>
      <c r="C19" s="14"/>
      <c r="D19" s="15">
        <v>0</v>
      </c>
      <c r="E19" s="16">
        <f>IF(AND((D19*26-[1]总结!$B$2)&gt;=0, I18&lt;=[1]总结!$B$4), (D19*26-[1]总结!$B$2)*[1]总结!$B$3/26, 0)</f>
        <v>0</v>
      </c>
      <c r="F19" s="16">
        <f>IF(J18&lt;[1]总结!$F$4, MIN([1]总结!$F$2,D19*26)*[1]总结!$F$3/26,0)</f>
        <v>0</v>
      </c>
      <c r="G19" s="14"/>
      <c r="H19" s="17">
        <f t="shared" si="0"/>
        <v>3600</v>
      </c>
      <c r="I19" s="17">
        <f t="shared" si="0"/>
        <v>158.2096153846154</v>
      </c>
      <c r="J19" s="17">
        <f t="shared" si="0"/>
        <v>67.680000000000007</v>
      </c>
      <c r="K19" s="17">
        <f t="shared" si="0"/>
        <v>450</v>
      </c>
    </row>
    <row r="20" spans="1:11">
      <c r="A20" s="13"/>
      <c r="B20" s="14"/>
      <c r="C20" s="14"/>
      <c r="D20" s="15">
        <f t="shared" si="1"/>
        <v>0</v>
      </c>
      <c r="E20" s="16">
        <f>IF(AND((D20*26-[1]总结!$B$2)&gt;=0, I19&lt;=[1]总结!$B$4), (D20*26-[1]总结!$B$2)*[1]总结!$B$3/26, 0)</f>
        <v>0</v>
      </c>
      <c r="F20" s="16">
        <f>IF(J19&lt;[1]总结!$F$4, MIN([1]总结!$F$2,D20*26)*[1]总结!$F$3/26,0)</f>
        <v>0</v>
      </c>
      <c r="G20" s="14"/>
      <c r="H20" s="17">
        <f t="shared" si="0"/>
        <v>3600</v>
      </c>
      <c r="I20" s="17">
        <f t="shared" si="0"/>
        <v>158.2096153846154</v>
      </c>
      <c r="J20" s="17">
        <f t="shared" si="0"/>
        <v>67.680000000000007</v>
      </c>
      <c r="K20" s="17">
        <f t="shared" si="0"/>
        <v>450</v>
      </c>
    </row>
    <row r="21" spans="1:11">
      <c r="A21" s="13"/>
      <c r="B21" s="14"/>
      <c r="C21" s="14"/>
      <c r="D21" s="15">
        <f t="shared" si="1"/>
        <v>0</v>
      </c>
      <c r="E21" s="16">
        <f>IF(AND((D21*26-[1]总结!$B$2)&gt;=0, I20&lt;=[1]总结!$B$4), (D21*26-[1]总结!$B$2)*[1]总结!$B$3/26, 0)</f>
        <v>0</v>
      </c>
      <c r="F21" s="16">
        <f>IF(J20&lt;[1]总结!$F$4, MIN([1]总结!$F$2,D21*26)*[1]总结!$F$3/26,0)</f>
        <v>0</v>
      </c>
      <c r="G21" s="14"/>
      <c r="H21" s="17">
        <f t="shared" si="0"/>
        <v>3600</v>
      </c>
      <c r="I21" s="17">
        <f t="shared" si="0"/>
        <v>158.2096153846154</v>
      </c>
      <c r="J21" s="17">
        <f t="shared" si="0"/>
        <v>67.680000000000007</v>
      </c>
      <c r="K21" s="17">
        <f t="shared" si="0"/>
        <v>450</v>
      </c>
    </row>
    <row r="22" spans="1:11">
      <c r="A22" s="13"/>
      <c r="B22" s="14"/>
      <c r="C22" s="14"/>
      <c r="D22" s="15">
        <f t="shared" si="1"/>
        <v>0</v>
      </c>
      <c r="E22" s="16">
        <f>IF(AND((D22*26-[1]总结!$B$2)&gt;=0, I21&lt;=[1]总结!$B$4), (D22*26-[1]总结!$B$2)*[1]总结!$B$3/26, 0)</f>
        <v>0</v>
      </c>
      <c r="F22" s="16">
        <f>IF(J21&lt;[1]总结!$F$4, MIN([1]总结!$F$2,D22*26)*[1]总结!$F$3/26,0)</f>
        <v>0</v>
      </c>
      <c r="G22" s="14"/>
      <c r="H22" s="17">
        <f t="shared" si="0"/>
        <v>3600</v>
      </c>
      <c r="I22" s="17">
        <f t="shared" si="0"/>
        <v>158.2096153846154</v>
      </c>
      <c r="J22" s="17">
        <f t="shared" si="0"/>
        <v>67.680000000000007</v>
      </c>
      <c r="K22" s="17">
        <f t="shared" si="0"/>
        <v>450</v>
      </c>
    </row>
    <row r="23" spans="1:11">
      <c r="A23" s="13"/>
      <c r="B23" s="14"/>
      <c r="C23" s="14"/>
      <c r="D23" s="15">
        <f t="shared" si="1"/>
        <v>0</v>
      </c>
      <c r="E23" s="16">
        <f>IF(AND((D23*26-[1]总结!$B$2)&gt;=0, I22&lt;=[1]总结!$B$4), (D23*26-[1]总结!$B$2)*[1]总结!$B$3/26, 0)</f>
        <v>0</v>
      </c>
      <c r="F23" s="16">
        <f>IF(J22&lt;[1]总结!$F$4, MIN([1]总结!$F$2,D23*26)*[1]总结!$F$3/26,0)</f>
        <v>0</v>
      </c>
      <c r="G23" s="14"/>
      <c r="H23" s="17">
        <f t="shared" si="0"/>
        <v>3600</v>
      </c>
      <c r="I23" s="17">
        <f t="shared" si="0"/>
        <v>158.2096153846154</v>
      </c>
      <c r="J23" s="17">
        <f t="shared" si="0"/>
        <v>67.680000000000007</v>
      </c>
      <c r="K23" s="17">
        <f t="shared" si="0"/>
        <v>450</v>
      </c>
    </row>
    <row r="24" spans="1:11">
      <c r="A24" s="13"/>
      <c r="B24" s="14"/>
      <c r="C24" s="14"/>
      <c r="D24" s="15">
        <f t="shared" si="1"/>
        <v>0</v>
      </c>
      <c r="E24" s="16">
        <f>IF(AND((D24*26-[1]总结!$B$2)&gt;=0, I23&lt;=[1]总结!$B$4), (D24*26-[1]总结!$B$2)*[1]总结!$B$3/26, 0)</f>
        <v>0</v>
      </c>
      <c r="F24" s="16">
        <f>IF(J23&lt;[1]总结!$F$4, MIN([1]总结!$F$2,D24*26)*[1]总结!$F$3/26,0)</f>
        <v>0</v>
      </c>
      <c r="G24" s="14"/>
      <c r="H24" s="17">
        <f t="shared" si="0"/>
        <v>3600</v>
      </c>
      <c r="I24" s="17">
        <f t="shared" si="0"/>
        <v>158.2096153846154</v>
      </c>
      <c r="J24" s="17">
        <f t="shared" si="0"/>
        <v>67.680000000000007</v>
      </c>
      <c r="K24" s="17">
        <f t="shared" si="0"/>
        <v>450</v>
      </c>
    </row>
    <row r="25" spans="1:11">
      <c r="A25" s="13"/>
      <c r="B25" s="14"/>
      <c r="C25" s="14"/>
      <c r="D25" s="15">
        <f t="shared" si="1"/>
        <v>0</v>
      </c>
      <c r="E25" s="16">
        <f>IF(AND((D25*26-[1]总结!$B$2)&gt;=0, I24&lt;=[1]总结!$B$4), (D25*26-[1]总结!$B$2)*[1]总结!$B$3/26, 0)</f>
        <v>0</v>
      </c>
      <c r="F25" s="16">
        <f>IF(J24&lt;[1]总结!$F$4, MIN([1]总结!$F$2,D25*26)*[1]总结!$F$3/26,0)</f>
        <v>0</v>
      </c>
      <c r="G25" s="14"/>
      <c r="H25" s="17">
        <f t="shared" ref="H25:K32" si="2">H24+D25</f>
        <v>3600</v>
      </c>
      <c r="I25" s="17">
        <f t="shared" si="2"/>
        <v>158.2096153846154</v>
      </c>
      <c r="J25" s="17">
        <f t="shared" si="2"/>
        <v>67.680000000000007</v>
      </c>
      <c r="K25" s="17">
        <f t="shared" si="2"/>
        <v>450</v>
      </c>
    </row>
    <row r="26" spans="1:11">
      <c r="A26" s="13"/>
      <c r="B26" s="14"/>
      <c r="C26" s="14"/>
      <c r="D26" s="15">
        <f t="shared" si="1"/>
        <v>0</v>
      </c>
      <c r="E26" s="16">
        <f>IF(AND((D26*26-[1]总结!$B$2)&gt;=0, I25&lt;=[1]总结!$B$4), (D26*26-[1]总结!$B$2)*[1]总结!$B$3/26, 0)</f>
        <v>0</v>
      </c>
      <c r="F26" s="16">
        <f>IF(J25&lt;[1]总结!$F$4, MIN([1]总结!$F$2,D26*26)*[1]总结!$F$3/26,0)</f>
        <v>0</v>
      </c>
      <c r="G26" s="14"/>
      <c r="H26" s="17">
        <f t="shared" si="2"/>
        <v>3600</v>
      </c>
      <c r="I26" s="17">
        <f t="shared" si="2"/>
        <v>158.2096153846154</v>
      </c>
      <c r="J26" s="17">
        <f t="shared" si="2"/>
        <v>67.680000000000007</v>
      </c>
      <c r="K26" s="17">
        <f t="shared" si="2"/>
        <v>450</v>
      </c>
    </row>
    <row r="27" spans="1:11">
      <c r="A27" s="13"/>
      <c r="B27" s="14"/>
      <c r="C27" s="14"/>
      <c r="D27" s="15">
        <f t="shared" si="1"/>
        <v>0</v>
      </c>
      <c r="E27" s="16">
        <f>IF(AND((D27*26-[1]总结!$B$2)&gt;=0, I26&lt;=[1]总结!$B$4), (D27*26-[1]总结!$B$2)*[1]总结!$B$3/26, 0)</f>
        <v>0</v>
      </c>
      <c r="F27" s="16">
        <f>IF(J26&lt;[1]总结!$F$4, MIN([1]总结!$F$2,D27*26)*[1]总结!$F$3/26,0)</f>
        <v>0</v>
      </c>
      <c r="G27" s="14"/>
      <c r="H27" s="17">
        <f t="shared" si="2"/>
        <v>3600</v>
      </c>
      <c r="I27" s="17">
        <f t="shared" si="2"/>
        <v>158.2096153846154</v>
      </c>
      <c r="J27" s="17">
        <f t="shared" si="2"/>
        <v>67.680000000000007</v>
      </c>
      <c r="K27" s="17">
        <f t="shared" si="2"/>
        <v>450</v>
      </c>
    </row>
    <row r="28" spans="1:11">
      <c r="A28" s="13"/>
      <c r="B28" s="14"/>
      <c r="C28" s="14"/>
      <c r="D28" s="15">
        <f t="shared" si="1"/>
        <v>0</v>
      </c>
      <c r="E28" s="16">
        <f>IF(AND((D28*26-[1]总结!$B$2)&gt;=0, I27&lt;=[1]总结!$B$4), (D28*26-[1]总结!$B$2)*[1]总结!$B$3/26, 0)</f>
        <v>0</v>
      </c>
      <c r="F28" s="16">
        <f>IF(J27&lt;[1]总结!$F$4, MIN([1]总结!$F$2,D28*26)*[1]总结!$F$3/26,0)</f>
        <v>0</v>
      </c>
      <c r="G28" s="14"/>
      <c r="H28" s="17">
        <f t="shared" si="2"/>
        <v>3600</v>
      </c>
      <c r="I28" s="17">
        <f t="shared" si="2"/>
        <v>158.2096153846154</v>
      </c>
      <c r="J28" s="17">
        <f t="shared" si="2"/>
        <v>67.680000000000007</v>
      </c>
      <c r="K28" s="17">
        <f t="shared" si="2"/>
        <v>450</v>
      </c>
    </row>
    <row r="29" spans="1:11">
      <c r="A29" s="13"/>
      <c r="B29" s="14"/>
      <c r="C29" s="14"/>
      <c r="D29" s="15">
        <v>0</v>
      </c>
      <c r="E29" s="16">
        <f>IF(AND((D29*26-[1]总结!$B$2)&gt;=0, I28&lt;=[1]总结!$B$4), (D29*26-[1]总结!$B$2)*[1]总结!$B$3/26, 0)</f>
        <v>0</v>
      </c>
      <c r="F29" s="16">
        <f>IF(J28&lt;[1]总结!$F$4, MIN([1]总结!$F$2,D29*26)*[1]总结!$F$3/26,0)</f>
        <v>0</v>
      </c>
      <c r="G29" s="14"/>
      <c r="H29" s="17">
        <f t="shared" si="2"/>
        <v>3600</v>
      </c>
      <c r="I29" s="17">
        <f t="shared" si="2"/>
        <v>158.2096153846154</v>
      </c>
      <c r="J29" s="17">
        <f t="shared" si="2"/>
        <v>67.680000000000007</v>
      </c>
      <c r="K29" s="17">
        <f t="shared" si="2"/>
        <v>450</v>
      </c>
    </row>
    <row r="30" spans="1:11">
      <c r="A30" s="13"/>
      <c r="B30" s="14"/>
      <c r="C30" s="14"/>
      <c r="D30" s="15">
        <f t="shared" si="1"/>
        <v>0</v>
      </c>
      <c r="E30" s="16">
        <f>IF(AND((D30*26-[1]总结!$B$2)&gt;=0, I29&lt;=[1]总结!$B$4), (D30*26-[1]总结!$B$2)*[1]总结!$B$3/26, 0)</f>
        <v>0</v>
      </c>
      <c r="F30" s="16">
        <f>IF(J29&lt;[1]总结!$F$4, MIN([1]总结!$F$2,D30*26)*[1]总结!$F$3/26,0)</f>
        <v>0</v>
      </c>
      <c r="G30" s="14"/>
      <c r="H30" s="17">
        <f t="shared" si="2"/>
        <v>3600</v>
      </c>
      <c r="I30" s="17">
        <f t="shared" si="2"/>
        <v>158.2096153846154</v>
      </c>
      <c r="J30" s="17">
        <f t="shared" si="2"/>
        <v>67.680000000000007</v>
      </c>
      <c r="K30" s="17">
        <f t="shared" si="2"/>
        <v>450</v>
      </c>
    </row>
    <row r="31" spans="1:11">
      <c r="A31" s="13"/>
      <c r="B31" s="14"/>
      <c r="C31" s="14"/>
      <c r="D31" s="15">
        <f t="shared" si="1"/>
        <v>0</v>
      </c>
      <c r="E31" s="16">
        <f>IF(AND((D31*26-[1]总结!$B$2)&gt;=0, I30&lt;=[1]总结!$B$4), (D31*26-[1]总结!$B$2)*[1]总结!$B$3/26, 0)</f>
        <v>0</v>
      </c>
      <c r="F31" s="16">
        <f>IF(J30&lt;[1]总结!$F$4, MIN([1]总结!$F$2,D31*26)*[1]总结!$F$3/26,0)</f>
        <v>0</v>
      </c>
      <c r="G31" s="14"/>
      <c r="H31" s="17">
        <f t="shared" si="2"/>
        <v>3600</v>
      </c>
      <c r="I31" s="17">
        <f t="shared" si="2"/>
        <v>158.2096153846154</v>
      </c>
      <c r="J31" s="17">
        <f t="shared" si="2"/>
        <v>67.680000000000007</v>
      </c>
      <c r="K31" s="17">
        <f t="shared" si="2"/>
        <v>450</v>
      </c>
    </row>
    <row r="32" spans="1:11">
      <c r="A32" s="13"/>
      <c r="B32" s="18"/>
      <c r="C32" s="14"/>
      <c r="D32" s="15">
        <f t="shared" si="1"/>
        <v>0</v>
      </c>
      <c r="E32" s="19">
        <f>IF(AND((D32*26-[1]总结!$B$2)&gt;=0, I31&lt;=[1]总结!$B$4), (D32*26-[1]总结!$B$2)*[1]总结!$B$3/26, 0)</f>
        <v>0</v>
      </c>
      <c r="F32" s="16">
        <f>IF(J31&lt;[1]总结!$F$4, MIN([1]总结!$F$2,D32*26)*[1]总结!$F$3/26,0)</f>
        <v>0</v>
      </c>
      <c r="G32" s="20"/>
      <c r="H32" s="17">
        <f t="shared" si="2"/>
        <v>3600</v>
      </c>
      <c r="I32" s="17">
        <f t="shared" si="2"/>
        <v>158.2096153846154</v>
      </c>
      <c r="J32" s="17">
        <f t="shared" si="2"/>
        <v>67.680000000000007</v>
      </c>
      <c r="K32" s="17">
        <f t="shared" si="2"/>
        <v>450</v>
      </c>
    </row>
  </sheetData>
  <mergeCells count="4">
    <mergeCell ref="B1:F1"/>
    <mergeCell ref="B3:F3"/>
    <mergeCell ref="B4:F4"/>
    <mergeCell ref="B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B5" sqref="B5:F5"/>
    </sheetView>
  </sheetViews>
  <sheetFormatPr defaultRowHeight="15"/>
  <cols>
    <col min="1" max="1" width="12.7109375" customWidth="1"/>
  </cols>
  <sheetData>
    <row r="1" spans="1:11" ht="30">
      <c r="A1" s="1" t="s">
        <v>0</v>
      </c>
      <c r="B1" s="21" t="s">
        <v>18</v>
      </c>
      <c r="C1" s="22"/>
      <c r="D1" s="22"/>
      <c r="E1" s="22"/>
      <c r="F1" s="22"/>
    </row>
    <row r="2" spans="1:11">
      <c r="A2" s="1" t="s">
        <v>2</v>
      </c>
      <c r="B2" s="2"/>
      <c r="C2" s="3"/>
      <c r="D2" s="4">
        <v>70</v>
      </c>
      <c r="E2" s="5"/>
      <c r="F2" s="5"/>
    </row>
    <row r="3" spans="1:11">
      <c r="A3" s="6" t="s">
        <v>3</v>
      </c>
      <c r="B3" s="23" t="s">
        <v>19</v>
      </c>
      <c r="C3" s="23"/>
      <c r="D3" s="23"/>
      <c r="E3" s="23"/>
      <c r="F3" s="23"/>
    </row>
    <row r="4" spans="1:11">
      <c r="A4" s="6" t="s">
        <v>5</v>
      </c>
      <c r="B4" s="22" t="s">
        <v>27</v>
      </c>
      <c r="C4" s="22"/>
      <c r="D4" s="22"/>
      <c r="E4" s="22"/>
      <c r="F4" s="22"/>
    </row>
    <row r="5" spans="1:11">
      <c r="A5" s="7"/>
      <c r="B5" s="22" t="s">
        <v>28</v>
      </c>
      <c r="C5" s="22"/>
      <c r="D5" s="22"/>
      <c r="E5" s="22"/>
      <c r="F5" s="22"/>
    </row>
    <row r="6" spans="1:11" ht="30">
      <c r="A6" s="8" t="s">
        <v>8</v>
      </c>
      <c r="B6" s="9"/>
      <c r="C6" s="10" t="s">
        <v>9</v>
      </c>
      <c r="D6" s="11" t="s">
        <v>10</v>
      </c>
      <c r="E6" s="9" t="s">
        <v>11</v>
      </c>
      <c r="F6" s="10" t="s">
        <v>12</v>
      </c>
      <c r="G6" s="9" t="s">
        <v>13</v>
      </c>
      <c r="H6" s="12" t="s">
        <v>14</v>
      </c>
      <c r="I6" s="12" t="s">
        <v>15</v>
      </c>
      <c r="J6" s="12" t="s">
        <v>16</v>
      </c>
      <c r="K6" s="12" t="s">
        <v>17</v>
      </c>
    </row>
    <row r="7" spans="1:11">
      <c r="A7" s="13">
        <v>43101</v>
      </c>
      <c r="B7" s="14"/>
      <c r="C7" s="14"/>
      <c r="D7" s="15"/>
      <c r="E7" s="16">
        <f>IF((D7*26-[1]总结!$B$2)&gt;=0, (D7*26-[1]总结!$B$2)*[1]总结!$B$3/26, 0)</f>
        <v>0</v>
      </c>
      <c r="F7" s="16">
        <f>MIN([1]总结!$F$2,D7*26)*[1]总结!$F$3/26</f>
        <v>0</v>
      </c>
      <c r="G7" s="14"/>
      <c r="H7" s="17">
        <f>D7</f>
        <v>0</v>
      </c>
      <c r="I7" s="17">
        <f>E7</f>
        <v>0</v>
      </c>
      <c r="J7" s="17">
        <f>F7</f>
        <v>0</v>
      </c>
      <c r="K7" s="17">
        <f>G7</f>
        <v>0</v>
      </c>
    </row>
    <row r="8" spans="1:11">
      <c r="A8" s="13">
        <v>43115</v>
      </c>
      <c r="B8" s="14">
        <v>80</v>
      </c>
      <c r="C8" s="14">
        <v>15</v>
      </c>
      <c r="D8" s="15">
        <v>1200</v>
      </c>
      <c r="E8" s="16">
        <f>IF(AND((D8*26-[1]总结!$B$2)&gt;=0, I7&lt;=[1]总结!$B$4), (D8*26-[1]总结!$B$2)*[1]总结!$B$3/26, 0)</f>
        <v>52.736538461538466</v>
      </c>
      <c r="F8" s="16">
        <f>IF(J7&lt;[1]总结!$F$4, MIN([1]总结!$F$2,D8*26)*[1]总结!$F$3/26,0)</f>
        <v>22.560000000000002</v>
      </c>
      <c r="G8" s="14">
        <v>150</v>
      </c>
      <c r="H8" s="17">
        <f>H7+D8</f>
        <v>1200</v>
      </c>
      <c r="I8" s="17">
        <f>I7+E8</f>
        <v>52.736538461538466</v>
      </c>
      <c r="J8" s="17">
        <f>J7+F8</f>
        <v>22.560000000000002</v>
      </c>
      <c r="K8" s="17">
        <f>K7+G8</f>
        <v>150</v>
      </c>
    </row>
    <row r="9" spans="1:11">
      <c r="A9" s="13">
        <v>43131</v>
      </c>
      <c r="B9" s="14">
        <v>80</v>
      </c>
      <c r="C9" s="14">
        <v>15</v>
      </c>
      <c r="D9" s="15">
        <v>1200</v>
      </c>
      <c r="E9" s="16">
        <f>IF(AND((D9*26-[1]总结!$B$2)&gt;=0, I8&lt;=[1]总结!$B$4), (D9*26-[1]总结!$B$2)*[1]总结!$B$3/26, 0)</f>
        <v>52.736538461538466</v>
      </c>
      <c r="F9" s="16">
        <f>IF(J8&lt;[1]总结!$F$4, MIN([1]总结!$F$2,D9*26)*[1]总结!$F$3/26,0)</f>
        <v>22.560000000000002</v>
      </c>
      <c r="G9" s="14">
        <v>150</v>
      </c>
      <c r="H9" s="17">
        <f t="shared" ref="H9:K24" si="0">H8+D9</f>
        <v>2400</v>
      </c>
      <c r="I9" s="17">
        <f t="shared" si="0"/>
        <v>105.47307692307693</v>
      </c>
      <c r="J9" s="17">
        <f t="shared" si="0"/>
        <v>45.120000000000005</v>
      </c>
      <c r="K9" s="17">
        <f t="shared" si="0"/>
        <v>300</v>
      </c>
    </row>
    <row r="10" spans="1:11">
      <c r="A10" s="13">
        <v>43146</v>
      </c>
      <c r="B10" s="14">
        <v>80</v>
      </c>
      <c r="C10" s="14">
        <v>15</v>
      </c>
      <c r="D10" s="15">
        <v>1200</v>
      </c>
      <c r="E10" s="16">
        <f>IF(AND((D10*26-[1]总结!$B$2)&gt;=0, I9&lt;=[1]总结!$B$4), (D10*26-[1]总结!$B$2)*[1]总结!$B$3/26, 0)</f>
        <v>52.736538461538466</v>
      </c>
      <c r="F10" s="16">
        <f>IF(J9&lt;[1]总结!$F$4, MIN([1]总结!$F$2,D10*26)*[1]总结!$F$3/26,0)</f>
        <v>22.560000000000002</v>
      </c>
      <c r="G10" s="14">
        <v>150</v>
      </c>
      <c r="H10" s="17">
        <f t="shared" si="0"/>
        <v>3600</v>
      </c>
      <c r="I10" s="17">
        <f t="shared" si="0"/>
        <v>158.2096153846154</v>
      </c>
      <c r="J10" s="17">
        <f t="shared" si="0"/>
        <v>67.680000000000007</v>
      </c>
      <c r="K10" s="17">
        <f t="shared" si="0"/>
        <v>450</v>
      </c>
    </row>
    <row r="11" spans="1:11">
      <c r="A11" s="13">
        <v>43161</v>
      </c>
      <c r="B11" s="14"/>
      <c r="C11" s="14"/>
      <c r="D11" s="15">
        <v>0</v>
      </c>
      <c r="E11" s="16">
        <f>IF(AND((D11*26-[1]总结!$B$2)&gt;=0, I10&lt;=[1]总结!$B$4), (D11*26-[1]总结!$B$2)*[1]总结!$B$3/26, 0)</f>
        <v>0</v>
      </c>
      <c r="F11" s="16">
        <f>IF(J10&lt;[1]总结!$F$4, MIN([1]总结!$F$2,D11*26)*[1]总结!$F$3/26,0)</f>
        <v>0</v>
      </c>
      <c r="G11" s="14"/>
      <c r="H11" s="17">
        <f t="shared" si="0"/>
        <v>3600</v>
      </c>
      <c r="I11" s="17">
        <f t="shared" si="0"/>
        <v>158.2096153846154</v>
      </c>
      <c r="J11" s="17">
        <f t="shared" si="0"/>
        <v>67.680000000000007</v>
      </c>
      <c r="K11" s="17">
        <f t="shared" si="0"/>
        <v>450</v>
      </c>
    </row>
    <row r="12" spans="1:11">
      <c r="A12" s="13">
        <v>43176</v>
      </c>
      <c r="B12" s="14"/>
      <c r="C12" s="14"/>
      <c r="D12" s="15">
        <f t="shared" ref="D12:D32" si="1">B12*C12</f>
        <v>0</v>
      </c>
      <c r="E12" s="16">
        <f>IF(AND((D12*26-[1]总结!$B$2)&gt;=0, I11&lt;=[1]总结!$B$4), (D12*26-[1]总结!$B$2)*[1]总结!$B$3/26, 0)</f>
        <v>0</v>
      </c>
      <c r="F12" s="16">
        <f>IF(J11&lt;[1]总结!$F$4, MIN([1]总结!$F$2,D12*26)*[1]总结!$F$3/26,0)</f>
        <v>0</v>
      </c>
      <c r="G12" s="14"/>
      <c r="H12" s="17">
        <f t="shared" si="0"/>
        <v>3600</v>
      </c>
      <c r="I12" s="17">
        <f t="shared" si="0"/>
        <v>158.2096153846154</v>
      </c>
      <c r="J12" s="17">
        <f t="shared" si="0"/>
        <v>67.680000000000007</v>
      </c>
      <c r="K12" s="17">
        <f t="shared" si="0"/>
        <v>450</v>
      </c>
    </row>
    <row r="13" spans="1:11">
      <c r="A13" s="13">
        <v>43190</v>
      </c>
      <c r="B13" s="14"/>
      <c r="C13" s="14"/>
      <c r="D13" s="15">
        <f t="shared" si="1"/>
        <v>0</v>
      </c>
      <c r="E13" s="16">
        <f>IF(AND((D13*26-[1]总结!$B$2)&gt;=0, I12&lt;=[1]总结!$B$4), (D13*26-[1]总结!$B$2)*[1]总结!$B$3/26, 0)</f>
        <v>0</v>
      </c>
      <c r="F13" s="16">
        <f>IF(J12&lt;[1]总结!$F$4, MIN([1]总结!$F$2,D13*26)*[1]总结!$F$3/26,0)</f>
        <v>0</v>
      </c>
      <c r="G13" s="14"/>
      <c r="H13" s="17">
        <f t="shared" si="0"/>
        <v>3600</v>
      </c>
      <c r="I13" s="17">
        <f t="shared" si="0"/>
        <v>158.2096153846154</v>
      </c>
      <c r="J13" s="17">
        <f t="shared" si="0"/>
        <v>67.680000000000007</v>
      </c>
      <c r="K13" s="17">
        <f t="shared" si="0"/>
        <v>450</v>
      </c>
    </row>
    <row r="14" spans="1:11">
      <c r="A14" s="13">
        <v>43205</v>
      </c>
      <c r="B14" s="14"/>
      <c r="C14" s="14"/>
      <c r="D14" s="15">
        <f t="shared" si="1"/>
        <v>0</v>
      </c>
      <c r="E14" s="16">
        <f>IF(AND((D14*26-[1]总结!$B$2)&gt;=0, I13&lt;=[1]总结!$B$4), (D14*26-[1]总结!$B$2)*[1]总结!$B$3/26, 0)</f>
        <v>0</v>
      </c>
      <c r="F14" s="16">
        <f>IF(J13&lt;[1]总结!$F$4, MIN([1]总结!$F$2,D14*26)*[1]总结!$F$3/26,0)</f>
        <v>0</v>
      </c>
      <c r="G14" s="14"/>
      <c r="H14" s="17">
        <f t="shared" si="0"/>
        <v>3600</v>
      </c>
      <c r="I14" s="17">
        <f t="shared" si="0"/>
        <v>158.2096153846154</v>
      </c>
      <c r="J14" s="17">
        <f t="shared" si="0"/>
        <v>67.680000000000007</v>
      </c>
      <c r="K14" s="17">
        <f t="shared" si="0"/>
        <v>450</v>
      </c>
    </row>
    <row r="15" spans="1:11">
      <c r="A15" s="13"/>
      <c r="B15" s="14"/>
      <c r="C15" s="14"/>
      <c r="D15" s="15">
        <f t="shared" si="1"/>
        <v>0</v>
      </c>
      <c r="E15" s="16">
        <f>IF(AND((D15*26-[1]总结!$B$2)&gt;=0, I14&lt;=[1]总结!$B$4), (D15*26-[1]总结!$B$2)*[1]总结!$B$3/26, 0)</f>
        <v>0</v>
      </c>
      <c r="F15" s="16">
        <f>IF(J14&lt;[1]总结!$F$4, MIN([1]总结!$F$2,D15*26)*[1]总结!$F$3/26,0)</f>
        <v>0</v>
      </c>
      <c r="G15" s="14"/>
      <c r="H15" s="17">
        <f>H14+D15</f>
        <v>3600</v>
      </c>
      <c r="I15" s="17">
        <f>I14+E15</f>
        <v>158.2096153846154</v>
      </c>
      <c r="J15" s="17">
        <f>J14+F15</f>
        <v>67.680000000000007</v>
      </c>
      <c r="K15" s="17">
        <f>K14+G15</f>
        <v>450</v>
      </c>
    </row>
    <row r="16" spans="1:11">
      <c r="A16" s="13"/>
      <c r="B16" s="14"/>
      <c r="C16" s="14"/>
      <c r="D16" s="15">
        <f t="shared" si="1"/>
        <v>0</v>
      </c>
      <c r="E16" s="16">
        <f>IF(AND((D16*26-[1]总结!$B$2)&gt;=0, I15&lt;=[1]总结!$B$4), (D16*26-[1]总结!$B$2)*[1]总结!$B$3/26, 0)</f>
        <v>0</v>
      </c>
      <c r="F16" s="16">
        <f>IF(J15&lt;[1]总结!$F$4, MIN([1]总结!$F$2,D16*26)*[1]总结!$F$3/26,0)</f>
        <v>0</v>
      </c>
      <c r="G16" s="14"/>
      <c r="H16" s="17">
        <f t="shared" si="0"/>
        <v>3600</v>
      </c>
      <c r="I16" s="17">
        <f t="shared" si="0"/>
        <v>158.2096153846154</v>
      </c>
      <c r="J16" s="17">
        <f t="shared" si="0"/>
        <v>67.680000000000007</v>
      </c>
      <c r="K16" s="17">
        <f t="shared" si="0"/>
        <v>450</v>
      </c>
    </row>
    <row r="17" spans="1:11">
      <c r="A17" s="13"/>
      <c r="B17" s="14"/>
      <c r="C17" s="14"/>
      <c r="D17" s="15">
        <f t="shared" si="1"/>
        <v>0</v>
      </c>
      <c r="E17" s="16">
        <f>IF(AND((D17*26-[1]总结!$B$2)&gt;=0, I16&lt;=[1]总结!$B$4), (D17*26-[1]总结!$B$2)*[1]总结!$B$3/26, 0)</f>
        <v>0</v>
      </c>
      <c r="F17" s="16">
        <f>IF(J16&lt;[1]总结!$F$4, MIN([1]总结!$F$2,D17*26)*[1]总结!$F$3/26,0)</f>
        <v>0</v>
      </c>
      <c r="G17" s="14"/>
      <c r="H17" s="17">
        <f t="shared" si="0"/>
        <v>3600</v>
      </c>
      <c r="I17" s="17">
        <f t="shared" si="0"/>
        <v>158.2096153846154</v>
      </c>
      <c r="J17" s="17">
        <f t="shared" si="0"/>
        <v>67.680000000000007</v>
      </c>
      <c r="K17" s="17">
        <f t="shared" si="0"/>
        <v>450</v>
      </c>
    </row>
    <row r="18" spans="1:11">
      <c r="A18" s="13"/>
      <c r="B18" s="14"/>
      <c r="C18" s="14"/>
      <c r="D18" s="15">
        <f t="shared" si="1"/>
        <v>0</v>
      </c>
      <c r="E18" s="16">
        <f>IF(AND((D18*26-[1]总结!$B$2)&gt;=0, I17&lt;=[1]总结!$B$4), (D18*26-[1]总结!$B$2)*[1]总结!$B$3/26, 0)</f>
        <v>0</v>
      </c>
      <c r="F18" s="16">
        <f>IF(J17&lt;[1]总结!$F$4, MIN([1]总结!$F$2,D18*26)*[1]总结!$F$3/26,0)</f>
        <v>0</v>
      </c>
      <c r="G18" s="14"/>
      <c r="H18" s="17">
        <f t="shared" si="0"/>
        <v>3600</v>
      </c>
      <c r="I18" s="17">
        <f t="shared" si="0"/>
        <v>158.2096153846154</v>
      </c>
      <c r="J18" s="17">
        <f t="shared" si="0"/>
        <v>67.680000000000007</v>
      </c>
      <c r="K18" s="17">
        <f t="shared" si="0"/>
        <v>450</v>
      </c>
    </row>
    <row r="19" spans="1:11">
      <c r="A19" s="13"/>
      <c r="B19" s="14"/>
      <c r="C19" s="14"/>
      <c r="D19" s="15">
        <v>0</v>
      </c>
      <c r="E19" s="16">
        <f>IF(AND((D19*26-[1]总结!$B$2)&gt;=0, I18&lt;=[1]总结!$B$4), (D19*26-[1]总结!$B$2)*[1]总结!$B$3/26, 0)</f>
        <v>0</v>
      </c>
      <c r="F19" s="16">
        <f>IF(J18&lt;[1]总结!$F$4, MIN([1]总结!$F$2,D19*26)*[1]总结!$F$3/26,0)</f>
        <v>0</v>
      </c>
      <c r="G19" s="14"/>
      <c r="H19" s="17">
        <f t="shared" si="0"/>
        <v>3600</v>
      </c>
      <c r="I19" s="17">
        <f t="shared" si="0"/>
        <v>158.2096153846154</v>
      </c>
      <c r="J19" s="17">
        <f t="shared" si="0"/>
        <v>67.680000000000007</v>
      </c>
      <c r="K19" s="17">
        <f t="shared" si="0"/>
        <v>450</v>
      </c>
    </row>
    <row r="20" spans="1:11">
      <c r="A20" s="13"/>
      <c r="B20" s="14"/>
      <c r="C20" s="14"/>
      <c r="D20" s="15">
        <f t="shared" si="1"/>
        <v>0</v>
      </c>
      <c r="E20" s="16">
        <f>IF(AND((D20*26-[1]总结!$B$2)&gt;=0, I19&lt;=[1]总结!$B$4), (D20*26-[1]总结!$B$2)*[1]总结!$B$3/26, 0)</f>
        <v>0</v>
      </c>
      <c r="F20" s="16">
        <f>IF(J19&lt;[1]总结!$F$4, MIN([1]总结!$F$2,D20*26)*[1]总结!$F$3/26,0)</f>
        <v>0</v>
      </c>
      <c r="G20" s="14"/>
      <c r="H20" s="17">
        <f t="shared" si="0"/>
        <v>3600</v>
      </c>
      <c r="I20" s="17">
        <f t="shared" si="0"/>
        <v>158.2096153846154</v>
      </c>
      <c r="J20" s="17">
        <f t="shared" si="0"/>
        <v>67.680000000000007</v>
      </c>
      <c r="K20" s="17">
        <f t="shared" si="0"/>
        <v>450</v>
      </c>
    </row>
    <row r="21" spans="1:11">
      <c r="A21" s="13"/>
      <c r="B21" s="14"/>
      <c r="C21" s="14"/>
      <c r="D21" s="15">
        <f t="shared" si="1"/>
        <v>0</v>
      </c>
      <c r="E21" s="16">
        <f>IF(AND((D21*26-[1]总结!$B$2)&gt;=0, I20&lt;=[1]总结!$B$4), (D21*26-[1]总结!$B$2)*[1]总结!$B$3/26, 0)</f>
        <v>0</v>
      </c>
      <c r="F21" s="16">
        <f>IF(J20&lt;[1]总结!$F$4, MIN([1]总结!$F$2,D21*26)*[1]总结!$F$3/26,0)</f>
        <v>0</v>
      </c>
      <c r="G21" s="14"/>
      <c r="H21" s="17">
        <f t="shared" si="0"/>
        <v>3600</v>
      </c>
      <c r="I21" s="17">
        <f t="shared" si="0"/>
        <v>158.2096153846154</v>
      </c>
      <c r="J21" s="17">
        <f t="shared" si="0"/>
        <v>67.680000000000007</v>
      </c>
      <c r="K21" s="17">
        <f t="shared" si="0"/>
        <v>450</v>
      </c>
    </row>
    <row r="22" spans="1:11">
      <c r="A22" s="13"/>
      <c r="B22" s="14"/>
      <c r="C22" s="14"/>
      <c r="D22" s="15">
        <f t="shared" si="1"/>
        <v>0</v>
      </c>
      <c r="E22" s="16">
        <f>IF(AND((D22*26-[1]总结!$B$2)&gt;=0, I21&lt;=[1]总结!$B$4), (D22*26-[1]总结!$B$2)*[1]总结!$B$3/26, 0)</f>
        <v>0</v>
      </c>
      <c r="F22" s="16">
        <f>IF(J21&lt;[1]总结!$F$4, MIN([1]总结!$F$2,D22*26)*[1]总结!$F$3/26,0)</f>
        <v>0</v>
      </c>
      <c r="G22" s="14"/>
      <c r="H22" s="17">
        <f t="shared" si="0"/>
        <v>3600</v>
      </c>
      <c r="I22" s="17">
        <f t="shared" si="0"/>
        <v>158.2096153846154</v>
      </c>
      <c r="J22" s="17">
        <f t="shared" si="0"/>
        <v>67.680000000000007</v>
      </c>
      <c r="K22" s="17">
        <f t="shared" si="0"/>
        <v>450</v>
      </c>
    </row>
    <row r="23" spans="1:11">
      <c r="A23" s="13"/>
      <c r="B23" s="14"/>
      <c r="C23" s="14"/>
      <c r="D23" s="15">
        <f t="shared" si="1"/>
        <v>0</v>
      </c>
      <c r="E23" s="16">
        <f>IF(AND((D23*26-[1]总结!$B$2)&gt;=0, I22&lt;=[1]总结!$B$4), (D23*26-[1]总结!$B$2)*[1]总结!$B$3/26, 0)</f>
        <v>0</v>
      </c>
      <c r="F23" s="16">
        <f>IF(J22&lt;[1]总结!$F$4, MIN([1]总结!$F$2,D23*26)*[1]总结!$F$3/26,0)</f>
        <v>0</v>
      </c>
      <c r="G23" s="14"/>
      <c r="H23" s="17">
        <f t="shared" si="0"/>
        <v>3600</v>
      </c>
      <c r="I23" s="17">
        <f t="shared" si="0"/>
        <v>158.2096153846154</v>
      </c>
      <c r="J23" s="17">
        <f t="shared" si="0"/>
        <v>67.680000000000007</v>
      </c>
      <c r="K23" s="17">
        <f t="shared" si="0"/>
        <v>450</v>
      </c>
    </row>
    <row r="24" spans="1:11">
      <c r="A24" s="13"/>
      <c r="B24" s="14"/>
      <c r="C24" s="14"/>
      <c r="D24" s="15">
        <f t="shared" si="1"/>
        <v>0</v>
      </c>
      <c r="E24" s="16">
        <f>IF(AND((D24*26-[1]总结!$B$2)&gt;=0, I23&lt;=[1]总结!$B$4), (D24*26-[1]总结!$B$2)*[1]总结!$B$3/26, 0)</f>
        <v>0</v>
      </c>
      <c r="F24" s="16">
        <f>IF(J23&lt;[1]总结!$F$4, MIN([1]总结!$F$2,D24*26)*[1]总结!$F$3/26,0)</f>
        <v>0</v>
      </c>
      <c r="G24" s="14"/>
      <c r="H24" s="17">
        <f t="shared" si="0"/>
        <v>3600</v>
      </c>
      <c r="I24" s="17">
        <f t="shared" si="0"/>
        <v>158.2096153846154</v>
      </c>
      <c r="J24" s="17">
        <f t="shared" si="0"/>
        <v>67.680000000000007</v>
      </c>
      <c r="K24" s="17">
        <f t="shared" si="0"/>
        <v>450</v>
      </c>
    </row>
    <row r="25" spans="1:11">
      <c r="A25" s="13"/>
      <c r="B25" s="14"/>
      <c r="C25" s="14"/>
      <c r="D25" s="15">
        <f t="shared" si="1"/>
        <v>0</v>
      </c>
      <c r="E25" s="16">
        <f>IF(AND((D25*26-[1]总结!$B$2)&gt;=0, I24&lt;=[1]总结!$B$4), (D25*26-[1]总结!$B$2)*[1]总结!$B$3/26, 0)</f>
        <v>0</v>
      </c>
      <c r="F25" s="16">
        <f>IF(J24&lt;[1]总结!$F$4, MIN([1]总结!$F$2,D25*26)*[1]总结!$F$3/26,0)</f>
        <v>0</v>
      </c>
      <c r="G25" s="14"/>
      <c r="H25" s="17">
        <f t="shared" ref="H25:K32" si="2">H24+D25</f>
        <v>3600</v>
      </c>
      <c r="I25" s="17">
        <f t="shared" si="2"/>
        <v>158.2096153846154</v>
      </c>
      <c r="J25" s="17">
        <f t="shared" si="2"/>
        <v>67.680000000000007</v>
      </c>
      <c r="K25" s="17">
        <f t="shared" si="2"/>
        <v>450</v>
      </c>
    </row>
    <row r="26" spans="1:11">
      <c r="A26" s="13"/>
      <c r="B26" s="14"/>
      <c r="C26" s="14"/>
      <c r="D26" s="15">
        <f t="shared" si="1"/>
        <v>0</v>
      </c>
      <c r="E26" s="16">
        <f>IF(AND((D26*26-[1]总结!$B$2)&gt;=0, I25&lt;=[1]总结!$B$4), (D26*26-[1]总结!$B$2)*[1]总结!$B$3/26, 0)</f>
        <v>0</v>
      </c>
      <c r="F26" s="16">
        <f>IF(J25&lt;[1]总结!$F$4, MIN([1]总结!$F$2,D26*26)*[1]总结!$F$3/26,0)</f>
        <v>0</v>
      </c>
      <c r="G26" s="14"/>
      <c r="H26" s="17">
        <f t="shared" si="2"/>
        <v>3600</v>
      </c>
      <c r="I26" s="17">
        <f t="shared" si="2"/>
        <v>158.2096153846154</v>
      </c>
      <c r="J26" s="17">
        <f t="shared" si="2"/>
        <v>67.680000000000007</v>
      </c>
      <c r="K26" s="17">
        <f t="shared" si="2"/>
        <v>450</v>
      </c>
    </row>
    <row r="27" spans="1:11">
      <c r="A27" s="13"/>
      <c r="B27" s="14"/>
      <c r="C27" s="14"/>
      <c r="D27" s="15">
        <f t="shared" si="1"/>
        <v>0</v>
      </c>
      <c r="E27" s="16">
        <f>IF(AND((D27*26-[1]总结!$B$2)&gt;=0, I26&lt;=[1]总结!$B$4), (D27*26-[1]总结!$B$2)*[1]总结!$B$3/26, 0)</f>
        <v>0</v>
      </c>
      <c r="F27" s="16">
        <f>IF(J26&lt;[1]总结!$F$4, MIN([1]总结!$F$2,D27*26)*[1]总结!$F$3/26,0)</f>
        <v>0</v>
      </c>
      <c r="G27" s="14"/>
      <c r="H27" s="17">
        <f t="shared" si="2"/>
        <v>3600</v>
      </c>
      <c r="I27" s="17">
        <f t="shared" si="2"/>
        <v>158.2096153846154</v>
      </c>
      <c r="J27" s="17">
        <f t="shared" si="2"/>
        <v>67.680000000000007</v>
      </c>
      <c r="K27" s="17">
        <f t="shared" si="2"/>
        <v>450</v>
      </c>
    </row>
    <row r="28" spans="1:11">
      <c r="A28" s="13"/>
      <c r="B28" s="14"/>
      <c r="C28" s="14"/>
      <c r="D28" s="15">
        <f t="shared" si="1"/>
        <v>0</v>
      </c>
      <c r="E28" s="16">
        <f>IF(AND((D28*26-[1]总结!$B$2)&gt;=0, I27&lt;=[1]总结!$B$4), (D28*26-[1]总结!$B$2)*[1]总结!$B$3/26, 0)</f>
        <v>0</v>
      </c>
      <c r="F28" s="16">
        <f>IF(J27&lt;[1]总结!$F$4, MIN([1]总结!$F$2,D28*26)*[1]总结!$F$3/26,0)</f>
        <v>0</v>
      </c>
      <c r="G28" s="14"/>
      <c r="H28" s="17">
        <f t="shared" si="2"/>
        <v>3600</v>
      </c>
      <c r="I28" s="17">
        <f t="shared" si="2"/>
        <v>158.2096153846154</v>
      </c>
      <c r="J28" s="17">
        <f t="shared" si="2"/>
        <v>67.680000000000007</v>
      </c>
      <c r="K28" s="17">
        <f t="shared" si="2"/>
        <v>450</v>
      </c>
    </row>
    <row r="29" spans="1:11">
      <c r="A29" s="13"/>
      <c r="B29" s="14"/>
      <c r="C29" s="14"/>
      <c r="D29" s="15">
        <v>0</v>
      </c>
      <c r="E29" s="16">
        <f>IF(AND((D29*26-[1]总结!$B$2)&gt;=0, I28&lt;=[1]总结!$B$4), (D29*26-[1]总结!$B$2)*[1]总结!$B$3/26, 0)</f>
        <v>0</v>
      </c>
      <c r="F29" s="16">
        <f>IF(J28&lt;[1]总结!$F$4, MIN([1]总结!$F$2,D29*26)*[1]总结!$F$3/26,0)</f>
        <v>0</v>
      </c>
      <c r="G29" s="14"/>
      <c r="H29" s="17">
        <f t="shared" si="2"/>
        <v>3600</v>
      </c>
      <c r="I29" s="17">
        <f t="shared" si="2"/>
        <v>158.2096153846154</v>
      </c>
      <c r="J29" s="17">
        <f t="shared" si="2"/>
        <v>67.680000000000007</v>
      </c>
      <c r="K29" s="17">
        <f t="shared" si="2"/>
        <v>450</v>
      </c>
    </row>
    <row r="30" spans="1:11">
      <c r="A30" s="13"/>
      <c r="B30" s="14"/>
      <c r="C30" s="14"/>
      <c r="D30" s="15">
        <f t="shared" si="1"/>
        <v>0</v>
      </c>
      <c r="E30" s="16">
        <f>IF(AND((D30*26-[1]总结!$B$2)&gt;=0, I29&lt;=[1]总结!$B$4), (D30*26-[1]总结!$B$2)*[1]总结!$B$3/26, 0)</f>
        <v>0</v>
      </c>
      <c r="F30" s="16">
        <f>IF(J29&lt;[1]总结!$F$4, MIN([1]总结!$F$2,D30*26)*[1]总结!$F$3/26,0)</f>
        <v>0</v>
      </c>
      <c r="G30" s="14"/>
      <c r="H30" s="17">
        <f t="shared" si="2"/>
        <v>3600</v>
      </c>
      <c r="I30" s="17">
        <f t="shared" si="2"/>
        <v>158.2096153846154</v>
      </c>
      <c r="J30" s="17">
        <f t="shared" si="2"/>
        <v>67.680000000000007</v>
      </c>
      <c r="K30" s="17">
        <f t="shared" si="2"/>
        <v>450</v>
      </c>
    </row>
    <row r="31" spans="1:11">
      <c r="A31" s="13"/>
      <c r="B31" s="14"/>
      <c r="C31" s="14"/>
      <c r="D31" s="15">
        <f t="shared" si="1"/>
        <v>0</v>
      </c>
      <c r="E31" s="16">
        <f>IF(AND((D31*26-[1]总结!$B$2)&gt;=0, I30&lt;=[1]总结!$B$4), (D31*26-[1]总结!$B$2)*[1]总结!$B$3/26, 0)</f>
        <v>0</v>
      </c>
      <c r="F31" s="16">
        <f>IF(J30&lt;[1]总结!$F$4, MIN([1]总结!$F$2,D31*26)*[1]总结!$F$3/26,0)</f>
        <v>0</v>
      </c>
      <c r="G31" s="14"/>
      <c r="H31" s="17">
        <f t="shared" si="2"/>
        <v>3600</v>
      </c>
      <c r="I31" s="17">
        <f t="shared" si="2"/>
        <v>158.2096153846154</v>
      </c>
      <c r="J31" s="17">
        <f t="shared" si="2"/>
        <v>67.680000000000007</v>
      </c>
      <c r="K31" s="17">
        <f t="shared" si="2"/>
        <v>450</v>
      </c>
    </row>
    <row r="32" spans="1:11">
      <c r="A32" s="13"/>
      <c r="B32" s="18"/>
      <c r="C32" s="14"/>
      <c r="D32" s="15">
        <f t="shared" si="1"/>
        <v>0</v>
      </c>
      <c r="E32" s="19">
        <f>IF(AND((D32*26-[1]总结!$B$2)&gt;=0, I31&lt;=[1]总结!$B$4), (D32*26-[1]总结!$B$2)*[1]总结!$B$3/26, 0)</f>
        <v>0</v>
      </c>
      <c r="F32" s="16">
        <f>IF(J31&lt;[1]总结!$F$4, MIN([1]总结!$F$2,D32*26)*[1]总结!$F$3/26,0)</f>
        <v>0</v>
      </c>
      <c r="G32" s="20"/>
      <c r="H32" s="17">
        <f t="shared" si="2"/>
        <v>3600</v>
      </c>
      <c r="I32" s="17">
        <f t="shared" si="2"/>
        <v>158.2096153846154</v>
      </c>
      <c r="J32" s="17">
        <f t="shared" si="2"/>
        <v>67.680000000000007</v>
      </c>
      <c r="K32" s="17">
        <f t="shared" si="2"/>
        <v>450</v>
      </c>
    </row>
  </sheetData>
  <mergeCells count="4">
    <mergeCell ref="B1:F1"/>
    <mergeCell ref="B3:F3"/>
    <mergeCell ref="B4:F4"/>
    <mergeCell ref="B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M13" sqref="M13"/>
    </sheetView>
  </sheetViews>
  <sheetFormatPr defaultRowHeight="15"/>
  <cols>
    <col min="1" max="1" width="10.85546875" customWidth="1"/>
  </cols>
  <sheetData>
    <row r="1" spans="1:11" ht="30">
      <c r="A1" s="1" t="s">
        <v>0</v>
      </c>
      <c r="B1" s="21" t="s">
        <v>20</v>
      </c>
      <c r="C1" s="22"/>
      <c r="D1" s="22"/>
      <c r="E1" s="22"/>
      <c r="F1" s="22"/>
    </row>
    <row r="2" spans="1:11">
      <c r="A2" s="1" t="s">
        <v>2</v>
      </c>
      <c r="B2" s="2"/>
      <c r="C2" s="3"/>
      <c r="D2" s="4">
        <v>71</v>
      </c>
      <c r="E2" s="5"/>
      <c r="F2" s="5"/>
    </row>
    <row r="3" spans="1:11">
      <c r="A3" s="6" t="s">
        <v>3</v>
      </c>
      <c r="B3" s="23" t="s">
        <v>21</v>
      </c>
      <c r="C3" s="23"/>
      <c r="D3" s="23"/>
      <c r="E3" s="23"/>
      <c r="F3" s="23"/>
    </row>
    <row r="4" spans="1:11">
      <c r="A4" s="6" t="s">
        <v>5</v>
      </c>
      <c r="B4" s="22" t="s">
        <v>22</v>
      </c>
      <c r="C4" s="22"/>
      <c r="D4" s="22"/>
      <c r="E4" s="22"/>
      <c r="F4" s="22"/>
    </row>
    <row r="5" spans="1:11">
      <c r="A5" s="7"/>
      <c r="B5" s="22" t="s">
        <v>23</v>
      </c>
      <c r="C5" s="22"/>
      <c r="D5" s="22"/>
      <c r="E5" s="22"/>
      <c r="F5" s="22"/>
    </row>
    <row r="6" spans="1:11" ht="30">
      <c r="A6" s="8" t="s">
        <v>8</v>
      </c>
      <c r="B6" s="9"/>
      <c r="C6" s="10" t="s">
        <v>9</v>
      </c>
      <c r="D6" s="11" t="s">
        <v>10</v>
      </c>
      <c r="E6" s="9" t="s">
        <v>11</v>
      </c>
      <c r="F6" s="10" t="s">
        <v>12</v>
      </c>
      <c r="G6" s="9" t="s">
        <v>13</v>
      </c>
      <c r="H6" s="12" t="s">
        <v>14</v>
      </c>
      <c r="I6" s="12" t="s">
        <v>15</v>
      </c>
      <c r="J6" s="12" t="s">
        <v>16</v>
      </c>
      <c r="K6" s="12" t="s">
        <v>17</v>
      </c>
    </row>
    <row r="7" spans="1:11">
      <c r="A7" s="13">
        <v>43101</v>
      </c>
      <c r="B7" s="14"/>
      <c r="C7" s="14"/>
      <c r="D7" s="15"/>
      <c r="E7" s="16">
        <f>IF((D7*26-[1]总结!$B$2)&gt;=0, (D7*26-[1]总结!$B$2)*[1]总结!$B$3/26, 0)</f>
        <v>0</v>
      </c>
      <c r="F7" s="16">
        <f>MIN([1]总结!$F$2,D7*26)*[1]总结!$F$3/26</f>
        <v>0</v>
      </c>
      <c r="G7" s="14"/>
      <c r="H7" s="17">
        <f>D7</f>
        <v>0</v>
      </c>
      <c r="I7" s="17">
        <f>E7</f>
        <v>0</v>
      </c>
      <c r="J7" s="17">
        <f>F7</f>
        <v>0</v>
      </c>
      <c r="K7" s="17">
        <f>G7</f>
        <v>0</v>
      </c>
    </row>
    <row r="8" spans="1:11">
      <c r="A8" s="13">
        <v>43115</v>
      </c>
      <c r="B8" s="14"/>
      <c r="C8" s="14"/>
      <c r="D8" s="15"/>
      <c r="E8" s="16">
        <f>IF(AND((D8*26-[1]总结!$B$2)&gt;=0, I7&lt;=[1]总结!$B$4), (D8*26-[1]总结!$B$2)*[1]总结!$B$3/26, 0)</f>
        <v>0</v>
      </c>
      <c r="F8" s="16">
        <f>IF(J7&lt;[1]总结!$F$4, MIN([1]总结!$F$2,D8*26)*[1]总结!$F$3/26,0)</f>
        <v>0</v>
      </c>
      <c r="G8" s="14"/>
      <c r="H8" s="17">
        <f>H7+D8</f>
        <v>0</v>
      </c>
      <c r="I8" s="17">
        <f>I7+E8</f>
        <v>0</v>
      </c>
      <c r="J8" s="17">
        <f>J7+F8</f>
        <v>0</v>
      </c>
      <c r="K8" s="17">
        <f>K7+G8</f>
        <v>0</v>
      </c>
    </row>
    <row r="9" spans="1:11">
      <c r="A9" s="13">
        <v>43131</v>
      </c>
      <c r="B9" s="14">
        <v>80</v>
      </c>
      <c r="C9" s="14">
        <v>18</v>
      </c>
      <c r="D9" s="15">
        <v>1440</v>
      </c>
      <c r="E9" s="16">
        <f>IF(AND((D9*26-[1]总结!$B$2)&gt;=0, I8&lt;=[1]总结!$B$4), (D9*26-[1]总结!$B$2)*[1]总结!$B$3/26, 0)</f>
        <v>64.616538461538454</v>
      </c>
      <c r="F9" s="16">
        <f>IF(J8&lt;[1]总结!$F$4, MIN([1]总结!$F$2,D9*26)*[1]总结!$F$3/26,0)</f>
        <v>27.072000000000003</v>
      </c>
      <c r="G9" s="14">
        <v>120</v>
      </c>
      <c r="H9" s="17">
        <f t="shared" ref="H9:K24" si="0">H8+D9</f>
        <v>1440</v>
      </c>
      <c r="I9" s="17">
        <f t="shared" si="0"/>
        <v>64.616538461538454</v>
      </c>
      <c r="J9" s="17">
        <f t="shared" si="0"/>
        <v>27.072000000000003</v>
      </c>
      <c r="K9" s="17">
        <f t="shared" si="0"/>
        <v>120</v>
      </c>
    </row>
    <row r="10" spans="1:11">
      <c r="A10" s="13">
        <v>43146</v>
      </c>
      <c r="B10" s="14">
        <v>80</v>
      </c>
      <c r="C10" s="14">
        <v>18</v>
      </c>
      <c r="D10" s="15">
        <v>1440</v>
      </c>
      <c r="E10" s="16">
        <f>IF(AND((D10*26-[1]总结!$B$2)&gt;=0, I9&lt;=[1]总结!$B$4), (D10*26-[1]总结!$B$2)*[1]总结!$B$3/26, 0)</f>
        <v>64.616538461538454</v>
      </c>
      <c r="F10" s="16">
        <f>IF(J9&lt;[1]总结!$F$4, MIN([1]总结!$F$2,D10*26)*[1]总结!$F$3/26,0)</f>
        <v>27.072000000000003</v>
      </c>
      <c r="G10" s="14">
        <v>120</v>
      </c>
      <c r="H10" s="17">
        <f t="shared" si="0"/>
        <v>2880</v>
      </c>
      <c r="I10" s="17">
        <f t="shared" si="0"/>
        <v>129.23307692307691</v>
      </c>
      <c r="J10" s="17">
        <f t="shared" si="0"/>
        <v>54.144000000000005</v>
      </c>
      <c r="K10" s="17">
        <f t="shared" si="0"/>
        <v>240</v>
      </c>
    </row>
    <row r="11" spans="1:11">
      <c r="A11" s="13">
        <v>43161</v>
      </c>
      <c r="B11" s="14"/>
      <c r="C11" s="14"/>
      <c r="D11" s="15">
        <v>0</v>
      </c>
      <c r="E11" s="16">
        <f>IF(AND((D11*26-[1]总结!$B$2)&gt;=0, I10&lt;=[1]总结!$B$4), (D11*26-[1]总结!$B$2)*[1]总结!$B$3/26, 0)</f>
        <v>0</v>
      </c>
      <c r="F11" s="16">
        <f>IF(J10&lt;[1]总结!$F$4, MIN([1]总结!$F$2,D11*26)*[1]总结!$F$3/26,0)</f>
        <v>0</v>
      </c>
      <c r="G11" s="14"/>
      <c r="H11" s="17">
        <f t="shared" si="0"/>
        <v>2880</v>
      </c>
      <c r="I11" s="17">
        <f t="shared" si="0"/>
        <v>129.23307692307691</v>
      </c>
      <c r="J11" s="17">
        <f t="shared" si="0"/>
        <v>54.144000000000005</v>
      </c>
      <c r="K11" s="17">
        <f t="shared" si="0"/>
        <v>240</v>
      </c>
    </row>
    <row r="12" spans="1:11">
      <c r="A12" s="13">
        <v>43176</v>
      </c>
      <c r="B12" s="14"/>
      <c r="C12" s="14"/>
      <c r="D12" s="15">
        <f t="shared" ref="D12:D32" si="1">B12*C12</f>
        <v>0</v>
      </c>
      <c r="E12" s="16">
        <f>IF(AND((D12*26-[1]总结!$B$2)&gt;=0, I11&lt;=[1]总结!$B$4), (D12*26-[1]总结!$B$2)*[1]总结!$B$3/26, 0)</f>
        <v>0</v>
      </c>
      <c r="F12" s="16">
        <f>IF(J11&lt;[1]总结!$F$4, MIN([1]总结!$F$2,D12*26)*[1]总结!$F$3/26,0)</f>
        <v>0</v>
      </c>
      <c r="G12" s="14"/>
      <c r="H12" s="17">
        <f t="shared" si="0"/>
        <v>2880</v>
      </c>
      <c r="I12" s="17">
        <f t="shared" si="0"/>
        <v>129.23307692307691</v>
      </c>
      <c r="J12" s="17">
        <f t="shared" si="0"/>
        <v>54.144000000000005</v>
      </c>
      <c r="K12" s="17">
        <f t="shared" si="0"/>
        <v>240</v>
      </c>
    </row>
    <row r="13" spans="1:11">
      <c r="A13" s="13">
        <v>43190</v>
      </c>
      <c r="B13" s="14"/>
      <c r="C13" s="14"/>
      <c r="D13" s="15">
        <f t="shared" si="1"/>
        <v>0</v>
      </c>
      <c r="E13" s="16">
        <f>IF(AND((D13*26-[1]总结!$B$2)&gt;=0, I12&lt;=[1]总结!$B$4), (D13*26-[1]总结!$B$2)*[1]总结!$B$3/26, 0)</f>
        <v>0</v>
      </c>
      <c r="F13" s="16">
        <f>IF(J12&lt;[1]总结!$F$4, MIN([1]总结!$F$2,D13*26)*[1]总结!$F$3/26,0)</f>
        <v>0</v>
      </c>
      <c r="G13" s="14"/>
      <c r="H13" s="17">
        <f t="shared" si="0"/>
        <v>2880</v>
      </c>
      <c r="I13" s="17">
        <f t="shared" si="0"/>
        <v>129.23307692307691</v>
      </c>
      <c r="J13" s="17">
        <f t="shared" si="0"/>
        <v>54.144000000000005</v>
      </c>
      <c r="K13" s="17">
        <f t="shared" si="0"/>
        <v>240</v>
      </c>
    </row>
    <row r="14" spans="1:11">
      <c r="A14" s="13">
        <v>43205</v>
      </c>
      <c r="B14" s="14"/>
      <c r="C14" s="14"/>
      <c r="D14" s="15">
        <f t="shared" si="1"/>
        <v>0</v>
      </c>
      <c r="E14" s="16">
        <f>IF(AND((D14*26-[1]总结!$B$2)&gt;=0, I13&lt;=[1]总结!$B$4), (D14*26-[1]总结!$B$2)*[1]总结!$B$3/26, 0)</f>
        <v>0</v>
      </c>
      <c r="F14" s="16">
        <f>IF(J13&lt;[1]总结!$F$4, MIN([1]总结!$F$2,D14*26)*[1]总结!$F$3/26,0)</f>
        <v>0</v>
      </c>
      <c r="G14" s="14"/>
      <c r="H14" s="17">
        <f t="shared" si="0"/>
        <v>2880</v>
      </c>
      <c r="I14" s="17">
        <f t="shared" si="0"/>
        <v>129.23307692307691</v>
      </c>
      <c r="J14" s="17">
        <f t="shared" si="0"/>
        <v>54.144000000000005</v>
      </c>
      <c r="K14" s="17">
        <f t="shared" si="0"/>
        <v>240</v>
      </c>
    </row>
    <row r="15" spans="1:11">
      <c r="A15" s="13"/>
      <c r="B15" s="14"/>
      <c r="C15" s="14"/>
      <c r="D15" s="15">
        <f t="shared" si="1"/>
        <v>0</v>
      </c>
      <c r="E15" s="16">
        <f>IF(AND((D15*26-[1]总结!$B$2)&gt;=0, I14&lt;=[1]总结!$B$4), (D15*26-[1]总结!$B$2)*[1]总结!$B$3/26, 0)</f>
        <v>0</v>
      </c>
      <c r="F15" s="16">
        <f>IF(J14&lt;[1]总结!$F$4, MIN([1]总结!$F$2,D15*26)*[1]总结!$F$3/26,0)</f>
        <v>0</v>
      </c>
      <c r="G15" s="14"/>
      <c r="H15" s="17">
        <f>H14+D15</f>
        <v>2880</v>
      </c>
      <c r="I15" s="17">
        <f>I14+E15</f>
        <v>129.23307692307691</v>
      </c>
      <c r="J15" s="17">
        <f>J14+F15</f>
        <v>54.144000000000005</v>
      </c>
      <c r="K15" s="17">
        <f>K14+G15</f>
        <v>240</v>
      </c>
    </row>
    <row r="16" spans="1:11">
      <c r="A16" s="13"/>
      <c r="B16" s="14"/>
      <c r="C16" s="14"/>
      <c r="D16" s="15">
        <f t="shared" si="1"/>
        <v>0</v>
      </c>
      <c r="E16" s="16">
        <f>IF(AND((D16*26-[1]总结!$B$2)&gt;=0, I15&lt;=[1]总结!$B$4), (D16*26-[1]总结!$B$2)*[1]总结!$B$3/26, 0)</f>
        <v>0</v>
      </c>
      <c r="F16" s="16">
        <f>IF(J15&lt;[1]总结!$F$4, MIN([1]总结!$F$2,D16*26)*[1]总结!$F$3/26,0)</f>
        <v>0</v>
      </c>
      <c r="G16" s="14"/>
      <c r="H16" s="17">
        <f t="shared" si="0"/>
        <v>2880</v>
      </c>
      <c r="I16" s="17">
        <f t="shared" si="0"/>
        <v>129.23307692307691</v>
      </c>
      <c r="J16" s="17">
        <f t="shared" si="0"/>
        <v>54.144000000000005</v>
      </c>
      <c r="K16" s="17">
        <f t="shared" si="0"/>
        <v>240</v>
      </c>
    </row>
    <row r="17" spans="1:11">
      <c r="A17" s="13"/>
      <c r="B17" s="14"/>
      <c r="C17" s="14"/>
      <c r="D17" s="15">
        <f t="shared" si="1"/>
        <v>0</v>
      </c>
      <c r="E17" s="16">
        <f>IF(AND((D17*26-[1]总结!$B$2)&gt;=0, I16&lt;=[1]总结!$B$4), (D17*26-[1]总结!$B$2)*[1]总结!$B$3/26, 0)</f>
        <v>0</v>
      </c>
      <c r="F17" s="16">
        <f>IF(J16&lt;[1]总结!$F$4, MIN([1]总结!$F$2,D17*26)*[1]总结!$F$3/26,0)</f>
        <v>0</v>
      </c>
      <c r="G17" s="14"/>
      <c r="H17" s="17">
        <f t="shared" si="0"/>
        <v>2880</v>
      </c>
      <c r="I17" s="17">
        <f t="shared" si="0"/>
        <v>129.23307692307691</v>
      </c>
      <c r="J17" s="17">
        <f t="shared" si="0"/>
        <v>54.144000000000005</v>
      </c>
      <c r="K17" s="17">
        <f t="shared" si="0"/>
        <v>240</v>
      </c>
    </row>
    <row r="18" spans="1:11">
      <c r="A18" s="13"/>
      <c r="B18" s="14"/>
      <c r="C18" s="14"/>
      <c r="D18" s="15">
        <f t="shared" si="1"/>
        <v>0</v>
      </c>
      <c r="E18" s="16">
        <f>IF(AND((D18*26-[1]总结!$B$2)&gt;=0, I17&lt;=[1]总结!$B$4), (D18*26-[1]总结!$B$2)*[1]总结!$B$3/26, 0)</f>
        <v>0</v>
      </c>
      <c r="F18" s="16">
        <f>IF(J17&lt;[1]总结!$F$4, MIN([1]总结!$F$2,D18*26)*[1]总结!$F$3/26,0)</f>
        <v>0</v>
      </c>
      <c r="G18" s="14"/>
      <c r="H18" s="17">
        <f t="shared" si="0"/>
        <v>2880</v>
      </c>
      <c r="I18" s="17">
        <f t="shared" si="0"/>
        <v>129.23307692307691</v>
      </c>
      <c r="J18" s="17">
        <f t="shared" si="0"/>
        <v>54.144000000000005</v>
      </c>
      <c r="K18" s="17">
        <f t="shared" si="0"/>
        <v>240</v>
      </c>
    </row>
    <row r="19" spans="1:11">
      <c r="A19" s="13"/>
      <c r="B19" s="14"/>
      <c r="C19" s="14"/>
      <c r="D19" s="15">
        <v>0</v>
      </c>
      <c r="E19" s="16">
        <f>IF(AND((D19*26-[1]总结!$B$2)&gt;=0, I18&lt;=[1]总结!$B$4), (D19*26-[1]总结!$B$2)*[1]总结!$B$3/26, 0)</f>
        <v>0</v>
      </c>
      <c r="F19" s="16">
        <f>IF(J18&lt;[1]总结!$F$4, MIN([1]总结!$F$2,D19*26)*[1]总结!$F$3/26,0)</f>
        <v>0</v>
      </c>
      <c r="G19" s="14"/>
      <c r="H19" s="17">
        <f t="shared" si="0"/>
        <v>2880</v>
      </c>
      <c r="I19" s="17">
        <f t="shared" si="0"/>
        <v>129.23307692307691</v>
      </c>
      <c r="J19" s="17">
        <f t="shared" si="0"/>
        <v>54.144000000000005</v>
      </c>
      <c r="K19" s="17">
        <f t="shared" si="0"/>
        <v>240</v>
      </c>
    </row>
    <row r="20" spans="1:11">
      <c r="A20" s="13"/>
      <c r="B20" s="14"/>
      <c r="C20" s="14"/>
      <c r="D20" s="15">
        <f t="shared" si="1"/>
        <v>0</v>
      </c>
      <c r="E20" s="16">
        <f>IF(AND((D20*26-[1]总结!$B$2)&gt;=0, I19&lt;=[1]总结!$B$4), (D20*26-[1]总结!$B$2)*[1]总结!$B$3/26, 0)</f>
        <v>0</v>
      </c>
      <c r="F20" s="16">
        <f>IF(J19&lt;[1]总结!$F$4, MIN([1]总结!$F$2,D20*26)*[1]总结!$F$3/26,0)</f>
        <v>0</v>
      </c>
      <c r="G20" s="14"/>
      <c r="H20" s="17">
        <f t="shared" si="0"/>
        <v>2880</v>
      </c>
      <c r="I20" s="17">
        <f t="shared" si="0"/>
        <v>129.23307692307691</v>
      </c>
      <c r="J20" s="17">
        <f t="shared" si="0"/>
        <v>54.144000000000005</v>
      </c>
      <c r="K20" s="17">
        <f t="shared" si="0"/>
        <v>240</v>
      </c>
    </row>
    <row r="21" spans="1:11">
      <c r="A21" s="13"/>
      <c r="B21" s="14"/>
      <c r="C21" s="14"/>
      <c r="D21" s="15">
        <f t="shared" si="1"/>
        <v>0</v>
      </c>
      <c r="E21" s="16">
        <f>IF(AND((D21*26-[1]总结!$B$2)&gt;=0, I20&lt;=[1]总结!$B$4), (D21*26-[1]总结!$B$2)*[1]总结!$B$3/26, 0)</f>
        <v>0</v>
      </c>
      <c r="F21" s="16">
        <f>IF(J20&lt;[1]总结!$F$4, MIN([1]总结!$F$2,D21*26)*[1]总结!$F$3/26,0)</f>
        <v>0</v>
      </c>
      <c r="G21" s="14"/>
      <c r="H21" s="17">
        <f t="shared" si="0"/>
        <v>2880</v>
      </c>
      <c r="I21" s="17">
        <f t="shared" si="0"/>
        <v>129.23307692307691</v>
      </c>
      <c r="J21" s="17">
        <f t="shared" si="0"/>
        <v>54.144000000000005</v>
      </c>
      <c r="K21" s="17">
        <f t="shared" si="0"/>
        <v>240</v>
      </c>
    </row>
    <row r="22" spans="1:11">
      <c r="A22" s="13"/>
      <c r="B22" s="14"/>
      <c r="C22" s="14"/>
      <c r="D22" s="15">
        <f t="shared" si="1"/>
        <v>0</v>
      </c>
      <c r="E22" s="16">
        <f>IF(AND((D22*26-[1]总结!$B$2)&gt;=0, I21&lt;=[1]总结!$B$4), (D22*26-[1]总结!$B$2)*[1]总结!$B$3/26, 0)</f>
        <v>0</v>
      </c>
      <c r="F22" s="16">
        <f>IF(J21&lt;[1]总结!$F$4, MIN([1]总结!$F$2,D22*26)*[1]总结!$F$3/26,0)</f>
        <v>0</v>
      </c>
      <c r="G22" s="14"/>
      <c r="H22" s="17">
        <f t="shared" si="0"/>
        <v>2880</v>
      </c>
      <c r="I22" s="17">
        <f t="shared" si="0"/>
        <v>129.23307692307691</v>
      </c>
      <c r="J22" s="17">
        <f t="shared" si="0"/>
        <v>54.144000000000005</v>
      </c>
      <c r="K22" s="17">
        <f t="shared" si="0"/>
        <v>240</v>
      </c>
    </row>
    <row r="23" spans="1:11">
      <c r="A23" s="13"/>
      <c r="B23" s="14"/>
      <c r="C23" s="14"/>
      <c r="D23" s="15">
        <f t="shared" si="1"/>
        <v>0</v>
      </c>
      <c r="E23" s="16">
        <f>IF(AND((D23*26-[1]总结!$B$2)&gt;=0, I22&lt;=[1]总结!$B$4), (D23*26-[1]总结!$B$2)*[1]总结!$B$3/26, 0)</f>
        <v>0</v>
      </c>
      <c r="F23" s="16">
        <f>IF(J22&lt;[1]总结!$F$4, MIN([1]总结!$F$2,D23*26)*[1]总结!$F$3/26,0)</f>
        <v>0</v>
      </c>
      <c r="G23" s="14"/>
      <c r="H23" s="17">
        <f t="shared" si="0"/>
        <v>2880</v>
      </c>
      <c r="I23" s="17">
        <f t="shared" si="0"/>
        <v>129.23307692307691</v>
      </c>
      <c r="J23" s="17">
        <f t="shared" si="0"/>
        <v>54.144000000000005</v>
      </c>
      <c r="K23" s="17">
        <f t="shared" si="0"/>
        <v>240</v>
      </c>
    </row>
    <row r="24" spans="1:11">
      <c r="A24" s="13"/>
      <c r="B24" s="14"/>
      <c r="C24" s="14"/>
      <c r="D24" s="15">
        <f t="shared" si="1"/>
        <v>0</v>
      </c>
      <c r="E24" s="16">
        <f>IF(AND((D24*26-[1]总结!$B$2)&gt;=0, I23&lt;=[1]总结!$B$4), (D24*26-[1]总结!$B$2)*[1]总结!$B$3/26, 0)</f>
        <v>0</v>
      </c>
      <c r="F24" s="16">
        <f>IF(J23&lt;[1]总结!$F$4, MIN([1]总结!$F$2,D24*26)*[1]总结!$F$3/26,0)</f>
        <v>0</v>
      </c>
      <c r="G24" s="14"/>
      <c r="H24" s="17">
        <f t="shared" si="0"/>
        <v>2880</v>
      </c>
      <c r="I24" s="17">
        <f t="shared" si="0"/>
        <v>129.23307692307691</v>
      </c>
      <c r="J24" s="17">
        <f t="shared" si="0"/>
        <v>54.144000000000005</v>
      </c>
      <c r="K24" s="17">
        <f t="shared" si="0"/>
        <v>240</v>
      </c>
    </row>
    <row r="25" spans="1:11">
      <c r="A25" s="13"/>
      <c r="B25" s="14"/>
      <c r="C25" s="14"/>
      <c r="D25" s="15">
        <f t="shared" si="1"/>
        <v>0</v>
      </c>
      <c r="E25" s="16">
        <f>IF(AND((D25*26-[1]总结!$B$2)&gt;=0, I24&lt;=[1]总结!$B$4), (D25*26-[1]总结!$B$2)*[1]总结!$B$3/26, 0)</f>
        <v>0</v>
      </c>
      <c r="F25" s="16">
        <f>IF(J24&lt;[1]总结!$F$4, MIN([1]总结!$F$2,D25*26)*[1]总结!$F$3/26,0)</f>
        <v>0</v>
      </c>
      <c r="G25" s="14"/>
      <c r="H25" s="17">
        <f t="shared" ref="H25:K32" si="2">H24+D25</f>
        <v>2880</v>
      </c>
      <c r="I25" s="17">
        <f t="shared" si="2"/>
        <v>129.23307692307691</v>
      </c>
      <c r="J25" s="17">
        <f t="shared" si="2"/>
        <v>54.144000000000005</v>
      </c>
      <c r="K25" s="17">
        <f t="shared" si="2"/>
        <v>240</v>
      </c>
    </row>
    <row r="26" spans="1:11">
      <c r="A26" s="13"/>
      <c r="B26" s="14"/>
      <c r="C26" s="14"/>
      <c r="D26" s="15">
        <f t="shared" si="1"/>
        <v>0</v>
      </c>
      <c r="E26" s="16">
        <f>IF(AND((D26*26-[1]总结!$B$2)&gt;=0, I25&lt;=[1]总结!$B$4), (D26*26-[1]总结!$B$2)*[1]总结!$B$3/26, 0)</f>
        <v>0</v>
      </c>
      <c r="F26" s="16">
        <f>IF(J25&lt;[1]总结!$F$4, MIN([1]总结!$F$2,D26*26)*[1]总结!$F$3/26,0)</f>
        <v>0</v>
      </c>
      <c r="G26" s="14"/>
      <c r="H26" s="17">
        <f t="shared" si="2"/>
        <v>2880</v>
      </c>
      <c r="I26" s="17">
        <f t="shared" si="2"/>
        <v>129.23307692307691</v>
      </c>
      <c r="J26" s="17">
        <f t="shared" si="2"/>
        <v>54.144000000000005</v>
      </c>
      <c r="K26" s="17">
        <f t="shared" si="2"/>
        <v>240</v>
      </c>
    </row>
    <row r="27" spans="1:11">
      <c r="A27" s="13"/>
      <c r="B27" s="14"/>
      <c r="C27" s="14"/>
      <c r="D27" s="15">
        <f t="shared" si="1"/>
        <v>0</v>
      </c>
      <c r="E27" s="16">
        <f>IF(AND((D27*26-[1]总结!$B$2)&gt;=0, I26&lt;=[1]总结!$B$4), (D27*26-[1]总结!$B$2)*[1]总结!$B$3/26, 0)</f>
        <v>0</v>
      </c>
      <c r="F27" s="16">
        <f>IF(J26&lt;[1]总结!$F$4, MIN([1]总结!$F$2,D27*26)*[1]总结!$F$3/26,0)</f>
        <v>0</v>
      </c>
      <c r="G27" s="14"/>
      <c r="H27" s="17">
        <f t="shared" si="2"/>
        <v>2880</v>
      </c>
      <c r="I27" s="17">
        <f t="shared" si="2"/>
        <v>129.23307692307691</v>
      </c>
      <c r="J27" s="17">
        <f t="shared" si="2"/>
        <v>54.144000000000005</v>
      </c>
      <c r="K27" s="17">
        <f t="shared" si="2"/>
        <v>240</v>
      </c>
    </row>
    <row r="28" spans="1:11">
      <c r="A28" s="13"/>
      <c r="B28" s="14"/>
      <c r="C28" s="14"/>
      <c r="D28" s="15">
        <f t="shared" si="1"/>
        <v>0</v>
      </c>
      <c r="E28" s="16">
        <f>IF(AND((D28*26-[1]总结!$B$2)&gt;=0, I27&lt;=[1]总结!$B$4), (D28*26-[1]总结!$B$2)*[1]总结!$B$3/26, 0)</f>
        <v>0</v>
      </c>
      <c r="F28" s="16">
        <f>IF(J27&lt;[1]总结!$F$4, MIN([1]总结!$F$2,D28*26)*[1]总结!$F$3/26,0)</f>
        <v>0</v>
      </c>
      <c r="G28" s="14"/>
      <c r="H28" s="17">
        <f t="shared" si="2"/>
        <v>2880</v>
      </c>
      <c r="I28" s="17">
        <f t="shared" si="2"/>
        <v>129.23307692307691</v>
      </c>
      <c r="J28" s="17">
        <f t="shared" si="2"/>
        <v>54.144000000000005</v>
      </c>
      <c r="K28" s="17">
        <f t="shared" si="2"/>
        <v>240</v>
      </c>
    </row>
    <row r="29" spans="1:11">
      <c r="A29" s="13"/>
      <c r="B29" s="14"/>
      <c r="C29" s="14"/>
      <c r="D29" s="15">
        <v>0</v>
      </c>
      <c r="E29" s="16">
        <f>IF(AND((D29*26-[1]总结!$B$2)&gt;=0, I28&lt;=[1]总结!$B$4), (D29*26-[1]总结!$B$2)*[1]总结!$B$3/26, 0)</f>
        <v>0</v>
      </c>
      <c r="F29" s="16">
        <f>IF(J28&lt;[1]总结!$F$4, MIN([1]总结!$F$2,D29*26)*[1]总结!$F$3/26,0)</f>
        <v>0</v>
      </c>
      <c r="G29" s="14"/>
      <c r="H29" s="17">
        <f t="shared" si="2"/>
        <v>2880</v>
      </c>
      <c r="I29" s="17">
        <f t="shared" si="2"/>
        <v>129.23307692307691</v>
      </c>
      <c r="J29" s="17">
        <f t="shared" si="2"/>
        <v>54.144000000000005</v>
      </c>
      <c r="K29" s="17">
        <f t="shared" si="2"/>
        <v>240</v>
      </c>
    </row>
    <row r="30" spans="1:11">
      <c r="A30" s="13"/>
      <c r="B30" s="14"/>
      <c r="C30" s="14"/>
      <c r="D30" s="15">
        <f t="shared" si="1"/>
        <v>0</v>
      </c>
      <c r="E30" s="16">
        <f>IF(AND((D30*26-[1]总结!$B$2)&gt;=0, I29&lt;=[1]总结!$B$4), (D30*26-[1]总结!$B$2)*[1]总结!$B$3/26, 0)</f>
        <v>0</v>
      </c>
      <c r="F30" s="16">
        <f>IF(J29&lt;[1]总结!$F$4, MIN([1]总结!$F$2,D30*26)*[1]总结!$F$3/26,0)</f>
        <v>0</v>
      </c>
      <c r="G30" s="14"/>
      <c r="H30" s="17">
        <f t="shared" si="2"/>
        <v>2880</v>
      </c>
      <c r="I30" s="17">
        <f t="shared" si="2"/>
        <v>129.23307692307691</v>
      </c>
      <c r="J30" s="17">
        <f t="shared" si="2"/>
        <v>54.144000000000005</v>
      </c>
      <c r="K30" s="17">
        <f t="shared" si="2"/>
        <v>240</v>
      </c>
    </row>
    <row r="31" spans="1:11">
      <c r="A31" s="13"/>
      <c r="B31" s="14"/>
      <c r="C31" s="14"/>
      <c r="D31" s="15">
        <f t="shared" si="1"/>
        <v>0</v>
      </c>
      <c r="E31" s="16">
        <f>IF(AND((D31*26-[1]总结!$B$2)&gt;=0, I30&lt;=[1]总结!$B$4), (D31*26-[1]总结!$B$2)*[1]总结!$B$3/26, 0)</f>
        <v>0</v>
      </c>
      <c r="F31" s="16">
        <f>IF(J30&lt;[1]总结!$F$4, MIN([1]总结!$F$2,D31*26)*[1]总结!$F$3/26,0)</f>
        <v>0</v>
      </c>
      <c r="G31" s="14"/>
      <c r="H31" s="17">
        <f t="shared" si="2"/>
        <v>2880</v>
      </c>
      <c r="I31" s="17">
        <f t="shared" si="2"/>
        <v>129.23307692307691</v>
      </c>
      <c r="J31" s="17">
        <f t="shared" si="2"/>
        <v>54.144000000000005</v>
      </c>
      <c r="K31" s="17">
        <f t="shared" si="2"/>
        <v>240</v>
      </c>
    </row>
    <row r="32" spans="1:11">
      <c r="A32" s="13"/>
      <c r="B32" s="18"/>
      <c r="C32" s="14"/>
      <c r="D32" s="15">
        <f t="shared" si="1"/>
        <v>0</v>
      </c>
      <c r="E32" s="19">
        <f>IF(AND((D32*26-[1]总结!$B$2)&gt;=0, I31&lt;=[1]总结!$B$4), (D32*26-[1]总结!$B$2)*[1]总结!$B$3/26, 0)</f>
        <v>0</v>
      </c>
      <c r="F32" s="16">
        <f>IF(J31&lt;[1]总结!$F$4, MIN([1]总结!$F$2,D32*26)*[1]总结!$F$3/26,0)</f>
        <v>0</v>
      </c>
      <c r="G32" s="20"/>
      <c r="H32" s="17">
        <f t="shared" si="2"/>
        <v>2880</v>
      </c>
      <c r="I32" s="17">
        <f t="shared" si="2"/>
        <v>129.23307692307691</v>
      </c>
      <c r="J32" s="17">
        <f t="shared" si="2"/>
        <v>54.144000000000005</v>
      </c>
      <c r="K32" s="17">
        <f t="shared" si="2"/>
        <v>240</v>
      </c>
    </row>
  </sheetData>
  <mergeCells count="4">
    <mergeCell ref="B1:F1"/>
    <mergeCell ref="B3:F3"/>
    <mergeCell ref="B4:F4"/>
    <mergeCell ref="B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2"/>
  <sheetViews>
    <sheetView tabSelected="1" workbookViewId="0">
      <selection activeCell="N16" sqref="N16"/>
    </sheetView>
  </sheetViews>
  <sheetFormatPr defaultRowHeight="15"/>
  <cols>
    <col min="1" max="1" width="11.140625" customWidth="1"/>
  </cols>
  <sheetData>
    <row r="1" spans="1:11" ht="30">
      <c r="A1" s="1" t="s">
        <v>0</v>
      </c>
      <c r="B1" s="21" t="s">
        <v>24</v>
      </c>
      <c r="C1" s="22"/>
      <c r="D1" s="22"/>
      <c r="E1" s="22"/>
      <c r="F1" s="22"/>
    </row>
    <row r="2" spans="1:11">
      <c r="A2" s="1" t="s">
        <v>2</v>
      </c>
      <c r="B2" s="2"/>
      <c r="C2" s="3"/>
      <c r="D2" s="4">
        <v>72</v>
      </c>
      <c r="E2" s="5"/>
      <c r="F2" s="5"/>
    </row>
    <row r="3" spans="1:11">
      <c r="A3" s="6" t="s">
        <v>3</v>
      </c>
      <c r="B3" s="23" t="s">
        <v>26</v>
      </c>
      <c r="C3" s="23"/>
      <c r="D3" s="23"/>
      <c r="E3" s="23"/>
      <c r="F3" s="23"/>
    </row>
    <row r="4" spans="1:11">
      <c r="A4" s="6" t="s">
        <v>5</v>
      </c>
      <c r="B4" s="22" t="s">
        <v>25</v>
      </c>
      <c r="C4" s="22"/>
      <c r="D4" s="22"/>
      <c r="E4" s="22"/>
      <c r="F4" s="22"/>
    </row>
    <row r="5" spans="1:11">
      <c r="A5" s="7"/>
      <c r="B5" s="22" t="s">
        <v>28</v>
      </c>
      <c r="C5" s="22"/>
      <c r="D5" s="22"/>
      <c r="E5" s="22"/>
      <c r="F5" s="22"/>
    </row>
    <row r="6" spans="1:11" ht="30">
      <c r="A6" s="8" t="s">
        <v>8</v>
      </c>
      <c r="B6" s="9"/>
      <c r="C6" s="10" t="s">
        <v>9</v>
      </c>
      <c r="D6" s="11" t="s">
        <v>10</v>
      </c>
      <c r="E6" s="9" t="s">
        <v>11</v>
      </c>
      <c r="F6" s="10" t="s">
        <v>12</v>
      </c>
      <c r="G6" s="9" t="s">
        <v>13</v>
      </c>
      <c r="H6" s="12" t="s">
        <v>14</v>
      </c>
      <c r="I6" s="12" t="s">
        <v>15</v>
      </c>
      <c r="J6" s="12" t="s">
        <v>16</v>
      </c>
      <c r="K6" s="12" t="s">
        <v>17</v>
      </c>
    </row>
    <row r="7" spans="1:11">
      <c r="A7" s="13">
        <v>43101</v>
      </c>
      <c r="B7" s="14"/>
      <c r="C7" s="14"/>
      <c r="D7" s="15"/>
      <c r="E7" s="16">
        <f>IF((D7*26-[1]总结!$B$2)&gt;=0, (D7*26-[1]总结!$B$2)*[1]总结!$B$3/26, 0)</f>
        <v>0</v>
      </c>
      <c r="F7" s="16">
        <f>MIN([1]总结!$F$2,D7*26)*[1]总结!$F$3/26</f>
        <v>0</v>
      </c>
      <c r="G7" s="14"/>
      <c r="H7" s="17">
        <f>D7</f>
        <v>0</v>
      </c>
      <c r="I7" s="17">
        <f>E7</f>
        <v>0</v>
      </c>
      <c r="J7" s="17">
        <f>F7</f>
        <v>0</v>
      </c>
      <c r="K7" s="17">
        <f>G7</f>
        <v>0</v>
      </c>
    </row>
    <row r="8" spans="1:11">
      <c r="A8" s="13">
        <v>43115</v>
      </c>
      <c r="B8" s="14"/>
      <c r="C8" s="14"/>
      <c r="D8" s="15"/>
      <c r="E8" s="16">
        <f>IF(AND((D8*26-[1]总结!$B$2)&gt;=0, I7&lt;=[1]总结!$B$4), (D8*26-[1]总结!$B$2)*[1]总结!$B$3/26, 0)</f>
        <v>0</v>
      </c>
      <c r="F8" s="16">
        <f>IF(J7&lt;[1]总结!$F$4, MIN([1]总结!$F$2,D8*26)*[1]总结!$F$3/26,0)</f>
        <v>0</v>
      </c>
      <c r="G8" s="14"/>
      <c r="H8" s="17">
        <f>H7+D8</f>
        <v>0</v>
      </c>
      <c r="I8" s="17">
        <f>I7+E8</f>
        <v>0</v>
      </c>
      <c r="J8" s="17">
        <f>J7+F8</f>
        <v>0</v>
      </c>
      <c r="K8" s="17">
        <f>K7+G8</f>
        <v>0</v>
      </c>
    </row>
    <row r="9" spans="1:11">
      <c r="A9" s="13">
        <v>43131</v>
      </c>
      <c r="B9" s="14"/>
      <c r="C9" s="14"/>
      <c r="D9" s="15"/>
      <c r="E9" s="16">
        <f>IF(AND((D9*26-[1]总结!$B$2)&gt;=0, I8&lt;=[1]总结!$B$4), (D9*26-[1]总结!$B$2)*[1]总结!$B$3/26, 0)</f>
        <v>0</v>
      </c>
      <c r="F9" s="16">
        <f>IF(J8&lt;[1]总结!$F$4, MIN([1]总结!$F$2,D9*26)*[1]总结!$F$3/26,0)</f>
        <v>0</v>
      </c>
      <c r="G9" s="14"/>
      <c r="H9" s="17">
        <f t="shared" ref="H9:K24" si="0">H8+D9</f>
        <v>0</v>
      </c>
      <c r="I9" s="17">
        <f t="shared" si="0"/>
        <v>0</v>
      </c>
      <c r="J9" s="17">
        <f t="shared" si="0"/>
        <v>0</v>
      </c>
      <c r="K9" s="17">
        <f t="shared" si="0"/>
        <v>0</v>
      </c>
    </row>
    <row r="10" spans="1:11">
      <c r="A10" s="13">
        <v>43146</v>
      </c>
      <c r="B10" s="14">
        <v>80</v>
      </c>
      <c r="C10" s="14">
        <v>15</v>
      </c>
      <c r="D10" s="15">
        <v>1200</v>
      </c>
      <c r="E10" s="16">
        <f>IF(AND((D10*26-[1]总结!$B$2)&gt;=0, I9&lt;=[1]总结!$B$4), (D10*26-[1]总结!$B$2)*[1]总结!$B$3/26, 0)</f>
        <v>52.736538461538466</v>
      </c>
      <c r="F10" s="16">
        <f>IF(J9&lt;[1]总结!$F$4, MIN([1]总结!$F$2,D10*26)*[1]总结!$F$3/26,0)</f>
        <v>22.560000000000002</v>
      </c>
      <c r="G10" s="14">
        <v>150</v>
      </c>
      <c r="H10" s="17">
        <f t="shared" si="0"/>
        <v>1200</v>
      </c>
      <c r="I10" s="17">
        <f t="shared" si="0"/>
        <v>52.736538461538466</v>
      </c>
      <c r="J10" s="17">
        <f t="shared" si="0"/>
        <v>22.560000000000002</v>
      </c>
      <c r="K10" s="17">
        <f t="shared" si="0"/>
        <v>150</v>
      </c>
    </row>
    <row r="11" spans="1:11">
      <c r="A11" s="13">
        <v>43161</v>
      </c>
      <c r="B11" s="14"/>
      <c r="C11" s="14"/>
      <c r="D11" s="15">
        <v>0</v>
      </c>
      <c r="E11" s="16">
        <f>IF(AND((D11*26-[1]总结!$B$2)&gt;=0, I10&lt;=[1]总结!$B$4), (D11*26-[1]总结!$B$2)*[1]总结!$B$3/26, 0)</f>
        <v>0</v>
      </c>
      <c r="F11" s="16">
        <f>IF(J10&lt;[1]总结!$F$4, MIN([1]总结!$F$2,D11*26)*[1]总结!$F$3/26,0)</f>
        <v>0</v>
      </c>
      <c r="G11" s="14"/>
      <c r="H11" s="17">
        <f t="shared" si="0"/>
        <v>1200</v>
      </c>
      <c r="I11" s="17">
        <f t="shared" si="0"/>
        <v>52.736538461538466</v>
      </c>
      <c r="J11" s="17">
        <f t="shared" si="0"/>
        <v>22.560000000000002</v>
      </c>
      <c r="K11" s="17">
        <f t="shared" si="0"/>
        <v>150</v>
      </c>
    </row>
    <row r="12" spans="1:11">
      <c r="A12" s="13">
        <v>43176</v>
      </c>
      <c r="B12" s="14"/>
      <c r="C12" s="14"/>
      <c r="D12" s="15">
        <f t="shared" ref="D12:D32" si="1">B12*C12</f>
        <v>0</v>
      </c>
      <c r="E12" s="16">
        <f>IF(AND((D12*26-[1]总结!$B$2)&gt;=0, I11&lt;=[1]总结!$B$4), (D12*26-[1]总结!$B$2)*[1]总结!$B$3/26, 0)</f>
        <v>0</v>
      </c>
      <c r="F12" s="16">
        <f>IF(J11&lt;[1]总结!$F$4, MIN([1]总结!$F$2,D12*26)*[1]总结!$F$3/26,0)</f>
        <v>0</v>
      </c>
      <c r="G12" s="14"/>
      <c r="H12" s="17">
        <f t="shared" si="0"/>
        <v>1200</v>
      </c>
      <c r="I12" s="17">
        <f t="shared" si="0"/>
        <v>52.736538461538466</v>
      </c>
      <c r="J12" s="17">
        <f t="shared" si="0"/>
        <v>22.560000000000002</v>
      </c>
      <c r="K12" s="17">
        <f t="shared" si="0"/>
        <v>150</v>
      </c>
    </row>
    <row r="13" spans="1:11">
      <c r="A13" s="13">
        <v>43190</v>
      </c>
      <c r="B13" s="14"/>
      <c r="C13" s="14"/>
      <c r="D13" s="15">
        <f t="shared" si="1"/>
        <v>0</v>
      </c>
      <c r="E13" s="16">
        <f>IF(AND((D13*26-[1]总结!$B$2)&gt;=0, I12&lt;=[1]总结!$B$4), (D13*26-[1]总结!$B$2)*[1]总结!$B$3/26, 0)</f>
        <v>0</v>
      </c>
      <c r="F13" s="16">
        <f>IF(J12&lt;[1]总结!$F$4, MIN([1]总结!$F$2,D13*26)*[1]总结!$F$3/26,0)</f>
        <v>0</v>
      </c>
      <c r="G13" s="14"/>
      <c r="H13" s="17">
        <f t="shared" si="0"/>
        <v>1200</v>
      </c>
      <c r="I13" s="17">
        <f t="shared" si="0"/>
        <v>52.736538461538466</v>
      </c>
      <c r="J13" s="17">
        <f t="shared" si="0"/>
        <v>22.560000000000002</v>
      </c>
      <c r="K13" s="17">
        <f t="shared" si="0"/>
        <v>150</v>
      </c>
    </row>
    <row r="14" spans="1:11">
      <c r="A14" s="13">
        <v>43205</v>
      </c>
      <c r="B14" s="14"/>
      <c r="C14" s="14"/>
      <c r="D14" s="15">
        <f t="shared" si="1"/>
        <v>0</v>
      </c>
      <c r="E14" s="16">
        <f>IF(AND((D14*26-[1]总结!$B$2)&gt;=0, I13&lt;=[1]总结!$B$4), (D14*26-[1]总结!$B$2)*[1]总结!$B$3/26, 0)</f>
        <v>0</v>
      </c>
      <c r="F14" s="16">
        <f>IF(J13&lt;[1]总结!$F$4, MIN([1]总结!$F$2,D14*26)*[1]总结!$F$3/26,0)</f>
        <v>0</v>
      </c>
      <c r="G14" s="14"/>
      <c r="H14" s="17">
        <f t="shared" si="0"/>
        <v>1200</v>
      </c>
      <c r="I14" s="17">
        <f t="shared" si="0"/>
        <v>52.736538461538466</v>
      </c>
      <c r="J14" s="17">
        <f t="shared" si="0"/>
        <v>22.560000000000002</v>
      </c>
      <c r="K14" s="17">
        <f t="shared" si="0"/>
        <v>150</v>
      </c>
    </row>
    <row r="15" spans="1:11">
      <c r="A15" s="13"/>
      <c r="B15" s="14"/>
      <c r="C15" s="14"/>
      <c r="D15" s="15">
        <f t="shared" si="1"/>
        <v>0</v>
      </c>
      <c r="E15" s="16">
        <f>IF(AND((D15*26-[1]总结!$B$2)&gt;=0, I14&lt;=[1]总结!$B$4), (D15*26-[1]总结!$B$2)*[1]总结!$B$3/26, 0)</f>
        <v>0</v>
      </c>
      <c r="F15" s="16">
        <f>IF(J14&lt;[1]总结!$F$4, MIN([1]总结!$F$2,D15*26)*[1]总结!$F$3/26,0)</f>
        <v>0</v>
      </c>
      <c r="G15" s="14"/>
      <c r="H15" s="17">
        <f>H14+D15</f>
        <v>1200</v>
      </c>
      <c r="I15" s="17">
        <f>I14+E15</f>
        <v>52.736538461538466</v>
      </c>
      <c r="J15" s="17">
        <f>J14+F15</f>
        <v>22.560000000000002</v>
      </c>
      <c r="K15" s="17">
        <f>K14+G15</f>
        <v>150</v>
      </c>
    </row>
    <row r="16" spans="1:11">
      <c r="A16" s="13"/>
      <c r="B16" s="14"/>
      <c r="C16" s="14"/>
      <c r="D16" s="15">
        <f t="shared" si="1"/>
        <v>0</v>
      </c>
      <c r="E16" s="16">
        <f>IF(AND((D16*26-[1]总结!$B$2)&gt;=0, I15&lt;=[1]总结!$B$4), (D16*26-[1]总结!$B$2)*[1]总结!$B$3/26, 0)</f>
        <v>0</v>
      </c>
      <c r="F16" s="16">
        <f>IF(J15&lt;[1]总结!$F$4, MIN([1]总结!$F$2,D16*26)*[1]总结!$F$3/26,0)</f>
        <v>0</v>
      </c>
      <c r="G16" s="14"/>
      <c r="H16" s="17">
        <f t="shared" si="0"/>
        <v>1200</v>
      </c>
      <c r="I16" s="17">
        <f t="shared" si="0"/>
        <v>52.736538461538466</v>
      </c>
      <c r="J16" s="17">
        <f t="shared" si="0"/>
        <v>22.560000000000002</v>
      </c>
      <c r="K16" s="17">
        <f t="shared" si="0"/>
        <v>150</v>
      </c>
    </row>
    <row r="17" spans="1:11">
      <c r="A17" s="13"/>
      <c r="B17" s="14"/>
      <c r="C17" s="14"/>
      <c r="D17" s="15">
        <f t="shared" si="1"/>
        <v>0</v>
      </c>
      <c r="E17" s="16">
        <f>IF(AND((D17*26-[1]总结!$B$2)&gt;=0, I16&lt;=[1]总结!$B$4), (D17*26-[1]总结!$B$2)*[1]总结!$B$3/26, 0)</f>
        <v>0</v>
      </c>
      <c r="F17" s="16">
        <f>IF(J16&lt;[1]总结!$F$4, MIN([1]总结!$F$2,D17*26)*[1]总结!$F$3/26,0)</f>
        <v>0</v>
      </c>
      <c r="G17" s="14"/>
      <c r="H17" s="17">
        <f t="shared" si="0"/>
        <v>1200</v>
      </c>
      <c r="I17" s="17">
        <f t="shared" si="0"/>
        <v>52.736538461538466</v>
      </c>
      <c r="J17" s="17">
        <f t="shared" si="0"/>
        <v>22.560000000000002</v>
      </c>
      <c r="K17" s="17">
        <f t="shared" si="0"/>
        <v>150</v>
      </c>
    </row>
    <row r="18" spans="1:11">
      <c r="A18" s="13"/>
      <c r="B18" s="14"/>
      <c r="C18" s="14"/>
      <c r="D18" s="15">
        <f t="shared" si="1"/>
        <v>0</v>
      </c>
      <c r="E18" s="16">
        <f>IF(AND((D18*26-[1]总结!$B$2)&gt;=0, I17&lt;=[1]总结!$B$4), (D18*26-[1]总结!$B$2)*[1]总结!$B$3/26, 0)</f>
        <v>0</v>
      </c>
      <c r="F18" s="16">
        <f>IF(J17&lt;[1]总结!$F$4, MIN([1]总结!$F$2,D18*26)*[1]总结!$F$3/26,0)</f>
        <v>0</v>
      </c>
      <c r="G18" s="14"/>
      <c r="H18" s="17">
        <f t="shared" si="0"/>
        <v>1200</v>
      </c>
      <c r="I18" s="17">
        <f t="shared" si="0"/>
        <v>52.736538461538466</v>
      </c>
      <c r="J18" s="17">
        <f t="shared" si="0"/>
        <v>22.560000000000002</v>
      </c>
      <c r="K18" s="17">
        <f t="shared" si="0"/>
        <v>150</v>
      </c>
    </row>
    <row r="19" spans="1:11">
      <c r="A19" s="13"/>
      <c r="B19" s="14"/>
      <c r="C19" s="14"/>
      <c r="D19" s="15">
        <v>0</v>
      </c>
      <c r="E19" s="16">
        <f>IF(AND((D19*26-[1]总结!$B$2)&gt;=0, I18&lt;=[1]总结!$B$4), (D19*26-[1]总结!$B$2)*[1]总结!$B$3/26, 0)</f>
        <v>0</v>
      </c>
      <c r="F19" s="16">
        <f>IF(J18&lt;[1]总结!$F$4, MIN([1]总结!$F$2,D19*26)*[1]总结!$F$3/26,0)</f>
        <v>0</v>
      </c>
      <c r="G19" s="14"/>
      <c r="H19" s="17">
        <f t="shared" si="0"/>
        <v>1200</v>
      </c>
      <c r="I19" s="17">
        <f t="shared" si="0"/>
        <v>52.736538461538466</v>
      </c>
      <c r="J19" s="17">
        <f t="shared" si="0"/>
        <v>22.560000000000002</v>
      </c>
      <c r="K19" s="17">
        <f t="shared" si="0"/>
        <v>150</v>
      </c>
    </row>
    <row r="20" spans="1:11">
      <c r="A20" s="13"/>
      <c r="B20" s="14"/>
      <c r="C20" s="14"/>
      <c r="D20" s="15">
        <f t="shared" si="1"/>
        <v>0</v>
      </c>
      <c r="E20" s="16">
        <f>IF(AND((D20*26-[1]总结!$B$2)&gt;=0, I19&lt;=[1]总结!$B$4), (D20*26-[1]总结!$B$2)*[1]总结!$B$3/26, 0)</f>
        <v>0</v>
      </c>
      <c r="F20" s="16">
        <f>IF(J19&lt;[1]总结!$F$4, MIN([1]总结!$F$2,D20*26)*[1]总结!$F$3/26,0)</f>
        <v>0</v>
      </c>
      <c r="G20" s="14"/>
      <c r="H20" s="17">
        <f t="shared" si="0"/>
        <v>1200</v>
      </c>
      <c r="I20" s="17">
        <f t="shared" si="0"/>
        <v>52.736538461538466</v>
      </c>
      <c r="J20" s="17">
        <f t="shared" si="0"/>
        <v>22.560000000000002</v>
      </c>
      <c r="K20" s="17">
        <f t="shared" si="0"/>
        <v>150</v>
      </c>
    </row>
    <row r="21" spans="1:11">
      <c r="A21" s="13"/>
      <c r="B21" s="14"/>
      <c r="C21" s="14"/>
      <c r="D21" s="15">
        <f t="shared" si="1"/>
        <v>0</v>
      </c>
      <c r="E21" s="16">
        <f>IF(AND((D21*26-[1]总结!$B$2)&gt;=0, I20&lt;=[1]总结!$B$4), (D21*26-[1]总结!$B$2)*[1]总结!$B$3/26, 0)</f>
        <v>0</v>
      </c>
      <c r="F21" s="16">
        <f>IF(J20&lt;[1]总结!$F$4, MIN([1]总结!$F$2,D21*26)*[1]总结!$F$3/26,0)</f>
        <v>0</v>
      </c>
      <c r="G21" s="14"/>
      <c r="H21" s="17">
        <f t="shared" si="0"/>
        <v>1200</v>
      </c>
      <c r="I21" s="17">
        <f t="shared" si="0"/>
        <v>52.736538461538466</v>
      </c>
      <c r="J21" s="17">
        <f t="shared" si="0"/>
        <v>22.560000000000002</v>
      </c>
      <c r="K21" s="17">
        <f t="shared" si="0"/>
        <v>150</v>
      </c>
    </row>
    <row r="22" spans="1:11">
      <c r="A22" s="13"/>
      <c r="B22" s="14"/>
      <c r="C22" s="14"/>
      <c r="D22" s="15">
        <f t="shared" si="1"/>
        <v>0</v>
      </c>
      <c r="E22" s="16">
        <f>IF(AND((D22*26-[1]总结!$B$2)&gt;=0, I21&lt;=[1]总结!$B$4), (D22*26-[1]总结!$B$2)*[1]总结!$B$3/26, 0)</f>
        <v>0</v>
      </c>
      <c r="F22" s="16">
        <f>IF(J21&lt;[1]总结!$F$4, MIN([1]总结!$F$2,D22*26)*[1]总结!$F$3/26,0)</f>
        <v>0</v>
      </c>
      <c r="G22" s="14"/>
      <c r="H22" s="17">
        <f t="shared" si="0"/>
        <v>1200</v>
      </c>
      <c r="I22" s="17">
        <f t="shared" si="0"/>
        <v>52.736538461538466</v>
      </c>
      <c r="J22" s="17">
        <f t="shared" si="0"/>
        <v>22.560000000000002</v>
      </c>
      <c r="K22" s="17">
        <f t="shared" si="0"/>
        <v>150</v>
      </c>
    </row>
    <row r="23" spans="1:11">
      <c r="A23" s="13"/>
      <c r="B23" s="14"/>
      <c r="C23" s="14"/>
      <c r="D23" s="15">
        <f t="shared" si="1"/>
        <v>0</v>
      </c>
      <c r="E23" s="16">
        <f>IF(AND((D23*26-[1]总结!$B$2)&gt;=0, I22&lt;=[1]总结!$B$4), (D23*26-[1]总结!$B$2)*[1]总结!$B$3/26, 0)</f>
        <v>0</v>
      </c>
      <c r="F23" s="16">
        <f>IF(J22&lt;[1]总结!$F$4, MIN([1]总结!$F$2,D23*26)*[1]总结!$F$3/26,0)</f>
        <v>0</v>
      </c>
      <c r="G23" s="14"/>
      <c r="H23" s="17">
        <f t="shared" si="0"/>
        <v>1200</v>
      </c>
      <c r="I23" s="17">
        <f t="shared" si="0"/>
        <v>52.736538461538466</v>
      </c>
      <c r="J23" s="17">
        <f t="shared" si="0"/>
        <v>22.560000000000002</v>
      </c>
      <c r="K23" s="17">
        <f t="shared" si="0"/>
        <v>150</v>
      </c>
    </row>
    <row r="24" spans="1:11">
      <c r="A24" s="13"/>
      <c r="B24" s="14"/>
      <c r="C24" s="14"/>
      <c r="D24" s="15">
        <f t="shared" si="1"/>
        <v>0</v>
      </c>
      <c r="E24" s="16">
        <f>IF(AND((D24*26-[1]总结!$B$2)&gt;=0, I23&lt;=[1]总结!$B$4), (D24*26-[1]总结!$B$2)*[1]总结!$B$3/26, 0)</f>
        <v>0</v>
      </c>
      <c r="F24" s="16">
        <f>IF(J23&lt;[1]总结!$F$4, MIN([1]总结!$F$2,D24*26)*[1]总结!$F$3/26,0)</f>
        <v>0</v>
      </c>
      <c r="G24" s="14"/>
      <c r="H24" s="17">
        <f t="shared" si="0"/>
        <v>1200</v>
      </c>
      <c r="I24" s="17">
        <f t="shared" si="0"/>
        <v>52.736538461538466</v>
      </c>
      <c r="J24" s="17">
        <f t="shared" si="0"/>
        <v>22.560000000000002</v>
      </c>
      <c r="K24" s="17">
        <f t="shared" si="0"/>
        <v>150</v>
      </c>
    </row>
    <row r="25" spans="1:11">
      <c r="A25" s="13"/>
      <c r="B25" s="14"/>
      <c r="C25" s="14"/>
      <c r="D25" s="15">
        <f t="shared" si="1"/>
        <v>0</v>
      </c>
      <c r="E25" s="16">
        <f>IF(AND((D25*26-[1]总结!$B$2)&gt;=0, I24&lt;=[1]总结!$B$4), (D25*26-[1]总结!$B$2)*[1]总结!$B$3/26, 0)</f>
        <v>0</v>
      </c>
      <c r="F25" s="16">
        <f>IF(J24&lt;[1]总结!$F$4, MIN([1]总结!$F$2,D25*26)*[1]总结!$F$3/26,0)</f>
        <v>0</v>
      </c>
      <c r="G25" s="14"/>
      <c r="H25" s="17">
        <f t="shared" ref="H25:K32" si="2">H24+D25</f>
        <v>1200</v>
      </c>
      <c r="I25" s="17">
        <f t="shared" si="2"/>
        <v>52.736538461538466</v>
      </c>
      <c r="J25" s="17">
        <f t="shared" si="2"/>
        <v>22.560000000000002</v>
      </c>
      <c r="K25" s="17">
        <f t="shared" si="2"/>
        <v>150</v>
      </c>
    </row>
    <row r="26" spans="1:11">
      <c r="A26" s="13"/>
      <c r="B26" s="14"/>
      <c r="C26" s="14"/>
      <c r="D26" s="15">
        <f t="shared" si="1"/>
        <v>0</v>
      </c>
      <c r="E26" s="16">
        <f>IF(AND((D26*26-[1]总结!$B$2)&gt;=0, I25&lt;=[1]总结!$B$4), (D26*26-[1]总结!$B$2)*[1]总结!$B$3/26, 0)</f>
        <v>0</v>
      </c>
      <c r="F26" s="16">
        <f>IF(J25&lt;[1]总结!$F$4, MIN([1]总结!$F$2,D26*26)*[1]总结!$F$3/26,0)</f>
        <v>0</v>
      </c>
      <c r="G26" s="14"/>
      <c r="H26" s="17">
        <f t="shared" si="2"/>
        <v>1200</v>
      </c>
      <c r="I26" s="17">
        <f t="shared" si="2"/>
        <v>52.736538461538466</v>
      </c>
      <c r="J26" s="17">
        <f t="shared" si="2"/>
        <v>22.560000000000002</v>
      </c>
      <c r="K26" s="17">
        <f t="shared" si="2"/>
        <v>150</v>
      </c>
    </row>
    <row r="27" spans="1:11">
      <c r="A27" s="13"/>
      <c r="B27" s="14"/>
      <c r="C27" s="14"/>
      <c r="D27" s="15">
        <f t="shared" si="1"/>
        <v>0</v>
      </c>
      <c r="E27" s="16">
        <f>IF(AND((D27*26-[1]总结!$B$2)&gt;=0, I26&lt;=[1]总结!$B$4), (D27*26-[1]总结!$B$2)*[1]总结!$B$3/26, 0)</f>
        <v>0</v>
      </c>
      <c r="F27" s="16">
        <f>IF(J26&lt;[1]总结!$F$4, MIN([1]总结!$F$2,D27*26)*[1]总结!$F$3/26,0)</f>
        <v>0</v>
      </c>
      <c r="G27" s="14"/>
      <c r="H27" s="17">
        <f t="shared" si="2"/>
        <v>1200</v>
      </c>
      <c r="I27" s="17">
        <f t="shared" si="2"/>
        <v>52.736538461538466</v>
      </c>
      <c r="J27" s="17">
        <f t="shared" si="2"/>
        <v>22.560000000000002</v>
      </c>
      <c r="K27" s="17">
        <f t="shared" si="2"/>
        <v>150</v>
      </c>
    </row>
    <row r="28" spans="1:11">
      <c r="A28" s="13"/>
      <c r="B28" s="14"/>
      <c r="C28" s="14"/>
      <c r="D28" s="15">
        <f t="shared" si="1"/>
        <v>0</v>
      </c>
      <c r="E28" s="16">
        <f>IF(AND((D28*26-[1]总结!$B$2)&gt;=0, I27&lt;=[1]总结!$B$4), (D28*26-[1]总结!$B$2)*[1]总结!$B$3/26, 0)</f>
        <v>0</v>
      </c>
      <c r="F28" s="16">
        <f>IF(J27&lt;[1]总结!$F$4, MIN([1]总结!$F$2,D28*26)*[1]总结!$F$3/26,0)</f>
        <v>0</v>
      </c>
      <c r="G28" s="14"/>
      <c r="H28" s="17">
        <f t="shared" si="2"/>
        <v>1200</v>
      </c>
      <c r="I28" s="17">
        <f t="shared" si="2"/>
        <v>52.736538461538466</v>
      </c>
      <c r="J28" s="17">
        <f t="shared" si="2"/>
        <v>22.560000000000002</v>
      </c>
      <c r="K28" s="17">
        <f t="shared" si="2"/>
        <v>150</v>
      </c>
    </row>
    <row r="29" spans="1:11">
      <c r="A29" s="13"/>
      <c r="B29" s="14"/>
      <c r="C29" s="14"/>
      <c r="D29" s="15">
        <v>0</v>
      </c>
      <c r="E29" s="16">
        <f>IF(AND((D29*26-[1]总结!$B$2)&gt;=0, I28&lt;=[1]总结!$B$4), (D29*26-[1]总结!$B$2)*[1]总结!$B$3/26, 0)</f>
        <v>0</v>
      </c>
      <c r="F29" s="16">
        <f>IF(J28&lt;[1]总结!$F$4, MIN([1]总结!$F$2,D29*26)*[1]总结!$F$3/26,0)</f>
        <v>0</v>
      </c>
      <c r="G29" s="14"/>
      <c r="H29" s="17">
        <f t="shared" si="2"/>
        <v>1200</v>
      </c>
      <c r="I29" s="17">
        <f t="shared" si="2"/>
        <v>52.736538461538466</v>
      </c>
      <c r="J29" s="17">
        <f t="shared" si="2"/>
        <v>22.560000000000002</v>
      </c>
      <c r="K29" s="17">
        <f t="shared" si="2"/>
        <v>150</v>
      </c>
    </row>
    <row r="30" spans="1:11">
      <c r="A30" s="13"/>
      <c r="B30" s="14"/>
      <c r="C30" s="14"/>
      <c r="D30" s="15">
        <f t="shared" si="1"/>
        <v>0</v>
      </c>
      <c r="E30" s="16">
        <f>IF(AND((D30*26-[1]总结!$B$2)&gt;=0, I29&lt;=[1]总结!$B$4), (D30*26-[1]总结!$B$2)*[1]总结!$B$3/26, 0)</f>
        <v>0</v>
      </c>
      <c r="F30" s="16">
        <f>IF(J29&lt;[1]总结!$F$4, MIN([1]总结!$F$2,D30*26)*[1]总结!$F$3/26,0)</f>
        <v>0</v>
      </c>
      <c r="G30" s="14"/>
      <c r="H30" s="17">
        <f t="shared" si="2"/>
        <v>1200</v>
      </c>
      <c r="I30" s="17">
        <f t="shared" si="2"/>
        <v>52.736538461538466</v>
      </c>
      <c r="J30" s="17">
        <f t="shared" si="2"/>
        <v>22.560000000000002</v>
      </c>
      <c r="K30" s="17">
        <f t="shared" si="2"/>
        <v>150</v>
      </c>
    </row>
    <row r="31" spans="1:11">
      <c r="A31" s="13"/>
      <c r="B31" s="14"/>
      <c r="C31" s="14"/>
      <c r="D31" s="15">
        <f t="shared" si="1"/>
        <v>0</v>
      </c>
      <c r="E31" s="16">
        <f>IF(AND((D31*26-[1]总结!$B$2)&gt;=0, I30&lt;=[1]总结!$B$4), (D31*26-[1]总结!$B$2)*[1]总结!$B$3/26, 0)</f>
        <v>0</v>
      </c>
      <c r="F31" s="16">
        <f>IF(J30&lt;[1]总结!$F$4, MIN([1]总结!$F$2,D31*26)*[1]总结!$F$3/26,0)</f>
        <v>0</v>
      </c>
      <c r="G31" s="14"/>
      <c r="H31" s="17">
        <f t="shared" si="2"/>
        <v>1200</v>
      </c>
      <c r="I31" s="17">
        <f t="shared" si="2"/>
        <v>52.736538461538466</v>
      </c>
      <c r="J31" s="17">
        <f t="shared" si="2"/>
        <v>22.560000000000002</v>
      </c>
      <c r="K31" s="17">
        <f t="shared" si="2"/>
        <v>150</v>
      </c>
    </row>
    <row r="32" spans="1:11">
      <c r="A32" s="13"/>
      <c r="B32" s="18"/>
      <c r="C32" s="14"/>
      <c r="D32" s="15">
        <f t="shared" si="1"/>
        <v>0</v>
      </c>
      <c r="E32" s="19">
        <f>IF(AND((D32*26-[1]总结!$B$2)&gt;=0, I31&lt;=[1]总结!$B$4), (D32*26-[1]总结!$B$2)*[1]总结!$B$3/26, 0)</f>
        <v>0</v>
      </c>
      <c r="F32" s="16">
        <f>IF(J31&lt;[1]总结!$F$4, MIN([1]总结!$F$2,D32*26)*[1]总结!$F$3/26,0)</f>
        <v>0</v>
      </c>
      <c r="G32" s="20"/>
      <c r="H32" s="17">
        <f t="shared" si="2"/>
        <v>1200</v>
      </c>
      <c r="I32" s="17">
        <f t="shared" si="2"/>
        <v>52.736538461538466</v>
      </c>
      <c r="J32" s="17">
        <f t="shared" si="2"/>
        <v>22.560000000000002</v>
      </c>
      <c r="K32" s="17">
        <f t="shared" si="2"/>
        <v>150</v>
      </c>
    </row>
  </sheetData>
  <mergeCells count="4">
    <mergeCell ref="B1:F1"/>
    <mergeCell ref="B3:F3"/>
    <mergeCell ref="B4:F4"/>
    <mergeCell ref="B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Taopu Dong</vt:lpstr>
      <vt:lpstr>Rui An</vt:lpstr>
      <vt:lpstr>Nianbi Zhang</vt:lpstr>
      <vt:lpstr>Chenyu Hu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cheelin</dc:creator>
  <cp:lastModifiedBy>cheelin</cp:lastModifiedBy>
  <dcterms:created xsi:type="dcterms:W3CDTF">2018-03-09T01:33:34Z</dcterms:created>
  <dcterms:modified xsi:type="dcterms:W3CDTF">2018-03-09T22:39:37Z</dcterms:modified>
</cp:coreProperties>
</file>