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12F85096-74A0-4186-A074-CA86CA7A12AE}" xr6:coauthVersionLast="47" xr6:coauthVersionMax="47" xr10:uidLastSave="{00000000-0000-0000-0000-000000000000}"/>
  <bookViews>
    <workbookView xWindow="-110" yWindow="-110" windowWidth="19420" windowHeight="10300" firstSheet="2" activeTab="4" xr2:uid="{1CA63693-3CF7-48A2-AB51-23E2E78F005F}"/>
  </bookViews>
  <sheets>
    <sheet name="Annuity Calculator" sheetId="1" r:id="rId1"/>
    <sheet name="Life Insurance Premium Calc" sheetId="2" r:id="rId2"/>
    <sheet name="Pension Plan Valuation Model" sheetId="3" r:id="rId3"/>
    <sheet name="Lapse Rate Model" sheetId="5" r:id="rId4"/>
    <sheet name="Lapse Rate Model Extended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2" i="6"/>
  <c r="J2" i="6"/>
  <c r="J11" i="6"/>
  <c r="J10" i="6"/>
  <c r="J9" i="6"/>
  <c r="J8" i="6"/>
  <c r="J7" i="6"/>
  <c r="J6" i="6"/>
  <c r="J5" i="6"/>
  <c r="J4" i="6"/>
  <c r="J3" i="6"/>
  <c r="L3" i="6" s="1"/>
  <c r="I2" i="6"/>
  <c r="H2" i="6"/>
  <c r="B15" i="5"/>
  <c r="B14" i="5"/>
  <c r="L12" i="5"/>
  <c r="K4" i="5"/>
  <c r="L5" i="5"/>
  <c r="L6" i="5"/>
  <c r="L7" i="5"/>
  <c r="L8" i="5"/>
  <c r="L9" i="5"/>
  <c r="L10" i="5"/>
  <c r="L11" i="5"/>
  <c r="K5" i="5"/>
  <c r="K6" i="5"/>
  <c r="K7" i="5"/>
  <c r="K8" i="5"/>
  <c r="K9" i="5"/>
  <c r="K10" i="5"/>
  <c r="K11" i="5"/>
  <c r="J4" i="5"/>
  <c r="J5" i="5"/>
  <c r="J6" i="5"/>
  <c r="J7" i="5"/>
  <c r="J8" i="5"/>
  <c r="J9" i="5"/>
  <c r="J10" i="5"/>
  <c r="J11" i="5"/>
  <c r="L4" i="5"/>
  <c r="L3" i="5"/>
  <c r="L2" i="5"/>
  <c r="K3" i="5"/>
  <c r="J3" i="5"/>
  <c r="J2" i="5"/>
  <c r="I2" i="5"/>
  <c r="H2" i="5"/>
  <c r="Z2" i="3"/>
  <c r="N68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32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33" i="3"/>
  <c r="L32" i="3"/>
  <c r="K68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3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2" i="3"/>
  <c r="H5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2" i="3"/>
  <c r="B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B8" i="2"/>
  <c r="G4" i="2"/>
  <c r="H4" i="2"/>
  <c r="I4" i="2"/>
  <c r="J4" i="2"/>
  <c r="K4" i="2"/>
  <c r="G5" i="2"/>
  <c r="J5" i="2" s="1"/>
  <c r="H5" i="2"/>
  <c r="I5" i="2"/>
  <c r="K5" i="2" s="1"/>
  <c r="G6" i="2"/>
  <c r="H6" i="2"/>
  <c r="I6" i="2"/>
  <c r="J6" i="2"/>
  <c r="K6" i="2"/>
  <c r="G7" i="2"/>
  <c r="H7" i="2" s="1"/>
  <c r="I7" i="2"/>
  <c r="G8" i="2"/>
  <c r="H8" i="2"/>
  <c r="I8" i="2"/>
  <c r="K8" i="2" s="1"/>
  <c r="J8" i="2"/>
  <c r="G9" i="2"/>
  <c r="H9" i="2" s="1"/>
  <c r="I9" i="2"/>
  <c r="J9" i="2"/>
  <c r="K9" i="2"/>
  <c r="G10" i="2"/>
  <c r="J10" i="2" s="1"/>
  <c r="K10" i="2" s="1"/>
  <c r="H10" i="2"/>
  <c r="I10" i="2"/>
  <c r="G11" i="2"/>
  <c r="H11" i="2"/>
  <c r="I11" i="2"/>
  <c r="J11" i="2"/>
  <c r="K11" i="2"/>
  <c r="G12" i="2"/>
  <c r="H12" i="2"/>
  <c r="I12" i="2"/>
  <c r="J12" i="2"/>
  <c r="K12" i="2"/>
  <c r="G13" i="2"/>
  <c r="J13" i="2" s="1"/>
  <c r="H13" i="2"/>
  <c r="I13" i="2"/>
  <c r="K13" i="2" s="1"/>
  <c r="G14" i="2"/>
  <c r="H14" i="2"/>
  <c r="I14" i="2"/>
  <c r="J14" i="2"/>
  <c r="K14" i="2"/>
  <c r="G15" i="2"/>
  <c r="H15" i="2" s="1"/>
  <c r="I15" i="2"/>
  <c r="G16" i="2"/>
  <c r="H16" i="2"/>
  <c r="I16" i="2"/>
  <c r="K16" i="2" s="1"/>
  <c r="J16" i="2"/>
  <c r="G17" i="2"/>
  <c r="H17" i="2" s="1"/>
  <c r="I17" i="2"/>
  <c r="J17" i="2"/>
  <c r="K17" i="2"/>
  <c r="G18" i="2"/>
  <c r="J18" i="2" s="1"/>
  <c r="K18" i="2" s="1"/>
  <c r="H18" i="2"/>
  <c r="I18" i="2"/>
  <c r="G19" i="2"/>
  <c r="H19" i="2"/>
  <c r="I19" i="2"/>
  <c r="J19" i="2"/>
  <c r="K19" i="2"/>
  <c r="G20" i="2"/>
  <c r="H20" i="2"/>
  <c r="I20" i="2"/>
  <c r="J20" i="2"/>
  <c r="K20" i="2"/>
  <c r="G21" i="2"/>
  <c r="J21" i="2" s="1"/>
  <c r="H21" i="2"/>
  <c r="I21" i="2"/>
  <c r="K21" i="2" s="1"/>
  <c r="G3" i="2"/>
  <c r="H3" i="2" s="1"/>
  <c r="I3" i="2"/>
  <c r="J3" i="2"/>
  <c r="K3" i="2" s="1"/>
  <c r="K2" i="2"/>
  <c r="J2" i="2"/>
  <c r="I2" i="2"/>
  <c r="H2" i="2"/>
  <c r="G2" i="2"/>
  <c r="G8" i="1"/>
  <c r="F15" i="1"/>
  <c r="E14" i="1"/>
  <c r="F14" i="1"/>
  <c r="D14" i="1"/>
  <c r="D15" i="1"/>
  <c r="E15" i="1" s="1"/>
  <c r="F16" i="1" s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A252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16" i="1"/>
  <c r="A15" i="1"/>
  <c r="E13" i="1"/>
  <c r="D13" i="1"/>
  <c r="F13" i="1"/>
  <c r="C13" i="1"/>
  <c r="B13" i="1"/>
  <c r="A14" i="1"/>
  <c r="A13" i="1"/>
  <c r="C10" i="1"/>
  <c r="B9" i="1"/>
  <c r="B8" i="1"/>
  <c r="B15" i="6" l="1"/>
  <c r="L2" i="6"/>
  <c r="J15" i="2"/>
  <c r="K15" i="2" s="1"/>
  <c r="J7" i="2"/>
  <c r="K7" i="2" s="1"/>
  <c r="D16" i="1"/>
  <c r="E16" i="1" s="1"/>
  <c r="F17" i="1" s="1"/>
  <c r="K3" i="6" l="1"/>
  <c r="D17" i="1"/>
  <c r="E17" i="1" s="1"/>
  <c r="F18" i="1" s="1"/>
  <c r="K4" i="6" l="1"/>
  <c r="L4" i="6"/>
  <c r="D18" i="1"/>
  <c r="E18" i="1" s="1"/>
  <c r="F19" i="1" s="1"/>
  <c r="L5" i="6" l="1"/>
  <c r="K5" i="6"/>
  <c r="D19" i="1"/>
  <c r="E19" i="1" s="1"/>
  <c r="F20" i="1" s="1"/>
  <c r="L6" i="6" l="1"/>
  <c r="K6" i="6"/>
  <c r="D20" i="1"/>
  <c r="E20" i="1" s="1"/>
  <c r="F21" i="1" s="1"/>
  <c r="L7" i="6" l="1"/>
  <c r="K7" i="6"/>
  <c r="D21" i="1"/>
  <c r="E21" i="1" s="1"/>
  <c r="F22" i="1" s="1"/>
  <c r="K8" i="6" l="1"/>
  <c r="L8" i="6"/>
  <c r="D22" i="1"/>
  <c r="E22" i="1" s="1"/>
  <c r="F23" i="1" s="1"/>
  <c r="L9" i="6" l="1"/>
  <c r="K9" i="6"/>
  <c r="D23" i="1"/>
  <c r="E23" i="1" s="1"/>
  <c r="F24" i="1" s="1"/>
  <c r="K10" i="6" l="1"/>
  <c r="L10" i="6"/>
  <c r="D24" i="1"/>
  <c r="E24" i="1" s="1"/>
  <c r="F25" i="1"/>
  <c r="K11" i="6" l="1"/>
  <c r="B14" i="6" s="1"/>
  <c r="L11" i="6"/>
  <c r="L12" i="6" s="1"/>
  <c r="D25" i="1"/>
  <c r="E25" i="1" s="1"/>
  <c r="F26" i="1"/>
  <c r="D26" i="1" l="1"/>
  <c r="E26" i="1" s="1"/>
  <c r="F27" i="1"/>
  <c r="D27" i="1" l="1"/>
  <c r="E27" i="1" s="1"/>
  <c r="F28" i="1" s="1"/>
  <c r="D28" i="1" l="1"/>
  <c r="E28" i="1" s="1"/>
  <c r="F29" i="1" s="1"/>
  <c r="D29" i="1" l="1"/>
  <c r="E29" i="1" s="1"/>
  <c r="F30" i="1" s="1"/>
  <c r="D30" i="1" l="1"/>
  <c r="E30" i="1" s="1"/>
  <c r="F31" i="1" s="1"/>
  <c r="D31" i="1" l="1"/>
  <c r="E31" i="1" s="1"/>
  <c r="F32" i="1" s="1"/>
  <c r="D32" i="1" l="1"/>
  <c r="E32" i="1" s="1"/>
  <c r="F33" i="1"/>
  <c r="D33" i="1" l="1"/>
  <c r="E33" i="1" s="1"/>
  <c r="F34" i="1"/>
  <c r="D34" i="1" l="1"/>
  <c r="E34" i="1" s="1"/>
  <c r="F35" i="1"/>
  <c r="D35" i="1" l="1"/>
  <c r="E35" i="1" s="1"/>
  <c r="F36" i="1" s="1"/>
  <c r="D36" i="1" l="1"/>
  <c r="E36" i="1" s="1"/>
  <c r="F37" i="1" s="1"/>
  <c r="D37" i="1" l="1"/>
  <c r="E37" i="1" s="1"/>
  <c r="F38" i="1" s="1"/>
  <c r="F39" i="1" l="1"/>
  <c r="D38" i="1"/>
  <c r="E38" i="1" s="1"/>
  <c r="F40" i="1" l="1"/>
  <c r="D39" i="1"/>
  <c r="E39" i="1" s="1"/>
  <c r="D40" i="1" l="1"/>
  <c r="E40" i="1" s="1"/>
  <c r="F41" i="1" s="1"/>
  <c r="D41" i="1" l="1"/>
  <c r="E41" i="1" s="1"/>
  <c r="F42" i="1" s="1"/>
  <c r="D42" i="1" l="1"/>
  <c r="E42" i="1" s="1"/>
  <c r="F43" i="1" s="1"/>
  <c r="F44" i="1" l="1"/>
  <c r="D43" i="1"/>
  <c r="E43" i="1" s="1"/>
  <c r="F45" i="1" l="1"/>
  <c r="D44" i="1"/>
  <c r="E44" i="1" s="1"/>
  <c r="F46" i="1" l="1"/>
  <c r="D45" i="1"/>
  <c r="E45" i="1" s="1"/>
  <c r="F47" i="1" l="1"/>
  <c r="D46" i="1"/>
  <c r="E46" i="1" s="1"/>
  <c r="F48" i="1" l="1"/>
  <c r="D47" i="1"/>
  <c r="E47" i="1" s="1"/>
  <c r="D48" i="1" l="1"/>
  <c r="E48" i="1" s="1"/>
  <c r="F49" i="1" s="1"/>
  <c r="D49" i="1" l="1"/>
  <c r="E49" i="1" s="1"/>
  <c r="F50" i="1" s="1"/>
  <c r="D50" i="1" l="1"/>
  <c r="E50" i="1" s="1"/>
  <c r="F51" i="1" s="1"/>
  <c r="D51" i="1" l="1"/>
  <c r="E51" i="1" s="1"/>
  <c r="F52" i="1" s="1"/>
  <c r="F53" i="1" l="1"/>
  <c r="D52" i="1"/>
  <c r="E52" i="1" s="1"/>
  <c r="F54" i="1" l="1"/>
  <c r="D53" i="1"/>
  <c r="E53" i="1" s="1"/>
  <c r="F55" i="1" l="1"/>
  <c r="D54" i="1"/>
  <c r="E54" i="1" s="1"/>
  <c r="F56" i="1" l="1"/>
  <c r="D55" i="1"/>
  <c r="E55" i="1" s="1"/>
  <c r="D56" i="1" l="1"/>
  <c r="E56" i="1" s="1"/>
  <c r="F57" i="1"/>
  <c r="D57" i="1" l="1"/>
  <c r="E57" i="1" s="1"/>
  <c r="F58" i="1" s="1"/>
  <c r="D58" i="1" l="1"/>
  <c r="E58" i="1" s="1"/>
  <c r="F59" i="1" s="1"/>
  <c r="F60" i="1" l="1"/>
  <c r="D59" i="1"/>
  <c r="E59" i="1" s="1"/>
  <c r="F61" i="1" l="1"/>
  <c r="D60" i="1"/>
  <c r="E60" i="1" s="1"/>
  <c r="D61" i="1" l="1"/>
  <c r="E61" i="1" s="1"/>
  <c r="F62" i="1" s="1"/>
  <c r="F63" i="1" l="1"/>
  <c r="D62" i="1"/>
  <c r="E62" i="1" s="1"/>
  <c r="D63" i="1" l="1"/>
  <c r="E63" i="1" s="1"/>
  <c r="F64" i="1" s="1"/>
  <c r="D64" i="1" l="1"/>
  <c r="E64" i="1" s="1"/>
  <c r="F65" i="1" s="1"/>
  <c r="D65" i="1" l="1"/>
  <c r="E65" i="1" s="1"/>
  <c r="F66" i="1" s="1"/>
  <c r="D66" i="1" l="1"/>
  <c r="E66" i="1" s="1"/>
  <c r="F67" i="1"/>
  <c r="D67" i="1" l="1"/>
  <c r="E67" i="1" s="1"/>
  <c r="F68" i="1" s="1"/>
  <c r="D68" i="1" l="1"/>
  <c r="E68" i="1" s="1"/>
  <c r="F69" i="1" s="1"/>
  <c r="D69" i="1" l="1"/>
  <c r="E69" i="1" s="1"/>
  <c r="F70" i="1" s="1"/>
  <c r="D70" i="1" l="1"/>
  <c r="E70" i="1" s="1"/>
  <c r="F71" i="1" s="1"/>
  <c r="D71" i="1" l="1"/>
  <c r="E71" i="1" s="1"/>
  <c r="F72" i="1" s="1"/>
  <c r="D72" i="1" l="1"/>
  <c r="E72" i="1" s="1"/>
  <c r="F73" i="1"/>
  <c r="D73" i="1" l="1"/>
  <c r="E73" i="1" s="1"/>
  <c r="F74" i="1" s="1"/>
  <c r="D74" i="1" l="1"/>
  <c r="E74" i="1" s="1"/>
  <c r="F75" i="1"/>
  <c r="D75" i="1" l="1"/>
  <c r="E75" i="1" s="1"/>
  <c r="F76" i="1" s="1"/>
  <c r="D76" i="1" l="1"/>
  <c r="E76" i="1" s="1"/>
  <c r="F77" i="1" s="1"/>
  <c r="F78" i="1" l="1"/>
  <c r="D77" i="1"/>
  <c r="E77" i="1" s="1"/>
  <c r="D78" i="1" l="1"/>
  <c r="E78" i="1" s="1"/>
  <c r="F79" i="1" s="1"/>
  <c r="D79" i="1" l="1"/>
  <c r="E79" i="1" s="1"/>
  <c r="F80" i="1" s="1"/>
  <c r="D80" i="1" l="1"/>
  <c r="E80" i="1" s="1"/>
  <c r="F81" i="1" s="1"/>
  <c r="F82" i="1" l="1"/>
  <c r="D81" i="1"/>
  <c r="E81" i="1" s="1"/>
  <c r="D82" i="1" l="1"/>
  <c r="E82" i="1" s="1"/>
  <c r="F83" i="1"/>
  <c r="D83" i="1" l="1"/>
  <c r="E83" i="1" s="1"/>
  <c r="F84" i="1" s="1"/>
  <c r="D84" i="1" l="1"/>
  <c r="E84" i="1" s="1"/>
  <c r="F85" i="1" s="1"/>
  <c r="D85" i="1" l="1"/>
  <c r="E85" i="1" s="1"/>
  <c r="F86" i="1"/>
  <c r="D86" i="1" l="1"/>
  <c r="E86" i="1" s="1"/>
  <c r="F87" i="1" s="1"/>
  <c r="D87" i="1" l="1"/>
  <c r="E87" i="1" s="1"/>
  <c r="F88" i="1" s="1"/>
  <c r="D88" i="1" l="1"/>
  <c r="E88" i="1" s="1"/>
  <c r="F89" i="1"/>
  <c r="D89" i="1" l="1"/>
  <c r="E89" i="1" s="1"/>
  <c r="F90" i="1" s="1"/>
  <c r="D90" i="1" l="1"/>
  <c r="E90" i="1" s="1"/>
  <c r="F91" i="1"/>
  <c r="D91" i="1" l="1"/>
  <c r="E91" i="1" s="1"/>
  <c r="F92" i="1" s="1"/>
  <c r="D92" i="1" l="1"/>
  <c r="E92" i="1" s="1"/>
  <c r="F93" i="1" s="1"/>
  <c r="D93" i="1" l="1"/>
  <c r="E93" i="1" s="1"/>
  <c r="F94" i="1"/>
  <c r="D94" i="1" l="1"/>
  <c r="E94" i="1" s="1"/>
  <c r="F95" i="1" s="1"/>
  <c r="D95" i="1" l="1"/>
  <c r="E95" i="1" s="1"/>
  <c r="F96" i="1" s="1"/>
  <c r="D96" i="1" l="1"/>
  <c r="E96" i="1" s="1"/>
  <c r="F97" i="1"/>
  <c r="D97" i="1" l="1"/>
  <c r="E97" i="1" s="1"/>
  <c r="F98" i="1"/>
  <c r="D98" i="1" l="1"/>
  <c r="E98" i="1" s="1"/>
  <c r="F99" i="1"/>
  <c r="D99" i="1" l="1"/>
  <c r="E99" i="1" s="1"/>
  <c r="F100" i="1" s="1"/>
  <c r="D100" i="1" l="1"/>
  <c r="E100" i="1" s="1"/>
  <c r="F101" i="1" s="1"/>
  <c r="D101" i="1" l="1"/>
  <c r="E101" i="1" s="1"/>
  <c r="F102" i="1" s="1"/>
  <c r="D102" i="1" l="1"/>
  <c r="E102" i="1" s="1"/>
  <c r="F103" i="1" s="1"/>
  <c r="D103" i="1" l="1"/>
  <c r="E103" i="1" s="1"/>
  <c r="F104" i="1" s="1"/>
  <c r="D104" i="1" l="1"/>
  <c r="E104" i="1" s="1"/>
  <c r="F105" i="1"/>
  <c r="D105" i="1" l="1"/>
  <c r="E105" i="1" s="1"/>
  <c r="F106" i="1" s="1"/>
  <c r="D106" i="1" l="1"/>
  <c r="E106" i="1" s="1"/>
  <c r="F107" i="1"/>
  <c r="D107" i="1" l="1"/>
  <c r="E107" i="1" s="1"/>
  <c r="F108" i="1" s="1"/>
  <c r="D108" i="1" l="1"/>
  <c r="E108" i="1" s="1"/>
  <c r="F109" i="1" s="1"/>
  <c r="D109" i="1" l="1"/>
  <c r="E109" i="1" s="1"/>
  <c r="F110" i="1" s="1"/>
  <c r="D110" i="1" l="1"/>
  <c r="E110" i="1" s="1"/>
  <c r="F111" i="1" s="1"/>
  <c r="D111" i="1" l="1"/>
  <c r="E111" i="1" s="1"/>
  <c r="F112" i="1" s="1"/>
  <c r="D112" i="1" l="1"/>
  <c r="E112" i="1" s="1"/>
  <c r="F113" i="1"/>
  <c r="D113" i="1" l="1"/>
  <c r="E113" i="1" s="1"/>
  <c r="F114" i="1"/>
  <c r="D114" i="1" l="1"/>
  <c r="E114" i="1" s="1"/>
  <c r="F115" i="1"/>
  <c r="D115" i="1" l="1"/>
  <c r="E115" i="1" s="1"/>
  <c r="F116" i="1"/>
  <c r="D116" i="1" l="1"/>
  <c r="E116" i="1" s="1"/>
  <c r="F117" i="1" s="1"/>
  <c r="D117" i="1" l="1"/>
  <c r="E117" i="1" s="1"/>
  <c r="F118" i="1" s="1"/>
  <c r="D118" i="1" l="1"/>
  <c r="E118" i="1" s="1"/>
  <c r="F119" i="1" s="1"/>
  <c r="D119" i="1" l="1"/>
  <c r="E119" i="1" s="1"/>
  <c r="F120" i="1" s="1"/>
  <c r="D120" i="1" l="1"/>
  <c r="E120" i="1" s="1"/>
  <c r="F121" i="1"/>
  <c r="D121" i="1" l="1"/>
  <c r="E121" i="1" s="1"/>
  <c r="F122" i="1" s="1"/>
  <c r="D122" i="1" l="1"/>
  <c r="E122" i="1" s="1"/>
  <c r="F123" i="1"/>
  <c r="D123" i="1" l="1"/>
  <c r="E123" i="1" s="1"/>
  <c r="F124" i="1" s="1"/>
  <c r="D124" i="1" l="1"/>
  <c r="E124" i="1" s="1"/>
  <c r="F125" i="1"/>
  <c r="D125" i="1" l="1"/>
  <c r="E125" i="1" s="1"/>
  <c r="F126" i="1"/>
  <c r="D126" i="1" l="1"/>
  <c r="E126" i="1" s="1"/>
  <c r="F127" i="1" s="1"/>
  <c r="D127" i="1" l="1"/>
  <c r="E127" i="1" s="1"/>
  <c r="F128" i="1" s="1"/>
  <c r="D128" i="1" l="1"/>
  <c r="E128" i="1" s="1"/>
  <c r="F129" i="1"/>
  <c r="D129" i="1" l="1"/>
  <c r="E129" i="1" s="1"/>
  <c r="F130" i="1"/>
  <c r="D130" i="1" l="1"/>
  <c r="E130" i="1" s="1"/>
  <c r="F131" i="1"/>
  <c r="D131" i="1" l="1"/>
  <c r="E131" i="1" s="1"/>
  <c r="F132" i="1" s="1"/>
  <c r="D132" i="1" l="1"/>
  <c r="E132" i="1" s="1"/>
  <c r="F133" i="1" s="1"/>
  <c r="D133" i="1" l="1"/>
  <c r="E133" i="1" s="1"/>
  <c r="F134" i="1" s="1"/>
  <c r="D134" i="1" l="1"/>
  <c r="E134" i="1" s="1"/>
  <c r="F135" i="1" s="1"/>
  <c r="D135" i="1" l="1"/>
  <c r="E135" i="1" s="1"/>
  <c r="F136" i="1" s="1"/>
  <c r="D136" i="1" l="1"/>
  <c r="E136" i="1" s="1"/>
  <c r="F137" i="1"/>
  <c r="D137" i="1" l="1"/>
  <c r="E137" i="1" s="1"/>
  <c r="F138" i="1"/>
  <c r="D138" i="1" l="1"/>
  <c r="E138" i="1" s="1"/>
  <c r="F139" i="1"/>
  <c r="D139" i="1" l="1"/>
  <c r="E139" i="1" s="1"/>
  <c r="F140" i="1"/>
  <c r="D140" i="1" l="1"/>
  <c r="E140" i="1" s="1"/>
  <c r="F141" i="1" s="1"/>
  <c r="D141" i="1" l="1"/>
  <c r="E141" i="1" s="1"/>
  <c r="F142" i="1" s="1"/>
  <c r="D142" i="1" l="1"/>
  <c r="E142" i="1" s="1"/>
  <c r="F143" i="1" s="1"/>
  <c r="D143" i="1" l="1"/>
  <c r="E143" i="1" s="1"/>
  <c r="F144" i="1" s="1"/>
  <c r="D144" i="1" l="1"/>
  <c r="E144" i="1" s="1"/>
  <c r="F145" i="1"/>
  <c r="D145" i="1" l="1"/>
  <c r="E145" i="1" s="1"/>
  <c r="F146" i="1" s="1"/>
  <c r="D146" i="1" l="1"/>
  <c r="E146" i="1" s="1"/>
  <c r="F147" i="1"/>
  <c r="D147" i="1" l="1"/>
  <c r="E147" i="1" s="1"/>
  <c r="F148" i="1"/>
  <c r="D148" i="1" l="1"/>
  <c r="E148" i="1" s="1"/>
  <c r="F149" i="1"/>
  <c r="D149" i="1" l="1"/>
  <c r="E149" i="1" s="1"/>
  <c r="F150" i="1"/>
  <c r="D150" i="1" l="1"/>
  <c r="E150" i="1" s="1"/>
  <c r="F151" i="1" s="1"/>
  <c r="D151" i="1" l="1"/>
  <c r="E151" i="1" s="1"/>
  <c r="F152" i="1" s="1"/>
  <c r="D152" i="1" l="1"/>
  <c r="E152" i="1" s="1"/>
  <c r="F153" i="1"/>
  <c r="D153" i="1" l="1"/>
  <c r="E153" i="1" s="1"/>
  <c r="F154" i="1"/>
  <c r="D154" i="1" l="1"/>
  <c r="E154" i="1" s="1"/>
  <c r="F155" i="1"/>
  <c r="D155" i="1" l="1"/>
  <c r="E155" i="1" s="1"/>
  <c r="F156" i="1" s="1"/>
  <c r="D156" i="1" l="1"/>
  <c r="E156" i="1" s="1"/>
  <c r="F157" i="1" s="1"/>
  <c r="D157" i="1" l="1"/>
  <c r="E157" i="1" s="1"/>
  <c r="F158" i="1"/>
  <c r="D158" i="1" l="1"/>
  <c r="E158" i="1" s="1"/>
  <c r="F159" i="1" s="1"/>
  <c r="D159" i="1" l="1"/>
  <c r="E159" i="1" s="1"/>
  <c r="F160" i="1" s="1"/>
  <c r="D160" i="1" l="1"/>
  <c r="E160" i="1" s="1"/>
  <c r="F161" i="1"/>
  <c r="D161" i="1" l="1"/>
  <c r="E161" i="1" s="1"/>
  <c r="F162" i="1"/>
  <c r="D162" i="1" l="1"/>
  <c r="E162" i="1" s="1"/>
  <c r="F163" i="1" s="1"/>
  <c r="D163" i="1" l="1"/>
  <c r="E163" i="1" s="1"/>
  <c r="F164" i="1"/>
  <c r="D164" i="1" l="1"/>
  <c r="E164" i="1" s="1"/>
  <c r="F165" i="1"/>
  <c r="D165" i="1" l="1"/>
  <c r="E165" i="1" s="1"/>
  <c r="F166" i="1" s="1"/>
  <c r="D166" i="1" l="1"/>
  <c r="E166" i="1" s="1"/>
  <c r="F167" i="1" s="1"/>
  <c r="D167" i="1" l="1"/>
  <c r="E167" i="1" s="1"/>
  <c r="F168" i="1" s="1"/>
  <c r="D168" i="1" l="1"/>
  <c r="E168" i="1" s="1"/>
  <c r="F169" i="1"/>
  <c r="D169" i="1" l="1"/>
  <c r="E169" i="1" s="1"/>
  <c r="F170" i="1" s="1"/>
  <c r="D170" i="1" l="1"/>
  <c r="E170" i="1" s="1"/>
  <c r="F171" i="1"/>
  <c r="D171" i="1" l="1"/>
  <c r="E171" i="1" s="1"/>
  <c r="F172" i="1" s="1"/>
  <c r="D172" i="1" l="1"/>
  <c r="E172" i="1" s="1"/>
  <c r="F173" i="1" s="1"/>
  <c r="D173" i="1" l="1"/>
  <c r="E173" i="1" s="1"/>
  <c r="F174" i="1" s="1"/>
  <c r="D174" i="1" l="1"/>
  <c r="E174" i="1" s="1"/>
  <c r="F175" i="1" s="1"/>
  <c r="D175" i="1" l="1"/>
  <c r="E175" i="1" s="1"/>
  <c r="F176" i="1" s="1"/>
  <c r="D176" i="1" l="1"/>
  <c r="E176" i="1" s="1"/>
  <c r="F177" i="1"/>
  <c r="D177" i="1" l="1"/>
  <c r="E177" i="1" s="1"/>
  <c r="F178" i="1" s="1"/>
  <c r="D178" i="1" l="1"/>
  <c r="E178" i="1" s="1"/>
  <c r="F179" i="1"/>
  <c r="D179" i="1" l="1"/>
  <c r="E179" i="1" s="1"/>
  <c r="F180" i="1"/>
  <c r="D180" i="1" l="1"/>
  <c r="E180" i="1" s="1"/>
  <c r="F181" i="1" s="1"/>
  <c r="D181" i="1" l="1"/>
  <c r="E181" i="1" s="1"/>
  <c r="F182" i="1" s="1"/>
  <c r="D182" i="1" l="1"/>
  <c r="E182" i="1" s="1"/>
  <c r="F183" i="1" s="1"/>
  <c r="D183" i="1" l="1"/>
  <c r="E183" i="1" s="1"/>
  <c r="F184" i="1" s="1"/>
  <c r="D184" i="1" l="1"/>
  <c r="E184" i="1" s="1"/>
  <c r="F185" i="1"/>
  <c r="D185" i="1" l="1"/>
  <c r="E185" i="1" s="1"/>
  <c r="F186" i="1" s="1"/>
  <c r="D186" i="1" l="1"/>
  <c r="E186" i="1" s="1"/>
  <c r="F187" i="1"/>
  <c r="D187" i="1" l="1"/>
  <c r="E187" i="1" s="1"/>
  <c r="F188" i="1" s="1"/>
  <c r="D188" i="1" l="1"/>
  <c r="E188" i="1" s="1"/>
  <c r="F189" i="1" s="1"/>
  <c r="D189" i="1" l="1"/>
  <c r="E189" i="1" s="1"/>
  <c r="F190" i="1"/>
  <c r="D190" i="1" l="1"/>
  <c r="E190" i="1" s="1"/>
  <c r="F191" i="1" s="1"/>
  <c r="D191" i="1" l="1"/>
  <c r="E191" i="1" s="1"/>
  <c r="F192" i="1" s="1"/>
  <c r="D192" i="1" l="1"/>
  <c r="E192" i="1" s="1"/>
  <c r="F193" i="1"/>
  <c r="D193" i="1" l="1"/>
  <c r="E193" i="1" s="1"/>
  <c r="F194" i="1"/>
  <c r="D194" i="1" l="1"/>
  <c r="E194" i="1" s="1"/>
  <c r="F195" i="1"/>
  <c r="D195" i="1" l="1"/>
  <c r="E195" i="1" s="1"/>
  <c r="F196" i="1" s="1"/>
  <c r="D196" i="1" l="1"/>
  <c r="E196" i="1" s="1"/>
  <c r="F197" i="1" s="1"/>
  <c r="D197" i="1" l="1"/>
  <c r="E197" i="1" s="1"/>
  <c r="F198" i="1" s="1"/>
  <c r="D198" i="1" l="1"/>
  <c r="E198" i="1" s="1"/>
  <c r="F199" i="1" s="1"/>
  <c r="D199" i="1" l="1"/>
  <c r="E199" i="1" s="1"/>
  <c r="F200" i="1" s="1"/>
  <c r="D200" i="1" l="1"/>
  <c r="E200" i="1" s="1"/>
  <c r="F201" i="1"/>
  <c r="D201" i="1" l="1"/>
  <c r="E201" i="1" s="1"/>
  <c r="F202" i="1"/>
  <c r="D202" i="1" l="1"/>
  <c r="E202" i="1" s="1"/>
  <c r="F203" i="1"/>
  <c r="D203" i="1" l="1"/>
  <c r="E203" i="1" s="1"/>
  <c r="F204" i="1"/>
  <c r="D204" i="1" l="1"/>
  <c r="E204" i="1" s="1"/>
  <c r="F205" i="1"/>
  <c r="D205" i="1" l="1"/>
  <c r="E205" i="1" s="1"/>
  <c r="F206" i="1" s="1"/>
  <c r="D206" i="1" l="1"/>
  <c r="E206" i="1" s="1"/>
  <c r="F207" i="1" s="1"/>
  <c r="D207" i="1" l="1"/>
  <c r="E207" i="1" s="1"/>
  <c r="F208" i="1" s="1"/>
  <c r="D208" i="1" l="1"/>
  <c r="E208" i="1" s="1"/>
  <c r="F209" i="1"/>
  <c r="D209" i="1" l="1"/>
  <c r="E209" i="1" s="1"/>
  <c r="F210" i="1" s="1"/>
  <c r="D210" i="1" l="1"/>
  <c r="E210" i="1" s="1"/>
  <c r="F211" i="1"/>
  <c r="D211" i="1" l="1"/>
  <c r="E211" i="1" s="1"/>
  <c r="F212" i="1"/>
  <c r="D212" i="1" l="1"/>
  <c r="E212" i="1" s="1"/>
  <c r="F213" i="1"/>
  <c r="D213" i="1" l="1"/>
  <c r="E213" i="1" s="1"/>
  <c r="F214" i="1"/>
  <c r="F215" i="1" l="1"/>
  <c r="D214" i="1"/>
  <c r="E214" i="1" s="1"/>
  <c r="F216" i="1" l="1"/>
  <c r="D215" i="1"/>
  <c r="E215" i="1" s="1"/>
  <c r="D216" i="1" l="1"/>
  <c r="E216" i="1" s="1"/>
  <c r="F217" i="1"/>
  <c r="D217" i="1" l="1"/>
  <c r="E217" i="1" s="1"/>
  <c r="F218" i="1"/>
  <c r="D218" i="1" l="1"/>
  <c r="E218" i="1" s="1"/>
  <c r="F219" i="1" s="1"/>
  <c r="D219" i="1" l="1"/>
  <c r="E219" i="1" s="1"/>
  <c r="F220" i="1" s="1"/>
  <c r="D220" i="1" l="1"/>
  <c r="E220" i="1" s="1"/>
  <c r="F221" i="1"/>
  <c r="D221" i="1" l="1"/>
  <c r="E221" i="1" s="1"/>
  <c r="F222" i="1"/>
  <c r="D222" i="1" l="1"/>
  <c r="E222" i="1" s="1"/>
  <c r="F223" i="1" s="1"/>
  <c r="D223" i="1" l="1"/>
  <c r="E223" i="1" s="1"/>
  <c r="F224" i="1" s="1"/>
  <c r="D224" i="1" l="1"/>
  <c r="E224" i="1" s="1"/>
  <c r="F225" i="1" s="1"/>
  <c r="F226" i="1" l="1"/>
  <c r="D225" i="1"/>
  <c r="E225" i="1" s="1"/>
  <c r="D226" i="1" l="1"/>
  <c r="E226" i="1" s="1"/>
  <c r="F227" i="1" s="1"/>
  <c r="D227" i="1" l="1"/>
  <c r="E227" i="1" s="1"/>
  <c r="F228" i="1" s="1"/>
  <c r="D228" i="1" l="1"/>
  <c r="E228" i="1" s="1"/>
  <c r="F229" i="1" s="1"/>
  <c r="D229" i="1" l="1"/>
  <c r="E229" i="1" s="1"/>
  <c r="F230" i="1"/>
  <c r="D230" i="1" l="1"/>
  <c r="E230" i="1" s="1"/>
  <c r="F231" i="1" s="1"/>
  <c r="D231" i="1" l="1"/>
  <c r="E231" i="1" s="1"/>
  <c r="F232" i="1" s="1"/>
  <c r="D232" i="1" l="1"/>
  <c r="E232" i="1" s="1"/>
  <c r="F233" i="1" s="1"/>
  <c r="D233" i="1" l="1"/>
  <c r="E233" i="1" s="1"/>
  <c r="F234" i="1" s="1"/>
  <c r="D234" i="1" l="1"/>
  <c r="E234" i="1" s="1"/>
  <c r="F235" i="1" s="1"/>
  <c r="D235" i="1" l="1"/>
  <c r="E235" i="1" s="1"/>
  <c r="F236" i="1" s="1"/>
  <c r="D236" i="1" l="1"/>
  <c r="E236" i="1" s="1"/>
  <c r="F237" i="1"/>
  <c r="D237" i="1" l="1"/>
  <c r="E237" i="1" s="1"/>
  <c r="F238" i="1"/>
  <c r="D238" i="1" l="1"/>
  <c r="E238" i="1" s="1"/>
  <c r="F239" i="1" s="1"/>
  <c r="D239" i="1" l="1"/>
  <c r="E239" i="1" s="1"/>
  <c r="F240" i="1" s="1"/>
  <c r="D240" i="1" l="1"/>
  <c r="E240" i="1" s="1"/>
  <c r="F241" i="1" s="1"/>
  <c r="D241" i="1" l="1"/>
  <c r="E241" i="1" s="1"/>
  <c r="F242" i="1"/>
  <c r="D242" i="1" l="1"/>
  <c r="E242" i="1" s="1"/>
  <c r="F243" i="1"/>
  <c r="D243" i="1" l="1"/>
  <c r="E243" i="1" s="1"/>
  <c r="F244" i="1" s="1"/>
  <c r="D244" i="1" l="1"/>
  <c r="E244" i="1" s="1"/>
  <c r="F245" i="1" s="1"/>
  <c r="D245" i="1" l="1"/>
  <c r="E245" i="1" s="1"/>
  <c r="F246" i="1"/>
  <c r="D246" i="1" l="1"/>
  <c r="E246" i="1" s="1"/>
  <c r="F247" i="1" s="1"/>
  <c r="D247" i="1" l="1"/>
  <c r="E247" i="1" s="1"/>
  <c r="F248" i="1" s="1"/>
  <c r="D248" i="1" l="1"/>
  <c r="E248" i="1" s="1"/>
  <c r="F249" i="1" s="1"/>
  <c r="D249" i="1" l="1"/>
  <c r="E249" i="1" s="1"/>
  <c r="F250" i="1" s="1"/>
  <c r="D250" i="1" l="1"/>
  <c r="E250" i="1" s="1"/>
  <c r="F251" i="1" s="1"/>
  <c r="D251" i="1" l="1"/>
  <c r="E251" i="1" s="1"/>
  <c r="F252" i="1" s="1"/>
  <c r="D252" i="1" s="1"/>
  <c r="E252" i="1" s="1"/>
</calcChain>
</file>

<file path=xl/sharedStrings.xml><?xml version="1.0" encoding="utf-8"?>
<sst xmlns="http://schemas.openxmlformats.org/spreadsheetml/2006/main" count="125" uniqueCount="96">
  <si>
    <t>Start Date</t>
  </si>
  <si>
    <t>Initial Investment</t>
  </si>
  <si>
    <t>Annual Interest Rate</t>
  </si>
  <si>
    <t>Number of years</t>
  </si>
  <si>
    <t>Payment frequency</t>
  </si>
  <si>
    <t>Annuity type</t>
  </si>
  <si>
    <t>monthly</t>
  </si>
  <si>
    <t>ordinary</t>
  </si>
  <si>
    <t>no of periods</t>
  </si>
  <si>
    <t>periodic int rate</t>
  </si>
  <si>
    <t>Payment Amount</t>
  </si>
  <si>
    <t>total amount paid</t>
  </si>
  <si>
    <t xml:space="preserve">Age of insured </t>
  </si>
  <si>
    <t>policy term</t>
  </si>
  <si>
    <t xml:space="preserve">sum assured </t>
  </si>
  <si>
    <t xml:space="preserve">annual int rate </t>
  </si>
  <si>
    <t>mortality table start age</t>
  </si>
  <si>
    <t>table type</t>
  </si>
  <si>
    <t>qx</t>
  </si>
  <si>
    <t>age</t>
  </si>
  <si>
    <t>year</t>
  </si>
  <si>
    <t>v^t</t>
  </si>
  <si>
    <t>pv of benefit</t>
  </si>
  <si>
    <t>net single premium</t>
  </si>
  <si>
    <t>v^t*px</t>
  </si>
  <si>
    <t>net level premium</t>
  </si>
  <si>
    <t>Employee Name</t>
  </si>
  <si>
    <t>Current Age</t>
  </si>
  <si>
    <t>Retirement Age</t>
  </si>
  <si>
    <t>Current Salary</t>
  </si>
  <si>
    <t>Annual Salary Increase</t>
  </si>
  <si>
    <t>Accrual Rate</t>
  </si>
  <si>
    <t>Years of Service</t>
  </si>
  <si>
    <t>Discount Rate</t>
  </si>
  <si>
    <t>Mortality Table Used</t>
  </si>
  <si>
    <t>John Doe</t>
  </si>
  <si>
    <t>AM92</t>
  </si>
  <si>
    <t>Age</t>
  </si>
  <si>
    <t>px</t>
  </si>
  <si>
    <t>Salary at age x</t>
  </si>
  <si>
    <t>accured benefit at age x</t>
  </si>
  <si>
    <t>pv factor</t>
  </si>
  <si>
    <t>Discounted benefit</t>
  </si>
  <si>
    <t>final salary</t>
  </si>
  <si>
    <t>pension amount annually</t>
  </si>
  <si>
    <t>apv of pension benefit</t>
  </si>
  <si>
    <t xml:space="preserve">meaning of APV </t>
  </si>
  <si>
    <t xml:space="preserve">It means that if the company set aside 100794 today </t>
  </si>
  <si>
    <t xml:space="preserve">and earns 4% interest on it , it should be enough to pay John's </t>
  </si>
  <si>
    <t>pension benefits for his life.</t>
  </si>
  <si>
    <t>each year fix pension</t>
  </si>
  <si>
    <t>COLA(Annual Increase)</t>
  </si>
  <si>
    <t>COLA factor</t>
  </si>
  <si>
    <t>New Adjusted pension</t>
  </si>
  <si>
    <t>with each year pension increasing</t>
  </si>
  <si>
    <t>it means that if the company set aside 131547 today</t>
  </si>
  <si>
    <t xml:space="preserve">pension benefits for his life. </t>
  </si>
  <si>
    <t>cola input cell</t>
  </si>
  <si>
    <t xml:space="preserve">vesting period means </t>
  </si>
  <si>
    <t xml:space="preserve">means that kitne time tk ek person ko wha job krni hogi </t>
  </si>
  <si>
    <t xml:space="preserve">uske baad wo pension lene k lie eligible ho jaega </t>
  </si>
  <si>
    <t xml:space="preserve">and suppose if vesting period is 5 years </t>
  </si>
  <si>
    <t>and a person has worked there 10 years and after that</t>
  </si>
  <si>
    <t xml:space="preserve">worked at another company for another 10 years </t>
  </si>
  <si>
    <t xml:space="preserve">so this means that he wil get pensions from both companies </t>
  </si>
  <si>
    <t>as he has completed the vesting period there .</t>
  </si>
  <si>
    <t>Base Lapse Rate</t>
  </si>
  <si>
    <t>Policy Term</t>
  </si>
  <si>
    <t>Competitor Interest Rate</t>
  </si>
  <si>
    <t>Age of policyholder</t>
  </si>
  <si>
    <t>Gender</t>
  </si>
  <si>
    <t>Male</t>
  </si>
  <si>
    <t>Year</t>
  </si>
  <si>
    <t>Duration</t>
  </si>
  <si>
    <t>Interest Rate</t>
  </si>
  <si>
    <t>Competitor Rate</t>
  </si>
  <si>
    <t>Lapse Rate</t>
  </si>
  <si>
    <t>Active Policies</t>
  </si>
  <si>
    <t>Lapsed Policies</t>
  </si>
  <si>
    <t>a</t>
  </si>
  <si>
    <t>b</t>
  </si>
  <si>
    <t>initial policy count</t>
  </si>
  <si>
    <t xml:space="preserve">total lapsed policies </t>
  </si>
  <si>
    <t>final in force policies</t>
  </si>
  <si>
    <t>average lapse rate</t>
  </si>
  <si>
    <t>Duration lapse multiplier</t>
  </si>
  <si>
    <t>new lapse rate</t>
  </si>
  <si>
    <t>Payment</t>
  </si>
  <si>
    <t>Payment date</t>
  </si>
  <si>
    <t>Interest</t>
  </si>
  <si>
    <t>Principal</t>
  </si>
  <si>
    <t>Starting balance</t>
  </si>
  <si>
    <t>Single - means one time</t>
  </si>
  <si>
    <t xml:space="preserve">Level - means each year  </t>
  </si>
  <si>
    <t xml:space="preserve">the policyholder will give </t>
  </si>
  <si>
    <t>the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</si>
</sst>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₹&quot;\ #,##0.00;[Red]&quot;₹&quot;\ \-#,##0.00"/>
    <numFmt numFmtId="164" formatCode="0.0000%"/>
    <numFmt numFmtId="165" formatCode="0.000000"/>
    <numFmt numFmtId="166" formatCode="0.00000"/>
    <numFmt numFmtId="167" formatCode="&quot;₹&quot;\ #,##0.00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/>
      <top/>
      <bottom/>
      <diagonal/>
    </border>
    <border>
      <left/>
      <right style="medium">
        <color rgb="FF999999"/>
      </right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10" fontId="0" fillId="0" borderId="0" xfId="0" applyNumberFormat="1"/>
    <xf numFmtId="0" fontId="3" fillId="0" borderId="0" xfId="2" applyAlignment="1">
      <alignment horizontal="center"/>
    </xf>
    <xf numFmtId="165" fontId="3" fillId="0" borderId="0" xfId="2" applyNumberFormat="1" applyAlignment="1">
      <alignment horizontal="center"/>
    </xf>
    <xf numFmtId="166" fontId="0" fillId="0" borderId="0" xfId="0" applyNumberFormat="1"/>
    <xf numFmtId="0" fontId="4" fillId="0" borderId="0" xfId="0" applyFont="1"/>
    <xf numFmtId="167" fontId="4" fillId="0" borderId="0" xfId="0" applyNumberFormat="1" applyFont="1"/>
    <xf numFmtId="0" fontId="5" fillId="0" borderId="0" xfId="0" applyFont="1"/>
    <xf numFmtId="0" fontId="6" fillId="0" borderId="0" xfId="0" applyFont="1"/>
    <xf numFmtId="10" fontId="6" fillId="0" borderId="0" xfId="0" applyNumberFormat="1" applyFont="1"/>
    <xf numFmtId="169" fontId="0" fillId="0" borderId="0" xfId="0" applyNumberFormat="1"/>
    <xf numFmtId="8" fontId="0" fillId="4" borderId="0" xfId="0" applyNumberFormat="1" applyFill="1"/>
    <xf numFmtId="0" fontId="0" fillId="4" borderId="0" xfId="0" applyFill="1"/>
    <xf numFmtId="0" fontId="7" fillId="0" borderId="0" xfId="0" applyFont="1"/>
  </cellXfs>
  <cellStyles count="3">
    <cellStyle name="Normal" xfId="0" builtinId="0"/>
    <cellStyle name="Normal 2" xfId="2" xr:uid="{2432BDA6-0478-49EC-927F-ADEB3B328AD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022C-139F-4B29-87D7-44FA13C50A46}">
  <dimension ref="A1:H252"/>
  <sheetViews>
    <sheetView workbookViewId="0">
      <selection activeCell="C13" sqref="C13"/>
    </sheetView>
  </sheetViews>
  <sheetFormatPr defaultRowHeight="14.5" x14ac:dyDescent="0.35"/>
  <cols>
    <col min="1" max="1" width="18" bestFit="1" customWidth="1"/>
    <col min="2" max="2" width="15.08984375" customWidth="1"/>
    <col min="3" max="3" width="11.26953125" customWidth="1"/>
    <col min="6" max="6" width="14.08984375" bestFit="1" customWidth="1"/>
    <col min="7" max="7" width="11.7265625" bestFit="1" customWidth="1"/>
    <col min="8" max="8" width="10.08984375" bestFit="1" customWidth="1"/>
  </cols>
  <sheetData>
    <row r="1" spans="1:8" x14ac:dyDescent="0.35">
      <c r="A1" t="s">
        <v>0</v>
      </c>
      <c r="B1" s="1">
        <v>45658</v>
      </c>
    </row>
    <row r="2" spans="1:8" x14ac:dyDescent="0.35">
      <c r="A2" t="s">
        <v>1</v>
      </c>
      <c r="B2">
        <v>100000</v>
      </c>
    </row>
    <row r="3" spans="1:8" x14ac:dyDescent="0.35">
      <c r="A3" t="s">
        <v>2</v>
      </c>
      <c r="B3" s="2">
        <v>0.05</v>
      </c>
      <c r="H3" s="1"/>
    </row>
    <row r="4" spans="1:8" x14ac:dyDescent="0.35">
      <c r="A4" t="s">
        <v>3</v>
      </c>
      <c r="B4">
        <v>20</v>
      </c>
    </row>
    <row r="5" spans="1:8" x14ac:dyDescent="0.35">
      <c r="A5" t="s">
        <v>4</v>
      </c>
      <c r="B5" t="s">
        <v>6</v>
      </c>
    </row>
    <row r="6" spans="1:8" x14ac:dyDescent="0.35">
      <c r="A6" t="s">
        <v>5</v>
      </c>
      <c r="B6" t="s">
        <v>7</v>
      </c>
    </row>
    <row r="8" spans="1:8" x14ac:dyDescent="0.35">
      <c r="A8" t="s">
        <v>8</v>
      </c>
      <c r="B8">
        <f>IF(B5="monthly",B4*12,IF(B5="quarterly",B4*4,B4))</f>
        <v>240</v>
      </c>
      <c r="E8" s="24" t="s">
        <v>11</v>
      </c>
      <c r="F8" s="24"/>
      <c r="G8" s="23">
        <f>C10*B8</f>
        <v>158389.37741199779</v>
      </c>
    </row>
    <row r="9" spans="1:8" x14ac:dyDescent="0.35">
      <c r="A9" t="s">
        <v>9</v>
      </c>
      <c r="B9" s="3">
        <f>IF(B5="monthly",B3/12, IF(B5="quarterly", B3/4, B3))</f>
        <v>4.1666666666666666E-3</v>
      </c>
    </row>
    <row r="10" spans="1:8" x14ac:dyDescent="0.35">
      <c r="B10" s="24" t="s">
        <v>10</v>
      </c>
      <c r="C10" s="23">
        <f>PMT(B9, B8, -B2)</f>
        <v>659.95573921665743</v>
      </c>
    </row>
    <row r="12" spans="1:8" x14ac:dyDescent="0.35">
      <c r="A12" s="25" t="s">
        <v>87</v>
      </c>
      <c r="B12" s="25" t="s">
        <v>88</v>
      </c>
      <c r="C12" s="25" t="s">
        <v>10</v>
      </c>
      <c r="D12" s="25" t="s">
        <v>89</v>
      </c>
      <c r="E12" s="25" t="s">
        <v>90</v>
      </c>
      <c r="F12" s="25" t="s">
        <v>91</v>
      </c>
    </row>
    <row r="13" spans="1:8" x14ac:dyDescent="0.35">
      <c r="A13">
        <f>1</f>
        <v>1</v>
      </c>
      <c r="B13" s="1">
        <f>IF($B$6="ordinary", EDATE($B$1, A13), EDATE($B$1,A13-1))</f>
        <v>45689</v>
      </c>
      <c r="C13" s="4">
        <f>$C$10</f>
        <v>659.95573921665743</v>
      </c>
      <c r="D13">
        <f>F13*$B$9</f>
        <v>416.66666666666669</v>
      </c>
      <c r="E13" s="4">
        <f>C13-D13</f>
        <v>243.28907254999075</v>
      </c>
      <c r="F13">
        <f>$B$2</f>
        <v>100000</v>
      </c>
      <c r="G13" s="4"/>
    </row>
    <row r="14" spans="1:8" x14ac:dyDescent="0.35">
      <c r="A14">
        <f>A13+1</f>
        <v>2</v>
      </c>
      <c r="B14" s="1">
        <f t="shared" ref="B14:B77" si="0">IF($B$6="ordinary", EDATE($B$1, A14), EDATE($B$1,A14-1))</f>
        <v>45717</v>
      </c>
      <c r="C14" s="4">
        <f t="shared" ref="C14:C77" si="1">$C$10</f>
        <v>659.95573921665743</v>
      </c>
      <c r="D14">
        <f t="shared" ref="D14:D77" si="2">F14*$B$9</f>
        <v>415.65296219770835</v>
      </c>
      <c r="E14" s="4">
        <f t="shared" ref="E14:E77" si="3">C14-D14</f>
        <v>244.30277701894909</v>
      </c>
      <c r="F14" s="4">
        <f>F13-E13</f>
        <v>99756.710927450011</v>
      </c>
    </row>
    <row r="15" spans="1:8" x14ac:dyDescent="0.35">
      <c r="A15">
        <f>A14+1</f>
        <v>3</v>
      </c>
      <c r="B15" s="1">
        <f t="shared" si="0"/>
        <v>45748</v>
      </c>
      <c r="C15" s="4">
        <f t="shared" si="1"/>
        <v>659.95573921665743</v>
      </c>
      <c r="D15">
        <f t="shared" si="2"/>
        <v>414.63503396012942</v>
      </c>
      <c r="E15" s="4">
        <f t="shared" si="3"/>
        <v>245.32070525652802</v>
      </c>
      <c r="F15" s="4">
        <f t="shared" ref="F15:F78" si="4">F14-E14</f>
        <v>99512.40815043106</v>
      </c>
    </row>
    <row r="16" spans="1:8" x14ac:dyDescent="0.35">
      <c r="A16">
        <f>A15+1</f>
        <v>4</v>
      </c>
      <c r="B16" s="1">
        <f t="shared" si="0"/>
        <v>45778</v>
      </c>
      <c r="C16" s="4">
        <f t="shared" si="1"/>
        <v>659.95573921665743</v>
      </c>
      <c r="D16">
        <f t="shared" si="2"/>
        <v>413.61286435489387</v>
      </c>
      <c r="E16" s="4">
        <f t="shared" si="3"/>
        <v>246.34287486176356</v>
      </c>
      <c r="F16" s="4">
        <f t="shared" si="4"/>
        <v>99267.087445174533</v>
      </c>
    </row>
    <row r="17" spans="1:6" x14ac:dyDescent="0.35">
      <c r="A17">
        <f t="shared" ref="A17:A80" si="5">A16+1</f>
        <v>5</v>
      </c>
      <c r="B17" s="1">
        <f t="shared" si="0"/>
        <v>45809</v>
      </c>
      <c r="C17" s="4">
        <f t="shared" si="1"/>
        <v>659.95573921665743</v>
      </c>
      <c r="D17">
        <f t="shared" si="2"/>
        <v>412.58643570963653</v>
      </c>
      <c r="E17" s="4">
        <f t="shared" si="3"/>
        <v>247.3693035070209</v>
      </c>
      <c r="F17" s="4">
        <f t="shared" si="4"/>
        <v>99020.744570312774</v>
      </c>
    </row>
    <row r="18" spans="1:6" x14ac:dyDescent="0.35">
      <c r="A18">
        <f t="shared" si="5"/>
        <v>6</v>
      </c>
      <c r="B18" s="1">
        <f t="shared" si="0"/>
        <v>45839</v>
      </c>
      <c r="C18" s="4">
        <f t="shared" si="1"/>
        <v>659.95573921665743</v>
      </c>
      <c r="D18">
        <f t="shared" si="2"/>
        <v>411.55573027835732</v>
      </c>
      <c r="E18" s="4">
        <f t="shared" si="3"/>
        <v>248.40000893830012</v>
      </c>
      <c r="F18" s="4">
        <f t="shared" si="4"/>
        <v>98773.375266805757</v>
      </c>
    </row>
    <row r="19" spans="1:6" x14ac:dyDescent="0.35">
      <c r="A19">
        <f t="shared" si="5"/>
        <v>7</v>
      </c>
      <c r="B19" s="1">
        <f t="shared" si="0"/>
        <v>45870</v>
      </c>
      <c r="C19" s="4">
        <f t="shared" si="1"/>
        <v>659.95573921665743</v>
      </c>
      <c r="D19">
        <f t="shared" si="2"/>
        <v>410.52073024111439</v>
      </c>
      <c r="E19" s="4">
        <f t="shared" si="3"/>
        <v>249.43500897554304</v>
      </c>
      <c r="F19" s="4">
        <f t="shared" si="4"/>
        <v>98524.975257867452</v>
      </c>
    </row>
    <row r="20" spans="1:6" x14ac:dyDescent="0.35">
      <c r="A20">
        <f t="shared" si="5"/>
        <v>8</v>
      </c>
      <c r="B20" s="1">
        <f t="shared" si="0"/>
        <v>45901</v>
      </c>
      <c r="C20" s="4">
        <f t="shared" si="1"/>
        <v>659.95573921665743</v>
      </c>
      <c r="D20">
        <f t="shared" si="2"/>
        <v>409.48141770371626</v>
      </c>
      <c r="E20" s="4">
        <f t="shared" si="3"/>
        <v>250.47432151294117</v>
      </c>
      <c r="F20" s="4">
        <f t="shared" si="4"/>
        <v>98275.540248891906</v>
      </c>
    </row>
    <row r="21" spans="1:6" x14ac:dyDescent="0.35">
      <c r="A21">
        <f t="shared" si="5"/>
        <v>9</v>
      </c>
      <c r="B21" s="1">
        <f t="shared" si="0"/>
        <v>45931</v>
      </c>
      <c r="C21" s="4">
        <f t="shared" si="1"/>
        <v>659.95573921665743</v>
      </c>
      <c r="D21">
        <f t="shared" si="2"/>
        <v>408.43777469741235</v>
      </c>
      <c r="E21" s="4">
        <f t="shared" si="3"/>
        <v>251.51796451924508</v>
      </c>
      <c r="F21" s="4">
        <f t="shared" si="4"/>
        <v>98025.065927378964</v>
      </c>
    </row>
    <row r="22" spans="1:6" x14ac:dyDescent="0.35">
      <c r="A22">
        <f t="shared" si="5"/>
        <v>10</v>
      </c>
      <c r="B22" s="1">
        <f t="shared" si="0"/>
        <v>45962</v>
      </c>
      <c r="C22" s="4">
        <f t="shared" si="1"/>
        <v>659.95573921665743</v>
      </c>
      <c r="D22">
        <f t="shared" si="2"/>
        <v>407.38978317858221</v>
      </c>
      <c r="E22" s="4">
        <f t="shared" si="3"/>
        <v>252.56595603807523</v>
      </c>
      <c r="F22" s="4">
        <f t="shared" si="4"/>
        <v>97773.547962859724</v>
      </c>
    </row>
    <row r="23" spans="1:6" x14ac:dyDescent="0.35">
      <c r="A23">
        <f t="shared" si="5"/>
        <v>11</v>
      </c>
      <c r="B23" s="1">
        <f t="shared" si="0"/>
        <v>45992</v>
      </c>
      <c r="C23" s="4">
        <f t="shared" si="1"/>
        <v>659.95573921665743</v>
      </c>
      <c r="D23">
        <f t="shared" si="2"/>
        <v>406.33742502842352</v>
      </c>
      <c r="E23" s="4">
        <f t="shared" si="3"/>
        <v>253.61831418823391</v>
      </c>
      <c r="F23" s="4">
        <f t="shared" si="4"/>
        <v>97520.98200682165</v>
      </c>
    </row>
    <row r="24" spans="1:6" x14ac:dyDescent="0.35">
      <c r="A24">
        <f t="shared" si="5"/>
        <v>12</v>
      </c>
      <c r="B24" s="1">
        <f t="shared" si="0"/>
        <v>46023</v>
      </c>
      <c r="C24" s="4">
        <f t="shared" si="1"/>
        <v>659.95573921665743</v>
      </c>
      <c r="D24">
        <f t="shared" si="2"/>
        <v>405.28068205263924</v>
      </c>
      <c r="E24" s="4">
        <f t="shared" si="3"/>
        <v>254.6750571640182</v>
      </c>
      <c r="F24" s="4">
        <f t="shared" si="4"/>
        <v>97267.363692633415</v>
      </c>
    </row>
    <row r="25" spans="1:6" x14ac:dyDescent="0.35">
      <c r="A25">
        <f t="shared" si="5"/>
        <v>13</v>
      </c>
      <c r="B25" s="1">
        <f t="shared" si="0"/>
        <v>46054</v>
      </c>
      <c r="C25" s="4">
        <f t="shared" si="1"/>
        <v>659.95573921665743</v>
      </c>
      <c r="D25">
        <f t="shared" si="2"/>
        <v>404.21953598112248</v>
      </c>
      <c r="E25" s="4">
        <f t="shared" si="3"/>
        <v>255.73620323553496</v>
      </c>
      <c r="F25" s="4">
        <f t="shared" si="4"/>
        <v>97012.6886354694</v>
      </c>
    </row>
    <row r="26" spans="1:6" x14ac:dyDescent="0.35">
      <c r="A26">
        <f t="shared" si="5"/>
        <v>14</v>
      </c>
      <c r="B26" s="1">
        <f t="shared" si="0"/>
        <v>46082</v>
      </c>
      <c r="C26" s="4">
        <f t="shared" si="1"/>
        <v>659.95573921665743</v>
      </c>
      <c r="D26">
        <f t="shared" si="2"/>
        <v>403.15396846764111</v>
      </c>
      <c r="E26" s="4">
        <f t="shared" si="3"/>
        <v>256.80177074901633</v>
      </c>
      <c r="F26" s="4">
        <f t="shared" si="4"/>
        <v>96756.952432233869</v>
      </c>
    </row>
    <row r="27" spans="1:6" x14ac:dyDescent="0.35">
      <c r="A27">
        <f t="shared" si="5"/>
        <v>15</v>
      </c>
      <c r="B27" s="1">
        <f t="shared" si="0"/>
        <v>46113</v>
      </c>
      <c r="C27" s="4">
        <f t="shared" si="1"/>
        <v>659.95573921665743</v>
      </c>
      <c r="D27">
        <f t="shared" si="2"/>
        <v>402.08396108952019</v>
      </c>
      <c r="E27" s="4">
        <f t="shared" si="3"/>
        <v>257.87177812713725</v>
      </c>
      <c r="F27" s="4">
        <f t="shared" si="4"/>
        <v>96500.150661484848</v>
      </c>
    </row>
    <row r="28" spans="1:6" x14ac:dyDescent="0.35">
      <c r="A28">
        <f t="shared" si="5"/>
        <v>16</v>
      </c>
      <c r="B28" s="1">
        <f t="shared" si="0"/>
        <v>46143</v>
      </c>
      <c r="C28" s="4">
        <f t="shared" si="1"/>
        <v>659.95573921665743</v>
      </c>
      <c r="D28">
        <f t="shared" si="2"/>
        <v>401.00949534732376</v>
      </c>
      <c r="E28" s="4">
        <f t="shared" si="3"/>
        <v>258.94624386933367</v>
      </c>
      <c r="F28" s="4">
        <f t="shared" si="4"/>
        <v>96242.278883357707</v>
      </c>
    </row>
    <row r="29" spans="1:6" x14ac:dyDescent="0.35">
      <c r="A29">
        <f t="shared" si="5"/>
        <v>17</v>
      </c>
      <c r="B29" s="1">
        <f t="shared" si="0"/>
        <v>46174</v>
      </c>
      <c r="C29" s="4">
        <f t="shared" si="1"/>
        <v>659.95573921665743</v>
      </c>
      <c r="D29">
        <f t="shared" si="2"/>
        <v>399.9305526645349</v>
      </c>
      <c r="E29" s="4">
        <f t="shared" si="3"/>
        <v>260.02518655212253</v>
      </c>
      <c r="F29" s="4">
        <f t="shared" si="4"/>
        <v>95983.332639488377</v>
      </c>
    </row>
    <row r="30" spans="1:6" x14ac:dyDescent="0.35">
      <c r="A30">
        <f t="shared" si="5"/>
        <v>18</v>
      </c>
      <c r="B30" s="1">
        <f t="shared" si="0"/>
        <v>46204</v>
      </c>
      <c r="C30" s="4">
        <f t="shared" si="1"/>
        <v>659.95573921665743</v>
      </c>
      <c r="D30">
        <f t="shared" si="2"/>
        <v>398.84711438723434</v>
      </c>
      <c r="E30" s="4">
        <f t="shared" si="3"/>
        <v>261.10862482942309</v>
      </c>
      <c r="F30" s="4">
        <f t="shared" si="4"/>
        <v>95723.307452936249</v>
      </c>
    </row>
    <row r="31" spans="1:6" x14ac:dyDescent="0.35">
      <c r="A31">
        <f t="shared" si="5"/>
        <v>19</v>
      </c>
      <c r="B31" s="1">
        <f t="shared" si="0"/>
        <v>46235</v>
      </c>
      <c r="C31" s="4">
        <f t="shared" si="1"/>
        <v>659.95573921665743</v>
      </c>
      <c r="D31">
        <f t="shared" si="2"/>
        <v>397.7591617837785</v>
      </c>
      <c r="E31" s="4">
        <f t="shared" si="3"/>
        <v>262.19657743287894</v>
      </c>
      <c r="F31" s="4">
        <f t="shared" si="4"/>
        <v>95462.198828106833</v>
      </c>
    </row>
    <row r="32" spans="1:6" x14ac:dyDescent="0.35">
      <c r="A32">
        <f t="shared" si="5"/>
        <v>20</v>
      </c>
      <c r="B32" s="1">
        <f t="shared" si="0"/>
        <v>46266</v>
      </c>
      <c r="C32" s="4">
        <f t="shared" si="1"/>
        <v>659.95573921665743</v>
      </c>
      <c r="D32">
        <f t="shared" si="2"/>
        <v>396.6666760444748</v>
      </c>
      <c r="E32" s="4">
        <f t="shared" si="3"/>
        <v>263.28906317218264</v>
      </c>
      <c r="F32" s="4">
        <f t="shared" si="4"/>
        <v>95200.002250673948</v>
      </c>
    </row>
    <row r="33" spans="1:6" x14ac:dyDescent="0.35">
      <c r="A33">
        <f t="shared" si="5"/>
        <v>21</v>
      </c>
      <c r="B33" s="1">
        <f t="shared" si="0"/>
        <v>46296</v>
      </c>
      <c r="C33" s="4">
        <f t="shared" si="1"/>
        <v>659.95573921665743</v>
      </c>
      <c r="D33">
        <f t="shared" si="2"/>
        <v>395.56963828125737</v>
      </c>
      <c r="E33" s="4">
        <f t="shared" si="3"/>
        <v>264.38610093540007</v>
      </c>
      <c r="F33" s="4">
        <f t="shared" si="4"/>
        <v>94936.713187501766</v>
      </c>
    </row>
    <row r="34" spans="1:6" x14ac:dyDescent="0.35">
      <c r="A34">
        <f t="shared" si="5"/>
        <v>22</v>
      </c>
      <c r="B34" s="1">
        <f t="shared" si="0"/>
        <v>46327</v>
      </c>
      <c r="C34" s="4">
        <f t="shared" si="1"/>
        <v>659.95573921665743</v>
      </c>
      <c r="D34">
        <f t="shared" si="2"/>
        <v>394.46802952735987</v>
      </c>
      <c r="E34" s="4">
        <f t="shared" si="3"/>
        <v>265.48770968929756</v>
      </c>
      <c r="F34" s="4">
        <f t="shared" si="4"/>
        <v>94672.327086566365</v>
      </c>
    </row>
    <row r="35" spans="1:6" x14ac:dyDescent="0.35">
      <c r="A35">
        <f t="shared" si="5"/>
        <v>23</v>
      </c>
      <c r="B35" s="1">
        <f t="shared" si="0"/>
        <v>46357</v>
      </c>
      <c r="C35" s="4">
        <f t="shared" si="1"/>
        <v>659.95573921665743</v>
      </c>
      <c r="D35">
        <f t="shared" si="2"/>
        <v>393.36183073698777</v>
      </c>
      <c r="E35" s="4">
        <f t="shared" si="3"/>
        <v>266.59390847966966</v>
      </c>
      <c r="F35" s="4">
        <f t="shared" si="4"/>
        <v>94406.839376877062</v>
      </c>
    </row>
    <row r="36" spans="1:6" x14ac:dyDescent="0.35">
      <c r="A36">
        <f t="shared" si="5"/>
        <v>24</v>
      </c>
      <c r="B36" s="1">
        <f t="shared" si="0"/>
        <v>46388</v>
      </c>
      <c r="C36" s="4">
        <f t="shared" si="1"/>
        <v>659.95573921665743</v>
      </c>
      <c r="D36">
        <f t="shared" si="2"/>
        <v>392.25102278498912</v>
      </c>
      <c r="E36" s="4">
        <f t="shared" si="3"/>
        <v>267.70471643166832</v>
      </c>
      <c r="F36" s="4">
        <f t="shared" si="4"/>
        <v>94140.245468397392</v>
      </c>
    </row>
    <row r="37" spans="1:6" x14ac:dyDescent="0.35">
      <c r="A37">
        <f t="shared" si="5"/>
        <v>25</v>
      </c>
      <c r="B37" s="1">
        <f t="shared" si="0"/>
        <v>46419</v>
      </c>
      <c r="C37" s="4">
        <f t="shared" si="1"/>
        <v>659.95573921665743</v>
      </c>
      <c r="D37">
        <f t="shared" si="2"/>
        <v>391.13558646652382</v>
      </c>
      <c r="E37" s="4">
        <f t="shared" si="3"/>
        <v>268.82015275013362</v>
      </c>
      <c r="F37" s="4">
        <f t="shared" si="4"/>
        <v>93872.540751965716</v>
      </c>
    </row>
    <row r="38" spans="1:6" x14ac:dyDescent="0.35">
      <c r="A38">
        <f t="shared" si="5"/>
        <v>26</v>
      </c>
      <c r="B38" s="1">
        <f t="shared" si="0"/>
        <v>46447</v>
      </c>
      <c r="C38" s="4">
        <f t="shared" si="1"/>
        <v>659.95573921665743</v>
      </c>
      <c r="D38">
        <f t="shared" si="2"/>
        <v>390.01550249673159</v>
      </c>
      <c r="E38" s="4">
        <f t="shared" si="3"/>
        <v>269.94023671992585</v>
      </c>
      <c r="F38" s="4">
        <f t="shared" si="4"/>
        <v>93603.72059921558</v>
      </c>
    </row>
    <row r="39" spans="1:6" x14ac:dyDescent="0.35">
      <c r="A39">
        <f t="shared" si="5"/>
        <v>27</v>
      </c>
      <c r="B39" s="1">
        <f t="shared" si="0"/>
        <v>46478</v>
      </c>
      <c r="C39" s="4">
        <f t="shared" si="1"/>
        <v>659.95573921665743</v>
      </c>
      <c r="D39">
        <f t="shared" si="2"/>
        <v>388.89075151039856</v>
      </c>
      <c r="E39" s="4">
        <f t="shared" si="3"/>
        <v>271.06498770625888</v>
      </c>
      <c r="F39" s="4">
        <f t="shared" si="4"/>
        <v>93333.780362495658</v>
      </c>
    </row>
    <row r="40" spans="1:6" x14ac:dyDescent="0.35">
      <c r="A40">
        <f t="shared" si="5"/>
        <v>28</v>
      </c>
      <c r="B40" s="1">
        <f t="shared" si="0"/>
        <v>46508</v>
      </c>
      <c r="C40" s="4">
        <f t="shared" si="1"/>
        <v>659.95573921665743</v>
      </c>
      <c r="D40">
        <f t="shared" si="2"/>
        <v>387.7613140616225</v>
      </c>
      <c r="E40" s="4">
        <f t="shared" si="3"/>
        <v>272.19442515503493</v>
      </c>
      <c r="F40" s="4">
        <f t="shared" si="4"/>
        <v>93062.715374789404</v>
      </c>
    </row>
    <row r="41" spans="1:6" x14ac:dyDescent="0.35">
      <c r="A41">
        <f t="shared" si="5"/>
        <v>29</v>
      </c>
      <c r="B41" s="1">
        <f t="shared" si="0"/>
        <v>46539</v>
      </c>
      <c r="C41" s="4">
        <f t="shared" si="1"/>
        <v>659.95573921665743</v>
      </c>
      <c r="D41">
        <f t="shared" si="2"/>
        <v>386.62717062347656</v>
      </c>
      <c r="E41" s="4">
        <f t="shared" si="3"/>
        <v>273.32856859318088</v>
      </c>
      <c r="F41" s="4">
        <f t="shared" si="4"/>
        <v>92790.520949634374</v>
      </c>
    </row>
    <row r="42" spans="1:6" x14ac:dyDescent="0.35">
      <c r="A42">
        <f t="shared" si="5"/>
        <v>30</v>
      </c>
      <c r="B42" s="1">
        <f t="shared" si="0"/>
        <v>46569</v>
      </c>
      <c r="C42" s="4">
        <f t="shared" si="1"/>
        <v>659.95573921665743</v>
      </c>
      <c r="D42">
        <f t="shared" si="2"/>
        <v>385.48830158767163</v>
      </c>
      <c r="E42" s="4">
        <f t="shared" si="3"/>
        <v>274.46743762898581</v>
      </c>
      <c r="F42" s="4">
        <f t="shared" si="4"/>
        <v>92517.192381041197</v>
      </c>
    </row>
    <row r="43" spans="1:6" x14ac:dyDescent="0.35">
      <c r="A43">
        <f t="shared" si="5"/>
        <v>31</v>
      </c>
      <c r="B43" s="1">
        <f t="shared" si="0"/>
        <v>46600</v>
      </c>
      <c r="C43" s="4">
        <f t="shared" si="1"/>
        <v>659.95573921665743</v>
      </c>
      <c r="D43">
        <f t="shared" si="2"/>
        <v>384.3446872642175</v>
      </c>
      <c r="E43" s="4">
        <f t="shared" si="3"/>
        <v>275.61105195243994</v>
      </c>
      <c r="F43" s="4">
        <f t="shared" si="4"/>
        <v>92242.724943412206</v>
      </c>
    </row>
    <row r="44" spans="1:6" x14ac:dyDescent="0.35">
      <c r="A44">
        <f t="shared" si="5"/>
        <v>32</v>
      </c>
      <c r="B44" s="1">
        <f t="shared" si="0"/>
        <v>46631</v>
      </c>
      <c r="C44" s="4">
        <f t="shared" si="1"/>
        <v>659.95573921665743</v>
      </c>
      <c r="D44">
        <f t="shared" si="2"/>
        <v>383.19630788108236</v>
      </c>
      <c r="E44" s="4">
        <f t="shared" si="3"/>
        <v>276.75943133557507</v>
      </c>
      <c r="F44" s="4">
        <f t="shared" si="4"/>
        <v>91967.113891459769</v>
      </c>
    </row>
    <row r="45" spans="1:6" x14ac:dyDescent="0.35">
      <c r="A45">
        <f t="shared" si="5"/>
        <v>33</v>
      </c>
      <c r="B45" s="1">
        <f t="shared" si="0"/>
        <v>46661</v>
      </c>
      <c r="C45" s="4">
        <f t="shared" si="1"/>
        <v>659.95573921665743</v>
      </c>
      <c r="D45">
        <f t="shared" si="2"/>
        <v>382.04314358385079</v>
      </c>
      <c r="E45" s="4">
        <f t="shared" si="3"/>
        <v>277.91259563280664</v>
      </c>
      <c r="F45" s="4">
        <f t="shared" si="4"/>
        <v>91690.354460124188</v>
      </c>
    </row>
    <row r="46" spans="1:6" x14ac:dyDescent="0.35">
      <c r="A46">
        <f t="shared" si="5"/>
        <v>34</v>
      </c>
      <c r="B46" s="1">
        <f t="shared" si="0"/>
        <v>46692</v>
      </c>
      <c r="C46" s="4">
        <f t="shared" si="1"/>
        <v>659.95573921665743</v>
      </c>
      <c r="D46">
        <f t="shared" si="2"/>
        <v>380.88517443538075</v>
      </c>
      <c r="E46" s="4">
        <f t="shared" si="3"/>
        <v>279.07056478127669</v>
      </c>
      <c r="F46" s="4">
        <f t="shared" si="4"/>
        <v>91412.441864491382</v>
      </c>
    </row>
    <row r="47" spans="1:6" x14ac:dyDescent="0.35">
      <c r="A47">
        <f t="shared" si="5"/>
        <v>35</v>
      </c>
      <c r="B47" s="1">
        <f t="shared" si="0"/>
        <v>46722</v>
      </c>
      <c r="C47" s="4">
        <f t="shared" si="1"/>
        <v>659.95573921665743</v>
      </c>
      <c r="D47">
        <f t="shared" si="2"/>
        <v>379.72238041545882</v>
      </c>
      <c r="E47" s="4">
        <f t="shared" si="3"/>
        <v>280.23335880119862</v>
      </c>
      <c r="F47" s="4">
        <f t="shared" si="4"/>
        <v>91133.37129971011</v>
      </c>
    </row>
    <row r="48" spans="1:6" x14ac:dyDescent="0.35">
      <c r="A48">
        <f t="shared" si="5"/>
        <v>36</v>
      </c>
      <c r="B48" s="1">
        <f t="shared" si="0"/>
        <v>46753</v>
      </c>
      <c r="C48" s="4">
        <f t="shared" si="1"/>
        <v>659.95573921665743</v>
      </c>
      <c r="D48">
        <f t="shared" si="2"/>
        <v>378.55474142045381</v>
      </c>
      <c r="E48" s="4">
        <f t="shared" si="3"/>
        <v>281.40099779620363</v>
      </c>
      <c r="F48" s="4">
        <f t="shared" si="4"/>
        <v>90853.137940908913</v>
      </c>
    </row>
    <row r="49" spans="1:6" x14ac:dyDescent="0.35">
      <c r="A49">
        <f t="shared" si="5"/>
        <v>37</v>
      </c>
      <c r="B49" s="1">
        <f t="shared" si="0"/>
        <v>46784</v>
      </c>
      <c r="C49" s="4">
        <f t="shared" si="1"/>
        <v>659.95573921665743</v>
      </c>
      <c r="D49">
        <f t="shared" si="2"/>
        <v>377.38223726296962</v>
      </c>
      <c r="E49" s="4">
        <f t="shared" si="3"/>
        <v>282.57350195368781</v>
      </c>
      <c r="F49" s="4">
        <f t="shared" si="4"/>
        <v>90571.736943112715</v>
      </c>
    </row>
    <row r="50" spans="1:6" x14ac:dyDescent="0.35">
      <c r="A50">
        <f t="shared" si="5"/>
        <v>38</v>
      </c>
      <c r="B50" s="1">
        <f t="shared" si="0"/>
        <v>46813</v>
      </c>
      <c r="C50" s="4">
        <f t="shared" si="1"/>
        <v>659.95573921665743</v>
      </c>
      <c r="D50">
        <f t="shared" si="2"/>
        <v>376.204847671496</v>
      </c>
      <c r="E50" s="4">
        <f t="shared" si="3"/>
        <v>283.75089154516144</v>
      </c>
      <c r="F50" s="4">
        <f t="shared" si="4"/>
        <v>90289.163441159035</v>
      </c>
    </row>
    <row r="51" spans="1:6" x14ac:dyDescent="0.35">
      <c r="A51">
        <f t="shared" si="5"/>
        <v>39</v>
      </c>
      <c r="B51" s="1">
        <f t="shared" si="0"/>
        <v>46844</v>
      </c>
      <c r="C51" s="4">
        <f t="shared" si="1"/>
        <v>659.95573921665743</v>
      </c>
      <c r="D51">
        <f t="shared" si="2"/>
        <v>375.02255229005777</v>
      </c>
      <c r="E51" s="4">
        <f t="shared" si="3"/>
        <v>284.93318692659966</v>
      </c>
      <c r="F51" s="4">
        <f t="shared" si="4"/>
        <v>90005.412549613873</v>
      </c>
    </row>
    <row r="52" spans="1:6" x14ac:dyDescent="0.35">
      <c r="A52">
        <f t="shared" si="5"/>
        <v>40</v>
      </c>
      <c r="B52" s="1">
        <f t="shared" si="0"/>
        <v>46874</v>
      </c>
      <c r="C52" s="4">
        <f t="shared" si="1"/>
        <v>659.95573921665743</v>
      </c>
      <c r="D52">
        <f t="shared" si="2"/>
        <v>373.83533067786362</v>
      </c>
      <c r="E52" s="4">
        <f t="shared" si="3"/>
        <v>286.12040853879381</v>
      </c>
      <c r="F52" s="4">
        <f t="shared" si="4"/>
        <v>89720.479362687271</v>
      </c>
    </row>
    <row r="53" spans="1:6" x14ac:dyDescent="0.35">
      <c r="A53">
        <f t="shared" si="5"/>
        <v>41</v>
      </c>
      <c r="B53" s="1">
        <f t="shared" si="0"/>
        <v>46905</v>
      </c>
      <c r="C53" s="4">
        <f t="shared" si="1"/>
        <v>659.95573921665743</v>
      </c>
      <c r="D53">
        <f t="shared" si="2"/>
        <v>372.64316230895201</v>
      </c>
      <c r="E53" s="4">
        <f t="shared" si="3"/>
        <v>287.31257690770542</v>
      </c>
      <c r="F53" s="4">
        <f t="shared" si="4"/>
        <v>89434.358954148483</v>
      </c>
    </row>
    <row r="54" spans="1:6" x14ac:dyDescent="0.35">
      <c r="A54">
        <f t="shared" si="5"/>
        <v>42</v>
      </c>
      <c r="B54" s="1">
        <f t="shared" si="0"/>
        <v>46935</v>
      </c>
      <c r="C54" s="4">
        <f t="shared" si="1"/>
        <v>659.95573921665743</v>
      </c>
      <c r="D54">
        <f t="shared" si="2"/>
        <v>371.44602657183657</v>
      </c>
      <c r="E54" s="4">
        <f t="shared" si="3"/>
        <v>288.50971264482087</v>
      </c>
      <c r="F54" s="4">
        <f t="shared" si="4"/>
        <v>89147.046377240782</v>
      </c>
    </row>
    <row r="55" spans="1:6" x14ac:dyDescent="0.35">
      <c r="A55">
        <f t="shared" si="5"/>
        <v>43</v>
      </c>
      <c r="B55" s="1">
        <f t="shared" si="0"/>
        <v>46966</v>
      </c>
      <c r="C55" s="4">
        <f t="shared" si="1"/>
        <v>659.95573921665743</v>
      </c>
      <c r="D55">
        <f t="shared" si="2"/>
        <v>370.24390276914983</v>
      </c>
      <c r="E55" s="4">
        <f t="shared" si="3"/>
        <v>289.71183644750761</v>
      </c>
      <c r="F55" s="4">
        <f t="shared" si="4"/>
        <v>88858.536664595958</v>
      </c>
    </row>
    <row r="56" spans="1:6" x14ac:dyDescent="0.35">
      <c r="A56">
        <f t="shared" si="5"/>
        <v>44</v>
      </c>
      <c r="B56" s="1">
        <f t="shared" si="0"/>
        <v>46997</v>
      </c>
      <c r="C56" s="4">
        <f t="shared" si="1"/>
        <v>659.95573921665743</v>
      </c>
      <c r="D56">
        <f t="shared" si="2"/>
        <v>369.03677011728524</v>
      </c>
      <c r="E56" s="4">
        <f t="shared" si="3"/>
        <v>290.91896909937219</v>
      </c>
      <c r="F56" s="4">
        <f t="shared" si="4"/>
        <v>88568.824828148456</v>
      </c>
    </row>
    <row r="57" spans="1:6" x14ac:dyDescent="0.35">
      <c r="A57">
        <f t="shared" si="5"/>
        <v>45</v>
      </c>
      <c r="B57" s="1">
        <f t="shared" si="0"/>
        <v>47027</v>
      </c>
      <c r="C57" s="4">
        <f t="shared" si="1"/>
        <v>659.95573921665743</v>
      </c>
      <c r="D57">
        <f t="shared" si="2"/>
        <v>367.82460774603788</v>
      </c>
      <c r="E57" s="4">
        <f t="shared" si="3"/>
        <v>292.13113147061955</v>
      </c>
      <c r="F57" s="4">
        <f t="shared" si="4"/>
        <v>88277.905859049089</v>
      </c>
    </row>
    <row r="58" spans="1:6" x14ac:dyDescent="0.35">
      <c r="A58">
        <f t="shared" si="5"/>
        <v>46</v>
      </c>
      <c r="B58" s="1">
        <f t="shared" si="0"/>
        <v>47058</v>
      </c>
      <c r="C58" s="4">
        <f t="shared" si="1"/>
        <v>659.95573921665743</v>
      </c>
      <c r="D58">
        <f t="shared" si="2"/>
        <v>366.60739469824358</v>
      </c>
      <c r="E58" s="4">
        <f t="shared" si="3"/>
        <v>293.34834451841385</v>
      </c>
      <c r="F58" s="4">
        <f t="shared" si="4"/>
        <v>87985.774727578464</v>
      </c>
    </row>
    <row r="59" spans="1:6" x14ac:dyDescent="0.35">
      <c r="A59">
        <f t="shared" si="5"/>
        <v>47</v>
      </c>
      <c r="B59" s="1">
        <f t="shared" si="0"/>
        <v>47088</v>
      </c>
      <c r="C59" s="4">
        <f t="shared" si="1"/>
        <v>659.95573921665743</v>
      </c>
      <c r="D59">
        <f t="shared" si="2"/>
        <v>365.3851099294169</v>
      </c>
      <c r="E59" s="4">
        <f t="shared" si="3"/>
        <v>294.57062928724054</v>
      </c>
      <c r="F59" s="4">
        <f t="shared" si="4"/>
        <v>87692.426383060054</v>
      </c>
    </row>
    <row r="60" spans="1:6" x14ac:dyDescent="0.35">
      <c r="A60">
        <f t="shared" si="5"/>
        <v>48</v>
      </c>
      <c r="B60" s="1">
        <f t="shared" si="0"/>
        <v>47119</v>
      </c>
      <c r="C60" s="4">
        <f t="shared" si="1"/>
        <v>659.95573921665743</v>
      </c>
      <c r="D60">
        <f t="shared" si="2"/>
        <v>364.15773230738677</v>
      </c>
      <c r="E60" s="4">
        <f t="shared" si="3"/>
        <v>295.79800690927067</v>
      </c>
      <c r="F60" s="4">
        <f t="shared" si="4"/>
        <v>87397.855753772819</v>
      </c>
    </row>
    <row r="61" spans="1:6" x14ac:dyDescent="0.35">
      <c r="A61">
        <f t="shared" si="5"/>
        <v>49</v>
      </c>
      <c r="B61" s="1">
        <f t="shared" si="0"/>
        <v>47150</v>
      </c>
      <c r="C61" s="4">
        <f t="shared" si="1"/>
        <v>659.95573921665743</v>
      </c>
      <c r="D61">
        <f t="shared" si="2"/>
        <v>362.92524061193143</v>
      </c>
      <c r="E61" s="4">
        <f t="shared" si="3"/>
        <v>297.03049860472601</v>
      </c>
      <c r="F61" s="4">
        <f t="shared" si="4"/>
        <v>87102.057746863546</v>
      </c>
    </row>
    <row r="62" spans="1:6" x14ac:dyDescent="0.35">
      <c r="A62">
        <f t="shared" si="5"/>
        <v>50</v>
      </c>
      <c r="B62" s="1">
        <f t="shared" si="0"/>
        <v>47178</v>
      </c>
      <c r="C62" s="4">
        <f t="shared" si="1"/>
        <v>659.95573921665743</v>
      </c>
      <c r="D62">
        <f t="shared" si="2"/>
        <v>361.68761353441175</v>
      </c>
      <c r="E62" s="4">
        <f t="shared" si="3"/>
        <v>298.26812568224568</v>
      </c>
      <c r="F62" s="4">
        <f t="shared" si="4"/>
        <v>86805.027248258819</v>
      </c>
    </row>
    <row r="63" spans="1:6" x14ac:dyDescent="0.35">
      <c r="A63">
        <f t="shared" si="5"/>
        <v>51</v>
      </c>
      <c r="B63" s="1">
        <f t="shared" si="0"/>
        <v>47209</v>
      </c>
      <c r="C63" s="4">
        <f t="shared" si="1"/>
        <v>659.95573921665743</v>
      </c>
      <c r="D63">
        <f t="shared" si="2"/>
        <v>360.44482967740242</v>
      </c>
      <c r="E63" s="4">
        <f t="shared" si="3"/>
        <v>299.51090953925501</v>
      </c>
      <c r="F63" s="4">
        <f t="shared" si="4"/>
        <v>86506.759122576579</v>
      </c>
    </row>
    <row r="64" spans="1:6" x14ac:dyDescent="0.35">
      <c r="A64">
        <f t="shared" si="5"/>
        <v>52</v>
      </c>
      <c r="B64" s="1">
        <f t="shared" si="0"/>
        <v>47239</v>
      </c>
      <c r="C64" s="4">
        <f t="shared" si="1"/>
        <v>659.95573921665743</v>
      </c>
      <c r="D64">
        <f t="shared" si="2"/>
        <v>359.19686755432218</v>
      </c>
      <c r="E64" s="4">
        <f t="shared" si="3"/>
        <v>300.75887166233525</v>
      </c>
      <c r="F64" s="4">
        <f t="shared" si="4"/>
        <v>86207.248213037325</v>
      </c>
    </row>
    <row r="65" spans="1:6" x14ac:dyDescent="0.35">
      <c r="A65">
        <f t="shared" si="5"/>
        <v>53</v>
      </c>
      <c r="B65" s="1">
        <f t="shared" si="0"/>
        <v>47270</v>
      </c>
      <c r="C65" s="4">
        <f t="shared" si="1"/>
        <v>659.95573921665743</v>
      </c>
      <c r="D65">
        <f t="shared" si="2"/>
        <v>357.94370558906246</v>
      </c>
      <c r="E65" s="4">
        <f t="shared" si="3"/>
        <v>302.01203362759497</v>
      </c>
      <c r="F65" s="4">
        <f t="shared" si="4"/>
        <v>85906.489341374996</v>
      </c>
    </row>
    <row r="66" spans="1:6" x14ac:dyDescent="0.35">
      <c r="A66">
        <f t="shared" si="5"/>
        <v>54</v>
      </c>
      <c r="B66" s="1">
        <f t="shared" si="0"/>
        <v>47300</v>
      </c>
      <c r="C66" s="4">
        <f t="shared" si="1"/>
        <v>659.95573921665743</v>
      </c>
      <c r="D66">
        <f t="shared" si="2"/>
        <v>356.68532211561416</v>
      </c>
      <c r="E66" s="4">
        <f t="shared" si="3"/>
        <v>303.27041710104328</v>
      </c>
      <c r="F66" s="4">
        <f t="shared" si="4"/>
        <v>85604.477307747395</v>
      </c>
    </row>
    <row r="67" spans="1:6" x14ac:dyDescent="0.35">
      <c r="A67">
        <f t="shared" si="5"/>
        <v>55</v>
      </c>
      <c r="B67" s="1">
        <f t="shared" si="0"/>
        <v>47331</v>
      </c>
      <c r="C67" s="4">
        <f t="shared" si="1"/>
        <v>659.95573921665743</v>
      </c>
      <c r="D67">
        <f t="shared" si="2"/>
        <v>355.42169537769314</v>
      </c>
      <c r="E67" s="4">
        <f t="shared" si="3"/>
        <v>304.53404383896429</v>
      </c>
      <c r="F67" s="4">
        <f t="shared" si="4"/>
        <v>85301.206890646354</v>
      </c>
    </row>
    <row r="68" spans="1:6" x14ac:dyDescent="0.35">
      <c r="A68">
        <f t="shared" si="5"/>
        <v>56</v>
      </c>
      <c r="B68" s="1">
        <f t="shared" si="0"/>
        <v>47362</v>
      </c>
      <c r="C68" s="4">
        <f t="shared" si="1"/>
        <v>659.95573921665743</v>
      </c>
      <c r="D68">
        <f t="shared" si="2"/>
        <v>354.15280352836407</v>
      </c>
      <c r="E68" s="4">
        <f t="shared" si="3"/>
        <v>305.80293568829336</v>
      </c>
      <c r="F68" s="4">
        <f t="shared" si="4"/>
        <v>84996.672846807385</v>
      </c>
    </row>
    <row r="69" spans="1:6" x14ac:dyDescent="0.35">
      <c r="A69">
        <f t="shared" si="5"/>
        <v>57</v>
      </c>
      <c r="B69" s="1">
        <f t="shared" si="0"/>
        <v>47392</v>
      </c>
      <c r="C69" s="4">
        <f t="shared" si="1"/>
        <v>659.95573921665743</v>
      </c>
      <c r="D69">
        <f t="shared" si="2"/>
        <v>352.87862462966291</v>
      </c>
      <c r="E69" s="4">
        <f t="shared" si="3"/>
        <v>307.07711458699453</v>
      </c>
      <c r="F69" s="4">
        <f t="shared" si="4"/>
        <v>84690.869911119094</v>
      </c>
    </row>
    <row r="70" spans="1:6" x14ac:dyDescent="0.35">
      <c r="A70">
        <f t="shared" si="5"/>
        <v>58</v>
      </c>
      <c r="B70" s="1">
        <f t="shared" si="0"/>
        <v>47423</v>
      </c>
      <c r="C70" s="4">
        <f t="shared" si="1"/>
        <v>659.95573921665743</v>
      </c>
      <c r="D70">
        <f t="shared" si="2"/>
        <v>351.59913665221706</v>
      </c>
      <c r="E70" s="4">
        <f t="shared" si="3"/>
        <v>308.35660256444038</v>
      </c>
      <c r="F70" s="4">
        <f t="shared" si="4"/>
        <v>84383.7927965321</v>
      </c>
    </row>
    <row r="71" spans="1:6" x14ac:dyDescent="0.35">
      <c r="A71">
        <f t="shared" si="5"/>
        <v>59</v>
      </c>
      <c r="B71" s="1">
        <f t="shared" si="0"/>
        <v>47453</v>
      </c>
      <c r="C71" s="4">
        <f t="shared" si="1"/>
        <v>659.95573921665743</v>
      </c>
      <c r="D71">
        <f t="shared" si="2"/>
        <v>350.31431747486522</v>
      </c>
      <c r="E71" s="4">
        <f t="shared" si="3"/>
        <v>309.64142174179221</v>
      </c>
      <c r="F71" s="4">
        <f t="shared" si="4"/>
        <v>84075.43619396766</v>
      </c>
    </row>
    <row r="72" spans="1:6" x14ac:dyDescent="0.35">
      <c r="A72">
        <f t="shared" si="5"/>
        <v>60</v>
      </c>
      <c r="B72" s="1">
        <f t="shared" si="0"/>
        <v>47484</v>
      </c>
      <c r="C72" s="4">
        <f t="shared" si="1"/>
        <v>659.95573921665743</v>
      </c>
      <c r="D72">
        <f t="shared" si="2"/>
        <v>349.02414488427445</v>
      </c>
      <c r="E72" s="4">
        <f t="shared" si="3"/>
        <v>310.93159433238299</v>
      </c>
      <c r="F72" s="4">
        <f t="shared" si="4"/>
        <v>83765.794772225869</v>
      </c>
    </row>
    <row r="73" spans="1:6" x14ac:dyDescent="0.35">
      <c r="A73">
        <f t="shared" si="5"/>
        <v>61</v>
      </c>
      <c r="B73" s="1">
        <f t="shared" si="0"/>
        <v>47515</v>
      </c>
      <c r="C73" s="4">
        <f t="shared" si="1"/>
        <v>659.95573921665743</v>
      </c>
      <c r="D73">
        <f t="shared" si="2"/>
        <v>347.72859657455615</v>
      </c>
      <c r="E73" s="4">
        <f t="shared" si="3"/>
        <v>312.22714264210128</v>
      </c>
      <c r="F73" s="4">
        <f t="shared" si="4"/>
        <v>83454.86317789348</v>
      </c>
    </row>
    <row r="74" spans="1:6" x14ac:dyDescent="0.35">
      <c r="A74">
        <f t="shared" si="5"/>
        <v>62</v>
      </c>
      <c r="B74" s="1">
        <f t="shared" si="0"/>
        <v>47543</v>
      </c>
      <c r="C74" s="4">
        <f t="shared" si="1"/>
        <v>659.95573921665743</v>
      </c>
      <c r="D74">
        <f t="shared" si="2"/>
        <v>346.42765014688069</v>
      </c>
      <c r="E74" s="4">
        <f t="shared" si="3"/>
        <v>313.52808906977674</v>
      </c>
      <c r="F74" s="4">
        <f t="shared" si="4"/>
        <v>83142.636035251373</v>
      </c>
    </row>
    <row r="75" spans="1:6" x14ac:dyDescent="0.35">
      <c r="A75">
        <f t="shared" si="5"/>
        <v>63</v>
      </c>
      <c r="B75" s="1">
        <f t="shared" si="0"/>
        <v>47574</v>
      </c>
      <c r="C75" s="4">
        <f t="shared" si="1"/>
        <v>659.95573921665743</v>
      </c>
      <c r="D75">
        <f t="shared" si="2"/>
        <v>345.12128310908997</v>
      </c>
      <c r="E75" s="4">
        <f t="shared" si="3"/>
        <v>314.83445610756746</v>
      </c>
      <c r="F75" s="4">
        <f t="shared" si="4"/>
        <v>82829.107946181597</v>
      </c>
    </row>
    <row r="76" spans="1:6" x14ac:dyDescent="0.35">
      <c r="A76">
        <f t="shared" si="5"/>
        <v>64</v>
      </c>
      <c r="B76" s="1">
        <f t="shared" si="0"/>
        <v>47604</v>
      </c>
      <c r="C76" s="4">
        <f t="shared" si="1"/>
        <v>659.95573921665743</v>
      </c>
      <c r="D76">
        <f t="shared" si="2"/>
        <v>343.80947287530847</v>
      </c>
      <c r="E76" s="4">
        <f t="shared" si="3"/>
        <v>316.14626634134896</v>
      </c>
      <c r="F76" s="4">
        <f t="shared" si="4"/>
        <v>82514.273490074032</v>
      </c>
    </row>
    <row r="77" spans="1:6" x14ac:dyDescent="0.35">
      <c r="A77">
        <f t="shared" si="5"/>
        <v>65</v>
      </c>
      <c r="B77" s="1">
        <f t="shared" si="0"/>
        <v>47635</v>
      </c>
      <c r="C77" s="4">
        <f t="shared" si="1"/>
        <v>659.95573921665743</v>
      </c>
      <c r="D77">
        <f t="shared" si="2"/>
        <v>342.49219676555282</v>
      </c>
      <c r="E77" s="4">
        <f t="shared" si="3"/>
        <v>317.46354245110462</v>
      </c>
      <c r="F77" s="4">
        <f t="shared" si="4"/>
        <v>82198.127223732678</v>
      </c>
    </row>
    <row r="78" spans="1:6" x14ac:dyDescent="0.35">
      <c r="A78">
        <f t="shared" si="5"/>
        <v>66</v>
      </c>
      <c r="B78" s="1">
        <f t="shared" ref="B78:B141" si="6">IF($B$6="ordinary", EDATE($B$1, A78), EDATE($B$1,A78-1))</f>
        <v>47665</v>
      </c>
      <c r="C78" s="4">
        <f t="shared" ref="C78:C141" si="7">$C$10</f>
        <v>659.95573921665743</v>
      </c>
      <c r="D78">
        <f t="shared" ref="D78:D141" si="8">F78*$B$9</f>
        <v>341.1694320053399</v>
      </c>
      <c r="E78" s="4">
        <f t="shared" ref="E78:E141" si="9">C78-D78</f>
        <v>318.78630721131753</v>
      </c>
      <c r="F78" s="4">
        <f t="shared" si="4"/>
        <v>81880.66368128157</v>
      </c>
    </row>
    <row r="79" spans="1:6" x14ac:dyDescent="0.35">
      <c r="A79">
        <f t="shared" si="5"/>
        <v>67</v>
      </c>
      <c r="B79" s="1">
        <f t="shared" si="6"/>
        <v>47696</v>
      </c>
      <c r="C79" s="4">
        <f t="shared" si="7"/>
        <v>659.95573921665743</v>
      </c>
      <c r="D79">
        <f t="shared" si="8"/>
        <v>339.84115572529277</v>
      </c>
      <c r="E79" s="4">
        <f t="shared" si="9"/>
        <v>320.11458349136467</v>
      </c>
      <c r="F79" s="4">
        <f t="shared" ref="F79:F142" si="10">F78-E78</f>
        <v>81561.87737407026</v>
      </c>
    </row>
    <row r="80" spans="1:6" x14ac:dyDescent="0.35">
      <c r="A80">
        <f t="shared" si="5"/>
        <v>68</v>
      </c>
      <c r="B80" s="1">
        <f t="shared" si="6"/>
        <v>47727</v>
      </c>
      <c r="C80" s="4">
        <f t="shared" si="7"/>
        <v>659.95573921665743</v>
      </c>
      <c r="D80">
        <f t="shared" si="8"/>
        <v>338.5073449607454</v>
      </c>
      <c r="E80" s="4">
        <f t="shared" si="9"/>
        <v>321.44839425591204</v>
      </c>
      <c r="F80" s="4">
        <f t="shared" si="10"/>
        <v>81241.762790578898</v>
      </c>
    </row>
    <row r="81" spans="1:6" x14ac:dyDescent="0.35">
      <c r="A81">
        <f t="shared" ref="A81:A144" si="11">A80+1</f>
        <v>69</v>
      </c>
      <c r="B81" s="1">
        <f t="shared" si="6"/>
        <v>47757</v>
      </c>
      <c r="C81" s="4">
        <f t="shared" si="7"/>
        <v>659.95573921665743</v>
      </c>
      <c r="D81">
        <f t="shared" si="8"/>
        <v>337.16797665134573</v>
      </c>
      <c r="E81" s="4">
        <f t="shared" si="9"/>
        <v>322.78776256531171</v>
      </c>
      <c r="F81" s="4">
        <f t="shared" si="10"/>
        <v>80920.314396322981</v>
      </c>
    </row>
    <row r="82" spans="1:6" x14ac:dyDescent="0.35">
      <c r="A82">
        <f t="shared" si="11"/>
        <v>70</v>
      </c>
      <c r="B82" s="1">
        <f t="shared" si="6"/>
        <v>47788</v>
      </c>
      <c r="C82" s="4">
        <f t="shared" si="7"/>
        <v>659.95573921665743</v>
      </c>
      <c r="D82">
        <f t="shared" si="8"/>
        <v>335.82302764065696</v>
      </c>
      <c r="E82" s="4">
        <f t="shared" si="9"/>
        <v>324.13271157600047</v>
      </c>
      <c r="F82" s="4">
        <f t="shared" si="10"/>
        <v>80597.526633757676</v>
      </c>
    </row>
    <row r="83" spans="1:6" x14ac:dyDescent="0.35">
      <c r="A83">
        <f t="shared" si="11"/>
        <v>71</v>
      </c>
      <c r="B83" s="1">
        <f t="shared" si="6"/>
        <v>47818</v>
      </c>
      <c r="C83" s="4">
        <f t="shared" si="7"/>
        <v>659.95573921665743</v>
      </c>
      <c r="D83">
        <f t="shared" si="8"/>
        <v>334.47247467575693</v>
      </c>
      <c r="E83" s="4">
        <f t="shared" si="9"/>
        <v>325.48326454090051</v>
      </c>
      <c r="F83" s="4">
        <f t="shared" si="10"/>
        <v>80273.393922181669</v>
      </c>
    </row>
    <row r="84" spans="1:6" x14ac:dyDescent="0.35">
      <c r="A84">
        <f t="shared" si="11"/>
        <v>72</v>
      </c>
      <c r="B84" s="1">
        <f t="shared" si="6"/>
        <v>47849</v>
      </c>
      <c r="C84" s="4">
        <f t="shared" si="7"/>
        <v>659.95573921665743</v>
      </c>
      <c r="D84">
        <f t="shared" si="8"/>
        <v>333.11629440683652</v>
      </c>
      <c r="E84" s="4">
        <f t="shared" si="9"/>
        <v>326.83944480982092</v>
      </c>
      <c r="F84" s="4">
        <f t="shared" si="10"/>
        <v>79947.910657640765</v>
      </c>
    </row>
    <row r="85" spans="1:6" x14ac:dyDescent="0.35">
      <c r="A85">
        <f t="shared" si="11"/>
        <v>73</v>
      </c>
      <c r="B85" s="1">
        <f t="shared" si="6"/>
        <v>47880</v>
      </c>
      <c r="C85" s="4">
        <f t="shared" si="7"/>
        <v>659.95573921665743</v>
      </c>
      <c r="D85">
        <f t="shared" si="8"/>
        <v>331.75446338679558</v>
      </c>
      <c r="E85" s="4">
        <f t="shared" si="9"/>
        <v>328.20127582986186</v>
      </c>
      <c r="F85" s="4">
        <f t="shared" si="10"/>
        <v>79621.071212830939</v>
      </c>
    </row>
    <row r="86" spans="1:6" x14ac:dyDescent="0.35">
      <c r="A86">
        <f t="shared" si="11"/>
        <v>74</v>
      </c>
      <c r="B86" s="1">
        <f t="shared" si="6"/>
        <v>47908</v>
      </c>
      <c r="C86" s="4">
        <f t="shared" si="7"/>
        <v>659.95573921665743</v>
      </c>
      <c r="D86">
        <f t="shared" si="8"/>
        <v>330.38695807083781</v>
      </c>
      <c r="E86" s="4">
        <f t="shared" si="9"/>
        <v>329.56878114581963</v>
      </c>
      <c r="F86" s="4">
        <f t="shared" si="10"/>
        <v>79292.869937001073</v>
      </c>
    </row>
    <row r="87" spans="1:6" x14ac:dyDescent="0.35">
      <c r="A87">
        <f t="shared" si="11"/>
        <v>75</v>
      </c>
      <c r="B87" s="1">
        <f t="shared" si="6"/>
        <v>47939</v>
      </c>
      <c r="C87" s="4">
        <f t="shared" si="7"/>
        <v>659.95573921665743</v>
      </c>
      <c r="D87">
        <f t="shared" si="8"/>
        <v>329.01375481606357</v>
      </c>
      <c r="E87" s="4">
        <f t="shared" si="9"/>
        <v>330.94198440059387</v>
      </c>
      <c r="F87" s="4">
        <f t="shared" si="10"/>
        <v>78963.301155855253</v>
      </c>
    </row>
    <row r="88" spans="1:6" x14ac:dyDescent="0.35">
      <c r="A88">
        <f t="shared" si="11"/>
        <v>76</v>
      </c>
      <c r="B88" s="1">
        <f t="shared" si="6"/>
        <v>47969</v>
      </c>
      <c r="C88" s="4">
        <f t="shared" si="7"/>
        <v>659.95573921665743</v>
      </c>
      <c r="D88">
        <f t="shared" si="8"/>
        <v>327.63482988106108</v>
      </c>
      <c r="E88" s="4">
        <f t="shared" si="9"/>
        <v>332.32090933559635</v>
      </c>
      <c r="F88" s="4">
        <f t="shared" si="10"/>
        <v>78632.359171454664</v>
      </c>
    </row>
    <row r="89" spans="1:6" x14ac:dyDescent="0.35">
      <c r="A89">
        <f t="shared" si="11"/>
        <v>77</v>
      </c>
      <c r="B89" s="1">
        <f t="shared" si="6"/>
        <v>48000</v>
      </c>
      <c r="C89" s="4">
        <f t="shared" si="7"/>
        <v>659.95573921665743</v>
      </c>
      <c r="D89">
        <f t="shared" si="8"/>
        <v>326.25015942549612</v>
      </c>
      <c r="E89" s="4">
        <f t="shared" si="9"/>
        <v>333.70557979116131</v>
      </c>
      <c r="F89" s="4">
        <f t="shared" si="10"/>
        <v>78300.038262119066</v>
      </c>
    </row>
    <row r="90" spans="1:6" x14ac:dyDescent="0.35">
      <c r="A90">
        <f t="shared" si="11"/>
        <v>78</v>
      </c>
      <c r="B90" s="1">
        <f t="shared" si="6"/>
        <v>48030</v>
      </c>
      <c r="C90" s="4">
        <f t="shared" si="7"/>
        <v>659.95573921665743</v>
      </c>
      <c r="D90">
        <f t="shared" si="8"/>
        <v>324.85971950969963</v>
      </c>
      <c r="E90" s="4">
        <f t="shared" si="9"/>
        <v>335.0960197069578</v>
      </c>
      <c r="F90" s="4">
        <f t="shared" si="10"/>
        <v>77966.332682327906</v>
      </c>
    </row>
    <row r="91" spans="1:6" x14ac:dyDescent="0.35">
      <c r="A91">
        <f t="shared" si="11"/>
        <v>79</v>
      </c>
      <c r="B91" s="1">
        <f t="shared" si="6"/>
        <v>48061</v>
      </c>
      <c r="C91" s="4">
        <f t="shared" si="7"/>
        <v>659.95573921665743</v>
      </c>
      <c r="D91">
        <f t="shared" si="8"/>
        <v>323.46348609425399</v>
      </c>
      <c r="E91" s="4">
        <f t="shared" si="9"/>
        <v>336.49225312240344</v>
      </c>
      <c r="F91" s="4">
        <f t="shared" si="10"/>
        <v>77631.236662620955</v>
      </c>
    </row>
    <row r="92" spans="1:6" x14ac:dyDescent="0.35">
      <c r="A92">
        <f t="shared" si="11"/>
        <v>80</v>
      </c>
      <c r="B92" s="1">
        <f t="shared" si="6"/>
        <v>48092</v>
      </c>
      <c r="C92" s="4">
        <f t="shared" si="7"/>
        <v>659.95573921665743</v>
      </c>
      <c r="D92">
        <f t="shared" si="8"/>
        <v>322.0614350395773</v>
      </c>
      <c r="E92" s="4">
        <f t="shared" si="9"/>
        <v>337.89430417708013</v>
      </c>
      <c r="F92" s="4">
        <f t="shared" si="10"/>
        <v>77294.744409498555</v>
      </c>
    </row>
    <row r="93" spans="1:6" x14ac:dyDescent="0.35">
      <c r="A93">
        <f t="shared" si="11"/>
        <v>81</v>
      </c>
      <c r="B93" s="1">
        <f t="shared" si="6"/>
        <v>48122</v>
      </c>
      <c r="C93" s="4">
        <f t="shared" si="7"/>
        <v>659.95573921665743</v>
      </c>
      <c r="D93">
        <f t="shared" si="8"/>
        <v>320.65354210550612</v>
      </c>
      <c r="E93" s="4">
        <f t="shared" si="9"/>
        <v>339.30219711115132</v>
      </c>
      <c r="F93" s="4">
        <f t="shared" si="10"/>
        <v>76956.850105321471</v>
      </c>
    </row>
    <row r="94" spans="1:6" x14ac:dyDescent="0.35">
      <c r="A94">
        <f t="shared" si="11"/>
        <v>82</v>
      </c>
      <c r="B94" s="1">
        <f t="shared" si="6"/>
        <v>48153</v>
      </c>
      <c r="C94" s="4">
        <f t="shared" si="7"/>
        <v>659.95573921665743</v>
      </c>
      <c r="D94">
        <f t="shared" si="8"/>
        <v>319.23978295087636</v>
      </c>
      <c r="E94" s="4">
        <f t="shared" si="9"/>
        <v>340.71595626578107</v>
      </c>
      <c r="F94" s="4">
        <f t="shared" si="10"/>
        <v>76617.547908210327</v>
      </c>
    </row>
    <row r="95" spans="1:6" x14ac:dyDescent="0.35">
      <c r="A95">
        <f t="shared" si="11"/>
        <v>83</v>
      </c>
      <c r="B95" s="1">
        <f t="shared" si="6"/>
        <v>48183</v>
      </c>
      <c r="C95" s="4">
        <f t="shared" si="7"/>
        <v>659.95573921665743</v>
      </c>
      <c r="D95">
        <f t="shared" si="8"/>
        <v>317.82013313310227</v>
      </c>
      <c r="E95" s="4">
        <f t="shared" si="9"/>
        <v>342.13560608355516</v>
      </c>
      <c r="F95" s="4">
        <f t="shared" si="10"/>
        <v>76276.83195194455</v>
      </c>
    </row>
    <row r="96" spans="1:6" x14ac:dyDescent="0.35">
      <c r="A96">
        <f t="shared" si="11"/>
        <v>84</v>
      </c>
      <c r="B96" s="1">
        <f t="shared" si="6"/>
        <v>48214</v>
      </c>
      <c r="C96" s="4">
        <f t="shared" si="7"/>
        <v>659.95573921665743</v>
      </c>
      <c r="D96">
        <f t="shared" si="8"/>
        <v>316.39456810775414</v>
      </c>
      <c r="E96" s="4">
        <f t="shared" si="9"/>
        <v>343.5611711089033</v>
      </c>
      <c r="F96" s="4">
        <f t="shared" si="10"/>
        <v>75934.696345860997</v>
      </c>
    </row>
    <row r="97" spans="1:6" x14ac:dyDescent="0.35">
      <c r="A97">
        <f t="shared" si="11"/>
        <v>85</v>
      </c>
      <c r="B97" s="1">
        <f t="shared" si="6"/>
        <v>48245</v>
      </c>
      <c r="C97" s="4">
        <f t="shared" si="7"/>
        <v>659.95573921665743</v>
      </c>
      <c r="D97">
        <f t="shared" si="8"/>
        <v>314.96306322813371</v>
      </c>
      <c r="E97" s="4">
        <f t="shared" si="9"/>
        <v>344.99267598852373</v>
      </c>
      <c r="F97" s="4">
        <f t="shared" si="10"/>
        <v>75591.135174752097</v>
      </c>
    </row>
    <row r="98" spans="1:6" x14ac:dyDescent="0.35">
      <c r="A98">
        <f t="shared" si="11"/>
        <v>86</v>
      </c>
      <c r="B98" s="1">
        <f t="shared" si="6"/>
        <v>48274</v>
      </c>
      <c r="C98" s="4">
        <f t="shared" si="7"/>
        <v>659.95573921665743</v>
      </c>
      <c r="D98">
        <f t="shared" si="8"/>
        <v>313.52559374484821</v>
      </c>
      <c r="E98" s="4">
        <f t="shared" si="9"/>
        <v>346.43014547180923</v>
      </c>
      <c r="F98" s="4">
        <f t="shared" si="10"/>
        <v>75246.142498763569</v>
      </c>
    </row>
    <row r="99" spans="1:6" x14ac:dyDescent="0.35">
      <c r="A99">
        <f t="shared" si="11"/>
        <v>87</v>
      </c>
      <c r="B99" s="1">
        <f t="shared" si="6"/>
        <v>48305</v>
      </c>
      <c r="C99" s="4">
        <f t="shared" si="7"/>
        <v>659.95573921665743</v>
      </c>
      <c r="D99">
        <f t="shared" si="8"/>
        <v>312.08213480538234</v>
      </c>
      <c r="E99" s="4">
        <f t="shared" si="9"/>
        <v>347.8736044112751</v>
      </c>
      <c r="F99" s="4">
        <f t="shared" si="10"/>
        <v>74899.712353291761</v>
      </c>
    </row>
    <row r="100" spans="1:6" x14ac:dyDescent="0.35">
      <c r="A100">
        <f t="shared" si="11"/>
        <v>88</v>
      </c>
      <c r="B100" s="1">
        <f t="shared" si="6"/>
        <v>48335</v>
      </c>
      <c r="C100" s="4">
        <f t="shared" si="7"/>
        <v>659.95573921665743</v>
      </c>
      <c r="D100">
        <f t="shared" si="8"/>
        <v>310.63266145366867</v>
      </c>
      <c r="E100" s="4">
        <f t="shared" si="9"/>
        <v>349.32307776298876</v>
      </c>
      <c r="F100" s="4">
        <f t="shared" si="10"/>
        <v>74551.838748880487</v>
      </c>
    </row>
    <row r="101" spans="1:6" x14ac:dyDescent="0.35">
      <c r="A101">
        <f t="shared" si="11"/>
        <v>89</v>
      </c>
      <c r="B101" s="1">
        <f t="shared" si="6"/>
        <v>48366</v>
      </c>
      <c r="C101" s="4">
        <f t="shared" si="7"/>
        <v>659.95573921665743</v>
      </c>
      <c r="D101">
        <f t="shared" si="8"/>
        <v>309.17714862965624</v>
      </c>
      <c r="E101" s="4">
        <f t="shared" si="9"/>
        <v>350.77859058700119</v>
      </c>
      <c r="F101" s="4">
        <f t="shared" si="10"/>
        <v>74202.515671117493</v>
      </c>
    </row>
    <row r="102" spans="1:6" x14ac:dyDescent="0.35">
      <c r="A102">
        <f t="shared" si="11"/>
        <v>90</v>
      </c>
      <c r="B102" s="1">
        <f t="shared" si="6"/>
        <v>48396</v>
      </c>
      <c r="C102" s="4">
        <f t="shared" si="7"/>
        <v>659.95573921665743</v>
      </c>
      <c r="D102">
        <f t="shared" si="8"/>
        <v>307.71557116887709</v>
      </c>
      <c r="E102" s="4">
        <f t="shared" si="9"/>
        <v>352.24016804778034</v>
      </c>
      <c r="F102" s="4">
        <f t="shared" si="10"/>
        <v>73851.737080530496</v>
      </c>
    </row>
    <row r="103" spans="1:6" x14ac:dyDescent="0.35">
      <c r="A103">
        <f t="shared" si="11"/>
        <v>91</v>
      </c>
      <c r="B103" s="1">
        <f t="shared" si="6"/>
        <v>48427</v>
      </c>
      <c r="C103" s="4">
        <f t="shared" si="7"/>
        <v>659.95573921665743</v>
      </c>
      <c r="D103">
        <f t="shared" si="8"/>
        <v>306.24790380201131</v>
      </c>
      <c r="E103" s="4">
        <f t="shared" si="9"/>
        <v>353.70783541464613</v>
      </c>
      <c r="F103" s="4">
        <f t="shared" si="10"/>
        <v>73499.496912482718</v>
      </c>
    </row>
    <row r="104" spans="1:6" x14ac:dyDescent="0.35">
      <c r="A104">
        <f t="shared" si="11"/>
        <v>92</v>
      </c>
      <c r="B104" s="1">
        <f t="shared" si="6"/>
        <v>48458</v>
      </c>
      <c r="C104" s="4">
        <f t="shared" si="7"/>
        <v>659.95573921665743</v>
      </c>
      <c r="D104">
        <f t="shared" si="8"/>
        <v>304.77412115445026</v>
      </c>
      <c r="E104" s="4">
        <f t="shared" si="9"/>
        <v>355.18161806220718</v>
      </c>
      <c r="F104" s="4">
        <f t="shared" si="10"/>
        <v>73145.789077068068</v>
      </c>
    </row>
    <row r="105" spans="1:6" x14ac:dyDescent="0.35">
      <c r="A105">
        <f t="shared" si="11"/>
        <v>93</v>
      </c>
      <c r="B105" s="1">
        <f t="shared" si="6"/>
        <v>48488</v>
      </c>
      <c r="C105" s="4">
        <f t="shared" si="7"/>
        <v>659.95573921665743</v>
      </c>
      <c r="D105">
        <f t="shared" si="8"/>
        <v>303.29419774585773</v>
      </c>
      <c r="E105" s="4">
        <f t="shared" si="9"/>
        <v>356.6615414707997</v>
      </c>
      <c r="F105" s="4">
        <f t="shared" si="10"/>
        <v>72790.607459005856</v>
      </c>
    </row>
    <row r="106" spans="1:6" x14ac:dyDescent="0.35">
      <c r="A106">
        <f t="shared" si="11"/>
        <v>94</v>
      </c>
      <c r="B106" s="1">
        <f t="shared" si="6"/>
        <v>48519</v>
      </c>
      <c r="C106" s="4">
        <f t="shared" si="7"/>
        <v>659.95573921665743</v>
      </c>
      <c r="D106">
        <f t="shared" si="8"/>
        <v>301.80810798972936</v>
      </c>
      <c r="E106" s="4">
        <f t="shared" si="9"/>
        <v>358.14763122692807</v>
      </c>
      <c r="F106" s="4">
        <f t="shared" si="10"/>
        <v>72433.945917535049</v>
      </c>
    </row>
    <row r="107" spans="1:6" x14ac:dyDescent="0.35">
      <c r="A107">
        <f t="shared" si="11"/>
        <v>95</v>
      </c>
      <c r="B107" s="1">
        <f t="shared" si="6"/>
        <v>48549</v>
      </c>
      <c r="C107" s="4">
        <f t="shared" si="7"/>
        <v>659.95573921665743</v>
      </c>
      <c r="D107">
        <f t="shared" si="8"/>
        <v>300.31582619295051</v>
      </c>
      <c r="E107" s="4">
        <f t="shared" si="9"/>
        <v>359.63991302370692</v>
      </c>
      <c r="F107" s="4">
        <f t="shared" si="10"/>
        <v>72075.798286308127</v>
      </c>
    </row>
    <row r="108" spans="1:6" x14ac:dyDescent="0.35">
      <c r="A108">
        <f t="shared" si="11"/>
        <v>96</v>
      </c>
      <c r="B108" s="1">
        <f t="shared" si="6"/>
        <v>48580</v>
      </c>
      <c r="C108" s="4">
        <f t="shared" si="7"/>
        <v>659.95573921665743</v>
      </c>
      <c r="D108">
        <f t="shared" si="8"/>
        <v>298.81732655535171</v>
      </c>
      <c r="E108" s="4">
        <f t="shared" si="9"/>
        <v>361.13841266130572</v>
      </c>
      <c r="F108" s="4">
        <f t="shared" si="10"/>
        <v>71716.158373284416</v>
      </c>
    </row>
    <row r="109" spans="1:6" x14ac:dyDescent="0.35">
      <c r="A109">
        <f t="shared" si="11"/>
        <v>97</v>
      </c>
      <c r="B109" s="1">
        <f t="shared" si="6"/>
        <v>48611</v>
      </c>
      <c r="C109" s="4">
        <f t="shared" si="7"/>
        <v>659.95573921665743</v>
      </c>
      <c r="D109">
        <f t="shared" si="8"/>
        <v>297.31258316926295</v>
      </c>
      <c r="E109" s="4">
        <f t="shared" si="9"/>
        <v>362.64315604739448</v>
      </c>
      <c r="F109" s="4">
        <f t="shared" si="10"/>
        <v>71355.019960623104</v>
      </c>
    </row>
    <row r="110" spans="1:6" x14ac:dyDescent="0.35">
      <c r="A110">
        <f t="shared" si="11"/>
        <v>98</v>
      </c>
      <c r="B110" s="1">
        <f t="shared" si="6"/>
        <v>48639</v>
      </c>
      <c r="C110" s="4">
        <f t="shared" si="7"/>
        <v>659.95573921665743</v>
      </c>
      <c r="D110">
        <f t="shared" si="8"/>
        <v>295.80157001906542</v>
      </c>
      <c r="E110" s="4">
        <f t="shared" si="9"/>
        <v>364.15416919759201</v>
      </c>
      <c r="F110" s="4">
        <f t="shared" si="10"/>
        <v>70992.376804575702</v>
      </c>
    </row>
    <row r="111" spans="1:6" x14ac:dyDescent="0.35">
      <c r="A111">
        <f t="shared" si="11"/>
        <v>99</v>
      </c>
      <c r="B111" s="1">
        <f t="shared" si="6"/>
        <v>48670</v>
      </c>
      <c r="C111" s="4">
        <f t="shared" si="7"/>
        <v>659.95573921665743</v>
      </c>
      <c r="D111">
        <f t="shared" si="8"/>
        <v>294.28426098074215</v>
      </c>
      <c r="E111" s="4">
        <f t="shared" si="9"/>
        <v>365.67147823591529</v>
      </c>
      <c r="F111" s="4">
        <f t="shared" si="10"/>
        <v>70628.222635378115</v>
      </c>
    </row>
    <row r="112" spans="1:6" x14ac:dyDescent="0.35">
      <c r="A112">
        <f t="shared" si="11"/>
        <v>100</v>
      </c>
      <c r="B112" s="1">
        <f t="shared" si="6"/>
        <v>48700</v>
      </c>
      <c r="C112" s="4">
        <f t="shared" si="7"/>
        <v>659.95573921665743</v>
      </c>
      <c r="D112">
        <f t="shared" si="8"/>
        <v>292.76062982142582</v>
      </c>
      <c r="E112" s="4">
        <f t="shared" si="9"/>
        <v>367.19510939523161</v>
      </c>
      <c r="F112" s="4">
        <f t="shared" si="10"/>
        <v>70262.551157142196</v>
      </c>
    </row>
    <row r="113" spans="1:6" x14ac:dyDescent="0.35">
      <c r="A113">
        <f t="shared" si="11"/>
        <v>101</v>
      </c>
      <c r="B113" s="1">
        <f t="shared" si="6"/>
        <v>48731</v>
      </c>
      <c r="C113" s="4">
        <f t="shared" si="7"/>
        <v>659.95573921665743</v>
      </c>
      <c r="D113">
        <f t="shared" si="8"/>
        <v>291.23065019894568</v>
      </c>
      <c r="E113" s="4">
        <f t="shared" si="9"/>
        <v>368.72508901771175</v>
      </c>
      <c r="F113" s="4">
        <f t="shared" si="10"/>
        <v>69895.356047746958</v>
      </c>
    </row>
    <row r="114" spans="1:6" x14ac:dyDescent="0.35">
      <c r="A114">
        <f t="shared" si="11"/>
        <v>102</v>
      </c>
      <c r="B114" s="1">
        <f t="shared" si="6"/>
        <v>48761</v>
      </c>
      <c r="C114" s="4">
        <f t="shared" si="7"/>
        <v>659.95573921665743</v>
      </c>
      <c r="D114">
        <f t="shared" si="8"/>
        <v>289.69429566137188</v>
      </c>
      <c r="E114" s="4">
        <f t="shared" si="9"/>
        <v>370.26144355528555</v>
      </c>
      <c r="F114" s="4">
        <f t="shared" si="10"/>
        <v>69526.630958729249</v>
      </c>
    </row>
    <row r="115" spans="1:6" x14ac:dyDescent="0.35">
      <c r="A115">
        <f t="shared" si="11"/>
        <v>103</v>
      </c>
      <c r="B115" s="1">
        <f t="shared" si="6"/>
        <v>48792</v>
      </c>
      <c r="C115" s="4">
        <f t="shared" si="7"/>
        <v>659.95573921665743</v>
      </c>
      <c r="D115">
        <f t="shared" si="8"/>
        <v>288.15153964655821</v>
      </c>
      <c r="E115" s="4">
        <f t="shared" si="9"/>
        <v>371.80419957009923</v>
      </c>
      <c r="F115" s="4">
        <f t="shared" si="10"/>
        <v>69156.369515173967</v>
      </c>
    </row>
    <row r="116" spans="1:6" x14ac:dyDescent="0.35">
      <c r="A116">
        <f t="shared" si="11"/>
        <v>104</v>
      </c>
      <c r="B116" s="1">
        <f t="shared" si="6"/>
        <v>48823</v>
      </c>
      <c r="C116" s="4">
        <f t="shared" si="7"/>
        <v>659.95573921665743</v>
      </c>
      <c r="D116">
        <f t="shared" si="8"/>
        <v>286.60235548168276</v>
      </c>
      <c r="E116" s="4">
        <f t="shared" si="9"/>
        <v>373.35338373497467</v>
      </c>
      <c r="F116" s="4">
        <f t="shared" si="10"/>
        <v>68784.565315603861</v>
      </c>
    </row>
    <row r="117" spans="1:6" x14ac:dyDescent="0.35">
      <c r="A117">
        <f t="shared" si="11"/>
        <v>105</v>
      </c>
      <c r="B117" s="1">
        <f t="shared" si="6"/>
        <v>48853</v>
      </c>
      <c r="C117" s="4">
        <f t="shared" si="7"/>
        <v>659.95573921665743</v>
      </c>
      <c r="D117">
        <f t="shared" si="8"/>
        <v>285.04671638278705</v>
      </c>
      <c r="E117" s="4">
        <f t="shared" si="9"/>
        <v>374.90902283387038</v>
      </c>
      <c r="F117" s="4">
        <f t="shared" si="10"/>
        <v>68411.211931868893</v>
      </c>
    </row>
    <row r="118" spans="1:6" x14ac:dyDescent="0.35">
      <c r="A118">
        <f t="shared" si="11"/>
        <v>106</v>
      </c>
      <c r="B118" s="1">
        <f t="shared" si="6"/>
        <v>48884</v>
      </c>
      <c r="C118" s="4">
        <f t="shared" si="7"/>
        <v>659.95573921665743</v>
      </c>
      <c r="D118">
        <f t="shared" si="8"/>
        <v>283.48459545431257</v>
      </c>
      <c r="E118" s="4">
        <f t="shared" si="9"/>
        <v>376.47114376234487</v>
      </c>
      <c r="F118" s="4">
        <f t="shared" si="10"/>
        <v>68036.302909035017</v>
      </c>
    </row>
    <row r="119" spans="1:6" x14ac:dyDescent="0.35">
      <c r="A119">
        <f t="shared" si="11"/>
        <v>107</v>
      </c>
      <c r="B119" s="1">
        <f t="shared" si="6"/>
        <v>48914</v>
      </c>
      <c r="C119" s="4">
        <f t="shared" si="7"/>
        <v>659.95573921665743</v>
      </c>
      <c r="D119">
        <f t="shared" si="8"/>
        <v>281.91596568863611</v>
      </c>
      <c r="E119" s="4">
        <f t="shared" si="9"/>
        <v>378.03977352802133</v>
      </c>
      <c r="F119" s="4">
        <f t="shared" si="10"/>
        <v>67659.831765272669</v>
      </c>
    </row>
    <row r="120" spans="1:6" x14ac:dyDescent="0.35">
      <c r="A120">
        <f t="shared" si="11"/>
        <v>108</v>
      </c>
      <c r="B120" s="1">
        <f t="shared" si="6"/>
        <v>48945</v>
      </c>
      <c r="C120" s="4">
        <f t="shared" si="7"/>
        <v>659.95573921665743</v>
      </c>
      <c r="D120">
        <f t="shared" si="8"/>
        <v>280.34079996560268</v>
      </c>
      <c r="E120" s="4">
        <f t="shared" si="9"/>
        <v>379.61493925105475</v>
      </c>
      <c r="F120" s="4">
        <f t="shared" si="10"/>
        <v>67281.791991744642</v>
      </c>
    </row>
    <row r="121" spans="1:6" x14ac:dyDescent="0.35">
      <c r="A121">
        <f t="shared" si="11"/>
        <v>109</v>
      </c>
      <c r="B121" s="1">
        <f t="shared" si="6"/>
        <v>48976</v>
      </c>
      <c r="C121" s="4">
        <f t="shared" si="7"/>
        <v>659.95573921665743</v>
      </c>
      <c r="D121">
        <f t="shared" si="8"/>
        <v>278.75907105205658</v>
      </c>
      <c r="E121" s="4">
        <f t="shared" si="9"/>
        <v>381.19666816460085</v>
      </c>
      <c r="F121" s="4">
        <f t="shared" si="10"/>
        <v>66902.177052493586</v>
      </c>
    </row>
    <row r="122" spans="1:6" x14ac:dyDescent="0.35">
      <c r="A122">
        <f t="shared" si="11"/>
        <v>110</v>
      </c>
      <c r="B122" s="1">
        <f t="shared" si="6"/>
        <v>49004</v>
      </c>
      <c r="C122" s="4">
        <f t="shared" si="7"/>
        <v>659.95573921665743</v>
      </c>
      <c r="D122">
        <f t="shared" si="8"/>
        <v>277.17075160137074</v>
      </c>
      <c r="E122" s="4">
        <f t="shared" si="9"/>
        <v>382.7849876152867</v>
      </c>
      <c r="F122" s="4">
        <f t="shared" si="10"/>
        <v>66520.980384328985</v>
      </c>
    </row>
    <row r="123" spans="1:6" x14ac:dyDescent="0.35">
      <c r="A123">
        <f t="shared" si="11"/>
        <v>111</v>
      </c>
      <c r="B123" s="1">
        <f t="shared" si="6"/>
        <v>49035</v>
      </c>
      <c r="C123" s="4">
        <f t="shared" si="7"/>
        <v>659.95573921665743</v>
      </c>
      <c r="D123">
        <f t="shared" si="8"/>
        <v>275.57581415297375</v>
      </c>
      <c r="E123" s="4">
        <f t="shared" si="9"/>
        <v>384.37992506368369</v>
      </c>
      <c r="F123" s="4">
        <f t="shared" si="10"/>
        <v>66138.195396713694</v>
      </c>
    </row>
    <row r="124" spans="1:6" x14ac:dyDescent="0.35">
      <c r="A124">
        <f t="shared" si="11"/>
        <v>112</v>
      </c>
      <c r="B124" s="1">
        <f t="shared" si="6"/>
        <v>49065</v>
      </c>
      <c r="C124" s="4">
        <f t="shared" si="7"/>
        <v>659.95573921665743</v>
      </c>
      <c r="D124">
        <f t="shared" si="8"/>
        <v>273.97423113187506</v>
      </c>
      <c r="E124" s="4">
        <f t="shared" si="9"/>
        <v>385.98150808478238</v>
      </c>
      <c r="F124" s="4">
        <f t="shared" si="10"/>
        <v>65753.815471650014</v>
      </c>
    </row>
    <row r="125" spans="1:6" x14ac:dyDescent="0.35">
      <c r="A125">
        <f t="shared" si="11"/>
        <v>113</v>
      </c>
      <c r="B125" s="1">
        <f t="shared" si="6"/>
        <v>49096</v>
      </c>
      <c r="C125" s="4">
        <f t="shared" si="7"/>
        <v>659.95573921665743</v>
      </c>
      <c r="D125">
        <f t="shared" si="8"/>
        <v>272.36597484818844</v>
      </c>
      <c r="E125" s="4">
        <f t="shared" si="9"/>
        <v>387.58976436846899</v>
      </c>
      <c r="F125" s="4">
        <f t="shared" si="10"/>
        <v>65367.83396356523</v>
      </c>
    </row>
    <row r="126" spans="1:6" x14ac:dyDescent="0.35">
      <c r="A126">
        <f t="shared" si="11"/>
        <v>114</v>
      </c>
      <c r="B126" s="1">
        <f t="shared" si="6"/>
        <v>49126</v>
      </c>
      <c r="C126" s="4">
        <f t="shared" si="7"/>
        <v>659.95573921665743</v>
      </c>
      <c r="D126">
        <f t="shared" si="8"/>
        <v>270.75101749665316</v>
      </c>
      <c r="E126" s="4">
        <f t="shared" si="9"/>
        <v>389.20472172000427</v>
      </c>
      <c r="F126" s="4">
        <f t="shared" si="10"/>
        <v>64980.244199196764</v>
      </c>
    </row>
    <row r="127" spans="1:6" x14ac:dyDescent="0.35">
      <c r="A127">
        <f t="shared" si="11"/>
        <v>115</v>
      </c>
      <c r="B127" s="1">
        <f t="shared" si="6"/>
        <v>49157</v>
      </c>
      <c r="C127" s="4">
        <f t="shared" si="7"/>
        <v>659.95573921665743</v>
      </c>
      <c r="D127">
        <f t="shared" si="8"/>
        <v>269.12933115615317</v>
      </c>
      <c r="E127" s="4">
        <f t="shared" si="9"/>
        <v>390.82640806050426</v>
      </c>
      <c r="F127" s="4">
        <f t="shared" si="10"/>
        <v>64591.039477476763</v>
      </c>
    </row>
    <row r="128" spans="1:6" x14ac:dyDescent="0.35">
      <c r="A128">
        <f t="shared" si="11"/>
        <v>116</v>
      </c>
      <c r="B128" s="1">
        <f t="shared" si="6"/>
        <v>49188</v>
      </c>
      <c r="C128" s="4">
        <f t="shared" si="7"/>
        <v>659.95573921665743</v>
      </c>
      <c r="D128">
        <f t="shared" si="8"/>
        <v>267.50088778923441</v>
      </c>
      <c r="E128" s="4">
        <f t="shared" si="9"/>
        <v>392.45485142742302</v>
      </c>
      <c r="F128" s="4">
        <f t="shared" si="10"/>
        <v>64200.213069416255</v>
      </c>
    </row>
    <row r="129" spans="1:6" x14ac:dyDescent="0.35">
      <c r="A129">
        <f t="shared" si="11"/>
        <v>117</v>
      </c>
      <c r="B129" s="1">
        <f t="shared" si="6"/>
        <v>49218</v>
      </c>
      <c r="C129" s="4">
        <f t="shared" si="7"/>
        <v>659.95573921665743</v>
      </c>
      <c r="D129">
        <f t="shared" si="8"/>
        <v>265.86565924162016</v>
      </c>
      <c r="E129" s="4">
        <f t="shared" si="9"/>
        <v>394.09007997503727</v>
      </c>
      <c r="F129" s="4">
        <f t="shared" si="10"/>
        <v>63807.758217988834</v>
      </c>
    </row>
    <row r="130" spans="1:6" x14ac:dyDescent="0.35">
      <c r="A130">
        <f t="shared" si="11"/>
        <v>118</v>
      </c>
      <c r="B130" s="1">
        <f t="shared" si="6"/>
        <v>49249</v>
      </c>
      <c r="C130" s="4">
        <f t="shared" si="7"/>
        <v>659.95573921665743</v>
      </c>
      <c r="D130">
        <f t="shared" si="8"/>
        <v>264.22361724172413</v>
      </c>
      <c r="E130" s="4">
        <f t="shared" si="9"/>
        <v>395.73212197493331</v>
      </c>
      <c r="F130" s="4">
        <f t="shared" si="10"/>
        <v>63413.668138013796</v>
      </c>
    </row>
    <row r="131" spans="1:6" x14ac:dyDescent="0.35">
      <c r="A131">
        <f t="shared" si="11"/>
        <v>119</v>
      </c>
      <c r="B131" s="1">
        <f t="shared" si="6"/>
        <v>49279</v>
      </c>
      <c r="C131" s="4">
        <f t="shared" si="7"/>
        <v>659.95573921665743</v>
      </c>
      <c r="D131">
        <f t="shared" si="8"/>
        <v>262.5747334001619</v>
      </c>
      <c r="E131" s="4">
        <f t="shared" si="9"/>
        <v>397.38100581649553</v>
      </c>
      <c r="F131" s="4">
        <f t="shared" si="10"/>
        <v>63017.936016038861</v>
      </c>
    </row>
    <row r="132" spans="1:6" x14ac:dyDescent="0.35">
      <c r="A132">
        <f t="shared" si="11"/>
        <v>120</v>
      </c>
      <c r="B132" s="1">
        <f t="shared" si="6"/>
        <v>49310</v>
      </c>
      <c r="C132" s="4">
        <f t="shared" si="7"/>
        <v>659.95573921665743</v>
      </c>
      <c r="D132">
        <f t="shared" si="8"/>
        <v>260.91897920925987</v>
      </c>
      <c r="E132" s="4">
        <f t="shared" si="9"/>
        <v>399.03676000739756</v>
      </c>
      <c r="F132" s="4">
        <f t="shared" si="10"/>
        <v>62620.555010222364</v>
      </c>
    </row>
    <row r="133" spans="1:6" x14ac:dyDescent="0.35">
      <c r="A133">
        <f t="shared" si="11"/>
        <v>121</v>
      </c>
      <c r="B133" s="1">
        <f t="shared" si="6"/>
        <v>49341</v>
      </c>
      <c r="C133" s="4">
        <f t="shared" si="7"/>
        <v>659.95573921665743</v>
      </c>
      <c r="D133">
        <f t="shared" si="8"/>
        <v>259.25632604256236</v>
      </c>
      <c r="E133" s="4">
        <f t="shared" si="9"/>
        <v>400.69941317409507</v>
      </c>
      <c r="F133" s="4">
        <f t="shared" si="10"/>
        <v>62221.518250214969</v>
      </c>
    </row>
    <row r="134" spans="1:6" x14ac:dyDescent="0.35">
      <c r="A134">
        <f t="shared" si="11"/>
        <v>122</v>
      </c>
      <c r="B134" s="1">
        <f t="shared" si="6"/>
        <v>49369</v>
      </c>
      <c r="C134" s="4">
        <f t="shared" si="7"/>
        <v>659.95573921665743</v>
      </c>
      <c r="D134">
        <f t="shared" si="8"/>
        <v>257.586745154337</v>
      </c>
      <c r="E134" s="4">
        <f t="shared" si="9"/>
        <v>402.36899406232044</v>
      </c>
      <c r="F134" s="4">
        <f t="shared" si="10"/>
        <v>61820.818837040875</v>
      </c>
    </row>
    <row r="135" spans="1:6" x14ac:dyDescent="0.35">
      <c r="A135">
        <f t="shared" si="11"/>
        <v>123</v>
      </c>
      <c r="B135" s="1">
        <f t="shared" si="6"/>
        <v>49400</v>
      </c>
      <c r="C135" s="4">
        <f t="shared" si="7"/>
        <v>659.95573921665743</v>
      </c>
      <c r="D135">
        <f t="shared" si="8"/>
        <v>255.9102076790773</v>
      </c>
      <c r="E135" s="4">
        <f t="shared" si="9"/>
        <v>404.04553153758013</v>
      </c>
      <c r="F135" s="4">
        <f t="shared" si="10"/>
        <v>61418.449842978553</v>
      </c>
    </row>
    <row r="136" spans="1:6" x14ac:dyDescent="0.35">
      <c r="A136">
        <f t="shared" si="11"/>
        <v>124</v>
      </c>
      <c r="B136" s="1">
        <f t="shared" si="6"/>
        <v>49430</v>
      </c>
      <c r="C136" s="4">
        <f t="shared" si="7"/>
        <v>659.95573921665743</v>
      </c>
      <c r="D136">
        <f t="shared" si="8"/>
        <v>254.22668463100405</v>
      </c>
      <c r="E136" s="4">
        <f t="shared" si="9"/>
        <v>405.72905458565339</v>
      </c>
      <c r="F136" s="4">
        <f t="shared" si="10"/>
        <v>61014.404311440972</v>
      </c>
    </row>
    <row r="137" spans="1:6" x14ac:dyDescent="0.35">
      <c r="A137">
        <f t="shared" si="11"/>
        <v>125</v>
      </c>
      <c r="B137" s="1">
        <f t="shared" si="6"/>
        <v>49461</v>
      </c>
      <c r="C137" s="4">
        <f t="shared" si="7"/>
        <v>659.95573921665743</v>
      </c>
      <c r="D137">
        <f t="shared" si="8"/>
        <v>252.53614690356383</v>
      </c>
      <c r="E137" s="4">
        <f t="shared" si="9"/>
        <v>407.41959231309363</v>
      </c>
      <c r="F137" s="4">
        <f t="shared" si="10"/>
        <v>60608.67525685532</v>
      </c>
    </row>
    <row r="138" spans="1:6" x14ac:dyDescent="0.35">
      <c r="A138">
        <f t="shared" si="11"/>
        <v>126</v>
      </c>
      <c r="B138" s="1">
        <f t="shared" si="6"/>
        <v>49491</v>
      </c>
      <c r="C138" s="4">
        <f t="shared" si="7"/>
        <v>659.95573921665743</v>
      </c>
      <c r="D138">
        <f t="shared" si="8"/>
        <v>250.83856526892595</v>
      </c>
      <c r="E138" s="4">
        <f t="shared" si="9"/>
        <v>409.11717394773149</v>
      </c>
      <c r="F138" s="4">
        <f t="shared" si="10"/>
        <v>60201.25566454223</v>
      </c>
    </row>
    <row r="139" spans="1:6" x14ac:dyDescent="0.35">
      <c r="A139">
        <f t="shared" si="11"/>
        <v>127</v>
      </c>
      <c r="B139" s="1">
        <f t="shared" si="6"/>
        <v>49522</v>
      </c>
      <c r="C139" s="4">
        <f t="shared" si="7"/>
        <v>659.95573921665743</v>
      </c>
      <c r="D139">
        <f t="shared" si="8"/>
        <v>249.13391037747709</v>
      </c>
      <c r="E139" s="4">
        <f t="shared" si="9"/>
        <v>410.82182883918034</v>
      </c>
      <c r="F139" s="4">
        <f t="shared" si="10"/>
        <v>59792.138490594501</v>
      </c>
    </row>
    <row r="140" spans="1:6" x14ac:dyDescent="0.35">
      <c r="A140">
        <f t="shared" si="11"/>
        <v>128</v>
      </c>
      <c r="B140" s="1">
        <f t="shared" si="6"/>
        <v>49553</v>
      </c>
      <c r="C140" s="4">
        <f t="shared" si="7"/>
        <v>659.95573921665743</v>
      </c>
      <c r="D140">
        <f t="shared" si="8"/>
        <v>247.42215275731382</v>
      </c>
      <c r="E140" s="4">
        <f t="shared" si="9"/>
        <v>412.53358645934361</v>
      </c>
      <c r="F140" s="4">
        <f t="shared" si="10"/>
        <v>59381.316661755322</v>
      </c>
    </row>
    <row r="141" spans="1:6" x14ac:dyDescent="0.35">
      <c r="A141">
        <f t="shared" si="11"/>
        <v>129</v>
      </c>
      <c r="B141" s="1">
        <f t="shared" si="6"/>
        <v>49583</v>
      </c>
      <c r="C141" s="4">
        <f t="shared" si="7"/>
        <v>659.95573921665743</v>
      </c>
      <c r="D141">
        <f t="shared" si="8"/>
        <v>245.70326281373323</v>
      </c>
      <c r="E141" s="4">
        <f t="shared" si="9"/>
        <v>414.25247640292423</v>
      </c>
      <c r="F141" s="4">
        <f t="shared" si="10"/>
        <v>58968.783075295978</v>
      </c>
    </row>
    <row r="142" spans="1:6" x14ac:dyDescent="0.35">
      <c r="A142">
        <f t="shared" si="11"/>
        <v>130</v>
      </c>
      <c r="B142" s="1">
        <f t="shared" ref="B142:B205" si="12">IF($B$6="ordinary", EDATE($B$1, A142), EDATE($B$1,A142-1))</f>
        <v>49614</v>
      </c>
      <c r="C142" s="4">
        <f t="shared" ref="C142:C205" si="13">$C$10</f>
        <v>659.95573921665743</v>
      </c>
      <c r="D142">
        <f t="shared" ref="D142:D205" si="14">F142*$B$9</f>
        <v>243.97721082872107</v>
      </c>
      <c r="E142" s="4">
        <f t="shared" ref="E142:E205" si="15">C142-D142</f>
        <v>415.97852838793636</v>
      </c>
      <c r="F142" s="4">
        <f t="shared" si="10"/>
        <v>58554.530598893056</v>
      </c>
    </row>
    <row r="143" spans="1:6" x14ac:dyDescent="0.35">
      <c r="A143">
        <f t="shared" si="11"/>
        <v>131</v>
      </c>
      <c r="B143" s="1">
        <f t="shared" si="12"/>
        <v>49644</v>
      </c>
      <c r="C143" s="4">
        <f t="shared" si="13"/>
        <v>659.95573921665743</v>
      </c>
      <c r="D143">
        <f t="shared" si="14"/>
        <v>242.24396696043797</v>
      </c>
      <c r="E143" s="4">
        <f t="shared" si="15"/>
        <v>417.71177225621943</v>
      </c>
      <c r="F143" s="4">
        <f t="shared" ref="F143:F206" si="16">F142-E142</f>
        <v>58138.552070505117</v>
      </c>
    </row>
    <row r="144" spans="1:6" x14ac:dyDescent="0.35">
      <c r="A144">
        <f t="shared" si="11"/>
        <v>132</v>
      </c>
      <c r="B144" s="1">
        <f t="shared" si="12"/>
        <v>49675</v>
      </c>
      <c r="C144" s="4">
        <f t="shared" si="13"/>
        <v>659.95573921665743</v>
      </c>
      <c r="D144">
        <f t="shared" si="14"/>
        <v>240.50350124270375</v>
      </c>
      <c r="E144" s="4">
        <f t="shared" si="15"/>
        <v>419.45223797395369</v>
      </c>
      <c r="F144" s="4">
        <f t="shared" si="16"/>
        <v>57720.840298248899</v>
      </c>
    </row>
    <row r="145" spans="1:6" x14ac:dyDescent="0.35">
      <c r="A145">
        <f t="shared" ref="A145:A208" si="17">A144+1</f>
        <v>133</v>
      </c>
      <c r="B145" s="1">
        <f t="shared" si="12"/>
        <v>49706</v>
      </c>
      <c r="C145" s="4">
        <f t="shared" si="13"/>
        <v>659.95573921665743</v>
      </c>
      <c r="D145">
        <f t="shared" si="14"/>
        <v>238.75578358447896</v>
      </c>
      <c r="E145" s="4">
        <f t="shared" si="15"/>
        <v>421.19995563217844</v>
      </c>
      <c r="F145" s="4">
        <f t="shared" si="16"/>
        <v>57301.388060274949</v>
      </c>
    </row>
    <row r="146" spans="1:6" x14ac:dyDescent="0.35">
      <c r="A146">
        <f t="shared" si="17"/>
        <v>134</v>
      </c>
      <c r="B146" s="1">
        <f t="shared" si="12"/>
        <v>49735</v>
      </c>
      <c r="C146" s="4">
        <f t="shared" si="13"/>
        <v>659.95573921665743</v>
      </c>
      <c r="D146">
        <f t="shared" si="14"/>
        <v>237.00078376934488</v>
      </c>
      <c r="E146" s="4">
        <f t="shared" si="15"/>
        <v>422.95495544731256</v>
      </c>
      <c r="F146" s="4">
        <f t="shared" si="16"/>
        <v>56880.188104642773</v>
      </c>
    </row>
    <row r="147" spans="1:6" x14ac:dyDescent="0.35">
      <c r="A147">
        <f t="shared" si="17"/>
        <v>135</v>
      </c>
      <c r="B147" s="1">
        <f t="shared" si="12"/>
        <v>49766</v>
      </c>
      <c r="C147" s="4">
        <f t="shared" si="13"/>
        <v>659.95573921665743</v>
      </c>
      <c r="D147">
        <f t="shared" si="14"/>
        <v>235.2384714549811</v>
      </c>
      <c r="E147" s="4">
        <f t="shared" si="15"/>
        <v>424.71726776167634</v>
      </c>
      <c r="F147" s="4">
        <f t="shared" si="16"/>
        <v>56457.233149195461</v>
      </c>
    </row>
    <row r="148" spans="1:6" x14ac:dyDescent="0.35">
      <c r="A148">
        <f t="shared" si="17"/>
        <v>136</v>
      </c>
      <c r="B148" s="1">
        <f t="shared" si="12"/>
        <v>49796</v>
      </c>
      <c r="C148" s="4">
        <f t="shared" si="13"/>
        <v>659.95573921665743</v>
      </c>
      <c r="D148">
        <f t="shared" si="14"/>
        <v>233.46881617264077</v>
      </c>
      <c r="E148" s="4">
        <f t="shared" si="15"/>
        <v>426.48692304401663</v>
      </c>
      <c r="F148" s="4">
        <f t="shared" si="16"/>
        <v>56032.515881433785</v>
      </c>
    </row>
    <row r="149" spans="1:6" x14ac:dyDescent="0.35">
      <c r="A149">
        <f t="shared" si="17"/>
        <v>137</v>
      </c>
      <c r="B149" s="1">
        <f t="shared" si="12"/>
        <v>49827</v>
      </c>
      <c r="C149" s="4">
        <f t="shared" si="13"/>
        <v>659.95573921665743</v>
      </c>
      <c r="D149">
        <f t="shared" si="14"/>
        <v>231.69178732662402</v>
      </c>
      <c r="E149" s="4">
        <f t="shared" si="15"/>
        <v>428.26395189003341</v>
      </c>
      <c r="F149" s="4">
        <f t="shared" si="16"/>
        <v>55606.028958389768</v>
      </c>
    </row>
    <row r="150" spans="1:6" x14ac:dyDescent="0.35">
      <c r="A150">
        <f t="shared" si="17"/>
        <v>138</v>
      </c>
      <c r="B150" s="1">
        <f t="shared" si="12"/>
        <v>49857</v>
      </c>
      <c r="C150" s="4">
        <f t="shared" si="13"/>
        <v>659.95573921665743</v>
      </c>
      <c r="D150">
        <f t="shared" si="14"/>
        <v>229.90735419374889</v>
      </c>
      <c r="E150" s="4">
        <f t="shared" si="15"/>
        <v>430.04838502290852</v>
      </c>
      <c r="F150" s="4">
        <f t="shared" si="16"/>
        <v>55177.765006499736</v>
      </c>
    </row>
    <row r="151" spans="1:6" x14ac:dyDescent="0.35">
      <c r="A151">
        <f t="shared" si="17"/>
        <v>139</v>
      </c>
      <c r="B151" s="1">
        <f t="shared" si="12"/>
        <v>49888</v>
      </c>
      <c r="C151" s="4">
        <f t="shared" si="13"/>
        <v>659.95573921665743</v>
      </c>
      <c r="D151">
        <f t="shared" si="14"/>
        <v>228.11548592282011</v>
      </c>
      <c r="E151" s="4">
        <f t="shared" si="15"/>
        <v>431.84025329383735</v>
      </c>
      <c r="F151" s="4">
        <f t="shared" si="16"/>
        <v>54747.716621476829</v>
      </c>
    </row>
    <row r="152" spans="1:6" x14ac:dyDescent="0.35">
      <c r="A152">
        <f t="shared" si="17"/>
        <v>140</v>
      </c>
      <c r="B152" s="1">
        <f t="shared" si="12"/>
        <v>49919</v>
      </c>
      <c r="C152" s="4">
        <f t="shared" si="13"/>
        <v>659.95573921665743</v>
      </c>
      <c r="D152">
        <f t="shared" si="14"/>
        <v>226.31615153409581</v>
      </c>
      <c r="E152" s="4">
        <f t="shared" si="15"/>
        <v>433.63958768256163</v>
      </c>
      <c r="F152" s="4">
        <f t="shared" si="16"/>
        <v>54315.876368182995</v>
      </c>
    </row>
    <row r="153" spans="1:6" x14ac:dyDescent="0.35">
      <c r="A153">
        <f t="shared" si="17"/>
        <v>141</v>
      </c>
      <c r="B153" s="1">
        <f t="shared" si="12"/>
        <v>49949</v>
      </c>
      <c r="C153" s="4">
        <f t="shared" si="13"/>
        <v>659.95573921665743</v>
      </c>
      <c r="D153">
        <f t="shared" si="14"/>
        <v>224.5093199187518</v>
      </c>
      <c r="E153" s="4">
        <f t="shared" si="15"/>
        <v>435.44641929790566</v>
      </c>
      <c r="F153" s="4">
        <f t="shared" si="16"/>
        <v>53882.236780500432</v>
      </c>
    </row>
    <row r="154" spans="1:6" x14ac:dyDescent="0.35">
      <c r="A154">
        <f t="shared" si="17"/>
        <v>142</v>
      </c>
      <c r="B154" s="1">
        <f t="shared" si="12"/>
        <v>49980</v>
      </c>
      <c r="C154" s="4">
        <f t="shared" si="13"/>
        <v>659.95573921665743</v>
      </c>
      <c r="D154">
        <f t="shared" si="14"/>
        <v>222.69495983834386</v>
      </c>
      <c r="E154" s="4">
        <f t="shared" si="15"/>
        <v>437.2607793783136</v>
      </c>
      <c r="F154" s="4">
        <f t="shared" si="16"/>
        <v>53446.790361202526</v>
      </c>
    </row>
    <row r="155" spans="1:6" x14ac:dyDescent="0.35">
      <c r="A155">
        <f t="shared" si="17"/>
        <v>143</v>
      </c>
      <c r="B155" s="1">
        <f t="shared" si="12"/>
        <v>50010</v>
      </c>
      <c r="C155" s="4">
        <f t="shared" si="13"/>
        <v>659.95573921665743</v>
      </c>
      <c r="D155">
        <f t="shared" si="14"/>
        <v>220.87303992426757</v>
      </c>
      <c r="E155" s="4">
        <f t="shared" si="15"/>
        <v>439.08269929238986</v>
      </c>
      <c r="F155" s="4">
        <f t="shared" si="16"/>
        <v>53009.529581824216</v>
      </c>
    </row>
    <row r="156" spans="1:6" x14ac:dyDescent="0.35">
      <c r="A156">
        <f t="shared" si="17"/>
        <v>144</v>
      </c>
      <c r="B156" s="1">
        <f t="shared" si="12"/>
        <v>50041</v>
      </c>
      <c r="C156" s="4">
        <f t="shared" si="13"/>
        <v>659.95573921665743</v>
      </c>
      <c r="D156">
        <f t="shared" si="14"/>
        <v>219.04352867721593</v>
      </c>
      <c r="E156" s="4">
        <f t="shared" si="15"/>
        <v>440.9122105394415</v>
      </c>
      <c r="F156" s="4">
        <f t="shared" si="16"/>
        <v>52570.446882531825</v>
      </c>
    </row>
    <row r="157" spans="1:6" x14ac:dyDescent="0.35">
      <c r="A157">
        <f t="shared" si="17"/>
        <v>145</v>
      </c>
      <c r="B157" s="1">
        <f t="shared" si="12"/>
        <v>50072</v>
      </c>
      <c r="C157" s="4">
        <f t="shared" si="13"/>
        <v>659.95573921665743</v>
      </c>
      <c r="D157">
        <f t="shared" si="14"/>
        <v>217.20639446663492</v>
      </c>
      <c r="E157" s="4">
        <f t="shared" si="15"/>
        <v>442.74934475002249</v>
      </c>
      <c r="F157" s="4">
        <f t="shared" si="16"/>
        <v>52129.534671992384</v>
      </c>
    </row>
    <row r="158" spans="1:6" x14ac:dyDescent="0.35">
      <c r="A158">
        <f t="shared" si="17"/>
        <v>146</v>
      </c>
      <c r="B158" s="1">
        <f t="shared" si="12"/>
        <v>50100</v>
      </c>
      <c r="C158" s="4">
        <f t="shared" si="13"/>
        <v>659.95573921665743</v>
      </c>
      <c r="D158">
        <f t="shared" si="14"/>
        <v>215.36160553017649</v>
      </c>
      <c r="E158" s="4">
        <f t="shared" si="15"/>
        <v>444.59413368648097</v>
      </c>
      <c r="F158" s="4">
        <f t="shared" si="16"/>
        <v>51686.78532724236</v>
      </c>
    </row>
    <row r="159" spans="1:6" x14ac:dyDescent="0.35">
      <c r="A159">
        <f t="shared" si="17"/>
        <v>147</v>
      </c>
      <c r="B159" s="1">
        <f t="shared" si="12"/>
        <v>50131</v>
      </c>
      <c r="C159" s="4">
        <f t="shared" si="13"/>
        <v>659.95573921665743</v>
      </c>
      <c r="D159">
        <f t="shared" si="14"/>
        <v>213.5091299731495</v>
      </c>
      <c r="E159" s="4">
        <f t="shared" si="15"/>
        <v>446.44660924350796</v>
      </c>
      <c r="F159" s="4">
        <f t="shared" si="16"/>
        <v>51242.191193555882</v>
      </c>
    </row>
    <row r="160" spans="1:6" x14ac:dyDescent="0.35">
      <c r="A160">
        <f t="shared" si="17"/>
        <v>148</v>
      </c>
      <c r="B160" s="1">
        <f t="shared" si="12"/>
        <v>50161</v>
      </c>
      <c r="C160" s="4">
        <f t="shared" si="13"/>
        <v>659.95573921665743</v>
      </c>
      <c r="D160">
        <f t="shared" si="14"/>
        <v>211.6489357679682</v>
      </c>
      <c r="E160" s="4">
        <f t="shared" si="15"/>
        <v>448.30680344868927</v>
      </c>
      <c r="F160" s="4">
        <f t="shared" si="16"/>
        <v>50795.744584312371</v>
      </c>
    </row>
    <row r="161" spans="1:6" x14ac:dyDescent="0.35">
      <c r="A161">
        <f t="shared" si="17"/>
        <v>149</v>
      </c>
      <c r="B161" s="1">
        <f t="shared" si="12"/>
        <v>50192</v>
      </c>
      <c r="C161" s="4">
        <f t="shared" si="13"/>
        <v>659.95573921665743</v>
      </c>
      <c r="D161">
        <f t="shared" si="14"/>
        <v>209.78099075359867</v>
      </c>
      <c r="E161" s="4">
        <f t="shared" si="15"/>
        <v>450.17474846305879</v>
      </c>
      <c r="F161" s="4">
        <f t="shared" si="16"/>
        <v>50347.437780863685</v>
      </c>
    </row>
    <row r="162" spans="1:6" x14ac:dyDescent="0.35">
      <c r="A162">
        <f t="shared" si="17"/>
        <v>150</v>
      </c>
      <c r="B162" s="1">
        <f t="shared" si="12"/>
        <v>50222</v>
      </c>
      <c r="C162" s="4">
        <f t="shared" si="13"/>
        <v>659.95573921665743</v>
      </c>
      <c r="D162">
        <f t="shared" si="14"/>
        <v>207.9052626350026</v>
      </c>
      <c r="E162" s="4">
        <f t="shared" si="15"/>
        <v>452.05047658165483</v>
      </c>
      <c r="F162" s="4">
        <f t="shared" si="16"/>
        <v>49897.263032400624</v>
      </c>
    </row>
    <row r="163" spans="1:6" x14ac:dyDescent="0.35">
      <c r="A163">
        <f t="shared" si="17"/>
        <v>151</v>
      </c>
      <c r="B163" s="1">
        <f t="shared" si="12"/>
        <v>50253</v>
      </c>
      <c r="C163" s="4">
        <f t="shared" si="13"/>
        <v>659.95573921665743</v>
      </c>
      <c r="D163">
        <f t="shared" si="14"/>
        <v>206.02171898257905</v>
      </c>
      <c r="E163" s="4">
        <f t="shared" si="15"/>
        <v>453.93402023407839</v>
      </c>
      <c r="F163" s="4">
        <f t="shared" si="16"/>
        <v>49445.212555818973</v>
      </c>
    </row>
    <row r="164" spans="1:6" x14ac:dyDescent="0.35">
      <c r="A164">
        <f t="shared" si="17"/>
        <v>152</v>
      </c>
      <c r="B164" s="1">
        <f t="shared" si="12"/>
        <v>50284</v>
      </c>
      <c r="C164" s="4">
        <f t="shared" si="13"/>
        <v>659.95573921665743</v>
      </c>
      <c r="D164">
        <f t="shared" si="14"/>
        <v>204.13032723160373</v>
      </c>
      <c r="E164" s="4">
        <f t="shared" si="15"/>
        <v>455.82541198505373</v>
      </c>
      <c r="F164" s="4">
        <f t="shared" si="16"/>
        <v>48991.278535584897</v>
      </c>
    </row>
    <row r="165" spans="1:6" x14ac:dyDescent="0.35">
      <c r="A165">
        <f t="shared" si="17"/>
        <v>153</v>
      </c>
      <c r="B165" s="1">
        <f t="shared" si="12"/>
        <v>50314</v>
      </c>
      <c r="C165" s="4">
        <f t="shared" si="13"/>
        <v>659.95573921665743</v>
      </c>
      <c r="D165">
        <f t="shared" si="14"/>
        <v>202.23105468166602</v>
      </c>
      <c r="E165" s="4">
        <f t="shared" si="15"/>
        <v>457.72468453499141</v>
      </c>
      <c r="F165" s="4">
        <f t="shared" si="16"/>
        <v>48535.453123599844</v>
      </c>
    </row>
    <row r="166" spans="1:6" x14ac:dyDescent="0.35">
      <c r="A166">
        <f t="shared" si="17"/>
        <v>154</v>
      </c>
      <c r="B166" s="1">
        <f t="shared" si="12"/>
        <v>50345</v>
      </c>
      <c r="C166" s="4">
        <f t="shared" si="13"/>
        <v>659.95573921665743</v>
      </c>
      <c r="D166">
        <f t="shared" si="14"/>
        <v>200.32386849610353</v>
      </c>
      <c r="E166" s="4">
        <f t="shared" si="15"/>
        <v>459.63187072055393</v>
      </c>
      <c r="F166" s="4">
        <f t="shared" si="16"/>
        <v>48077.728439064849</v>
      </c>
    </row>
    <row r="167" spans="1:6" x14ac:dyDescent="0.35">
      <c r="A167">
        <f t="shared" si="17"/>
        <v>155</v>
      </c>
      <c r="B167" s="1">
        <f t="shared" si="12"/>
        <v>50375</v>
      </c>
      <c r="C167" s="4">
        <f t="shared" si="13"/>
        <v>659.95573921665743</v>
      </c>
      <c r="D167">
        <f t="shared" si="14"/>
        <v>198.40873570143455</v>
      </c>
      <c r="E167" s="4">
        <f t="shared" si="15"/>
        <v>461.54700351522285</v>
      </c>
      <c r="F167" s="4">
        <f t="shared" si="16"/>
        <v>47618.096568344292</v>
      </c>
    </row>
    <row r="168" spans="1:6" x14ac:dyDescent="0.35">
      <c r="A168">
        <f t="shared" si="17"/>
        <v>156</v>
      </c>
      <c r="B168" s="1">
        <f t="shared" si="12"/>
        <v>50406</v>
      </c>
      <c r="C168" s="4">
        <f t="shared" si="13"/>
        <v>659.95573921665743</v>
      </c>
      <c r="D168">
        <f t="shared" si="14"/>
        <v>196.48562318678779</v>
      </c>
      <c r="E168" s="4">
        <f t="shared" si="15"/>
        <v>463.47011602986964</v>
      </c>
      <c r="F168" s="4">
        <f t="shared" si="16"/>
        <v>47156.549564829067</v>
      </c>
    </row>
    <row r="169" spans="1:6" x14ac:dyDescent="0.35">
      <c r="A169">
        <f t="shared" si="17"/>
        <v>157</v>
      </c>
      <c r="B169" s="1">
        <f t="shared" si="12"/>
        <v>50437</v>
      </c>
      <c r="C169" s="4">
        <f t="shared" si="13"/>
        <v>659.95573921665743</v>
      </c>
      <c r="D169">
        <f t="shared" si="14"/>
        <v>194.55449770332999</v>
      </c>
      <c r="E169" s="4">
        <f t="shared" si="15"/>
        <v>465.40124151332748</v>
      </c>
      <c r="F169" s="4">
        <f t="shared" si="16"/>
        <v>46693.079448799195</v>
      </c>
    </row>
    <row r="170" spans="1:6" x14ac:dyDescent="0.35">
      <c r="A170">
        <f t="shared" si="17"/>
        <v>158</v>
      </c>
      <c r="B170" s="1">
        <f t="shared" si="12"/>
        <v>50465</v>
      </c>
      <c r="C170" s="4">
        <f t="shared" si="13"/>
        <v>659.95573921665743</v>
      </c>
      <c r="D170">
        <f t="shared" si="14"/>
        <v>192.61532586369111</v>
      </c>
      <c r="E170" s="4">
        <f t="shared" si="15"/>
        <v>467.34041335296632</v>
      </c>
      <c r="F170" s="4">
        <f t="shared" si="16"/>
        <v>46227.67820728587</v>
      </c>
    </row>
    <row r="171" spans="1:6" x14ac:dyDescent="0.35">
      <c r="A171">
        <f t="shared" si="17"/>
        <v>159</v>
      </c>
      <c r="B171" s="1">
        <f t="shared" si="12"/>
        <v>50496</v>
      </c>
      <c r="C171" s="4">
        <f t="shared" si="13"/>
        <v>659.95573921665743</v>
      </c>
      <c r="D171">
        <f t="shared" si="14"/>
        <v>190.66807414138708</v>
      </c>
      <c r="E171" s="4">
        <f t="shared" si="15"/>
        <v>469.28766507527035</v>
      </c>
      <c r="F171" s="4">
        <f t="shared" si="16"/>
        <v>45760.3377939329</v>
      </c>
    </row>
    <row r="172" spans="1:6" x14ac:dyDescent="0.35">
      <c r="A172">
        <f t="shared" si="17"/>
        <v>160</v>
      </c>
      <c r="B172" s="1">
        <f t="shared" si="12"/>
        <v>50526</v>
      </c>
      <c r="C172" s="4">
        <f t="shared" si="13"/>
        <v>659.95573921665743</v>
      </c>
      <c r="D172">
        <f t="shared" si="14"/>
        <v>188.71270887024011</v>
      </c>
      <c r="E172" s="4">
        <f t="shared" si="15"/>
        <v>471.2430303464173</v>
      </c>
      <c r="F172" s="4">
        <f t="shared" si="16"/>
        <v>45291.050128857627</v>
      </c>
    </row>
    <row r="173" spans="1:6" x14ac:dyDescent="0.35">
      <c r="A173">
        <f t="shared" si="17"/>
        <v>161</v>
      </c>
      <c r="B173" s="1">
        <f t="shared" si="12"/>
        <v>50557</v>
      </c>
      <c r="C173" s="4">
        <f t="shared" si="13"/>
        <v>659.95573921665743</v>
      </c>
      <c r="D173">
        <f t="shared" si="14"/>
        <v>186.74919624379669</v>
      </c>
      <c r="E173" s="4">
        <f t="shared" si="15"/>
        <v>473.20654297286075</v>
      </c>
      <c r="F173" s="4">
        <f t="shared" si="16"/>
        <v>44819.807098511206</v>
      </c>
    </row>
    <row r="174" spans="1:6" x14ac:dyDescent="0.35">
      <c r="A174">
        <f t="shared" si="17"/>
        <v>162</v>
      </c>
      <c r="B174" s="1">
        <f t="shared" si="12"/>
        <v>50587</v>
      </c>
      <c r="C174" s="4">
        <f t="shared" si="13"/>
        <v>659.95573921665743</v>
      </c>
      <c r="D174">
        <f t="shared" si="14"/>
        <v>184.77750231474312</v>
      </c>
      <c r="E174" s="4">
        <f t="shared" si="15"/>
        <v>475.17823690191432</v>
      </c>
      <c r="F174" s="4">
        <f t="shared" si="16"/>
        <v>44346.600555538345</v>
      </c>
    </row>
    <row r="175" spans="1:6" x14ac:dyDescent="0.35">
      <c r="A175">
        <f t="shared" si="17"/>
        <v>163</v>
      </c>
      <c r="B175" s="1">
        <f t="shared" si="12"/>
        <v>50618</v>
      </c>
      <c r="C175" s="4">
        <f t="shared" si="13"/>
        <v>659.95573921665743</v>
      </c>
      <c r="D175">
        <f t="shared" si="14"/>
        <v>182.79759299431848</v>
      </c>
      <c r="E175" s="4">
        <f t="shared" si="15"/>
        <v>477.15814622233893</v>
      </c>
      <c r="F175" s="4">
        <f t="shared" si="16"/>
        <v>43871.422318636432</v>
      </c>
    </row>
    <row r="176" spans="1:6" x14ac:dyDescent="0.35">
      <c r="A176">
        <f t="shared" si="17"/>
        <v>164</v>
      </c>
      <c r="B176" s="1">
        <f t="shared" si="12"/>
        <v>50649</v>
      </c>
      <c r="C176" s="4">
        <f t="shared" si="13"/>
        <v>659.95573921665743</v>
      </c>
      <c r="D176">
        <f t="shared" si="14"/>
        <v>180.80943405172539</v>
      </c>
      <c r="E176" s="4">
        <f t="shared" si="15"/>
        <v>479.14630516493207</v>
      </c>
      <c r="F176" s="4">
        <f t="shared" si="16"/>
        <v>43394.264172414092</v>
      </c>
    </row>
    <row r="177" spans="1:6" x14ac:dyDescent="0.35">
      <c r="A177">
        <f t="shared" si="17"/>
        <v>165</v>
      </c>
      <c r="B177" s="1">
        <f t="shared" si="12"/>
        <v>50679</v>
      </c>
      <c r="C177" s="4">
        <f t="shared" si="13"/>
        <v>659.95573921665743</v>
      </c>
      <c r="D177">
        <f t="shared" si="14"/>
        <v>178.81299111353815</v>
      </c>
      <c r="E177" s="4">
        <f t="shared" si="15"/>
        <v>481.14274810311929</v>
      </c>
      <c r="F177" s="4">
        <f t="shared" si="16"/>
        <v>42915.117867249159</v>
      </c>
    </row>
    <row r="178" spans="1:6" x14ac:dyDescent="0.35">
      <c r="A178">
        <f t="shared" si="17"/>
        <v>166</v>
      </c>
      <c r="B178" s="1">
        <f t="shared" si="12"/>
        <v>50710</v>
      </c>
      <c r="C178" s="4">
        <f t="shared" si="13"/>
        <v>659.95573921665743</v>
      </c>
      <c r="D178">
        <f t="shared" si="14"/>
        <v>176.80822966310848</v>
      </c>
      <c r="E178" s="4">
        <f t="shared" si="15"/>
        <v>483.14750955354896</v>
      </c>
      <c r="F178" s="4">
        <f t="shared" si="16"/>
        <v>42433.975119146038</v>
      </c>
    </row>
    <row r="179" spans="1:6" x14ac:dyDescent="0.35">
      <c r="A179">
        <f t="shared" si="17"/>
        <v>167</v>
      </c>
      <c r="B179" s="1">
        <f t="shared" si="12"/>
        <v>50740</v>
      </c>
      <c r="C179" s="4">
        <f t="shared" si="13"/>
        <v>659.95573921665743</v>
      </c>
      <c r="D179">
        <f t="shared" si="14"/>
        <v>174.79511503996869</v>
      </c>
      <c r="E179" s="4">
        <f t="shared" si="15"/>
        <v>485.16062417668877</v>
      </c>
      <c r="F179" s="4">
        <f t="shared" si="16"/>
        <v>41950.827609592488</v>
      </c>
    </row>
    <row r="180" spans="1:6" x14ac:dyDescent="0.35">
      <c r="A180">
        <f t="shared" si="17"/>
        <v>168</v>
      </c>
      <c r="B180" s="1">
        <f t="shared" si="12"/>
        <v>50771</v>
      </c>
      <c r="C180" s="4">
        <f t="shared" si="13"/>
        <v>659.95573921665743</v>
      </c>
      <c r="D180">
        <f t="shared" si="14"/>
        <v>172.77361243923252</v>
      </c>
      <c r="E180" s="4">
        <f t="shared" si="15"/>
        <v>487.18212677742491</v>
      </c>
      <c r="F180" s="4">
        <f t="shared" si="16"/>
        <v>41465.666985415803</v>
      </c>
    </row>
    <row r="181" spans="1:6" x14ac:dyDescent="0.35">
      <c r="A181">
        <f t="shared" si="17"/>
        <v>169</v>
      </c>
      <c r="B181" s="1">
        <f t="shared" si="12"/>
        <v>50802</v>
      </c>
      <c r="C181" s="4">
        <f t="shared" si="13"/>
        <v>659.95573921665743</v>
      </c>
      <c r="D181">
        <f t="shared" si="14"/>
        <v>170.74368691099323</v>
      </c>
      <c r="E181" s="4">
        <f t="shared" si="15"/>
        <v>489.2120523056642</v>
      </c>
      <c r="F181" s="4">
        <f t="shared" si="16"/>
        <v>40978.484858638374</v>
      </c>
    </row>
    <row r="182" spans="1:6" x14ac:dyDescent="0.35">
      <c r="A182">
        <f t="shared" si="17"/>
        <v>170</v>
      </c>
      <c r="B182" s="1">
        <f t="shared" si="12"/>
        <v>50830</v>
      </c>
      <c r="C182" s="4">
        <f t="shared" si="13"/>
        <v>659.95573921665743</v>
      </c>
      <c r="D182">
        <f t="shared" si="14"/>
        <v>168.70530335971961</v>
      </c>
      <c r="E182" s="4">
        <f t="shared" si="15"/>
        <v>491.25043585693783</v>
      </c>
      <c r="F182" s="4">
        <f t="shared" si="16"/>
        <v>40489.272806332709</v>
      </c>
    </row>
    <row r="183" spans="1:6" x14ac:dyDescent="0.35">
      <c r="A183">
        <f t="shared" si="17"/>
        <v>171</v>
      </c>
      <c r="B183" s="1">
        <f t="shared" si="12"/>
        <v>50861</v>
      </c>
      <c r="C183" s="4">
        <f t="shared" si="13"/>
        <v>659.95573921665743</v>
      </c>
      <c r="D183">
        <f t="shared" si="14"/>
        <v>166.65842654364906</v>
      </c>
      <c r="E183" s="4">
        <f t="shared" si="15"/>
        <v>493.29731267300838</v>
      </c>
      <c r="F183" s="4">
        <f t="shared" si="16"/>
        <v>39998.022370475774</v>
      </c>
    </row>
    <row r="184" spans="1:6" x14ac:dyDescent="0.35">
      <c r="A184">
        <f t="shared" si="17"/>
        <v>172</v>
      </c>
      <c r="B184" s="1">
        <f t="shared" si="12"/>
        <v>50891</v>
      </c>
      <c r="C184" s="4">
        <f t="shared" si="13"/>
        <v>659.95573921665743</v>
      </c>
      <c r="D184">
        <f t="shared" si="14"/>
        <v>164.6030210741782</v>
      </c>
      <c r="E184" s="4">
        <f t="shared" si="15"/>
        <v>495.35271814247926</v>
      </c>
      <c r="F184" s="4">
        <f t="shared" si="16"/>
        <v>39504.725057802767</v>
      </c>
    </row>
    <row r="185" spans="1:6" x14ac:dyDescent="0.35">
      <c r="A185">
        <f t="shared" si="17"/>
        <v>173</v>
      </c>
      <c r="B185" s="1">
        <f t="shared" si="12"/>
        <v>50922</v>
      </c>
      <c r="C185" s="4">
        <f t="shared" si="13"/>
        <v>659.95573921665743</v>
      </c>
      <c r="D185">
        <f t="shared" si="14"/>
        <v>162.53905141525121</v>
      </c>
      <c r="E185" s="4">
        <f t="shared" si="15"/>
        <v>497.41668780140623</v>
      </c>
      <c r="F185" s="4">
        <f t="shared" si="16"/>
        <v>39009.372339660287</v>
      </c>
    </row>
    <row r="186" spans="1:6" x14ac:dyDescent="0.35">
      <c r="A186">
        <f t="shared" si="17"/>
        <v>174</v>
      </c>
      <c r="B186" s="1">
        <f t="shared" si="12"/>
        <v>50952</v>
      </c>
      <c r="C186" s="4">
        <f t="shared" si="13"/>
        <v>659.95573921665743</v>
      </c>
      <c r="D186">
        <f t="shared" si="14"/>
        <v>160.46648188274534</v>
      </c>
      <c r="E186" s="4">
        <f t="shared" si="15"/>
        <v>499.48925733391206</v>
      </c>
      <c r="F186" s="4">
        <f t="shared" si="16"/>
        <v>38511.95565185888</v>
      </c>
    </row>
    <row r="187" spans="1:6" x14ac:dyDescent="0.35">
      <c r="A187">
        <f t="shared" si="17"/>
        <v>175</v>
      </c>
      <c r="B187" s="1">
        <f t="shared" si="12"/>
        <v>50983</v>
      </c>
      <c r="C187" s="4">
        <f t="shared" si="13"/>
        <v>659.95573921665743</v>
      </c>
      <c r="D187">
        <f t="shared" si="14"/>
        <v>158.38527664385404</v>
      </c>
      <c r="E187" s="4">
        <f t="shared" si="15"/>
        <v>501.57046257280342</v>
      </c>
      <c r="F187" s="4">
        <f t="shared" si="16"/>
        <v>38012.46639452497</v>
      </c>
    </row>
    <row r="188" spans="1:6" x14ac:dyDescent="0.35">
      <c r="A188">
        <f t="shared" si="17"/>
        <v>176</v>
      </c>
      <c r="B188" s="1">
        <f t="shared" si="12"/>
        <v>51014</v>
      </c>
      <c r="C188" s="4">
        <f t="shared" si="13"/>
        <v>659.95573921665743</v>
      </c>
      <c r="D188">
        <f t="shared" si="14"/>
        <v>156.29539971646736</v>
      </c>
      <c r="E188" s="4">
        <f t="shared" si="15"/>
        <v>503.66033950019005</v>
      </c>
      <c r="F188" s="4">
        <f t="shared" si="16"/>
        <v>37510.895931952167</v>
      </c>
    </row>
    <row r="189" spans="1:6" x14ac:dyDescent="0.35">
      <c r="A189">
        <f t="shared" si="17"/>
        <v>177</v>
      </c>
      <c r="B189" s="1">
        <f t="shared" si="12"/>
        <v>51044</v>
      </c>
      <c r="C189" s="4">
        <f t="shared" si="13"/>
        <v>659.95573921665743</v>
      </c>
      <c r="D189">
        <f t="shared" si="14"/>
        <v>154.19681496854992</v>
      </c>
      <c r="E189" s="4">
        <f t="shared" si="15"/>
        <v>505.75892424810752</v>
      </c>
      <c r="F189" s="4">
        <f t="shared" si="16"/>
        <v>37007.23559245198</v>
      </c>
    </row>
    <row r="190" spans="1:6" x14ac:dyDescent="0.35">
      <c r="A190">
        <f t="shared" si="17"/>
        <v>178</v>
      </c>
      <c r="B190" s="1">
        <f t="shared" si="12"/>
        <v>51075</v>
      </c>
      <c r="C190" s="4">
        <f t="shared" si="13"/>
        <v>659.95573921665743</v>
      </c>
      <c r="D190">
        <f t="shared" si="14"/>
        <v>152.08948611751615</v>
      </c>
      <c r="E190" s="4">
        <f t="shared" si="15"/>
        <v>507.86625309914132</v>
      </c>
      <c r="F190" s="4">
        <f t="shared" si="16"/>
        <v>36501.476668203875</v>
      </c>
    </row>
    <row r="191" spans="1:6" x14ac:dyDescent="0.35">
      <c r="A191">
        <f t="shared" si="17"/>
        <v>179</v>
      </c>
      <c r="B191" s="1">
        <f t="shared" si="12"/>
        <v>51105</v>
      </c>
      <c r="C191" s="4">
        <f t="shared" si="13"/>
        <v>659.95573921665743</v>
      </c>
      <c r="D191">
        <f t="shared" si="14"/>
        <v>149.97337672960305</v>
      </c>
      <c r="E191" s="4">
        <f t="shared" si="15"/>
        <v>509.98236248705439</v>
      </c>
      <c r="F191" s="4">
        <f t="shared" si="16"/>
        <v>35993.610415104733</v>
      </c>
    </row>
    <row r="192" spans="1:6" x14ac:dyDescent="0.35">
      <c r="A192">
        <f t="shared" si="17"/>
        <v>180</v>
      </c>
      <c r="B192" s="1">
        <f t="shared" si="12"/>
        <v>51136</v>
      </c>
      <c r="C192" s="4">
        <f t="shared" si="13"/>
        <v>659.95573921665743</v>
      </c>
      <c r="D192">
        <f t="shared" si="14"/>
        <v>147.84845021924033</v>
      </c>
      <c r="E192" s="4">
        <f t="shared" si="15"/>
        <v>512.10728899741707</v>
      </c>
      <c r="F192" s="4">
        <f t="shared" si="16"/>
        <v>35483.628052617678</v>
      </c>
    </row>
    <row r="193" spans="1:6" x14ac:dyDescent="0.35">
      <c r="A193">
        <f t="shared" si="17"/>
        <v>181</v>
      </c>
      <c r="B193" s="1">
        <f t="shared" si="12"/>
        <v>51167</v>
      </c>
      <c r="C193" s="4">
        <f t="shared" si="13"/>
        <v>659.95573921665743</v>
      </c>
      <c r="D193">
        <f t="shared" si="14"/>
        <v>145.71466984841774</v>
      </c>
      <c r="E193" s="4">
        <f t="shared" si="15"/>
        <v>514.24106936823966</v>
      </c>
      <c r="F193" s="4">
        <f t="shared" si="16"/>
        <v>34971.520763620261</v>
      </c>
    </row>
    <row r="194" spans="1:6" x14ac:dyDescent="0.35">
      <c r="A194">
        <f t="shared" si="17"/>
        <v>182</v>
      </c>
      <c r="B194" s="1">
        <f t="shared" si="12"/>
        <v>51196</v>
      </c>
      <c r="C194" s="4">
        <f t="shared" si="13"/>
        <v>659.95573921665743</v>
      </c>
      <c r="D194">
        <f t="shared" si="14"/>
        <v>143.57199872605008</v>
      </c>
      <c r="E194" s="4">
        <f t="shared" si="15"/>
        <v>516.38374049060735</v>
      </c>
      <c r="F194" s="4">
        <f t="shared" si="16"/>
        <v>34457.279694252022</v>
      </c>
    </row>
    <row r="195" spans="1:6" x14ac:dyDescent="0.35">
      <c r="A195">
        <f t="shared" si="17"/>
        <v>183</v>
      </c>
      <c r="B195" s="1">
        <f t="shared" si="12"/>
        <v>51227</v>
      </c>
      <c r="C195" s="4">
        <f t="shared" si="13"/>
        <v>659.95573921665743</v>
      </c>
      <c r="D195">
        <f t="shared" si="14"/>
        <v>141.42039980733921</v>
      </c>
      <c r="E195" s="4">
        <f t="shared" si="15"/>
        <v>518.53533940931823</v>
      </c>
      <c r="F195" s="4">
        <f t="shared" si="16"/>
        <v>33940.895953761414</v>
      </c>
    </row>
    <row r="196" spans="1:6" x14ac:dyDescent="0.35">
      <c r="A196">
        <f t="shared" si="17"/>
        <v>184</v>
      </c>
      <c r="B196" s="1">
        <f t="shared" si="12"/>
        <v>51257</v>
      </c>
      <c r="C196" s="4">
        <f t="shared" si="13"/>
        <v>659.95573921665743</v>
      </c>
      <c r="D196">
        <f t="shared" si="14"/>
        <v>139.25983589313373</v>
      </c>
      <c r="E196" s="4">
        <f t="shared" si="15"/>
        <v>520.69590332352368</v>
      </c>
      <c r="F196" s="4">
        <f t="shared" si="16"/>
        <v>33422.360614352096</v>
      </c>
    </row>
    <row r="197" spans="1:6" x14ac:dyDescent="0.35">
      <c r="A197">
        <f t="shared" si="17"/>
        <v>185</v>
      </c>
      <c r="B197" s="1">
        <f t="shared" si="12"/>
        <v>51288</v>
      </c>
      <c r="C197" s="4">
        <f t="shared" si="13"/>
        <v>659.95573921665743</v>
      </c>
      <c r="D197">
        <f t="shared" si="14"/>
        <v>137.0902696292857</v>
      </c>
      <c r="E197" s="4">
        <f t="shared" si="15"/>
        <v>522.86546958737176</v>
      </c>
      <c r="F197" s="4">
        <f t="shared" si="16"/>
        <v>32901.66471102857</v>
      </c>
    </row>
    <row r="198" spans="1:6" x14ac:dyDescent="0.35">
      <c r="A198">
        <f t="shared" si="17"/>
        <v>186</v>
      </c>
      <c r="B198" s="1">
        <f t="shared" si="12"/>
        <v>51318</v>
      </c>
      <c r="C198" s="4">
        <f t="shared" si="13"/>
        <v>659.95573921665743</v>
      </c>
      <c r="D198">
        <f t="shared" si="14"/>
        <v>134.911663506005</v>
      </c>
      <c r="E198" s="4">
        <f t="shared" si="15"/>
        <v>525.04407571065246</v>
      </c>
      <c r="F198" s="4">
        <f t="shared" si="16"/>
        <v>32378.7992414412</v>
      </c>
    </row>
    <row r="199" spans="1:6" x14ac:dyDescent="0.35">
      <c r="A199">
        <f t="shared" si="17"/>
        <v>187</v>
      </c>
      <c r="B199" s="1">
        <f t="shared" si="12"/>
        <v>51349</v>
      </c>
      <c r="C199" s="4">
        <f t="shared" si="13"/>
        <v>659.95573921665743</v>
      </c>
      <c r="D199">
        <f t="shared" si="14"/>
        <v>132.72397985721062</v>
      </c>
      <c r="E199" s="4">
        <f t="shared" si="15"/>
        <v>527.23175935944687</v>
      </c>
      <c r="F199" s="4">
        <f t="shared" si="16"/>
        <v>31853.755165730548</v>
      </c>
    </row>
    <row r="200" spans="1:6" x14ac:dyDescent="0.35">
      <c r="A200">
        <f t="shared" si="17"/>
        <v>188</v>
      </c>
      <c r="B200" s="1">
        <f t="shared" si="12"/>
        <v>51380</v>
      </c>
      <c r="C200" s="4">
        <f t="shared" si="13"/>
        <v>659.95573921665743</v>
      </c>
      <c r="D200">
        <f t="shared" si="14"/>
        <v>130.52718085987959</v>
      </c>
      <c r="E200" s="4">
        <f t="shared" si="15"/>
        <v>529.42855835677778</v>
      </c>
      <c r="F200" s="4">
        <f t="shared" si="16"/>
        <v>31326.523406371103</v>
      </c>
    </row>
    <row r="201" spans="1:6" x14ac:dyDescent="0.35">
      <c r="A201">
        <f t="shared" si="17"/>
        <v>189</v>
      </c>
      <c r="B201" s="1">
        <f t="shared" si="12"/>
        <v>51410</v>
      </c>
      <c r="C201" s="4">
        <f t="shared" si="13"/>
        <v>659.95573921665743</v>
      </c>
      <c r="D201">
        <f t="shared" si="14"/>
        <v>128.32122853339303</v>
      </c>
      <c r="E201" s="4">
        <f t="shared" si="15"/>
        <v>531.63451068326435</v>
      </c>
      <c r="F201" s="4">
        <f t="shared" si="16"/>
        <v>30797.094848014327</v>
      </c>
    </row>
    <row r="202" spans="1:6" x14ac:dyDescent="0.35">
      <c r="A202">
        <f t="shared" si="17"/>
        <v>190</v>
      </c>
      <c r="B202" s="1">
        <f t="shared" si="12"/>
        <v>51441</v>
      </c>
      <c r="C202" s="4">
        <f t="shared" si="13"/>
        <v>659.95573921665743</v>
      </c>
      <c r="D202">
        <f t="shared" si="14"/>
        <v>126.10608473887943</v>
      </c>
      <c r="E202" s="4">
        <f t="shared" si="15"/>
        <v>533.84965447777802</v>
      </c>
      <c r="F202" s="4">
        <f t="shared" si="16"/>
        <v>30265.460337331064</v>
      </c>
    </row>
    <row r="203" spans="1:6" x14ac:dyDescent="0.35">
      <c r="A203">
        <f t="shared" si="17"/>
        <v>191</v>
      </c>
      <c r="B203" s="1">
        <f t="shared" si="12"/>
        <v>51471</v>
      </c>
      <c r="C203" s="4">
        <f t="shared" si="13"/>
        <v>659.95573921665743</v>
      </c>
      <c r="D203">
        <f t="shared" si="14"/>
        <v>123.88171117855536</v>
      </c>
      <c r="E203" s="4">
        <f t="shared" si="15"/>
        <v>536.07402803810203</v>
      </c>
      <c r="F203" s="4">
        <f t="shared" si="16"/>
        <v>29731.610682853287</v>
      </c>
    </row>
    <row r="204" spans="1:6" x14ac:dyDescent="0.35">
      <c r="A204">
        <f t="shared" si="17"/>
        <v>192</v>
      </c>
      <c r="B204" s="1">
        <f t="shared" si="12"/>
        <v>51502</v>
      </c>
      <c r="C204" s="4">
        <f t="shared" si="13"/>
        <v>659.95573921665743</v>
      </c>
      <c r="D204">
        <f t="shared" si="14"/>
        <v>121.64806939506326</v>
      </c>
      <c r="E204" s="4">
        <f t="shared" si="15"/>
        <v>538.30766982159412</v>
      </c>
      <c r="F204" s="4">
        <f t="shared" si="16"/>
        <v>29195.536654815183</v>
      </c>
    </row>
    <row r="205" spans="1:6" x14ac:dyDescent="0.35">
      <c r="A205">
        <f t="shared" si="17"/>
        <v>193</v>
      </c>
      <c r="B205" s="1">
        <f t="shared" si="12"/>
        <v>51533</v>
      </c>
      <c r="C205" s="4">
        <f t="shared" si="13"/>
        <v>659.95573921665743</v>
      </c>
      <c r="D205">
        <f t="shared" si="14"/>
        <v>119.40512077080662</v>
      </c>
      <c r="E205" s="4">
        <f t="shared" si="15"/>
        <v>540.55061844585077</v>
      </c>
      <c r="F205" s="4">
        <f t="shared" si="16"/>
        <v>28657.228984993588</v>
      </c>
    </row>
    <row r="206" spans="1:6" x14ac:dyDescent="0.35">
      <c r="A206">
        <f t="shared" si="17"/>
        <v>194</v>
      </c>
      <c r="B206" s="1">
        <f t="shared" ref="B206:B252" si="18">IF($B$6="ordinary", EDATE($B$1, A206), EDATE($B$1,A206-1))</f>
        <v>51561</v>
      </c>
      <c r="C206" s="4">
        <f t="shared" ref="C206:C252" si="19">$C$10</f>
        <v>659.95573921665743</v>
      </c>
      <c r="D206">
        <f t="shared" ref="D206:D252" si="20">F206*$B$9</f>
        <v>117.15282652728224</v>
      </c>
      <c r="E206" s="4">
        <f t="shared" ref="E206:E252" si="21">C206-D206</f>
        <v>542.80291268937515</v>
      </c>
      <c r="F206" s="4">
        <f t="shared" si="16"/>
        <v>28116.678366547738</v>
      </c>
    </row>
    <row r="207" spans="1:6" x14ac:dyDescent="0.35">
      <c r="A207">
        <f t="shared" si="17"/>
        <v>195</v>
      </c>
      <c r="B207" s="1">
        <f t="shared" si="18"/>
        <v>51592</v>
      </c>
      <c r="C207" s="4">
        <f t="shared" si="19"/>
        <v>659.95573921665743</v>
      </c>
      <c r="D207">
        <f t="shared" si="20"/>
        <v>114.89114772440985</v>
      </c>
      <c r="E207" s="4">
        <f t="shared" si="21"/>
        <v>545.06459149224759</v>
      </c>
      <c r="F207" s="4">
        <f t="shared" ref="F207:F252" si="22">F206-E206</f>
        <v>27573.875453858363</v>
      </c>
    </row>
    <row r="208" spans="1:6" x14ac:dyDescent="0.35">
      <c r="A208">
        <f t="shared" si="17"/>
        <v>196</v>
      </c>
      <c r="B208" s="1">
        <f t="shared" si="18"/>
        <v>51622</v>
      </c>
      <c r="C208" s="4">
        <f t="shared" si="19"/>
        <v>659.95573921665743</v>
      </c>
      <c r="D208">
        <f t="shared" si="20"/>
        <v>112.62004525985883</v>
      </c>
      <c r="E208" s="4">
        <f t="shared" si="21"/>
        <v>547.33569395679865</v>
      </c>
      <c r="F208" s="4">
        <f t="shared" si="22"/>
        <v>27028.810862366117</v>
      </c>
    </row>
    <row r="209" spans="1:6" x14ac:dyDescent="0.35">
      <c r="A209">
        <f t="shared" ref="A209:A251" si="23">A208+1</f>
        <v>197</v>
      </c>
      <c r="B209" s="1">
        <f t="shared" si="18"/>
        <v>51653</v>
      </c>
      <c r="C209" s="4">
        <f t="shared" si="19"/>
        <v>659.95573921665743</v>
      </c>
      <c r="D209">
        <f t="shared" si="20"/>
        <v>110.33947986837215</v>
      </c>
      <c r="E209" s="4">
        <f t="shared" si="21"/>
        <v>549.61625934828533</v>
      </c>
      <c r="F209" s="4">
        <f t="shared" si="22"/>
        <v>26481.475168409317</v>
      </c>
    </row>
    <row r="210" spans="1:6" x14ac:dyDescent="0.35">
      <c r="A210">
        <f t="shared" si="23"/>
        <v>198</v>
      </c>
      <c r="B210" s="1">
        <f t="shared" si="18"/>
        <v>51683</v>
      </c>
      <c r="C210" s="4">
        <f t="shared" si="19"/>
        <v>659.95573921665743</v>
      </c>
      <c r="D210">
        <f t="shared" si="20"/>
        <v>108.04941212108764</v>
      </c>
      <c r="E210" s="4">
        <f t="shared" si="21"/>
        <v>551.90632709556985</v>
      </c>
      <c r="F210" s="4">
        <f t="shared" si="22"/>
        <v>25931.858909061033</v>
      </c>
    </row>
    <row r="211" spans="1:6" x14ac:dyDescent="0.35">
      <c r="A211">
        <f t="shared" si="23"/>
        <v>199</v>
      </c>
      <c r="B211" s="1">
        <f t="shared" si="18"/>
        <v>51714</v>
      </c>
      <c r="C211" s="4">
        <f t="shared" si="19"/>
        <v>659.95573921665743</v>
      </c>
      <c r="D211">
        <f t="shared" si="20"/>
        <v>105.7498024248561</v>
      </c>
      <c r="E211" s="4">
        <f t="shared" si="21"/>
        <v>554.20593679180138</v>
      </c>
      <c r="F211" s="4">
        <f t="shared" si="22"/>
        <v>25379.952581965463</v>
      </c>
    </row>
    <row r="212" spans="1:6" x14ac:dyDescent="0.35">
      <c r="A212">
        <f t="shared" si="23"/>
        <v>200</v>
      </c>
      <c r="B212" s="1">
        <f t="shared" si="18"/>
        <v>51745</v>
      </c>
      <c r="C212" s="4">
        <f t="shared" si="19"/>
        <v>659.95573921665743</v>
      </c>
      <c r="D212">
        <f t="shared" si="20"/>
        <v>103.44061102155692</v>
      </c>
      <c r="E212" s="4">
        <f t="shared" si="21"/>
        <v>556.51512819510049</v>
      </c>
      <c r="F212" s="4">
        <f t="shared" si="22"/>
        <v>24825.746645173662</v>
      </c>
    </row>
    <row r="213" spans="1:6" x14ac:dyDescent="0.35">
      <c r="A213">
        <f t="shared" si="23"/>
        <v>201</v>
      </c>
      <c r="B213" s="1">
        <f t="shared" si="18"/>
        <v>51775</v>
      </c>
      <c r="C213" s="4">
        <f t="shared" si="19"/>
        <v>659.95573921665743</v>
      </c>
      <c r="D213">
        <f t="shared" si="20"/>
        <v>101.12179798741067</v>
      </c>
      <c r="E213" s="4">
        <f t="shared" si="21"/>
        <v>558.83394122924676</v>
      </c>
      <c r="F213" s="4">
        <f t="shared" si="22"/>
        <v>24269.231516978562</v>
      </c>
    </row>
    <row r="214" spans="1:6" x14ac:dyDescent="0.35">
      <c r="A214">
        <f t="shared" si="23"/>
        <v>202</v>
      </c>
      <c r="B214" s="1">
        <f t="shared" si="18"/>
        <v>51806</v>
      </c>
      <c r="C214" s="4">
        <f t="shared" si="19"/>
        <v>659.95573921665743</v>
      </c>
      <c r="D214">
        <f t="shared" si="20"/>
        <v>98.793323232288799</v>
      </c>
      <c r="E214" s="4">
        <f t="shared" si="21"/>
        <v>561.16241598436864</v>
      </c>
      <c r="F214" s="4">
        <f t="shared" si="22"/>
        <v>23710.397575749314</v>
      </c>
    </row>
    <row r="215" spans="1:6" x14ac:dyDescent="0.35">
      <c r="A215">
        <f t="shared" si="23"/>
        <v>203</v>
      </c>
      <c r="B215" s="1">
        <f t="shared" si="18"/>
        <v>51836</v>
      </c>
      <c r="C215" s="4">
        <f t="shared" si="19"/>
        <v>659.95573921665743</v>
      </c>
      <c r="D215">
        <f t="shared" si="20"/>
        <v>96.455146499020614</v>
      </c>
      <c r="E215" s="4">
        <f t="shared" si="21"/>
        <v>563.50059271763678</v>
      </c>
      <c r="F215" s="4">
        <f t="shared" si="22"/>
        <v>23149.235159764947</v>
      </c>
    </row>
    <row r="216" spans="1:6" x14ac:dyDescent="0.35">
      <c r="A216">
        <f t="shared" si="23"/>
        <v>204</v>
      </c>
      <c r="B216" s="1">
        <f t="shared" si="18"/>
        <v>51867</v>
      </c>
      <c r="C216" s="4">
        <f t="shared" si="19"/>
        <v>659.95573921665743</v>
      </c>
      <c r="D216">
        <f t="shared" si="20"/>
        <v>94.107227362697131</v>
      </c>
      <c r="E216" s="4">
        <f t="shared" si="21"/>
        <v>565.8485118539603</v>
      </c>
      <c r="F216" s="4">
        <f t="shared" si="22"/>
        <v>22585.734567047311</v>
      </c>
    </row>
    <row r="217" spans="1:6" x14ac:dyDescent="0.35">
      <c r="A217">
        <f t="shared" si="23"/>
        <v>205</v>
      </c>
      <c r="B217" s="1">
        <f t="shared" si="18"/>
        <v>51898</v>
      </c>
      <c r="C217" s="4">
        <f t="shared" si="19"/>
        <v>659.95573921665743</v>
      </c>
      <c r="D217">
        <f t="shared" si="20"/>
        <v>91.749525229972292</v>
      </c>
      <c r="E217" s="4">
        <f t="shared" si="21"/>
        <v>568.20621398668516</v>
      </c>
      <c r="F217" s="4">
        <f t="shared" si="22"/>
        <v>22019.88605519335</v>
      </c>
    </row>
    <row r="218" spans="1:6" x14ac:dyDescent="0.35">
      <c r="A218">
        <f t="shared" si="23"/>
        <v>206</v>
      </c>
      <c r="B218" s="1">
        <f t="shared" si="18"/>
        <v>51926</v>
      </c>
      <c r="C218" s="4">
        <f t="shared" si="19"/>
        <v>659.95573921665743</v>
      </c>
      <c r="D218">
        <f t="shared" si="20"/>
        <v>89.381999338361098</v>
      </c>
      <c r="E218" s="4">
        <f t="shared" si="21"/>
        <v>570.57373987829635</v>
      </c>
      <c r="F218" s="4">
        <f t="shared" si="22"/>
        <v>21451.679841206664</v>
      </c>
    </row>
    <row r="219" spans="1:6" x14ac:dyDescent="0.35">
      <c r="A219">
        <f t="shared" si="23"/>
        <v>207</v>
      </c>
      <c r="B219" s="1">
        <f t="shared" si="18"/>
        <v>51957</v>
      </c>
      <c r="C219" s="4">
        <f t="shared" si="19"/>
        <v>659.95573921665743</v>
      </c>
      <c r="D219">
        <f t="shared" si="20"/>
        <v>87.004608755534875</v>
      </c>
      <c r="E219" s="4">
        <f t="shared" si="21"/>
        <v>572.9511304611226</v>
      </c>
      <c r="F219" s="4">
        <f t="shared" si="22"/>
        <v>20881.106101328369</v>
      </c>
    </row>
    <row r="220" spans="1:6" x14ac:dyDescent="0.35">
      <c r="A220">
        <f t="shared" si="23"/>
        <v>208</v>
      </c>
      <c r="B220" s="1">
        <f t="shared" si="18"/>
        <v>51987</v>
      </c>
      <c r="C220" s="4">
        <f t="shared" si="19"/>
        <v>659.95573921665743</v>
      </c>
      <c r="D220">
        <f t="shared" si="20"/>
        <v>84.617312378613519</v>
      </c>
      <c r="E220" s="4">
        <f t="shared" si="21"/>
        <v>575.33842683804392</v>
      </c>
      <c r="F220" s="4">
        <f t="shared" si="22"/>
        <v>20308.154970867246</v>
      </c>
    </row>
    <row r="221" spans="1:6" x14ac:dyDescent="0.35">
      <c r="A221">
        <f t="shared" si="23"/>
        <v>209</v>
      </c>
      <c r="B221" s="1">
        <f t="shared" si="18"/>
        <v>52018</v>
      </c>
      <c r="C221" s="4">
        <f t="shared" si="19"/>
        <v>659.95573921665743</v>
      </c>
      <c r="D221">
        <f t="shared" si="20"/>
        <v>82.220068933455011</v>
      </c>
      <c r="E221" s="4">
        <f t="shared" si="21"/>
        <v>577.73567028320247</v>
      </c>
      <c r="F221" s="4">
        <f t="shared" si="22"/>
        <v>19732.816544029203</v>
      </c>
    </row>
    <row r="222" spans="1:6" x14ac:dyDescent="0.35">
      <c r="A222">
        <f t="shared" si="23"/>
        <v>210</v>
      </c>
      <c r="B222" s="1">
        <f t="shared" si="18"/>
        <v>52048</v>
      </c>
      <c r="C222" s="4">
        <f t="shared" si="19"/>
        <v>659.95573921665743</v>
      </c>
      <c r="D222">
        <f t="shared" si="20"/>
        <v>79.812836973941657</v>
      </c>
      <c r="E222" s="4">
        <f t="shared" si="21"/>
        <v>580.14290224271576</v>
      </c>
      <c r="F222" s="4">
        <f t="shared" si="22"/>
        <v>19155.080873745999</v>
      </c>
    </row>
    <row r="223" spans="1:6" x14ac:dyDescent="0.35">
      <c r="A223">
        <f t="shared" si="23"/>
        <v>211</v>
      </c>
      <c r="B223" s="1">
        <f t="shared" si="18"/>
        <v>52079</v>
      </c>
      <c r="C223" s="4">
        <f t="shared" si="19"/>
        <v>659.95573921665743</v>
      </c>
      <c r="D223">
        <f t="shared" si="20"/>
        <v>77.395574881263684</v>
      </c>
      <c r="E223" s="4">
        <f t="shared" si="21"/>
        <v>582.56016433539378</v>
      </c>
      <c r="F223" s="4">
        <f t="shared" si="22"/>
        <v>18574.937971503285</v>
      </c>
    </row>
    <row r="224" spans="1:6" x14ac:dyDescent="0.35">
      <c r="A224">
        <f t="shared" si="23"/>
        <v>212</v>
      </c>
      <c r="B224" s="1">
        <f t="shared" si="18"/>
        <v>52110</v>
      </c>
      <c r="C224" s="4">
        <f t="shared" si="19"/>
        <v>659.95573921665743</v>
      </c>
      <c r="D224">
        <f t="shared" si="20"/>
        <v>74.96824086319954</v>
      </c>
      <c r="E224" s="4">
        <f t="shared" si="21"/>
        <v>584.98749835345791</v>
      </c>
      <c r="F224" s="4">
        <f t="shared" si="22"/>
        <v>17992.37780716789</v>
      </c>
    </row>
    <row r="225" spans="1:6" x14ac:dyDescent="0.35">
      <c r="A225">
        <f t="shared" si="23"/>
        <v>213</v>
      </c>
      <c r="B225" s="1">
        <f t="shared" si="18"/>
        <v>52140</v>
      </c>
      <c r="C225" s="4">
        <f t="shared" si="19"/>
        <v>659.95573921665743</v>
      </c>
      <c r="D225">
        <f t="shared" si="20"/>
        <v>72.530792953393473</v>
      </c>
      <c r="E225" s="4">
        <f t="shared" si="21"/>
        <v>587.42494626326402</v>
      </c>
      <c r="F225" s="4">
        <f t="shared" si="22"/>
        <v>17407.390308814433</v>
      </c>
    </row>
    <row r="226" spans="1:6" x14ac:dyDescent="0.35">
      <c r="A226">
        <f t="shared" si="23"/>
        <v>214</v>
      </c>
      <c r="B226" s="1">
        <f t="shared" si="18"/>
        <v>52171</v>
      </c>
      <c r="C226" s="4">
        <f t="shared" si="19"/>
        <v>659.95573921665743</v>
      </c>
      <c r="D226">
        <f t="shared" si="20"/>
        <v>70.083189010629866</v>
      </c>
      <c r="E226" s="4">
        <f t="shared" si="21"/>
        <v>589.87255020602754</v>
      </c>
      <c r="F226" s="4">
        <f t="shared" si="22"/>
        <v>16819.965362551167</v>
      </c>
    </row>
    <row r="227" spans="1:6" x14ac:dyDescent="0.35">
      <c r="A227">
        <f t="shared" si="23"/>
        <v>215</v>
      </c>
      <c r="B227" s="1">
        <f t="shared" si="18"/>
        <v>52201</v>
      </c>
      <c r="C227" s="4">
        <f t="shared" si="19"/>
        <v>659.95573921665743</v>
      </c>
      <c r="D227">
        <f t="shared" si="20"/>
        <v>67.62538671810475</v>
      </c>
      <c r="E227" s="4">
        <f t="shared" si="21"/>
        <v>592.33035249855266</v>
      </c>
      <c r="F227" s="4">
        <f t="shared" si="22"/>
        <v>16230.092812345139</v>
      </c>
    </row>
    <row r="228" spans="1:6" x14ac:dyDescent="0.35">
      <c r="A228">
        <f t="shared" si="23"/>
        <v>216</v>
      </c>
      <c r="B228" s="1">
        <f t="shared" si="18"/>
        <v>52232</v>
      </c>
      <c r="C228" s="4">
        <f t="shared" si="19"/>
        <v>659.95573921665743</v>
      </c>
      <c r="D228">
        <f t="shared" si="20"/>
        <v>65.157343582694111</v>
      </c>
      <c r="E228" s="4">
        <f t="shared" si="21"/>
        <v>594.79839563396331</v>
      </c>
      <c r="F228" s="4">
        <f t="shared" si="22"/>
        <v>15637.762459846586</v>
      </c>
    </row>
    <row r="229" spans="1:6" x14ac:dyDescent="0.35">
      <c r="A229">
        <f t="shared" si="23"/>
        <v>217</v>
      </c>
      <c r="B229" s="1">
        <f t="shared" si="18"/>
        <v>52263</v>
      </c>
      <c r="C229" s="4">
        <f t="shared" si="19"/>
        <v>659.95573921665743</v>
      </c>
      <c r="D229">
        <f t="shared" si="20"/>
        <v>62.679016934219263</v>
      </c>
      <c r="E229" s="4">
        <f t="shared" si="21"/>
        <v>597.27672228243819</v>
      </c>
      <c r="F229" s="4">
        <f t="shared" si="22"/>
        <v>15042.964064212623</v>
      </c>
    </row>
    <row r="230" spans="1:6" x14ac:dyDescent="0.35">
      <c r="A230">
        <f t="shared" si="23"/>
        <v>218</v>
      </c>
      <c r="B230" s="1">
        <f t="shared" si="18"/>
        <v>52291</v>
      </c>
      <c r="C230" s="4">
        <f t="shared" si="19"/>
        <v>659.95573921665743</v>
      </c>
      <c r="D230">
        <f t="shared" si="20"/>
        <v>60.190363924709104</v>
      </c>
      <c r="E230" s="4">
        <f t="shared" si="21"/>
        <v>599.76537529194832</v>
      </c>
      <c r="F230" s="4">
        <f t="shared" si="22"/>
        <v>14445.687341930185</v>
      </c>
    </row>
    <row r="231" spans="1:6" x14ac:dyDescent="0.35">
      <c r="A231">
        <f t="shared" si="23"/>
        <v>219</v>
      </c>
      <c r="B231" s="1">
        <f t="shared" si="18"/>
        <v>52322</v>
      </c>
      <c r="C231" s="4">
        <f t="shared" si="19"/>
        <v>659.95573921665743</v>
      </c>
      <c r="D231">
        <f t="shared" si="20"/>
        <v>57.691341527659318</v>
      </c>
      <c r="E231" s="4">
        <f t="shared" si="21"/>
        <v>602.26439768899809</v>
      </c>
      <c r="F231" s="4">
        <f t="shared" si="22"/>
        <v>13845.921966638236</v>
      </c>
    </row>
    <row r="232" spans="1:6" x14ac:dyDescent="0.35">
      <c r="A232">
        <f t="shared" si="23"/>
        <v>220</v>
      </c>
      <c r="B232" s="1">
        <f t="shared" si="18"/>
        <v>52352</v>
      </c>
      <c r="C232" s="4">
        <f t="shared" si="19"/>
        <v>659.95573921665743</v>
      </c>
      <c r="D232">
        <f t="shared" si="20"/>
        <v>55.181906537288491</v>
      </c>
      <c r="E232" s="4">
        <f t="shared" si="21"/>
        <v>604.77383267936898</v>
      </c>
      <c r="F232" s="4">
        <f t="shared" si="22"/>
        <v>13243.657568949238</v>
      </c>
    </row>
    <row r="233" spans="1:6" x14ac:dyDescent="0.35">
      <c r="A233">
        <f t="shared" si="23"/>
        <v>221</v>
      </c>
      <c r="B233" s="1">
        <f t="shared" si="18"/>
        <v>52383</v>
      </c>
      <c r="C233" s="4">
        <f t="shared" si="19"/>
        <v>659.95573921665743</v>
      </c>
      <c r="D233">
        <f t="shared" si="20"/>
        <v>52.662015567791116</v>
      </c>
      <c r="E233" s="4">
        <f t="shared" si="21"/>
        <v>607.29372364886626</v>
      </c>
      <c r="F233" s="4">
        <f t="shared" si="22"/>
        <v>12638.883736269869</v>
      </c>
    </row>
    <row r="234" spans="1:6" x14ac:dyDescent="0.35">
      <c r="A234">
        <f t="shared" si="23"/>
        <v>222</v>
      </c>
      <c r="B234" s="1">
        <f t="shared" si="18"/>
        <v>52413</v>
      </c>
      <c r="C234" s="4">
        <f t="shared" si="19"/>
        <v>659.95573921665743</v>
      </c>
      <c r="D234">
        <f t="shared" si="20"/>
        <v>50.131625052587509</v>
      </c>
      <c r="E234" s="4">
        <f t="shared" si="21"/>
        <v>609.8241141640699</v>
      </c>
      <c r="F234" s="4">
        <f t="shared" si="22"/>
        <v>12031.590012621002</v>
      </c>
    </row>
    <row r="235" spans="1:6" x14ac:dyDescent="0.35">
      <c r="A235">
        <f t="shared" si="23"/>
        <v>223</v>
      </c>
      <c r="B235" s="1">
        <f t="shared" si="18"/>
        <v>52444</v>
      </c>
      <c r="C235" s="4">
        <f t="shared" si="19"/>
        <v>659.95573921665743</v>
      </c>
      <c r="D235">
        <f t="shared" si="20"/>
        <v>47.590691243570546</v>
      </c>
      <c r="E235" s="4">
        <f t="shared" si="21"/>
        <v>612.36504797308692</v>
      </c>
      <c r="F235" s="4">
        <f t="shared" si="22"/>
        <v>11421.765898456932</v>
      </c>
    </row>
    <row r="236" spans="1:6" x14ac:dyDescent="0.35">
      <c r="A236">
        <f t="shared" si="23"/>
        <v>224</v>
      </c>
      <c r="B236" s="1">
        <f t="shared" si="18"/>
        <v>52475</v>
      </c>
      <c r="C236" s="4">
        <f t="shared" si="19"/>
        <v>659.95573921665743</v>
      </c>
      <c r="D236">
        <f t="shared" si="20"/>
        <v>45.039170210349347</v>
      </c>
      <c r="E236" s="4">
        <f t="shared" si="21"/>
        <v>614.91656900630812</v>
      </c>
      <c r="F236" s="4">
        <f t="shared" si="22"/>
        <v>10809.400850483844</v>
      </c>
    </row>
    <row r="237" spans="1:6" x14ac:dyDescent="0.35">
      <c r="A237">
        <f t="shared" si="23"/>
        <v>225</v>
      </c>
      <c r="B237" s="1">
        <f t="shared" si="18"/>
        <v>52505</v>
      </c>
      <c r="C237" s="4">
        <f t="shared" si="19"/>
        <v>659.95573921665743</v>
      </c>
      <c r="D237">
        <f t="shared" si="20"/>
        <v>42.477017839489733</v>
      </c>
      <c r="E237" s="4">
        <f t="shared" si="21"/>
        <v>617.47872137716774</v>
      </c>
      <c r="F237" s="4">
        <f t="shared" si="22"/>
        <v>10194.484281477537</v>
      </c>
    </row>
    <row r="238" spans="1:6" x14ac:dyDescent="0.35">
      <c r="A238">
        <f t="shared" si="23"/>
        <v>226</v>
      </c>
      <c r="B238" s="1">
        <f t="shared" si="18"/>
        <v>52536</v>
      </c>
      <c r="C238" s="4">
        <f t="shared" si="19"/>
        <v>659.95573921665743</v>
      </c>
      <c r="D238">
        <f t="shared" si="20"/>
        <v>39.904189833751538</v>
      </c>
      <c r="E238" s="4">
        <f t="shared" si="21"/>
        <v>620.05154938290593</v>
      </c>
      <c r="F238" s="4">
        <f t="shared" si="22"/>
        <v>9577.0055601003696</v>
      </c>
    </row>
    <row r="239" spans="1:6" x14ac:dyDescent="0.35">
      <c r="A239">
        <f t="shared" si="23"/>
        <v>227</v>
      </c>
      <c r="B239" s="1">
        <f t="shared" si="18"/>
        <v>52566</v>
      </c>
      <c r="C239" s="4">
        <f t="shared" si="19"/>
        <v>659.95573921665743</v>
      </c>
      <c r="D239">
        <f t="shared" si="20"/>
        <v>37.320641711322764</v>
      </c>
      <c r="E239" s="4">
        <f t="shared" si="21"/>
        <v>622.63509750533467</v>
      </c>
      <c r="F239" s="4">
        <f t="shared" si="22"/>
        <v>8956.9540107174635</v>
      </c>
    </row>
    <row r="240" spans="1:6" x14ac:dyDescent="0.35">
      <c r="A240">
        <f t="shared" si="23"/>
        <v>228</v>
      </c>
      <c r="B240" s="1">
        <f t="shared" si="18"/>
        <v>52597</v>
      </c>
      <c r="C240" s="4">
        <f t="shared" si="19"/>
        <v>659.95573921665743</v>
      </c>
      <c r="D240">
        <f t="shared" si="20"/>
        <v>34.726328805050542</v>
      </c>
      <c r="E240" s="4">
        <f t="shared" si="21"/>
        <v>625.22941041160686</v>
      </c>
      <c r="F240" s="4">
        <f t="shared" si="22"/>
        <v>8334.3189132121297</v>
      </c>
    </row>
    <row r="241" spans="1:6" x14ac:dyDescent="0.35">
      <c r="A241">
        <f t="shared" si="23"/>
        <v>229</v>
      </c>
      <c r="B241" s="1">
        <f t="shared" si="18"/>
        <v>52628</v>
      </c>
      <c r="C241" s="4">
        <f t="shared" si="19"/>
        <v>659.95573921665743</v>
      </c>
      <c r="D241">
        <f t="shared" si="20"/>
        <v>32.121206261668846</v>
      </c>
      <c r="E241" s="4">
        <f t="shared" si="21"/>
        <v>627.83453295498862</v>
      </c>
      <c r="F241" s="4">
        <f t="shared" si="22"/>
        <v>7709.0895028005225</v>
      </c>
    </row>
    <row r="242" spans="1:6" x14ac:dyDescent="0.35">
      <c r="A242">
        <f t="shared" si="23"/>
        <v>230</v>
      </c>
      <c r="B242" s="1">
        <f t="shared" si="18"/>
        <v>52657</v>
      </c>
      <c r="C242" s="4">
        <f t="shared" si="19"/>
        <v>659.95573921665743</v>
      </c>
      <c r="D242">
        <f t="shared" si="20"/>
        <v>29.505229041023057</v>
      </c>
      <c r="E242" s="4">
        <f t="shared" si="21"/>
        <v>630.45051017563435</v>
      </c>
      <c r="F242" s="4">
        <f t="shared" si="22"/>
        <v>7081.2549698455341</v>
      </c>
    </row>
    <row r="243" spans="1:6" x14ac:dyDescent="0.35">
      <c r="A243">
        <f t="shared" si="23"/>
        <v>231</v>
      </c>
      <c r="B243" s="1">
        <f t="shared" si="18"/>
        <v>52688</v>
      </c>
      <c r="C243" s="4">
        <f t="shared" si="19"/>
        <v>659.95573921665743</v>
      </c>
      <c r="D243">
        <f t="shared" si="20"/>
        <v>26.878351915291251</v>
      </c>
      <c r="E243" s="4">
        <f t="shared" si="21"/>
        <v>633.07738730136623</v>
      </c>
      <c r="F243" s="4">
        <f t="shared" si="22"/>
        <v>6450.8044596699001</v>
      </c>
    </row>
    <row r="244" spans="1:6" x14ac:dyDescent="0.35">
      <c r="A244">
        <f t="shared" si="23"/>
        <v>232</v>
      </c>
      <c r="B244" s="1">
        <f t="shared" si="18"/>
        <v>52718</v>
      </c>
      <c r="C244" s="4">
        <f t="shared" si="19"/>
        <v>659.95573921665743</v>
      </c>
      <c r="D244">
        <f t="shared" si="20"/>
        <v>24.240529468202226</v>
      </c>
      <c r="E244" s="4">
        <f t="shared" si="21"/>
        <v>635.71520974845521</v>
      </c>
      <c r="F244" s="4">
        <f t="shared" si="22"/>
        <v>5817.7270723685342</v>
      </c>
    </row>
    <row r="245" spans="1:6" x14ac:dyDescent="0.35">
      <c r="A245">
        <f t="shared" si="23"/>
        <v>233</v>
      </c>
      <c r="B245" s="1">
        <f t="shared" si="18"/>
        <v>52749</v>
      </c>
      <c r="C245" s="4">
        <f t="shared" si="19"/>
        <v>659.95573921665743</v>
      </c>
      <c r="D245">
        <f t="shared" si="20"/>
        <v>21.59171609425033</v>
      </c>
      <c r="E245" s="4">
        <f t="shared" si="21"/>
        <v>638.36402312240716</v>
      </c>
      <c r="F245" s="4">
        <f t="shared" si="22"/>
        <v>5182.0118626200792</v>
      </c>
    </row>
    <row r="246" spans="1:6" x14ac:dyDescent="0.35">
      <c r="A246">
        <f t="shared" si="23"/>
        <v>234</v>
      </c>
      <c r="B246" s="1">
        <f t="shared" si="18"/>
        <v>52779</v>
      </c>
      <c r="C246" s="4">
        <f t="shared" si="19"/>
        <v>659.95573921665743</v>
      </c>
      <c r="D246">
        <f t="shared" si="20"/>
        <v>18.931865997906968</v>
      </c>
      <c r="E246" s="4">
        <f t="shared" si="21"/>
        <v>641.02387321875051</v>
      </c>
      <c r="F246" s="4">
        <f t="shared" si="22"/>
        <v>4543.6478394976721</v>
      </c>
    </row>
    <row r="247" spans="1:6" x14ac:dyDescent="0.35">
      <c r="A247">
        <f t="shared" si="23"/>
        <v>235</v>
      </c>
      <c r="B247" s="1">
        <f t="shared" si="18"/>
        <v>52810</v>
      </c>
      <c r="C247" s="4">
        <f t="shared" si="19"/>
        <v>659.95573921665743</v>
      </c>
      <c r="D247">
        <f t="shared" si="20"/>
        <v>16.260933192828841</v>
      </c>
      <c r="E247" s="4">
        <f t="shared" si="21"/>
        <v>643.69480602382862</v>
      </c>
      <c r="F247" s="4">
        <f t="shared" si="22"/>
        <v>3902.6239662789217</v>
      </c>
    </row>
    <row r="248" spans="1:6" x14ac:dyDescent="0.35">
      <c r="A248">
        <f t="shared" si="23"/>
        <v>236</v>
      </c>
      <c r="B248" s="1">
        <f t="shared" si="18"/>
        <v>52841</v>
      </c>
      <c r="C248" s="4">
        <f t="shared" si="19"/>
        <v>659.95573921665743</v>
      </c>
      <c r="D248">
        <f t="shared" si="20"/>
        <v>13.578871501062887</v>
      </c>
      <c r="E248" s="4">
        <f t="shared" si="21"/>
        <v>646.37686771559459</v>
      </c>
      <c r="F248" s="4">
        <f t="shared" si="22"/>
        <v>3258.9291602550929</v>
      </c>
    </row>
    <row r="249" spans="1:6" x14ac:dyDescent="0.35">
      <c r="A249">
        <f t="shared" si="23"/>
        <v>237</v>
      </c>
      <c r="B249" s="1">
        <f t="shared" si="18"/>
        <v>52871</v>
      </c>
      <c r="C249" s="4">
        <f t="shared" si="19"/>
        <v>659.95573921665743</v>
      </c>
      <c r="D249">
        <f t="shared" si="20"/>
        <v>10.885634552247911</v>
      </c>
      <c r="E249" s="4">
        <f t="shared" si="21"/>
        <v>649.07010466440954</v>
      </c>
      <c r="F249" s="4">
        <f t="shared" si="22"/>
        <v>2612.5522925394985</v>
      </c>
    </row>
    <row r="250" spans="1:6" x14ac:dyDescent="0.35">
      <c r="A250">
        <f t="shared" si="23"/>
        <v>238</v>
      </c>
      <c r="B250" s="1">
        <f t="shared" si="18"/>
        <v>52902</v>
      </c>
      <c r="C250" s="4">
        <f t="shared" si="19"/>
        <v>659.95573921665743</v>
      </c>
      <c r="D250">
        <f t="shared" si="20"/>
        <v>8.1811757828128702</v>
      </c>
      <c r="E250" s="4">
        <f t="shared" si="21"/>
        <v>651.77456343384461</v>
      </c>
      <c r="F250" s="4">
        <f t="shared" si="22"/>
        <v>1963.482187875089</v>
      </c>
    </row>
    <row r="251" spans="1:6" x14ac:dyDescent="0.35">
      <c r="A251">
        <f t="shared" si="23"/>
        <v>239</v>
      </c>
      <c r="B251" s="1">
        <f t="shared" si="18"/>
        <v>52932</v>
      </c>
      <c r="C251" s="4">
        <f t="shared" si="19"/>
        <v>659.95573921665743</v>
      </c>
      <c r="D251">
        <f t="shared" si="20"/>
        <v>5.4654484351718517</v>
      </c>
      <c r="E251" s="4">
        <f t="shared" si="21"/>
        <v>654.49029078148556</v>
      </c>
      <c r="F251" s="4">
        <f t="shared" si="22"/>
        <v>1311.7076244412444</v>
      </c>
    </row>
    <row r="252" spans="1:6" x14ac:dyDescent="0.35">
      <c r="A252">
        <f>A251+1</f>
        <v>240</v>
      </c>
      <c r="B252" s="1">
        <f t="shared" si="18"/>
        <v>52963</v>
      </c>
      <c r="C252" s="4">
        <f t="shared" si="19"/>
        <v>659.95573921665743</v>
      </c>
      <c r="D252">
        <f t="shared" si="20"/>
        <v>2.7384055569156618</v>
      </c>
      <c r="E252" s="4">
        <f t="shared" si="21"/>
        <v>657.21733365974183</v>
      </c>
      <c r="F252" s="4">
        <f t="shared" si="22"/>
        <v>657.21733365975888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82BA-CDF7-4427-89D5-CF4ACA274CD1}">
  <dimension ref="A1:L101"/>
  <sheetViews>
    <sheetView workbookViewId="0">
      <selection activeCell="B13" sqref="B13"/>
    </sheetView>
  </sheetViews>
  <sheetFormatPr defaultRowHeight="14.5" x14ac:dyDescent="0.35"/>
  <cols>
    <col min="1" max="1" width="20.81640625" bestFit="1" customWidth="1"/>
    <col min="11" max="11" width="11.81640625" bestFit="1" customWidth="1"/>
  </cols>
  <sheetData>
    <row r="1" spans="1:12" ht="15" thickBot="1" x14ac:dyDescent="0.4">
      <c r="A1" t="s">
        <v>12</v>
      </c>
      <c r="B1">
        <v>35</v>
      </c>
      <c r="D1" t="s">
        <v>19</v>
      </c>
      <c r="E1" t="s">
        <v>18</v>
      </c>
      <c r="G1" t="s">
        <v>20</v>
      </c>
      <c r="H1" t="s">
        <v>19</v>
      </c>
      <c r="I1" t="s">
        <v>18</v>
      </c>
      <c r="J1" t="s">
        <v>21</v>
      </c>
      <c r="K1" t="s">
        <v>22</v>
      </c>
      <c r="L1" t="s">
        <v>24</v>
      </c>
    </row>
    <row r="2" spans="1:12" x14ac:dyDescent="0.35">
      <c r="A2" t="s">
        <v>13</v>
      </c>
      <c r="B2">
        <v>20</v>
      </c>
      <c r="D2" s="5">
        <v>0</v>
      </c>
      <c r="E2" s="6">
        <v>2.63E-3</v>
      </c>
      <c r="G2">
        <f>ROW()-2</f>
        <v>0</v>
      </c>
      <c r="H2">
        <f>$B$1+G2</f>
        <v>35</v>
      </c>
      <c r="I2">
        <f>E37</f>
        <v>2.1700000000000001E-3</v>
      </c>
      <c r="J2">
        <f>1/(1+$B$4)^G2</f>
        <v>1</v>
      </c>
      <c r="K2">
        <f>$B$3*I2*J2</f>
        <v>217</v>
      </c>
      <c r="L2">
        <f>J2*(1-I2)</f>
        <v>0.99782999999999999</v>
      </c>
    </row>
    <row r="3" spans="1:12" x14ac:dyDescent="0.35">
      <c r="A3" t="s">
        <v>14</v>
      </c>
      <c r="B3">
        <v>100000</v>
      </c>
      <c r="D3" s="7">
        <v>1</v>
      </c>
      <c r="E3" s="8">
        <v>1.0300000000000001E-3</v>
      </c>
      <c r="G3">
        <f>ROW()-2</f>
        <v>1</v>
      </c>
      <c r="H3">
        <f>$B$1+G3</f>
        <v>36</v>
      </c>
      <c r="I3">
        <f>E38</f>
        <v>2.32E-3</v>
      </c>
      <c r="J3">
        <f>1/(1+$B$4)^G3</f>
        <v>0.95238095238095233</v>
      </c>
      <c r="K3">
        <f>$B$3*I3*J3</f>
        <v>220.95238095238093</v>
      </c>
      <c r="L3">
        <f t="shared" ref="L3:L21" si="0">J3*(1-I3)</f>
        <v>0.95017142857142856</v>
      </c>
    </row>
    <row r="4" spans="1:12" x14ac:dyDescent="0.35">
      <c r="A4" t="s">
        <v>15</v>
      </c>
      <c r="B4" s="2">
        <v>0.05</v>
      </c>
      <c r="D4" s="9">
        <v>2</v>
      </c>
      <c r="E4" s="10">
        <v>9.8999999999999999E-4</v>
      </c>
      <c r="G4">
        <f t="shared" ref="G4:G21" si="1">ROW()-2</f>
        <v>2</v>
      </c>
      <c r="H4">
        <f t="shared" ref="H4:H21" si="2">$B$1+G4</f>
        <v>37</v>
      </c>
      <c r="I4">
        <f t="shared" ref="I4:I21" si="3">E39</f>
        <v>2.49E-3</v>
      </c>
      <c r="J4">
        <f t="shared" ref="J4:J21" si="4">1/(1+$B$4)^G4</f>
        <v>0.90702947845804982</v>
      </c>
      <c r="K4">
        <f t="shared" ref="K4:K21" si="5">$B$3*I4*J4</f>
        <v>225.8503401360544</v>
      </c>
      <c r="L4">
        <f t="shared" si="0"/>
        <v>0.90477097505668924</v>
      </c>
    </row>
    <row r="5" spans="1:12" x14ac:dyDescent="0.35">
      <c r="A5" t="s">
        <v>16</v>
      </c>
      <c r="B5">
        <v>0</v>
      </c>
      <c r="D5" s="7">
        <v>3</v>
      </c>
      <c r="E5" s="8">
        <v>9.7000000000000005E-4</v>
      </c>
      <c r="G5">
        <f t="shared" si="1"/>
        <v>3</v>
      </c>
      <c r="H5">
        <f t="shared" si="2"/>
        <v>38</v>
      </c>
      <c r="I5">
        <f t="shared" si="3"/>
        <v>2.6800000000000001E-3</v>
      </c>
      <c r="J5">
        <f t="shared" si="4"/>
        <v>0.86383759853147601</v>
      </c>
      <c r="K5">
        <f t="shared" si="5"/>
        <v>231.50847640643556</v>
      </c>
      <c r="L5">
        <f t="shared" si="0"/>
        <v>0.86152251376741162</v>
      </c>
    </row>
    <row r="6" spans="1:12" x14ac:dyDescent="0.35">
      <c r="A6" t="s">
        <v>17</v>
      </c>
      <c r="B6" t="s">
        <v>18</v>
      </c>
      <c r="D6" s="9">
        <v>4</v>
      </c>
      <c r="E6" s="10">
        <v>9.3000000000000005E-4</v>
      </c>
      <c r="G6">
        <f t="shared" si="1"/>
        <v>4</v>
      </c>
      <c r="H6">
        <f t="shared" si="2"/>
        <v>39</v>
      </c>
      <c r="I6">
        <f t="shared" si="3"/>
        <v>2.8999999999999998E-3</v>
      </c>
      <c r="J6">
        <f t="shared" si="4"/>
        <v>0.82270247479188197</v>
      </c>
      <c r="K6">
        <f t="shared" si="5"/>
        <v>238.58371768964577</v>
      </c>
      <c r="L6">
        <f t="shared" si="0"/>
        <v>0.82031663761498552</v>
      </c>
    </row>
    <row r="7" spans="1:12" x14ac:dyDescent="0.35">
      <c r="D7" s="7">
        <v>5</v>
      </c>
      <c r="E7" s="8">
        <v>8.8000000000000003E-4</v>
      </c>
      <c r="G7">
        <f t="shared" si="1"/>
        <v>5</v>
      </c>
      <c r="H7">
        <f t="shared" si="2"/>
        <v>40</v>
      </c>
      <c r="I7">
        <f t="shared" si="3"/>
        <v>3.15E-3</v>
      </c>
      <c r="J7">
        <f t="shared" si="4"/>
        <v>0.78352616646845896</v>
      </c>
      <c r="K7">
        <f t="shared" si="5"/>
        <v>246.81074243756458</v>
      </c>
      <c r="L7">
        <f t="shared" si="0"/>
        <v>0.78105805904408332</v>
      </c>
    </row>
    <row r="8" spans="1:12" x14ac:dyDescent="0.35">
      <c r="A8" s="24" t="s">
        <v>23</v>
      </c>
      <c r="B8" s="24">
        <f>SUM(K2:K21)</f>
        <v>5819.764306785034</v>
      </c>
      <c r="D8" s="9">
        <v>6</v>
      </c>
      <c r="E8" s="10">
        <v>8.3000000000000001E-4</v>
      </c>
      <c r="G8">
        <f t="shared" si="1"/>
        <v>6</v>
      </c>
      <c r="H8">
        <f t="shared" si="2"/>
        <v>41</v>
      </c>
      <c r="I8">
        <f t="shared" si="3"/>
        <v>3.4199999999999999E-3</v>
      </c>
      <c r="J8">
        <f t="shared" si="4"/>
        <v>0.74621539663662761</v>
      </c>
      <c r="K8">
        <f t="shared" si="5"/>
        <v>255.20566564972665</v>
      </c>
      <c r="L8">
        <f t="shared" si="0"/>
        <v>0.74366333998013034</v>
      </c>
    </row>
    <row r="9" spans="1:12" x14ac:dyDescent="0.35">
      <c r="A9" s="24" t="s">
        <v>25</v>
      </c>
      <c r="B9" s="24">
        <f>B8/SUM(L2:L21)</f>
        <v>446.74209416930228</v>
      </c>
      <c r="D9" s="7">
        <v>7</v>
      </c>
      <c r="E9" s="8">
        <v>7.7999999999999999E-4</v>
      </c>
      <c r="G9">
        <f t="shared" si="1"/>
        <v>7</v>
      </c>
      <c r="H9">
        <f t="shared" si="2"/>
        <v>42</v>
      </c>
      <c r="I9">
        <f t="shared" si="3"/>
        <v>3.7100000000000002E-3</v>
      </c>
      <c r="J9">
        <f t="shared" si="4"/>
        <v>0.71068133013012147</v>
      </c>
      <c r="K9">
        <f t="shared" si="5"/>
        <v>263.66277347827508</v>
      </c>
      <c r="L9">
        <f t="shared" si="0"/>
        <v>0.70804470239533868</v>
      </c>
    </row>
    <row r="10" spans="1:12" x14ac:dyDescent="0.35">
      <c r="D10" s="9">
        <v>8</v>
      </c>
      <c r="E10" s="10">
        <v>7.5000000000000002E-4</v>
      </c>
      <c r="G10">
        <f t="shared" si="1"/>
        <v>8</v>
      </c>
      <c r="H10">
        <f t="shared" si="2"/>
        <v>43</v>
      </c>
      <c r="I10">
        <f t="shared" si="3"/>
        <v>4.0299999999999997E-3</v>
      </c>
      <c r="J10">
        <f t="shared" si="4"/>
        <v>0.67683936202868722</v>
      </c>
      <c r="K10">
        <f t="shared" si="5"/>
        <v>272.76626289756098</v>
      </c>
      <c r="L10">
        <f t="shared" si="0"/>
        <v>0.67411169939971161</v>
      </c>
    </row>
    <row r="11" spans="1:12" x14ac:dyDescent="0.35">
      <c r="D11" s="7">
        <v>9</v>
      </c>
      <c r="E11" s="8">
        <v>7.3999999999999999E-4</v>
      </c>
      <c r="G11">
        <f t="shared" si="1"/>
        <v>9</v>
      </c>
      <c r="H11">
        <f t="shared" si="2"/>
        <v>44</v>
      </c>
      <c r="I11">
        <f t="shared" si="3"/>
        <v>4.3699999999999998E-3</v>
      </c>
      <c r="J11">
        <f t="shared" si="4"/>
        <v>0.64460891621779726</v>
      </c>
      <c r="K11">
        <f t="shared" si="5"/>
        <v>281.69409638717741</v>
      </c>
      <c r="L11">
        <f t="shared" si="0"/>
        <v>0.64179197525392551</v>
      </c>
    </row>
    <row r="12" spans="1:12" x14ac:dyDescent="0.35">
      <c r="A12" s="24" t="s">
        <v>92</v>
      </c>
      <c r="D12" s="9">
        <v>10</v>
      </c>
      <c r="E12" s="10">
        <v>7.5000000000000002E-4</v>
      </c>
      <c r="G12">
        <f t="shared" si="1"/>
        <v>10</v>
      </c>
      <c r="H12">
        <f t="shared" si="2"/>
        <v>45</v>
      </c>
      <c r="I12">
        <f t="shared" si="3"/>
        <v>4.7299999999999998E-3</v>
      </c>
      <c r="J12">
        <f t="shared" si="4"/>
        <v>0.61391325354075932</v>
      </c>
      <c r="K12">
        <f t="shared" si="5"/>
        <v>290.38096892477915</v>
      </c>
      <c r="L12">
        <f t="shared" si="0"/>
        <v>0.61100944385151157</v>
      </c>
    </row>
    <row r="13" spans="1:12" x14ac:dyDescent="0.35">
      <c r="D13" s="7">
        <v>11</v>
      </c>
      <c r="E13" s="8">
        <v>8.0999999999999996E-4</v>
      </c>
      <c r="G13">
        <f t="shared" si="1"/>
        <v>11</v>
      </c>
      <c r="H13">
        <f t="shared" si="2"/>
        <v>46</v>
      </c>
      <c r="I13">
        <f t="shared" si="3"/>
        <v>5.1200000000000004E-3</v>
      </c>
      <c r="J13">
        <f t="shared" si="4"/>
        <v>0.5846792890864374</v>
      </c>
      <c r="K13">
        <f t="shared" si="5"/>
        <v>299.35579601225595</v>
      </c>
      <c r="L13">
        <f t="shared" si="0"/>
        <v>0.58168573112631483</v>
      </c>
    </row>
    <row r="14" spans="1:12" x14ac:dyDescent="0.35">
      <c r="A14" s="24" t="s">
        <v>93</v>
      </c>
      <c r="D14" s="9">
        <v>12</v>
      </c>
      <c r="E14" s="10">
        <v>9.2000000000000003E-4</v>
      </c>
      <c r="G14">
        <f t="shared" si="1"/>
        <v>12</v>
      </c>
      <c r="H14">
        <f t="shared" si="2"/>
        <v>47</v>
      </c>
      <c r="I14">
        <f t="shared" si="3"/>
        <v>5.5300000000000002E-3</v>
      </c>
      <c r="J14">
        <f t="shared" si="4"/>
        <v>0.5568374181775595</v>
      </c>
      <c r="K14">
        <f t="shared" si="5"/>
        <v>307.93109225219041</v>
      </c>
      <c r="L14">
        <f t="shared" si="0"/>
        <v>0.5537581072550376</v>
      </c>
    </row>
    <row r="15" spans="1:12" x14ac:dyDescent="0.35">
      <c r="A15" s="24" t="s">
        <v>94</v>
      </c>
      <c r="D15" s="7">
        <v>13</v>
      </c>
      <c r="E15" s="8">
        <v>1.07E-3</v>
      </c>
      <c r="G15">
        <f t="shared" si="1"/>
        <v>13</v>
      </c>
      <c r="H15">
        <f t="shared" si="2"/>
        <v>48</v>
      </c>
      <c r="I15">
        <f t="shared" si="3"/>
        <v>5.9699999999999996E-3</v>
      </c>
      <c r="J15">
        <f t="shared" si="4"/>
        <v>0.53032135064529462</v>
      </c>
      <c r="K15">
        <f t="shared" si="5"/>
        <v>316.60184633524091</v>
      </c>
      <c r="L15">
        <f t="shared" si="0"/>
        <v>0.52715533218194222</v>
      </c>
    </row>
    <row r="16" spans="1:12" x14ac:dyDescent="0.35">
      <c r="A16" s="24" t="s">
        <v>95</v>
      </c>
      <c r="D16" s="9">
        <v>14</v>
      </c>
      <c r="E16" s="10">
        <v>1.24E-3</v>
      </c>
      <c r="G16">
        <f t="shared" si="1"/>
        <v>14</v>
      </c>
      <c r="H16">
        <f t="shared" si="2"/>
        <v>49</v>
      </c>
      <c r="I16">
        <f t="shared" si="3"/>
        <v>6.4599999999999996E-3</v>
      </c>
      <c r="J16">
        <f t="shared" si="4"/>
        <v>0.50506795299551888</v>
      </c>
      <c r="K16">
        <f t="shared" si="5"/>
        <v>326.27389763510519</v>
      </c>
      <c r="L16">
        <f t="shared" si="0"/>
        <v>0.50180521401916778</v>
      </c>
    </row>
    <row r="17" spans="4:12" x14ac:dyDescent="0.35">
      <c r="D17" s="7">
        <v>15</v>
      </c>
      <c r="E17" s="8">
        <v>1.42E-3</v>
      </c>
      <c r="G17">
        <f t="shared" si="1"/>
        <v>15</v>
      </c>
      <c r="H17">
        <f t="shared" si="2"/>
        <v>50</v>
      </c>
      <c r="I17">
        <f t="shared" si="3"/>
        <v>7.0000000000000001E-3</v>
      </c>
      <c r="J17">
        <f t="shared" si="4"/>
        <v>0.48101709809097021</v>
      </c>
      <c r="K17">
        <f t="shared" si="5"/>
        <v>336.71196866367916</v>
      </c>
      <c r="L17">
        <f t="shared" si="0"/>
        <v>0.47764997840433343</v>
      </c>
    </row>
    <row r="18" spans="4:12" x14ac:dyDescent="0.35">
      <c r="D18" s="9">
        <v>16</v>
      </c>
      <c r="E18" s="10">
        <v>1.5900000000000001E-3</v>
      </c>
      <c r="G18">
        <f t="shared" si="1"/>
        <v>16</v>
      </c>
      <c r="H18">
        <f t="shared" si="2"/>
        <v>51</v>
      </c>
      <c r="I18">
        <f t="shared" si="3"/>
        <v>7.6299999999999996E-3</v>
      </c>
      <c r="J18">
        <f t="shared" si="4"/>
        <v>0.45811152199140021</v>
      </c>
      <c r="K18">
        <f t="shared" si="5"/>
        <v>349.53909127943837</v>
      </c>
      <c r="L18">
        <f t="shared" si="0"/>
        <v>0.45461613107860582</v>
      </c>
    </row>
    <row r="19" spans="4:12" x14ac:dyDescent="0.35">
      <c r="D19" s="7">
        <v>17</v>
      </c>
      <c r="E19" s="8">
        <v>1.72E-3</v>
      </c>
      <c r="G19">
        <f t="shared" si="1"/>
        <v>17</v>
      </c>
      <c r="H19">
        <f t="shared" si="2"/>
        <v>52</v>
      </c>
      <c r="I19">
        <f t="shared" si="3"/>
        <v>8.3300000000000006E-3</v>
      </c>
      <c r="J19">
        <f t="shared" si="4"/>
        <v>0.43629668761085727</v>
      </c>
      <c r="K19">
        <f t="shared" si="5"/>
        <v>363.43514077984418</v>
      </c>
      <c r="L19">
        <f t="shared" si="0"/>
        <v>0.43266233620305883</v>
      </c>
    </row>
    <row r="20" spans="4:12" x14ac:dyDescent="0.35">
      <c r="D20" s="9">
        <v>18</v>
      </c>
      <c r="E20" s="10">
        <v>1.82E-3</v>
      </c>
      <c r="G20">
        <f t="shared" si="1"/>
        <v>18</v>
      </c>
      <c r="H20">
        <f t="shared" si="2"/>
        <v>53</v>
      </c>
      <c r="I20">
        <f t="shared" si="3"/>
        <v>9.1299999999999992E-3</v>
      </c>
      <c r="J20">
        <f t="shared" si="4"/>
        <v>0.41552065486748313</v>
      </c>
      <c r="K20">
        <f t="shared" si="5"/>
        <v>379.37035789401205</v>
      </c>
      <c r="L20">
        <f t="shared" si="0"/>
        <v>0.41172695128854303</v>
      </c>
    </row>
    <row r="21" spans="4:12" x14ac:dyDescent="0.35">
      <c r="D21" s="7">
        <v>19</v>
      </c>
      <c r="E21" s="8">
        <v>1.8799999999999999E-3</v>
      </c>
      <c r="G21">
        <f t="shared" si="1"/>
        <v>19</v>
      </c>
      <c r="H21">
        <f t="shared" si="2"/>
        <v>54</v>
      </c>
      <c r="I21">
        <f t="shared" si="3"/>
        <v>1.001E-2</v>
      </c>
      <c r="J21">
        <f t="shared" si="4"/>
        <v>0.39573395701665059</v>
      </c>
      <c r="K21">
        <f t="shared" si="5"/>
        <v>396.12969097366727</v>
      </c>
      <c r="L21">
        <f t="shared" si="0"/>
        <v>0.39177266010691392</v>
      </c>
    </row>
    <row r="22" spans="4:12" x14ac:dyDescent="0.35">
      <c r="D22" s="9">
        <v>20</v>
      </c>
      <c r="E22" s="10">
        <v>1.9E-3</v>
      </c>
    </row>
    <row r="23" spans="4:12" x14ac:dyDescent="0.35">
      <c r="D23" s="7">
        <v>21</v>
      </c>
      <c r="E23" s="8">
        <v>1.9E-3</v>
      </c>
    </row>
    <row r="24" spans="4:12" x14ac:dyDescent="0.35">
      <c r="D24" s="9">
        <v>22</v>
      </c>
      <c r="E24" s="10">
        <v>1.8799999999999999E-3</v>
      </c>
    </row>
    <row r="25" spans="4:12" x14ac:dyDescent="0.35">
      <c r="D25" s="7">
        <v>23</v>
      </c>
      <c r="E25" s="8">
        <v>1.8400000000000001E-3</v>
      </c>
    </row>
    <row r="26" spans="4:12" x14ac:dyDescent="0.35">
      <c r="D26" s="9">
        <v>24</v>
      </c>
      <c r="E26" s="10">
        <v>1.8E-3</v>
      </c>
    </row>
    <row r="27" spans="4:12" x14ac:dyDescent="0.35">
      <c r="D27" s="7">
        <v>25</v>
      </c>
      <c r="E27" s="8">
        <v>1.75E-3</v>
      </c>
    </row>
    <row r="28" spans="4:12" x14ac:dyDescent="0.35">
      <c r="D28" s="9">
        <v>26</v>
      </c>
      <c r="E28" s="10">
        <v>1.72E-3</v>
      </c>
    </row>
    <row r="29" spans="4:12" x14ac:dyDescent="0.35">
      <c r="D29" s="7">
        <v>27</v>
      </c>
      <c r="E29" s="8">
        <v>1.7099999999999999E-3</v>
      </c>
    </row>
    <row r="30" spans="4:12" x14ac:dyDescent="0.35">
      <c r="D30" s="9">
        <v>28</v>
      </c>
      <c r="E30" s="10">
        <v>1.6999999999999999E-3</v>
      </c>
    </row>
    <row r="31" spans="4:12" x14ac:dyDescent="0.35">
      <c r="D31" s="7">
        <v>29</v>
      </c>
      <c r="E31" s="8">
        <v>1.72E-3</v>
      </c>
    </row>
    <row r="32" spans="4:12" x14ac:dyDescent="0.35">
      <c r="D32" s="9">
        <v>30</v>
      </c>
      <c r="E32" s="10">
        <v>1.75E-3</v>
      </c>
    </row>
    <row r="33" spans="4:5" x14ac:dyDescent="0.35">
      <c r="D33" s="7">
        <v>31</v>
      </c>
      <c r="E33" s="8">
        <v>1.8E-3</v>
      </c>
    </row>
    <row r="34" spans="4:5" x14ac:dyDescent="0.35">
      <c r="D34" s="9">
        <v>32</v>
      </c>
      <c r="E34" s="10">
        <v>1.8699999999999999E-3</v>
      </c>
    </row>
    <row r="35" spans="4:5" x14ac:dyDescent="0.35">
      <c r="D35" s="7">
        <v>33</v>
      </c>
      <c r="E35" s="8">
        <v>1.9499999999999999E-3</v>
      </c>
    </row>
    <row r="36" spans="4:5" x14ac:dyDescent="0.35">
      <c r="D36" s="9">
        <v>34</v>
      </c>
      <c r="E36" s="10">
        <v>2.0500000000000002E-3</v>
      </c>
    </row>
    <row r="37" spans="4:5" x14ac:dyDescent="0.35">
      <c r="D37" s="7">
        <v>35</v>
      </c>
      <c r="E37" s="8">
        <v>2.1700000000000001E-3</v>
      </c>
    </row>
    <row r="38" spans="4:5" x14ac:dyDescent="0.35">
      <c r="D38" s="9">
        <v>36</v>
      </c>
      <c r="E38" s="10">
        <v>2.32E-3</v>
      </c>
    </row>
    <row r="39" spans="4:5" x14ac:dyDescent="0.35">
      <c r="D39" s="7">
        <v>37</v>
      </c>
      <c r="E39" s="8">
        <v>2.49E-3</v>
      </c>
    </row>
    <row r="40" spans="4:5" x14ac:dyDescent="0.35">
      <c r="D40" s="9">
        <v>38</v>
      </c>
      <c r="E40" s="10">
        <v>2.6800000000000001E-3</v>
      </c>
    </row>
    <row r="41" spans="4:5" x14ac:dyDescent="0.35">
      <c r="D41" s="7">
        <v>39</v>
      </c>
      <c r="E41" s="8">
        <v>2.8999999999999998E-3</v>
      </c>
    </row>
    <row r="42" spans="4:5" x14ac:dyDescent="0.35">
      <c r="D42" s="9">
        <v>40</v>
      </c>
      <c r="E42" s="10">
        <v>3.15E-3</v>
      </c>
    </row>
    <row r="43" spans="4:5" x14ac:dyDescent="0.35">
      <c r="D43" s="7">
        <v>41</v>
      </c>
      <c r="E43" s="8">
        <v>3.4199999999999999E-3</v>
      </c>
    </row>
    <row r="44" spans="4:5" x14ac:dyDescent="0.35">
      <c r="D44" s="9">
        <v>42</v>
      </c>
      <c r="E44" s="10">
        <v>3.7100000000000002E-3</v>
      </c>
    </row>
    <row r="45" spans="4:5" x14ac:dyDescent="0.35">
      <c r="D45" s="7">
        <v>43</v>
      </c>
      <c r="E45" s="8">
        <v>4.0299999999999997E-3</v>
      </c>
    </row>
    <row r="46" spans="4:5" x14ac:dyDescent="0.35">
      <c r="D46" s="9">
        <v>44</v>
      </c>
      <c r="E46" s="10">
        <v>4.3699999999999998E-3</v>
      </c>
    </row>
    <row r="47" spans="4:5" x14ac:dyDescent="0.35">
      <c r="D47" s="7">
        <v>45</v>
      </c>
      <c r="E47" s="8">
        <v>4.7299999999999998E-3</v>
      </c>
    </row>
    <row r="48" spans="4:5" x14ac:dyDescent="0.35">
      <c r="D48" s="9">
        <v>46</v>
      </c>
      <c r="E48" s="10">
        <v>5.1200000000000004E-3</v>
      </c>
    </row>
    <row r="49" spans="4:5" x14ac:dyDescent="0.35">
      <c r="D49" s="7">
        <v>47</v>
      </c>
      <c r="E49" s="8">
        <v>5.5300000000000002E-3</v>
      </c>
    </row>
    <row r="50" spans="4:5" x14ac:dyDescent="0.35">
      <c r="D50" s="9">
        <v>48</v>
      </c>
      <c r="E50" s="10">
        <v>5.9699999999999996E-3</v>
      </c>
    </row>
    <row r="51" spans="4:5" x14ac:dyDescent="0.35">
      <c r="D51" s="7">
        <v>49</v>
      </c>
      <c r="E51" s="8">
        <v>6.4599999999999996E-3</v>
      </c>
    </row>
    <row r="52" spans="4:5" x14ac:dyDescent="0.35">
      <c r="D52" s="9">
        <v>50</v>
      </c>
      <c r="E52" s="10">
        <v>7.0000000000000001E-3</v>
      </c>
    </row>
    <row r="53" spans="4:5" x14ac:dyDescent="0.35">
      <c r="D53" s="7">
        <v>51</v>
      </c>
      <c r="E53" s="8">
        <v>7.6299999999999996E-3</v>
      </c>
    </row>
    <row r="54" spans="4:5" x14ac:dyDescent="0.35">
      <c r="D54" s="9">
        <v>52</v>
      </c>
      <c r="E54" s="10">
        <v>8.3300000000000006E-3</v>
      </c>
    </row>
    <row r="55" spans="4:5" x14ac:dyDescent="0.35">
      <c r="D55" s="7">
        <v>53</v>
      </c>
      <c r="E55" s="8">
        <v>9.1299999999999992E-3</v>
      </c>
    </row>
    <row r="56" spans="4:5" x14ac:dyDescent="0.35">
      <c r="D56" s="9">
        <v>54</v>
      </c>
      <c r="E56" s="10">
        <v>1.001E-2</v>
      </c>
    </row>
    <row r="57" spans="4:5" x14ac:dyDescent="0.35">
      <c r="D57" s="7">
        <v>55</v>
      </c>
      <c r="E57" s="8">
        <v>1.0959999999999999E-2</v>
      </c>
    </row>
    <row r="58" spans="4:5" x14ac:dyDescent="0.35">
      <c r="D58" s="9">
        <v>56</v>
      </c>
      <c r="E58" s="10">
        <v>1.197E-2</v>
      </c>
    </row>
    <row r="59" spans="4:5" x14ac:dyDescent="0.35">
      <c r="D59" s="7">
        <v>57</v>
      </c>
      <c r="E59" s="8">
        <v>1.304E-2</v>
      </c>
    </row>
    <row r="60" spans="4:5" x14ac:dyDescent="0.35">
      <c r="D60" s="9">
        <v>58</v>
      </c>
      <c r="E60" s="10">
        <v>1.418E-2</v>
      </c>
    </row>
    <row r="61" spans="4:5" x14ac:dyDescent="0.35">
      <c r="D61" s="7">
        <v>59</v>
      </c>
      <c r="E61" s="8">
        <v>1.542E-2</v>
      </c>
    </row>
    <row r="62" spans="4:5" x14ac:dyDescent="0.35">
      <c r="D62" s="9">
        <v>60</v>
      </c>
      <c r="E62" s="10">
        <v>1.6799999999999999E-2</v>
      </c>
    </row>
    <row r="63" spans="4:5" x14ac:dyDescent="0.35">
      <c r="D63" s="7">
        <v>61</v>
      </c>
      <c r="E63" s="8">
        <v>1.8360000000000001E-2</v>
      </c>
    </row>
    <row r="64" spans="4:5" x14ac:dyDescent="0.35">
      <c r="D64" s="9">
        <v>62</v>
      </c>
      <c r="E64" s="10">
        <v>2.0119999999999999E-2</v>
      </c>
    </row>
    <row r="65" spans="4:5" x14ac:dyDescent="0.35">
      <c r="D65" s="7">
        <v>63</v>
      </c>
      <c r="E65" s="8">
        <v>2.2089999999999999E-2</v>
      </c>
    </row>
    <row r="66" spans="4:5" x14ac:dyDescent="0.35">
      <c r="D66" s="9">
        <v>64</v>
      </c>
      <c r="E66" s="10">
        <v>2.427E-2</v>
      </c>
    </row>
    <row r="67" spans="4:5" x14ac:dyDescent="0.35">
      <c r="D67" s="7">
        <v>65</v>
      </c>
      <c r="E67" s="8">
        <v>2.6620000000000001E-2</v>
      </c>
    </row>
    <row r="68" spans="4:5" x14ac:dyDescent="0.35">
      <c r="D68" s="9">
        <v>66</v>
      </c>
      <c r="E68" s="10">
        <v>2.913E-2</v>
      </c>
    </row>
    <row r="69" spans="4:5" x14ac:dyDescent="0.35">
      <c r="D69" s="7">
        <v>67</v>
      </c>
      <c r="E69" s="8">
        <v>3.1789999999999999E-2</v>
      </c>
    </row>
    <row r="70" spans="4:5" x14ac:dyDescent="0.35">
      <c r="D70" s="9">
        <v>68</v>
      </c>
      <c r="E70" s="10">
        <v>3.465E-2</v>
      </c>
    </row>
    <row r="71" spans="4:5" x14ac:dyDescent="0.35">
      <c r="D71" s="7">
        <v>69</v>
      </c>
      <c r="E71" s="8">
        <v>3.7810000000000003E-2</v>
      </c>
    </row>
    <row r="72" spans="4:5" x14ac:dyDescent="0.35">
      <c r="D72" s="9">
        <v>70</v>
      </c>
      <c r="E72" s="10">
        <v>4.1369999999999997E-2</v>
      </c>
    </row>
    <row r="73" spans="4:5" x14ac:dyDescent="0.35">
      <c r="D73" s="7">
        <v>71</v>
      </c>
      <c r="E73" s="8">
        <v>4.5429999999999998E-2</v>
      </c>
    </row>
    <row r="74" spans="4:5" x14ac:dyDescent="0.35">
      <c r="D74" s="9">
        <v>72</v>
      </c>
      <c r="E74" s="10">
        <v>5.008E-2</v>
      </c>
    </row>
    <row r="75" spans="4:5" x14ac:dyDescent="0.35">
      <c r="D75" s="7">
        <v>73</v>
      </c>
      <c r="E75" s="8">
        <v>5.534E-2</v>
      </c>
    </row>
    <row r="76" spans="4:5" x14ac:dyDescent="0.35">
      <c r="D76" s="9">
        <v>74</v>
      </c>
      <c r="E76" s="10">
        <v>6.1100000000000002E-2</v>
      </c>
    </row>
    <row r="77" spans="4:5" x14ac:dyDescent="0.35">
      <c r="D77" s="7">
        <v>75</v>
      </c>
      <c r="E77" s="8">
        <v>6.7250000000000004E-2</v>
      </c>
    </row>
    <row r="78" spans="4:5" x14ac:dyDescent="0.35">
      <c r="D78" s="9">
        <v>76</v>
      </c>
      <c r="E78" s="10">
        <v>7.3700000000000002E-2</v>
      </c>
    </row>
    <row r="79" spans="4:5" x14ac:dyDescent="0.35">
      <c r="D79" s="7">
        <v>77</v>
      </c>
      <c r="E79" s="8">
        <v>8.0369999999999997E-2</v>
      </c>
    </row>
    <row r="80" spans="4:5" x14ac:dyDescent="0.35">
      <c r="D80" s="9">
        <v>78</v>
      </c>
      <c r="E80" s="10">
        <v>8.7319999999999995E-2</v>
      </c>
    </row>
    <row r="81" spans="4:5" x14ac:dyDescent="0.35">
      <c r="D81" s="7">
        <v>79</v>
      </c>
      <c r="E81" s="8">
        <v>9.4759999999999997E-2</v>
      </c>
    </row>
    <row r="82" spans="4:5" x14ac:dyDescent="0.35">
      <c r="D82" s="9">
        <v>80</v>
      </c>
      <c r="E82" s="10">
        <v>0.10294</v>
      </c>
    </row>
    <row r="83" spans="4:5" x14ac:dyDescent="0.35">
      <c r="D83" s="7">
        <v>81</v>
      </c>
      <c r="E83" s="8">
        <v>0.11209</v>
      </c>
    </row>
    <row r="84" spans="4:5" x14ac:dyDescent="0.35">
      <c r="D84" s="9">
        <v>82</v>
      </c>
      <c r="E84" s="10">
        <v>0.12241</v>
      </c>
    </row>
    <row r="85" spans="4:5" x14ac:dyDescent="0.35">
      <c r="D85" s="7">
        <v>83</v>
      </c>
      <c r="E85" s="8">
        <v>0.13383999999999999</v>
      </c>
    </row>
    <row r="86" spans="4:5" x14ac:dyDescent="0.35">
      <c r="D86" s="9">
        <v>84</v>
      </c>
      <c r="E86" s="10">
        <v>0.14612</v>
      </c>
    </row>
    <row r="87" spans="4:5" x14ac:dyDescent="0.35">
      <c r="D87" s="7">
        <v>85</v>
      </c>
      <c r="E87" s="8">
        <v>0.15898000000000001</v>
      </c>
    </row>
    <row r="88" spans="4:5" x14ac:dyDescent="0.35">
      <c r="D88" s="9">
        <v>86</v>
      </c>
      <c r="E88" s="10">
        <v>0.17221</v>
      </c>
    </row>
    <row r="89" spans="4:5" x14ac:dyDescent="0.35">
      <c r="D89" s="7">
        <v>87</v>
      </c>
      <c r="E89" s="8">
        <v>0.18573000000000001</v>
      </c>
    </row>
    <row r="90" spans="4:5" x14ac:dyDescent="0.35">
      <c r="D90" s="9">
        <v>88</v>
      </c>
      <c r="E90" s="10">
        <v>0.19953000000000001</v>
      </c>
    </row>
    <row r="91" spans="4:5" x14ac:dyDescent="0.35">
      <c r="D91" s="7">
        <v>89</v>
      </c>
      <c r="E91" s="8">
        <v>0.21368999999999999</v>
      </c>
    </row>
    <row r="92" spans="4:5" x14ac:dyDescent="0.35">
      <c r="D92" s="9">
        <v>90</v>
      </c>
      <c r="E92" s="10">
        <v>0.22842999999999999</v>
      </c>
    </row>
    <row r="93" spans="4:5" x14ac:dyDescent="0.35">
      <c r="D93" s="7">
        <v>91</v>
      </c>
      <c r="E93" s="8">
        <v>0.24410999999999999</v>
      </c>
    </row>
    <row r="94" spans="4:5" x14ac:dyDescent="0.35">
      <c r="D94" s="9">
        <v>92</v>
      </c>
      <c r="E94" s="10">
        <v>0.26143</v>
      </c>
    </row>
    <row r="95" spans="4:5" x14ac:dyDescent="0.35">
      <c r="D95" s="7">
        <v>93</v>
      </c>
      <c r="E95" s="8">
        <v>0.28212999999999999</v>
      </c>
    </row>
    <row r="96" spans="4:5" x14ac:dyDescent="0.35">
      <c r="D96" s="9">
        <v>94</v>
      </c>
      <c r="E96" s="10">
        <v>0.30997000000000002</v>
      </c>
    </row>
    <row r="97" spans="4:5" x14ac:dyDescent="0.35">
      <c r="D97" s="7">
        <v>95</v>
      </c>
      <c r="E97" s="8">
        <v>0.35186000000000001</v>
      </c>
    </row>
    <row r="98" spans="4:5" x14ac:dyDescent="0.35">
      <c r="D98" s="9">
        <v>96</v>
      </c>
      <c r="E98" s="10">
        <v>0.42098999999999998</v>
      </c>
    </row>
    <row r="99" spans="4:5" x14ac:dyDescent="0.35">
      <c r="D99" s="7">
        <v>97</v>
      </c>
      <c r="E99" s="8">
        <v>0.54100000000000004</v>
      </c>
    </row>
    <row r="100" spans="4:5" x14ac:dyDescent="0.35">
      <c r="D100" s="9">
        <v>98</v>
      </c>
      <c r="E100" s="10">
        <v>0.74514999999999998</v>
      </c>
    </row>
    <row r="101" spans="4:5" ht="15" thickBot="1" x14ac:dyDescent="0.4">
      <c r="D101" s="11">
        <v>99</v>
      </c>
      <c r="E101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01DD-0F82-4C1D-9D4E-797B0550845E}">
  <dimension ref="A1:Z104"/>
  <sheetViews>
    <sheetView zoomScaleNormal="100" workbookViewId="0">
      <selection activeCell="Q51" sqref="Q51"/>
    </sheetView>
  </sheetViews>
  <sheetFormatPr defaultRowHeight="14.5" x14ac:dyDescent="0.35"/>
  <cols>
    <col min="1" max="1" width="21.90625" customWidth="1"/>
    <col min="2" max="2" width="11.7265625" bestFit="1" customWidth="1"/>
    <col min="7" max="7" width="8.7265625" style="16"/>
    <col min="8" max="8" width="12.6328125" bestFit="1" customWidth="1"/>
    <col min="9" max="9" width="20.7265625" bestFit="1" customWidth="1"/>
    <col min="11" max="11" width="16.6328125" bestFit="1" customWidth="1"/>
  </cols>
  <sheetData>
    <row r="1" spans="1:26" x14ac:dyDescent="0.35">
      <c r="A1" t="s">
        <v>26</v>
      </c>
      <c r="B1" t="s">
        <v>35</v>
      </c>
      <c r="F1" t="s">
        <v>37</v>
      </c>
      <c r="G1" s="16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52</v>
      </c>
      <c r="M1" t="s">
        <v>53</v>
      </c>
      <c r="R1" t="s">
        <v>19</v>
      </c>
      <c r="S1" s="14">
        <v>17</v>
      </c>
      <c r="T1" s="15">
        <v>5.9999999999999995E-4</v>
      </c>
      <c r="U1" t="s">
        <v>18</v>
      </c>
      <c r="Y1" t="s">
        <v>57</v>
      </c>
    </row>
    <row r="2" spans="1:26" x14ac:dyDescent="0.35">
      <c r="A2" t="s">
        <v>27</v>
      </c>
      <c r="B2">
        <v>35</v>
      </c>
      <c r="F2">
        <v>35</v>
      </c>
      <c r="G2" s="16">
        <f>1-T19</f>
        <v>0.99931099999999995</v>
      </c>
      <c r="H2">
        <f>$B$4*(1+$B$5)^(F2-$B$2)</f>
        <v>50000</v>
      </c>
      <c r="J2">
        <f>1/(1+$B$8)^(F2-$B$2)</f>
        <v>1</v>
      </c>
      <c r="S2" s="14">
        <v>18</v>
      </c>
      <c r="T2" s="15">
        <v>5.9400000000000002E-4</v>
      </c>
      <c r="Y2" s="2">
        <v>0</v>
      </c>
      <c r="Z2">
        <f>N68</f>
        <v>131547.61058973841</v>
      </c>
    </row>
    <row r="3" spans="1:26" x14ac:dyDescent="0.35">
      <c r="A3" t="s">
        <v>28</v>
      </c>
      <c r="B3">
        <v>65</v>
      </c>
      <c r="F3">
        <v>36</v>
      </c>
      <c r="G3" s="16">
        <f t="shared" ref="G3:G66" si="0">1-T20</f>
        <v>0.99927600000000005</v>
      </c>
      <c r="H3">
        <f>$B$4*(1+$B$5)^(F3-$B$2)</f>
        <v>51500</v>
      </c>
      <c r="J3">
        <f t="shared" ref="J3:J66" si="1">1/(1+$B$8)^(F3-$B$2)</f>
        <v>0.96153846153846145</v>
      </c>
      <c r="S3" s="14">
        <v>19</v>
      </c>
      <c r="T3" s="15">
        <v>5.8699999999999996E-4</v>
      </c>
      <c r="Y3" s="2">
        <v>0.01</v>
      </c>
    </row>
    <row r="4" spans="1:26" x14ac:dyDescent="0.35">
      <c r="A4" t="s">
        <v>29</v>
      </c>
      <c r="B4">
        <v>50000</v>
      </c>
      <c r="F4">
        <v>37</v>
      </c>
      <c r="G4" s="16">
        <f t="shared" si="0"/>
        <v>0.99923499999999998</v>
      </c>
      <c r="H4">
        <f t="shared" ref="H4:H67" si="2">$B$4*(1+$B$5)^(F4-$B$2)</f>
        <v>53045</v>
      </c>
      <c r="J4">
        <f t="shared" si="1"/>
        <v>0.92455621301775137</v>
      </c>
      <c r="S4" s="14">
        <v>20</v>
      </c>
      <c r="T4" s="15">
        <v>5.8200000000000005E-4</v>
      </c>
      <c r="Y4" s="2">
        <v>0.02</v>
      </c>
    </row>
    <row r="5" spans="1:26" x14ac:dyDescent="0.35">
      <c r="A5" t="s">
        <v>30</v>
      </c>
      <c r="B5" s="2">
        <v>0.03</v>
      </c>
      <c r="F5">
        <v>38</v>
      </c>
      <c r="G5" s="16">
        <f t="shared" si="0"/>
        <v>0.99918700000000005</v>
      </c>
      <c r="H5">
        <f>$B$4*(1+$B$5)^(F5-$B$2)</f>
        <v>54636.35</v>
      </c>
      <c r="J5">
        <f t="shared" si="1"/>
        <v>0.88899635867091487</v>
      </c>
      <c r="S5" s="14">
        <v>21</v>
      </c>
      <c r="T5" s="15">
        <v>5.7700000000000004E-4</v>
      </c>
      <c r="Y5" s="2">
        <v>0.03</v>
      </c>
    </row>
    <row r="6" spans="1:26" x14ac:dyDescent="0.35">
      <c r="A6" t="s">
        <v>31</v>
      </c>
      <c r="B6" s="13">
        <v>1.4999999999999999E-2</v>
      </c>
      <c r="F6">
        <v>39</v>
      </c>
      <c r="G6" s="16">
        <f t="shared" si="0"/>
        <v>0.99912999999999996</v>
      </c>
      <c r="H6">
        <f t="shared" si="2"/>
        <v>56275.440499999997</v>
      </c>
      <c r="J6">
        <f t="shared" si="1"/>
        <v>0.85480419102972571</v>
      </c>
      <c r="S6" s="14">
        <v>22</v>
      </c>
      <c r="T6" s="15">
        <v>5.7200000000000003E-4</v>
      </c>
      <c r="Y6" s="2">
        <v>0.04</v>
      </c>
    </row>
    <row r="7" spans="1:26" x14ac:dyDescent="0.35">
      <c r="A7" t="s">
        <v>32</v>
      </c>
      <c r="B7">
        <v>10</v>
      </c>
      <c r="F7">
        <v>40</v>
      </c>
      <c r="G7" s="16">
        <f t="shared" si="0"/>
        <v>0.99906300000000003</v>
      </c>
      <c r="H7">
        <f t="shared" si="2"/>
        <v>57963.703714999989</v>
      </c>
      <c r="J7">
        <f t="shared" si="1"/>
        <v>0.82192710675935154</v>
      </c>
      <c r="S7" s="14">
        <v>23</v>
      </c>
      <c r="T7" s="15">
        <v>5.6899999999999995E-4</v>
      </c>
    </row>
    <row r="8" spans="1:26" x14ac:dyDescent="0.35">
      <c r="A8" t="s">
        <v>33</v>
      </c>
      <c r="B8" s="2">
        <v>0.04</v>
      </c>
      <c r="F8">
        <v>41</v>
      </c>
      <c r="G8" s="16">
        <f t="shared" si="0"/>
        <v>0.99898600000000004</v>
      </c>
      <c r="H8">
        <f t="shared" si="2"/>
        <v>59702.614826449993</v>
      </c>
      <c r="J8">
        <f t="shared" si="1"/>
        <v>0.79031452573014571</v>
      </c>
      <c r="S8" s="14">
        <v>24</v>
      </c>
      <c r="T8" s="15">
        <v>5.6700000000000001E-4</v>
      </c>
    </row>
    <row r="9" spans="1:26" x14ac:dyDescent="0.35">
      <c r="A9" t="s">
        <v>34</v>
      </c>
      <c r="B9" t="s">
        <v>36</v>
      </c>
      <c r="F9">
        <v>42</v>
      </c>
      <c r="G9" s="16">
        <f t="shared" si="0"/>
        <v>0.99889600000000001</v>
      </c>
      <c r="H9">
        <f t="shared" si="2"/>
        <v>61493.693271243501</v>
      </c>
      <c r="J9">
        <f t="shared" si="1"/>
        <v>0.75991781320206331</v>
      </c>
      <c r="S9" s="14">
        <v>25</v>
      </c>
      <c r="T9" s="15">
        <v>5.6599999999999999E-4</v>
      </c>
    </row>
    <row r="10" spans="1:26" x14ac:dyDescent="0.35">
      <c r="A10" t="s">
        <v>51</v>
      </c>
      <c r="B10" s="2">
        <v>0.02</v>
      </c>
      <c r="F10">
        <v>43</v>
      </c>
      <c r="G10" s="16">
        <f t="shared" si="0"/>
        <v>0.99879200000000001</v>
      </c>
      <c r="H10">
        <f t="shared" si="2"/>
        <v>63338.504069380797</v>
      </c>
      <c r="J10">
        <f t="shared" si="1"/>
        <v>0.73069020500198378</v>
      </c>
      <c r="S10" s="14">
        <v>26</v>
      </c>
      <c r="T10" s="15">
        <v>5.6700000000000001E-4</v>
      </c>
    </row>
    <row r="11" spans="1:26" x14ac:dyDescent="0.35">
      <c r="F11">
        <v>44</v>
      </c>
      <c r="G11" s="16">
        <f t="shared" si="0"/>
        <v>0.99867300000000003</v>
      </c>
      <c r="H11">
        <f t="shared" si="2"/>
        <v>65238.659191462226</v>
      </c>
      <c r="J11">
        <f t="shared" si="1"/>
        <v>0.70258673557883045</v>
      </c>
      <c r="S11" s="14">
        <v>27</v>
      </c>
      <c r="T11" s="15">
        <v>5.6999999999999998E-4</v>
      </c>
    </row>
    <row r="12" spans="1:26" x14ac:dyDescent="0.35">
      <c r="F12">
        <v>45</v>
      </c>
      <c r="G12" s="16">
        <f t="shared" si="0"/>
        <v>0.99853499999999995</v>
      </c>
      <c r="H12">
        <f t="shared" si="2"/>
        <v>67195.818967206083</v>
      </c>
      <c r="J12">
        <f t="shared" si="1"/>
        <v>0.67556416882579851</v>
      </c>
      <c r="S12" s="14">
        <v>28</v>
      </c>
      <c r="T12" s="15">
        <v>5.7399999999999997E-4</v>
      </c>
    </row>
    <row r="13" spans="1:26" x14ac:dyDescent="0.35">
      <c r="F13">
        <v>46</v>
      </c>
      <c r="G13" s="16">
        <f t="shared" si="0"/>
        <v>0.99837799999999999</v>
      </c>
      <c r="H13">
        <f t="shared" si="2"/>
        <v>69211.693536222272</v>
      </c>
      <c r="J13">
        <f t="shared" si="1"/>
        <v>0.6495809315632679</v>
      </c>
      <c r="S13" s="14">
        <v>29</v>
      </c>
      <c r="T13" s="15">
        <v>5.8E-4</v>
      </c>
    </row>
    <row r="14" spans="1:26" x14ac:dyDescent="0.35">
      <c r="F14">
        <v>47</v>
      </c>
      <c r="G14" s="16">
        <f t="shared" si="0"/>
        <v>0.99819800000000003</v>
      </c>
      <c r="H14">
        <f t="shared" si="2"/>
        <v>71288.044342308931</v>
      </c>
      <c r="J14">
        <f t="shared" si="1"/>
        <v>0.62459704958006512</v>
      </c>
      <c r="S14" s="14">
        <v>30</v>
      </c>
      <c r="T14" s="15">
        <v>5.9000000000000003E-4</v>
      </c>
    </row>
    <row r="15" spans="1:26" x14ac:dyDescent="0.35">
      <c r="F15">
        <v>48</v>
      </c>
      <c r="G15" s="16">
        <f t="shared" si="0"/>
        <v>0.99799199999999999</v>
      </c>
      <c r="H15">
        <f t="shared" si="2"/>
        <v>73426.685672578198</v>
      </c>
      <c r="J15">
        <f t="shared" si="1"/>
        <v>0.600574086134678</v>
      </c>
      <c r="S15" s="14">
        <v>31</v>
      </c>
      <c r="T15" s="15">
        <v>6.02E-4</v>
      </c>
    </row>
    <row r="16" spans="1:26" x14ac:dyDescent="0.35">
      <c r="F16">
        <v>49</v>
      </c>
      <c r="G16" s="16">
        <f t="shared" si="0"/>
        <v>0.99775899999999995</v>
      </c>
      <c r="H16">
        <f t="shared" si="2"/>
        <v>75629.486242755549</v>
      </c>
      <c r="J16">
        <f t="shared" si="1"/>
        <v>0.57747508282180582</v>
      </c>
      <c r="S16" s="14">
        <v>32</v>
      </c>
      <c r="T16" s="15">
        <v>6.1700000000000004E-4</v>
      </c>
    </row>
    <row r="17" spans="1:20" x14ac:dyDescent="0.35">
      <c r="F17">
        <v>50</v>
      </c>
      <c r="G17" s="16">
        <f t="shared" si="0"/>
        <v>0.99749200000000005</v>
      </c>
      <c r="H17">
        <f t="shared" si="2"/>
        <v>77898.370830038228</v>
      </c>
      <c r="J17">
        <f t="shared" si="1"/>
        <v>0.55526450271327477</v>
      </c>
      <c r="S17" s="14">
        <v>33</v>
      </c>
      <c r="T17" s="15">
        <v>6.3599999999999996E-4</v>
      </c>
    </row>
    <row r="18" spans="1:20" x14ac:dyDescent="0.35">
      <c r="F18">
        <v>51</v>
      </c>
      <c r="G18" s="16">
        <f t="shared" si="0"/>
        <v>0.99719100000000005</v>
      </c>
      <c r="H18">
        <f t="shared" si="2"/>
        <v>80235.321954939354</v>
      </c>
      <c r="J18">
        <f t="shared" si="1"/>
        <v>0.53390817568584104</v>
      </c>
      <c r="S18" s="14">
        <v>34</v>
      </c>
      <c r="T18" s="15">
        <v>6.6E-4</v>
      </c>
    </row>
    <row r="19" spans="1:20" x14ac:dyDescent="0.35">
      <c r="F19">
        <v>52</v>
      </c>
      <c r="G19" s="16">
        <f t="shared" si="0"/>
        <v>0.99684799999999996</v>
      </c>
      <c r="H19">
        <f t="shared" si="2"/>
        <v>82642.381613587539</v>
      </c>
      <c r="J19">
        <f t="shared" si="1"/>
        <v>0.51337324585177024</v>
      </c>
      <c r="S19" s="14">
        <v>35</v>
      </c>
      <c r="T19" s="15">
        <v>6.8900000000000005E-4</v>
      </c>
    </row>
    <row r="20" spans="1:20" x14ac:dyDescent="0.35">
      <c r="F20">
        <v>53</v>
      </c>
      <c r="G20" s="16">
        <f t="shared" si="0"/>
        <v>0.99646100000000004</v>
      </c>
      <c r="H20">
        <f t="shared" si="2"/>
        <v>85121.653061995166</v>
      </c>
      <c r="J20">
        <f t="shared" si="1"/>
        <v>0.49362812101131748</v>
      </c>
      <c r="S20" s="14">
        <v>36</v>
      </c>
      <c r="T20" s="15">
        <v>7.2400000000000003E-4</v>
      </c>
    </row>
    <row r="21" spans="1:20" x14ac:dyDescent="0.35">
      <c r="F21">
        <v>54</v>
      </c>
      <c r="G21" s="16">
        <f t="shared" si="0"/>
        <v>0.99602400000000002</v>
      </c>
      <c r="H21">
        <f t="shared" si="2"/>
        <v>87675.302653855018</v>
      </c>
      <c r="J21">
        <f t="shared" si="1"/>
        <v>0.47464242404934376</v>
      </c>
      <c r="S21" s="14">
        <v>37</v>
      </c>
      <c r="T21" s="15">
        <v>7.6499999999999995E-4</v>
      </c>
    </row>
    <row r="22" spans="1:20" x14ac:dyDescent="0.35">
      <c r="F22">
        <v>55</v>
      </c>
      <c r="G22" s="16">
        <f t="shared" si="0"/>
        <v>0.99553100000000005</v>
      </c>
      <c r="H22">
        <f t="shared" si="2"/>
        <v>90305.561733470662</v>
      </c>
      <c r="J22">
        <f t="shared" si="1"/>
        <v>0.45638694620129205</v>
      </c>
      <c r="S22" s="14">
        <v>38</v>
      </c>
      <c r="T22" s="15">
        <v>8.1300000000000003E-4</v>
      </c>
    </row>
    <row r="23" spans="1:20" x14ac:dyDescent="0.35">
      <c r="F23">
        <v>56</v>
      </c>
      <c r="G23" s="16">
        <f t="shared" si="0"/>
        <v>0.99497500000000005</v>
      </c>
      <c r="H23">
        <f t="shared" si="2"/>
        <v>93014.728585474775</v>
      </c>
      <c r="J23">
        <f t="shared" si="1"/>
        <v>0.43883360211662686</v>
      </c>
      <c r="S23" s="14">
        <v>39</v>
      </c>
      <c r="T23" s="15">
        <v>8.7000000000000001E-4</v>
      </c>
    </row>
    <row r="24" spans="1:20" x14ac:dyDescent="0.35">
      <c r="F24">
        <v>57</v>
      </c>
      <c r="G24" s="16">
        <f t="shared" si="0"/>
        <v>0.99434999999999996</v>
      </c>
      <c r="H24">
        <f t="shared" si="2"/>
        <v>95805.170443039024</v>
      </c>
      <c r="J24">
        <f t="shared" si="1"/>
        <v>0.42195538665060278</v>
      </c>
      <c r="S24" s="14">
        <v>40</v>
      </c>
      <c r="T24" s="15">
        <v>9.3700000000000001E-4</v>
      </c>
    </row>
    <row r="25" spans="1:20" x14ac:dyDescent="0.35">
      <c r="F25">
        <v>58</v>
      </c>
      <c r="G25" s="16">
        <f t="shared" si="0"/>
        <v>0.99364799999999998</v>
      </c>
      <c r="H25">
        <f t="shared" si="2"/>
        <v>98679.325556330194</v>
      </c>
      <c r="J25">
        <f t="shared" si="1"/>
        <v>0.40572633331788732</v>
      </c>
      <c r="S25" s="14">
        <v>41</v>
      </c>
      <c r="T25" s="15">
        <v>1.0139999999999999E-3</v>
      </c>
    </row>
    <row r="26" spans="1:20" x14ac:dyDescent="0.35">
      <c r="F26">
        <v>59</v>
      </c>
      <c r="G26" s="16">
        <f t="shared" si="0"/>
        <v>0.99285999999999996</v>
      </c>
      <c r="H26">
        <f t="shared" si="2"/>
        <v>101639.70532302008</v>
      </c>
      <c r="J26">
        <f t="shared" si="1"/>
        <v>0.39012147434412242</v>
      </c>
      <c r="S26" s="14">
        <v>42</v>
      </c>
      <c r="T26" s="15">
        <v>1.1039999999999999E-3</v>
      </c>
    </row>
    <row r="27" spans="1:20" x14ac:dyDescent="0.35">
      <c r="F27">
        <v>60</v>
      </c>
      <c r="G27" s="16">
        <f t="shared" si="0"/>
        <v>0.99197800000000003</v>
      </c>
      <c r="H27">
        <f t="shared" si="2"/>
        <v>104688.8964827107</v>
      </c>
      <c r="J27">
        <f t="shared" si="1"/>
        <v>0.37511680225396377</v>
      </c>
      <c r="S27" s="14">
        <v>43</v>
      </c>
      <c r="T27" s="15">
        <v>1.2080000000000001E-3</v>
      </c>
    </row>
    <row r="28" spans="1:20" x14ac:dyDescent="0.35">
      <c r="F28">
        <v>61</v>
      </c>
      <c r="G28" s="16">
        <f t="shared" si="0"/>
        <v>0.99099099999999996</v>
      </c>
      <c r="H28">
        <f t="shared" si="2"/>
        <v>107829.56337719203</v>
      </c>
      <c r="J28">
        <f t="shared" si="1"/>
        <v>0.36068923293650368</v>
      </c>
      <c r="S28" s="14">
        <v>44</v>
      </c>
      <c r="T28" s="15">
        <v>1.3270000000000001E-3</v>
      </c>
    </row>
    <row r="29" spans="1:20" x14ac:dyDescent="0.35">
      <c r="F29">
        <v>62</v>
      </c>
      <c r="G29" s="16">
        <f t="shared" si="0"/>
        <v>0.98988799999999999</v>
      </c>
      <c r="H29">
        <f t="shared" si="2"/>
        <v>111064.45027850778</v>
      </c>
      <c r="J29">
        <f t="shared" si="1"/>
        <v>0.3468165701312535</v>
      </c>
      <c r="S29" s="14">
        <v>45</v>
      </c>
      <c r="T29" s="15">
        <v>1.4649999999999999E-3</v>
      </c>
    </row>
    <row r="30" spans="1:20" x14ac:dyDescent="0.35">
      <c r="F30">
        <v>63</v>
      </c>
      <c r="G30" s="16">
        <f t="shared" si="0"/>
        <v>0.98865599999999998</v>
      </c>
      <c r="H30">
        <f t="shared" si="2"/>
        <v>114396.38378686301</v>
      </c>
      <c r="J30">
        <f t="shared" si="1"/>
        <v>0.3334774712800514</v>
      </c>
      <c r="S30" s="14">
        <v>46</v>
      </c>
      <c r="T30" s="15">
        <v>1.622E-3</v>
      </c>
    </row>
    <row r="31" spans="1:20" x14ac:dyDescent="0.35">
      <c r="F31">
        <v>64</v>
      </c>
      <c r="G31" s="16">
        <f t="shared" si="0"/>
        <v>0.98728400000000005</v>
      </c>
      <c r="H31">
        <f t="shared" si="2"/>
        <v>117828.27530046889</v>
      </c>
      <c r="J31">
        <f t="shared" si="1"/>
        <v>0.32065141469235708</v>
      </c>
      <c r="S31" s="14">
        <v>47</v>
      </c>
      <c r="T31" s="15">
        <v>1.802E-3</v>
      </c>
    </row>
    <row r="32" spans="1:20" x14ac:dyDescent="0.35">
      <c r="A32" t="s">
        <v>43</v>
      </c>
      <c r="B32" s="18">
        <v>121363</v>
      </c>
      <c r="F32">
        <v>65</v>
      </c>
      <c r="G32" s="16">
        <f t="shared" si="0"/>
        <v>0.98575699999999999</v>
      </c>
      <c r="H32" s="17">
        <f t="shared" si="2"/>
        <v>121363.12355948295</v>
      </c>
      <c r="I32" s="17">
        <f>$B$6*$H$32*$B$7</f>
        <v>18204.468533922442</v>
      </c>
      <c r="J32">
        <f t="shared" si="1"/>
        <v>0.30831866797342034</v>
      </c>
      <c r="K32">
        <f>I32*G32*J32</f>
        <v>5532.8346997594499</v>
      </c>
      <c r="L32">
        <f>(1+$B$10)^(F32-65)</f>
        <v>1</v>
      </c>
      <c r="M32">
        <f>I32*L32</f>
        <v>18204.468533922442</v>
      </c>
      <c r="N32">
        <f>M32*G32*J32</f>
        <v>5532.8346997594499</v>
      </c>
      <c r="S32" s="14">
        <v>48</v>
      </c>
      <c r="T32" s="15">
        <v>2.0079999999999998E-3</v>
      </c>
    </row>
    <row r="33" spans="1:20" x14ac:dyDescent="0.35">
      <c r="A33" t="s">
        <v>44</v>
      </c>
      <c r="B33" s="18">
        <v>18204</v>
      </c>
      <c r="C33" t="s">
        <v>50</v>
      </c>
      <c r="F33">
        <v>66</v>
      </c>
      <c r="G33" s="16">
        <f t="shared" si="0"/>
        <v>0.98406000000000005</v>
      </c>
      <c r="H33">
        <f t="shared" si="2"/>
        <v>125004.01726626746</v>
      </c>
      <c r="I33">
        <f t="shared" ref="I33:I67" si="3">$B$6*$H$32*$B$7</f>
        <v>18204.468533922442</v>
      </c>
      <c r="J33">
        <f t="shared" si="1"/>
        <v>0.29646025766675027</v>
      </c>
      <c r="K33">
        <f t="shared" ref="K33:K67" si="4">I33*G33*J33</f>
        <v>5310.8748234227833</v>
      </c>
      <c r="L33">
        <f>(1+$B$10)^(F33-65)</f>
        <v>1.02</v>
      </c>
      <c r="M33">
        <f t="shared" ref="M33:M67" si="5">I33*L33</f>
        <v>18568.55790460089</v>
      </c>
      <c r="N33">
        <f t="shared" ref="N33:N67" si="6">M33*G33*J33</f>
        <v>5417.0923198912396</v>
      </c>
      <c r="S33" s="14">
        <v>49</v>
      </c>
      <c r="T33" s="15">
        <v>2.2409999999999999E-3</v>
      </c>
    </row>
    <row r="34" spans="1:20" x14ac:dyDescent="0.35">
      <c r="A34" t="s">
        <v>45</v>
      </c>
      <c r="B34" s="18">
        <v>100794</v>
      </c>
      <c r="F34">
        <v>67</v>
      </c>
      <c r="G34" s="16">
        <f t="shared" si="0"/>
        <v>0.98217600000000005</v>
      </c>
      <c r="H34">
        <f t="shared" si="2"/>
        <v>128754.13778425546</v>
      </c>
      <c r="I34">
        <f t="shared" si="3"/>
        <v>18204.468533922442</v>
      </c>
      <c r="J34">
        <f t="shared" si="1"/>
        <v>0.28505794006418295</v>
      </c>
      <c r="K34">
        <f t="shared" si="4"/>
        <v>5096.8337126196329</v>
      </c>
      <c r="L34">
        <f t="shared" ref="L34:L67" si="7">(1+$B$10)^(F34-65)</f>
        <v>1.0404</v>
      </c>
      <c r="M34">
        <f t="shared" si="5"/>
        <v>18939.929062692907</v>
      </c>
      <c r="N34">
        <f t="shared" si="6"/>
        <v>5302.7457946094664</v>
      </c>
      <c r="S34" s="14">
        <v>50</v>
      </c>
      <c r="T34" s="15">
        <v>2.5079999999999998E-3</v>
      </c>
    </row>
    <row r="35" spans="1:20" x14ac:dyDescent="0.35">
      <c r="F35">
        <v>68</v>
      </c>
      <c r="G35" s="16">
        <f t="shared" si="0"/>
        <v>0.98008700000000004</v>
      </c>
      <c r="H35">
        <f t="shared" si="2"/>
        <v>132616.76191778312</v>
      </c>
      <c r="I35">
        <f t="shared" si="3"/>
        <v>18204.468533922442</v>
      </c>
      <c r="J35">
        <f t="shared" si="1"/>
        <v>0.27409417313863743</v>
      </c>
      <c r="K35">
        <f t="shared" si="4"/>
        <v>4890.3780825004087</v>
      </c>
      <c r="L35">
        <f t="shared" si="7"/>
        <v>1.0612079999999999</v>
      </c>
      <c r="M35">
        <f t="shared" si="5"/>
        <v>19318.727643946764</v>
      </c>
      <c r="N35">
        <f t="shared" si="6"/>
        <v>5189.7083441740933</v>
      </c>
      <c r="S35" s="14">
        <v>51</v>
      </c>
      <c r="T35" s="15">
        <v>2.8089999999999999E-3</v>
      </c>
    </row>
    <row r="36" spans="1:20" x14ac:dyDescent="0.35">
      <c r="A36" t="s">
        <v>46</v>
      </c>
      <c r="F36">
        <v>69</v>
      </c>
      <c r="G36" s="16">
        <f t="shared" si="0"/>
        <v>0.97777400000000003</v>
      </c>
      <c r="H36">
        <f t="shared" si="2"/>
        <v>136595.26477531661</v>
      </c>
      <c r="I36">
        <f t="shared" si="3"/>
        <v>18204.468533922442</v>
      </c>
      <c r="J36">
        <f t="shared" si="1"/>
        <v>0.26355208955638215</v>
      </c>
      <c r="K36">
        <f t="shared" si="4"/>
        <v>4691.1892468953065</v>
      </c>
      <c r="L36">
        <f t="shared" si="7"/>
        <v>1.08243216</v>
      </c>
      <c r="M36">
        <f t="shared" si="5"/>
        <v>19705.102196825701</v>
      </c>
      <c r="N36">
        <f t="shared" si="6"/>
        <v>5077.8941094856591</v>
      </c>
      <c r="S36" s="14">
        <v>52</v>
      </c>
      <c r="T36" s="15">
        <v>3.1519999999999999E-3</v>
      </c>
    </row>
    <row r="37" spans="1:20" x14ac:dyDescent="0.35">
      <c r="A37" s="17" t="s">
        <v>47</v>
      </c>
      <c r="F37">
        <v>70</v>
      </c>
      <c r="G37" s="16">
        <f t="shared" si="0"/>
        <v>0.975217</v>
      </c>
      <c r="H37">
        <f t="shared" si="2"/>
        <v>140693.12271857614</v>
      </c>
      <c r="I37">
        <f t="shared" si="3"/>
        <v>18204.468533922442</v>
      </c>
      <c r="J37">
        <f t="shared" si="1"/>
        <v>0.25341547072729048</v>
      </c>
      <c r="K37">
        <f t="shared" si="4"/>
        <v>4498.9626985824425</v>
      </c>
      <c r="L37">
        <f t="shared" si="7"/>
        <v>1.1040808032</v>
      </c>
      <c r="M37">
        <f t="shared" si="5"/>
        <v>20099.204240762218</v>
      </c>
      <c r="N37">
        <f t="shared" si="6"/>
        <v>4967.2183498177428</v>
      </c>
      <c r="S37" s="14">
        <v>53</v>
      </c>
      <c r="T37" s="15">
        <v>3.539E-3</v>
      </c>
    </row>
    <row r="38" spans="1:20" x14ac:dyDescent="0.35">
      <c r="A38" s="17" t="s">
        <v>48</v>
      </c>
      <c r="F38">
        <v>71</v>
      </c>
      <c r="G38" s="16">
        <f t="shared" si="0"/>
        <v>0.97239399999999998</v>
      </c>
      <c r="H38">
        <f t="shared" si="2"/>
        <v>144913.9164001334</v>
      </c>
      <c r="I38">
        <f t="shared" si="3"/>
        <v>18204.468533922442</v>
      </c>
      <c r="J38">
        <f t="shared" si="1"/>
        <v>0.24366872185316396</v>
      </c>
      <c r="K38">
        <f t="shared" si="4"/>
        <v>4313.4032401204595</v>
      </c>
      <c r="L38">
        <f t="shared" si="7"/>
        <v>1.1261624192640001</v>
      </c>
      <c r="M38">
        <f t="shared" si="5"/>
        <v>20501.188325577463</v>
      </c>
      <c r="N38">
        <f t="shared" si="6"/>
        <v>4857.5926281552329</v>
      </c>
      <c r="S38" s="14">
        <v>54</v>
      </c>
      <c r="T38" s="15">
        <v>3.9760000000000004E-3</v>
      </c>
    </row>
    <row r="39" spans="1:20" x14ac:dyDescent="0.35">
      <c r="A39" s="17" t="s">
        <v>49</v>
      </c>
      <c r="F39">
        <v>72</v>
      </c>
      <c r="G39" s="16">
        <f t="shared" si="0"/>
        <v>0.96928199999999998</v>
      </c>
      <c r="H39">
        <f t="shared" si="2"/>
        <v>149261.33389213739</v>
      </c>
      <c r="I39">
        <f t="shared" si="3"/>
        <v>18204.468533922442</v>
      </c>
      <c r="J39">
        <f t="shared" si="1"/>
        <v>0.23429684793573452</v>
      </c>
      <c r="K39">
        <f t="shared" si="4"/>
        <v>4134.2296587581759</v>
      </c>
      <c r="L39">
        <f t="shared" si="7"/>
        <v>1.1486856676492798</v>
      </c>
      <c r="M39">
        <f t="shared" si="5"/>
        <v>20911.212092089005</v>
      </c>
      <c r="N39">
        <f t="shared" si="6"/>
        <v>4748.9303557860894</v>
      </c>
      <c r="S39" s="14">
        <v>55</v>
      </c>
      <c r="T39" s="15">
        <v>4.4689999999999999E-3</v>
      </c>
    </row>
    <row r="40" spans="1:20" x14ac:dyDescent="0.35">
      <c r="F40">
        <v>73</v>
      </c>
      <c r="G40" s="16">
        <f t="shared" si="0"/>
        <v>0.96585600000000005</v>
      </c>
      <c r="H40">
        <f t="shared" si="2"/>
        <v>153739.17390890152</v>
      </c>
      <c r="I40">
        <f t="shared" si="3"/>
        <v>18204.468533922442</v>
      </c>
      <c r="J40">
        <f t="shared" si="1"/>
        <v>0.22528543070743706</v>
      </c>
      <c r="K40">
        <f t="shared" si="4"/>
        <v>3961.17010927194</v>
      </c>
      <c r="L40">
        <f t="shared" si="7"/>
        <v>1.1716593810022655</v>
      </c>
      <c r="M40">
        <f t="shared" si="5"/>
        <v>21329.436333930789</v>
      </c>
      <c r="N40">
        <f t="shared" si="6"/>
        <v>4641.1421182742379</v>
      </c>
      <c r="S40" s="14">
        <v>56</v>
      </c>
      <c r="T40" s="15">
        <v>5.025E-3</v>
      </c>
    </row>
    <row r="41" spans="1:20" x14ac:dyDescent="0.35">
      <c r="F41">
        <v>74</v>
      </c>
      <c r="G41" s="16">
        <f t="shared" si="0"/>
        <v>0.96208899999999997</v>
      </c>
      <c r="H41">
        <f t="shared" si="2"/>
        <v>158351.34912616858</v>
      </c>
      <c r="I41">
        <f t="shared" si="3"/>
        <v>18204.468533922442</v>
      </c>
      <c r="J41">
        <f t="shared" si="1"/>
        <v>0.21662060644945874</v>
      </c>
      <c r="K41">
        <f t="shared" si="4"/>
        <v>3793.9623875880884</v>
      </c>
      <c r="L41">
        <f t="shared" si="7"/>
        <v>1.1950925686223108</v>
      </c>
      <c r="M41">
        <f t="shared" si="5"/>
        <v>21756.025060609405</v>
      </c>
      <c r="N41">
        <f t="shared" si="6"/>
        <v>4534.1362550390832</v>
      </c>
      <c r="S41" s="14">
        <v>57</v>
      </c>
      <c r="T41" s="15">
        <v>5.6499999999999996E-3</v>
      </c>
    </row>
    <row r="42" spans="1:20" x14ac:dyDescent="0.35">
      <c r="A42" s="19" t="s">
        <v>45</v>
      </c>
      <c r="B42" s="18">
        <v>131547</v>
      </c>
      <c r="F42">
        <v>75</v>
      </c>
      <c r="G42" s="16">
        <f t="shared" si="0"/>
        <v>0.95795399999999997</v>
      </c>
      <c r="H42">
        <f t="shared" si="2"/>
        <v>163101.8895999536</v>
      </c>
      <c r="I42">
        <f t="shared" si="3"/>
        <v>18204.468533922442</v>
      </c>
      <c r="J42">
        <f t="shared" si="1"/>
        <v>0.20828904466294101</v>
      </c>
      <c r="K42">
        <f t="shared" si="4"/>
        <v>3632.3617000245913</v>
      </c>
      <c r="L42">
        <f t="shared" si="7"/>
        <v>1.2189944199947571</v>
      </c>
      <c r="M42">
        <f t="shared" si="5"/>
        <v>22191.145561821591</v>
      </c>
      <c r="N42">
        <f t="shared" si="6"/>
        <v>4427.8286437326469</v>
      </c>
      <c r="S42" s="14">
        <v>58</v>
      </c>
      <c r="T42" s="15">
        <v>6.352E-3</v>
      </c>
    </row>
    <row r="43" spans="1:20" x14ac:dyDescent="0.35">
      <c r="A43" s="19" t="s">
        <v>54</v>
      </c>
      <c r="F43">
        <v>76</v>
      </c>
      <c r="G43" s="16">
        <f t="shared" si="0"/>
        <v>0.95342199999999999</v>
      </c>
      <c r="H43">
        <f t="shared" si="2"/>
        <v>167994.94628795222</v>
      </c>
      <c r="I43">
        <f t="shared" si="3"/>
        <v>18204.468533922442</v>
      </c>
      <c r="J43">
        <f t="shared" si="1"/>
        <v>0.20027792756052021</v>
      </c>
      <c r="K43">
        <f t="shared" si="4"/>
        <v>3476.1320207530907</v>
      </c>
      <c r="L43">
        <f t="shared" si="7"/>
        <v>1.243374308394652</v>
      </c>
      <c r="M43">
        <f t="shared" si="5"/>
        <v>22634.968473058019</v>
      </c>
      <c r="N43">
        <f t="shared" si="6"/>
        <v>4322.1332471923779</v>
      </c>
      <c r="S43" s="14">
        <v>59</v>
      </c>
      <c r="T43" s="15">
        <v>7.1399999999999996E-3</v>
      </c>
    </row>
    <row r="44" spans="1:20" x14ac:dyDescent="0.35">
      <c r="F44">
        <v>77</v>
      </c>
      <c r="G44" s="16">
        <f t="shared" si="0"/>
        <v>0.94846200000000003</v>
      </c>
      <c r="H44">
        <f t="shared" si="2"/>
        <v>173034.7946765908</v>
      </c>
      <c r="I44">
        <f t="shared" si="3"/>
        <v>18204.468533922442</v>
      </c>
      <c r="J44">
        <f t="shared" si="1"/>
        <v>0.19257493034665407</v>
      </c>
      <c r="K44">
        <f t="shared" si="4"/>
        <v>3325.046243010318</v>
      </c>
      <c r="L44">
        <f t="shared" si="7"/>
        <v>1.2682417945625453</v>
      </c>
      <c r="M44">
        <f t="shared" si="5"/>
        <v>23087.667842519186</v>
      </c>
      <c r="N44">
        <f t="shared" si="6"/>
        <v>4216.9626142388543</v>
      </c>
      <c r="S44" s="14">
        <v>60</v>
      </c>
      <c r="T44" s="15">
        <v>8.0219999999999996E-3</v>
      </c>
    </row>
    <row r="45" spans="1:20" x14ac:dyDescent="0.35">
      <c r="A45" s="17" t="s">
        <v>55</v>
      </c>
      <c r="F45">
        <v>78</v>
      </c>
      <c r="G45" s="16">
        <f t="shared" si="0"/>
        <v>0.94304399999999999</v>
      </c>
      <c r="H45">
        <f t="shared" si="2"/>
        <v>178225.8385168885</v>
      </c>
      <c r="I45">
        <f t="shared" si="3"/>
        <v>18204.468533922442</v>
      </c>
      <c r="J45">
        <f t="shared" si="1"/>
        <v>0.18516820225639813</v>
      </c>
      <c r="K45">
        <f t="shared" si="4"/>
        <v>3178.8963740096942</v>
      </c>
      <c r="L45">
        <f t="shared" si="7"/>
        <v>1.2936066304537961</v>
      </c>
      <c r="M45">
        <f t="shared" si="5"/>
        <v>23549.421199369568</v>
      </c>
      <c r="N45">
        <f t="shared" si="6"/>
        <v>4112.2414269444707</v>
      </c>
      <c r="S45" s="14">
        <v>61</v>
      </c>
      <c r="T45" s="15">
        <v>9.0089999999999996E-3</v>
      </c>
    </row>
    <row r="46" spans="1:20" x14ac:dyDescent="0.35">
      <c r="A46" s="17" t="s">
        <v>48</v>
      </c>
      <c r="F46">
        <v>79</v>
      </c>
      <c r="G46" s="16">
        <f t="shared" si="0"/>
        <v>0.93713299999999999</v>
      </c>
      <c r="H46">
        <f t="shared" si="2"/>
        <v>183572.61367239515</v>
      </c>
      <c r="I46">
        <f t="shared" si="3"/>
        <v>18204.468533922442</v>
      </c>
      <c r="J46">
        <f t="shared" si="1"/>
        <v>0.17804634832345972</v>
      </c>
      <c r="K46">
        <f t="shared" si="4"/>
        <v>3037.4721642656309</v>
      </c>
      <c r="L46">
        <f t="shared" si="7"/>
        <v>1.3194787630628722</v>
      </c>
      <c r="M46">
        <f t="shared" si="5"/>
        <v>24020.409623356962</v>
      </c>
      <c r="N46">
        <f t="shared" si="6"/>
        <v>4007.8800141431198</v>
      </c>
      <c r="S46" s="14">
        <v>62</v>
      </c>
      <c r="T46" s="15">
        <v>1.0111999999999999E-2</v>
      </c>
    </row>
    <row r="47" spans="1:20" x14ac:dyDescent="0.35">
      <c r="A47" s="17" t="s">
        <v>56</v>
      </c>
      <c r="F47">
        <v>80</v>
      </c>
      <c r="G47" s="16">
        <f t="shared" si="0"/>
        <v>0.930697</v>
      </c>
      <c r="H47">
        <f t="shared" si="2"/>
        <v>189079.792082567</v>
      </c>
      <c r="I47">
        <f t="shared" si="3"/>
        <v>18204.468533922442</v>
      </c>
      <c r="J47">
        <f t="shared" si="1"/>
        <v>0.17119841184948048</v>
      </c>
      <c r="K47">
        <f t="shared" si="4"/>
        <v>2900.588028004162</v>
      </c>
      <c r="L47">
        <f t="shared" si="7"/>
        <v>1.3458683383241292</v>
      </c>
      <c r="M47">
        <f t="shared" si="5"/>
        <v>24500.817815824092</v>
      </c>
      <c r="N47">
        <f t="shared" si="6"/>
        <v>3903.8095894128246</v>
      </c>
      <c r="S47" s="14">
        <v>63</v>
      </c>
      <c r="T47" s="15">
        <v>1.1344E-2</v>
      </c>
    </row>
    <row r="48" spans="1:20" x14ac:dyDescent="0.35">
      <c r="F48">
        <v>81</v>
      </c>
      <c r="G48" s="16">
        <f t="shared" si="0"/>
        <v>0.92369999999999997</v>
      </c>
      <c r="H48">
        <f t="shared" si="2"/>
        <v>194752.185845044</v>
      </c>
      <c r="I48">
        <f t="shared" si="3"/>
        <v>18204.468533922442</v>
      </c>
      <c r="J48">
        <f t="shared" si="1"/>
        <v>0.1646138575475774</v>
      </c>
      <c r="K48">
        <f t="shared" si="4"/>
        <v>2768.0589855975645</v>
      </c>
      <c r="L48">
        <f t="shared" si="7"/>
        <v>1.372785705090612</v>
      </c>
      <c r="M48">
        <f t="shared" si="5"/>
        <v>24990.834172140578</v>
      </c>
      <c r="N48">
        <f t="shared" si="6"/>
        <v>3799.9518062759571</v>
      </c>
      <c r="S48" s="14">
        <v>64</v>
      </c>
      <c r="T48" s="15">
        <v>1.2716E-2</v>
      </c>
    </row>
    <row r="49" spans="1:20" x14ac:dyDescent="0.35">
      <c r="F49">
        <v>82</v>
      </c>
      <c r="G49" s="16">
        <f t="shared" si="0"/>
        <v>0.916107</v>
      </c>
      <c r="H49">
        <f t="shared" si="2"/>
        <v>200594.75142039536</v>
      </c>
      <c r="I49">
        <f t="shared" si="3"/>
        <v>18204.468533922442</v>
      </c>
      <c r="J49">
        <f t="shared" si="1"/>
        <v>0.15828255533420904</v>
      </c>
      <c r="K49">
        <f t="shared" si="4"/>
        <v>2639.7163301426003</v>
      </c>
      <c r="L49">
        <f t="shared" si="7"/>
        <v>1.4002414191924244</v>
      </c>
      <c r="M49">
        <f t="shared" si="5"/>
        <v>25490.650855583393</v>
      </c>
      <c r="N49">
        <f t="shared" si="6"/>
        <v>3696.2401403842928</v>
      </c>
      <c r="S49" s="14">
        <v>65</v>
      </c>
      <c r="T49" s="15">
        <v>1.4243E-2</v>
      </c>
    </row>
    <row r="50" spans="1:20" x14ac:dyDescent="0.35">
      <c r="A50" s="19" t="s">
        <v>58</v>
      </c>
      <c r="F50">
        <v>83</v>
      </c>
      <c r="G50" s="16">
        <f t="shared" si="0"/>
        <v>0.907883</v>
      </c>
      <c r="H50">
        <f t="shared" si="2"/>
        <v>206612.59396300721</v>
      </c>
      <c r="I50">
        <f t="shared" si="3"/>
        <v>18204.468533922442</v>
      </c>
      <c r="J50">
        <f t="shared" si="1"/>
        <v>0.15219476474443175</v>
      </c>
      <c r="K50">
        <f t="shared" si="4"/>
        <v>2515.4031605802238</v>
      </c>
      <c r="L50">
        <f t="shared" si="7"/>
        <v>1.4282462475762727</v>
      </c>
      <c r="M50">
        <f t="shared" si="5"/>
        <v>26000.463872695058</v>
      </c>
      <c r="N50">
        <f t="shared" si="6"/>
        <v>3592.6151252402015</v>
      </c>
      <c r="S50" s="14">
        <v>66</v>
      </c>
      <c r="T50" s="15">
        <v>1.5939999999999999E-2</v>
      </c>
    </row>
    <row r="51" spans="1:20" x14ac:dyDescent="0.35">
      <c r="A51" s="17" t="s">
        <v>59</v>
      </c>
      <c r="F51">
        <v>84</v>
      </c>
      <c r="G51" s="16">
        <f t="shared" si="0"/>
        <v>0.89899300000000004</v>
      </c>
      <c r="H51">
        <f t="shared" si="2"/>
        <v>212810.97178189739</v>
      </c>
      <c r="I51">
        <f t="shared" si="3"/>
        <v>18204.468533922442</v>
      </c>
      <c r="J51">
        <f t="shared" si="1"/>
        <v>0.14634111994656898</v>
      </c>
      <c r="K51">
        <f t="shared" si="4"/>
        <v>2394.973371208177</v>
      </c>
      <c r="L51">
        <f t="shared" si="7"/>
        <v>1.4568111725277981</v>
      </c>
      <c r="M51">
        <f t="shared" si="5"/>
        <v>26520.473150148959</v>
      </c>
      <c r="N51">
        <f t="shared" si="6"/>
        <v>3489.0239650826379</v>
      </c>
      <c r="S51" s="14">
        <v>67</v>
      </c>
      <c r="T51" s="15">
        <v>1.7824E-2</v>
      </c>
    </row>
    <row r="52" spans="1:20" x14ac:dyDescent="0.35">
      <c r="A52" s="17" t="s">
        <v>60</v>
      </c>
      <c r="F52">
        <v>85</v>
      </c>
      <c r="G52" s="16">
        <f t="shared" si="0"/>
        <v>0.88939999999999997</v>
      </c>
      <c r="H52">
        <f t="shared" si="2"/>
        <v>219195.30093535432</v>
      </c>
      <c r="I52">
        <f t="shared" si="3"/>
        <v>18204.468533922442</v>
      </c>
      <c r="J52">
        <f t="shared" si="1"/>
        <v>0.14071261533323939</v>
      </c>
      <c r="K52">
        <f t="shared" si="4"/>
        <v>2278.2855975354055</v>
      </c>
      <c r="L52">
        <f t="shared" si="7"/>
        <v>1.4859473959783542</v>
      </c>
      <c r="M52">
        <f t="shared" si="5"/>
        <v>27050.882613151942</v>
      </c>
      <c r="N52">
        <f t="shared" si="6"/>
        <v>3385.4125509527244</v>
      </c>
      <c r="S52" s="14">
        <v>68</v>
      </c>
      <c r="T52" s="15">
        <v>1.9913E-2</v>
      </c>
    </row>
    <row r="53" spans="1:20" x14ac:dyDescent="0.35">
      <c r="F53">
        <v>86</v>
      </c>
      <c r="G53" s="16">
        <f t="shared" si="0"/>
        <v>0.87907100000000005</v>
      </c>
      <c r="H53">
        <f t="shared" si="2"/>
        <v>225771.15996341495</v>
      </c>
      <c r="I53">
        <f t="shared" si="3"/>
        <v>18204.468533922442</v>
      </c>
      <c r="J53">
        <f t="shared" si="1"/>
        <v>0.13530059166657632</v>
      </c>
      <c r="K53">
        <f t="shared" si="4"/>
        <v>2165.2181229686457</v>
      </c>
      <c r="L53">
        <f t="shared" si="7"/>
        <v>1.5156663438979212</v>
      </c>
      <c r="M53">
        <f t="shared" si="5"/>
        <v>27591.900265414977</v>
      </c>
      <c r="N53">
        <f t="shared" si="6"/>
        <v>3281.7482361814073</v>
      </c>
      <c r="S53" s="14">
        <v>69</v>
      </c>
      <c r="T53" s="15">
        <v>2.2225999999999999E-2</v>
      </c>
    </row>
    <row r="54" spans="1:20" x14ac:dyDescent="0.35">
      <c r="F54">
        <v>87</v>
      </c>
      <c r="G54" s="16">
        <f t="shared" si="0"/>
        <v>0.86797199999999997</v>
      </c>
      <c r="H54">
        <f t="shared" si="2"/>
        <v>232544.29476231738</v>
      </c>
      <c r="I54">
        <f t="shared" si="3"/>
        <v>18204.468533922442</v>
      </c>
      <c r="J54">
        <f t="shared" si="1"/>
        <v>0.13009672275632339</v>
      </c>
      <c r="K54">
        <f t="shared" si="4"/>
        <v>2055.6542783729615</v>
      </c>
      <c r="L54">
        <f t="shared" si="7"/>
        <v>1.5459796707758797</v>
      </c>
      <c r="M54">
        <f t="shared" si="5"/>
        <v>28143.738270723279</v>
      </c>
      <c r="N54">
        <f t="shared" si="6"/>
        <v>3177.9997245080594</v>
      </c>
      <c r="S54" s="14">
        <v>70</v>
      </c>
      <c r="T54" s="15">
        <v>2.4782999999999999E-2</v>
      </c>
    </row>
    <row r="55" spans="1:20" x14ac:dyDescent="0.35">
      <c r="A55" t="s">
        <v>61</v>
      </c>
      <c r="F55">
        <v>88</v>
      </c>
      <c r="G55" s="16">
        <f t="shared" si="0"/>
        <v>0.85607100000000003</v>
      </c>
      <c r="H55">
        <f t="shared" si="2"/>
        <v>239520.62360518688</v>
      </c>
      <c r="I55">
        <f t="shared" si="3"/>
        <v>18204.468533922442</v>
      </c>
      <c r="J55">
        <f t="shared" si="1"/>
        <v>0.12509300265031092</v>
      </c>
      <c r="K55">
        <f t="shared" si="4"/>
        <v>1949.4890806263811</v>
      </c>
      <c r="L55">
        <f t="shared" si="7"/>
        <v>1.576899264191397</v>
      </c>
      <c r="M55">
        <f t="shared" si="5"/>
        <v>28706.61303613774</v>
      </c>
      <c r="N55">
        <f t="shared" si="6"/>
        <v>3074.1478967889038</v>
      </c>
      <c r="S55" s="14">
        <v>71</v>
      </c>
      <c r="T55" s="15">
        <v>2.7605999999999999E-2</v>
      </c>
    </row>
    <row r="56" spans="1:20" x14ac:dyDescent="0.35">
      <c r="A56" t="s">
        <v>62</v>
      </c>
      <c r="F56">
        <v>89</v>
      </c>
      <c r="G56" s="16">
        <f t="shared" si="0"/>
        <v>0.84333999999999998</v>
      </c>
      <c r="H56">
        <f t="shared" si="2"/>
        <v>246706.24231334252</v>
      </c>
      <c r="I56">
        <f t="shared" si="3"/>
        <v>18204.468533922442</v>
      </c>
      <c r="J56">
        <f t="shared" si="1"/>
        <v>0.12028173331760666</v>
      </c>
      <c r="K56">
        <f t="shared" si="4"/>
        <v>1846.6321058824069</v>
      </c>
      <c r="L56">
        <f t="shared" si="7"/>
        <v>1.608437249475225</v>
      </c>
      <c r="M56">
        <f t="shared" si="5"/>
        <v>29280.745296860496</v>
      </c>
      <c r="N56">
        <f t="shared" si="6"/>
        <v>2970.1918651781411</v>
      </c>
      <c r="S56" s="14">
        <v>72</v>
      </c>
      <c r="T56" s="15">
        <v>3.0717999999999999E-2</v>
      </c>
    </row>
    <row r="57" spans="1:20" x14ac:dyDescent="0.35">
      <c r="A57" t="s">
        <v>63</v>
      </c>
      <c r="F57">
        <v>90</v>
      </c>
      <c r="G57" s="16">
        <f t="shared" si="0"/>
        <v>0.82975299999999996</v>
      </c>
      <c r="H57">
        <f t="shared" si="2"/>
        <v>254107.4295827428</v>
      </c>
      <c r="I57">
        <f t="shared" si="3"/>
        <v>18204.468533922442</v>
      </c>
      <c r="J57">
        <f t="shared" si="1"/>
        <v>0.11565551280539103</v>
      </c>
      <c r="K57">
        <f t="shared" si="4"/>
        <v>1747.0010837770569</v>
      </c>
      <c r="L57">
        <f t="shared" si="7"/>
        <v>1.6406059944647295</v>
      </c>
      <c r="M57">
        <f t="shared" si="5"/>
        <v>29866.360202797703</v>
      </c>
      <c r="N57">
        <f t="shared" si="6"/>
        <v>2866.1404503810186</v>
      </c>
      <c r="S57" s="14">
        <v>73</v>
      </c>
      <c r="T57" s="15">
        <v>3.4144000000000001E-2</v>
      </c>
    </row>
    <row r="58" spans="1:20" x14ac:dyDescent="0.35">
      <c r="A58" t="s">
        <v>64</v>
      </c>
      <c r="F58">
        <v>91</v>
      </c>
      <c r="G58" s="16">
        <f t="shared" si="0"/>
        <v>0.81528599999999996</v>
      </c>
      <c r="H58">
        <f t="shared" si="2"/>
        <v>261730.65247022503</v>
      </c>
      <c r="I58">
        <f t="shared" si="3"/>
        <v>18204.468533922442</v>
      </c>
      <c r="J58">
        <f t="shared" si="1"/>
        <v>0.11120722385133754</v>
      </c>
      <c r="K58">
        <f t="shared" si="4"/>
        <v>1650.5207499519338</v>
      </c>
      <c r="L58">
        <f t="shared" si="7"/>
        <v>1.6734181143540243</v>
      </c>
      <c r="M58">
        <f t="shared" si="5"/>
        <v>30463.687406853664</v>
      </c>
      <c r="N58">
        <f t="shared" si="6"/>
        <v>2762.0113210867557</v>
      </c>
      <c r="S58" s="14">
        <v>74</v>
      </c>
      <c r="T58" s="15">
        <v>3.7911E-2</v>
      </c>
    </row>
    <row r="59" spans="1:20" x14ac:dyDescent="0.35">
      <c r="A59" t="s">
        <v>65</v>
      </c>
      <c r="F59">
        <v>92</v>
      </c>
      <c r="G59" s="16">
        <f t="shared" si="0"/>
        <v>0.79992099999999999</v>
      </c>
      <c r="H59">
        <f t="shared" si="2"/>
        <v>269582.57204433181</v>
      </c>
      <c r="I59">
        <f t="shared" si="3"/>
        <v>18204.468533922442</v>
      </c>
      <c r="J59">
        <f t="shared" si="1"/>
        <v>0.10693002293397837</v>
      </c>
      <c r="K59">
        <f t="shared" si="4"/>
        <v>1557.1296085317824</v>
      </c>
      <c r="L59">
        <f t="shared" si="7"/>
        <v>1.7068864766411045</v>
      </c>
      <c r="M59">
        <f t="shared" si="5"/>
        <v>31072.961154990728</v>
      </c>
      <c r="N59">
        <f t="shared" si="6"/>
        <v>2657.8434711803566</v>
      </c>
      <c r="S59" s="14">
        <v>75</v>
      </c>
      <c r="T59" s="15">
        <v>4.2046E-2</v>
      </c>
    </row>
    <row r="60" spans="1:20" x14ac:dyDescent="0.35">
      <c r="F60">
        <v>93</v>
      </c>
      <c r="G60" s="16">
        <f t="shared" si="0"/>
        <v>0.78364600000000006</v>
      </c>
      <c r="H60">
        <f t="shared" si="2"/>
        <v>277670.04920566175</v>
      </c>
      <c r="I60">
        <f t="shared" si="3"/>
        <v>18204.468533922442</v>
      </c>
      <c r="J60">
        <f t="shared" si="1"/>
        <v>0.10281732974420998</v>
      </c>
      <c r="K60">
        <f t="shared" si="4"/>
        <v>1466.7775236163916</v>
      </c>
      <c r="L60">
        <f t="shared" si="7"/>
        <v>1.7410242061739269</v>
      </c>
      <c r="M60">
        <f t="shared" si="5"/>
        <v>31694.420378090552</v>
      </c>
      <c r="N60">
        <f t="shared" si="6"/>
        <v>2553.6951736879869</v>
      </c>
      <c r="S60" s="14">
        <v>76</v>
      </c>
      <c r="T60" s="15">
        <v>4.6578000000000001E-2</v>
      </c>
    </row>
    <row r="61" spans="1:20" x14ac:dyDescent="0.35">
      <c r="F61">
        <v>94</v>
      </c>
      <c r="G61" s="16">
        <f t="shared" si="0"/>
        <v>0.76645200000000002</v>
      </c>
      <c r="H61">
        <f t="shared" si="2"/>
        <v>286000.15068183164</v>
      </c>
      <c r="I61">
        <f t="shared" si="3"/>
        <v>18204.468533922442</v>
      </c>
      <c r="J61">
        <f t="shared" si="1"/>
        <v>9.8862817061740368E-2</v>
      </c>
      <c r="K61">
        <f t="shared" si="4"/>
        <v>1379.4181872186973</v>
      </c>
      <c r="L61">
        <f t="shared" si="7"/>
        <v>1.7758446902974052</v>
      </c>
      <c r="M61">
        <f t="shared" si="5"/>
        <v>32328.308785652356</v>
      </c>
      <c r="N61">
        <f t="shared" si="6"/>
        <v>2449.6324634719958</v>
      </c>
      <c r="S61" s="14">
        <v>77</v>
      </c>
      <c r="T61" s="15">
        <v>5.1538E-2</v>
      </c>
    </row>
    <row r="62" spans="1:20" x14ac:dyDescent="0.35">
      <c r="F62">
        <v>95</v>
      </c>
      <c r="G62" s="16">
        <f t="shared" si="0"/>
        <v>0.74833799999999995</v>
      </c>
      <c r="H62">
        <f t="shared" si="2"/>
        <v>294580.15520228655</v>
      </c>
      <c r="I62">
        <f t="shared" si="3"/>
        <v>18204.468533922442</v>
      </c>
      <c r="J62">
        <f t="shared" si="1"/>
        <v>9.506040102090417E-2</v>
      </c>
      <c r="K62">
        <f t="shared" si="4"/>
        <v>1295.0169283856819</v>
      </c>
      <c r="L62">
        <f t="shared" si="7"/>
        <v>1.8113615841033535</v>
      </c>
      <c r="M62">
        <f t="shared" si="5"/>
        <v>32974.874961365407</v>
      </c>
      <c r="N62">
        <f t="shared" si="6"/>
        <v>2345.7439148413478</v>
      </c>
      <c r="S62" s="14">
        <v>78</v>
      </c>
      <c r="T62" s="15">
        <v>5.6956E-2</v>
      </c>
    </row>
    <row r="63" spans="1:20" x14ac:dyDescent="0.35">
      <c r="F63">
        <v>96</v>
      </c>
      <c r="G63" s="16">
        <f t="shared" si="0"/>
        <v>0.72931199999999996</v>
      </c>
      <c r="H63">
        <f t="shared" si="2"/>
        <v>303417.55985835509</v>
      </c>
      <c r="I63">
        <f t="shared" si="3"/>
        <v>18204.468533922442</v>
      </c>
      <c r="J63">
        <f t="shared" si="1"/>
        <v>9.1404231750869397E-2</v>
      </c>
      <c r="K63">
        <f t="shared" si="4"/>
        <v>1213.5499781295073</v>
      </c>
      <c r="L63">
        <f t="shared" si="7"/>
        <v>1.8475888157854201</v>
      </c>
      <c r="M63">
        <f t="shared" si="5"/>
        <v>33634.372460592705</v>
      </c>
      <c r="N63">
        <f t="shared" si="6"/>
        <v>2242.1413669887188</v>
      </c>
      <c r="S63" s="14">
        <v>79</v>
      </c>
      <c r="T63" s="15">
        <v>6.2867000000000006E-2</v>
      </c>
    </row>
    <row r="64" spans="1:20" x14ac:dyDescent="0.35">
      <c r="F64">
        <v>97</v>
      </c>
      <c r="G64" s="16">
        <f t="shared" si="0"/>
        <v>0.70938699999999999</v>
      </c>
      <c r="H64">
        <f t="shared" si="2"/>
        <v>312520.08665410575</v>
      </c>
      <c r="I64">
        <f t="shared" si="3"/>
        <v>18204.468533922442</v>
      </c>
      <c r="J64">
        <f t="shared" si="1"/>
        <v>8.7888684375835968E-2</v>
      </c>
      <c r="K64">
        <f t="shared" si="4"/>
        <v>1134.9956406957158</v>
      </c>
      <c r="L64">
        <f t="shared" si="7"/>
        <v>1.8845405921011289</v>
      </c>
      <c r="M64">
        <f t="shared" si="5"/>
        <v>34307.059909804571</v>
      </c>
      <c r="N64">
        <f t="shared" si="6"/>
        <v>2138.9453567489049</v>
      </c>
      <c r="S64" s="14">
        <v>80</v>
      </c>
      <c r="T64" s="15">
        <v>6.9303000000000003E-2</v>
      </c>
    </row>
    <row r="65" spans="6:20" x14ac:dyDescent="0.35">
      <c r="F65">
        <v>98</v>
      </c>
      <c r="G65" s="16">
        <f t="shared" si="0"/>
        <v>0.68858599999999992</v>
      </c>
      <c r="H65">
        <f t="shared" si="2"/>
        <v>321895.68925372895</v>
      </c>
      <c r="I65">
        <f t="shared" si="3"/>
        <v>18204.468533922442</v>
      </c>
      <c r="J65">
        <f t="shared" si="1"/>
        <v>8.4508350361380741E-2</v>
      </c>
      <c r="K65">
        <f t="shared" si="4"/>
        <v>1059.3410879936591</v>
      </c>
      <c r="L65">
        <f t="shared" si="7"/>
        <v>1.9222314039431516</v>
      </c>
      <c r="M65">
        <f t="shared" si="5"/>
        <v>34993.201108000663</v>
      </c>
      <c r="N65">
        <f t="shared" si="6"/>
        <v>2036.2987068287171</v>
      </c>
      <c r="S65" s="14">
        <v>81</v>
      </c>
      <c r="T65" s="15">
        <v>7.6300000000000007E-2</v>
      </c>
    </row>
    <row r="66" spans="6:20" x14ac:dyDescent="0.35">
      <c r="F66">
        <v>99</v>
      </c>
      <c r="G66" s="16">
        <f t="shared" si="0"/>
        <v>0.66694199999999992</v>
      </c>
      <c r="H66">
        <f t="shared" si="2"/>
        <v>331552.5599313408</v>
      </c>
      <c r="I66">
        <f t="shared" si="3"/>
        <v>18204.468533922442</v>
      </c>
      <c r="J66">
        <f t="shared" si="1"/>
        <v>8.1258029193635312E-2</v>
      </c>
      <c r="K66">
        <f t="shared" si="4"/>
        <v>986.58011309892083</v>
      </c>
      <c r="L66">
        <f t="shared" si="7"/>
        <v>1.9606760320220145</v>
      </c>
      <c r="M66">
        <f t="shared" si="5"/>
        <v>35693.06513016067</v>
      </c>
      <c r="N66">
        <f t="shared" si="6"/>
        <v>1934.3639814226221</v>
      </c>
      <c r="S66" s="14">
        <v>82</v>
      </c>
      <c r="T66" s="15">
        <v>8.3892999999999995E-2</v>
      </c>
    </row>
    <row r="67" spans="6:20" x14ac:dyDescent="0.35">
      <c r="F67">
        <v>100</v>
      </c>
      <c r="G67" s="16">
        <f t="shared" ref="G67" si="8">1-T84</f>
        <v>0.64449500000000004</v>
      </c>
      <c r="H67">
        <f t="shared" si="2"/>
        <v>341499.13672928099</v>
      </c>
      <c r="I67">
        <f t="shared" si="3"/>
        <v>18204.468533922442</v>
      </c>
      <c r="J67">
        <f t="shared" ref="J67" si="9">1/(1+$B$8)^(F67-$B$2)</f>
        <v>7.8132720378495488E-2</v>
      </c>
      <c r="K67">
        <f t="shared" si="4"/>
        <v>916.70690484400473</v>
      </c>
      <c r="L67">
        <f t="shared" si="7"/>
        <v>1.9998895526624547</v>
      </c>
      <c r="M67">
        <f t="shared" si="5"/>
        <v>36406.926432763881</v>
      </c>
      <c r="N67">
        <f t="shared" si="6"/>
        <v>1833.3125618510601</v>
      </c>
      <c r="S67" s="14">
        <v>83</v>
      </c>
      <c r="T67" s="15">
        <v>9.2117000000000004E-2</v>
      </c>
    </row>
    <row r="68" spans="6:20" x14ac:dyDescent="0.35">
      <c r="K68" s="17">
        <f>SUM(K32:K67)</f>
        <v>100794.80402874392</v>
      </c>
      <c r="N68" s="17">
        <f>SUM(N32:N67)</f>
        <v>131547.61058973841</v>
      </c>
      <c r="S68" s="14">
        <v>84</v>
      </c>
      <c r="T68" s="15">
        <v>0.101007</v>
      </c>
    </row>
    <row r="69" spans="6:20" x14ac:dyDescent="0.35">
      <c r="S69" s="14">
        <v>85</v>
      </c>
      <c r="T69" s="15">
        <v>0.1106</v>
      </c>
    </row>
    <row r="70" spans="6:20" x14ac:dyDescent="0.35">
      <c r="S70" s="14">
        <v>86</v>
      </c>
      <c r="T70" s="15">
        <v>0.12092899999999999</v>
      </c>
    </row>
    <row r="71" spans="6:20" x14ac:dyDescent="0.35">
      <c r="S71" s="14">
        <v>87</v>
      </c>
      <c r="T71" s="15">
        <v>0.13202800000000001</v>
      </c>
    </row>
    <row r="72" spans="6:20" x14ac:dyDescent="0.35">
      <c r="S72" s="14">
        <v>88</v>
      </c>
      <c r="T72" s="15">
        <v>0.143929</v>
      </c>
    </row>
    <row r="73" spans="6:20" x14ac:dyDescent="0.35">
      <c r="S73" s="14">
        <v>89</v>
      </c>
      <c r="T73" s="15">
        <v>0.15665999999999999</v>
      </c>
    </row>
    <row r="74" spans="6:20" x14ac:dyDescent="0.35">
      <c r="S74" s="14">
        <v>90</v>
      </c>
      <c r="T74" s="15">
        <v>0.17024700000000001</v>
      </c>
    </row>
    <row r="75" spans="6:20" x14ac:dyDescent="0.35">
      <c r="S75" s="14">
        <v>91</v>
      </c>
      <c r="T75" s="15">
        <v>0.18471399999999999</v>
      </c>
    </row>
    <row r="76" spans="6:20" x14ac:dyDescent="0.35">
      <c r="S76" s="14">
        <v>92</v>
      </c>
      <c r="T76" s="15">
        <v>0.20007900000000001</v>
      </c>
    </row>
    <row r="77" spans="6:20" x14ac:dyDescent="0.35">
      <c r="S77" s="14">
        <v>93</v>
      </c>
      <c r="T77" s="15">
        <v>0.21635399999999999</v>
      </c>
    </row>
    <row r="78" spans="6:20" x14ac:dyDescent="0.35">
      <c r="S78" s="14">
        <v>94</v>
      </c>
      <c r="T78" s="15">
        <v>0.23354800000000001</v>
      </c>
    </row>
    <row r="79" spans="6:20" x14ac:dyDescent="0.35">
      <c r="S79" s="14">
        <v>95</v>
      </c>
      <c r="T79" s="15">
        <v>0.251662</v>
      </c>
    </row>
    <row r="80" spans="6:20" x14ac:dyDescent="0.35">
      <c r="S80" s="14">
        <v>96</v>
      </c>
      <c r="T80" s="15">
        <v>0.27068799999999998</v>
      </c>
    </row>
    <row r="81" spans="19:20" x14ac:dyDescent="0.35">
      <c r="S81" s="14">
        <v>97</v>
      </c>
      <c r="T81" s="15">
        <v>0.29061300000000001</v>
      </c>
    </row>
    <row r="82" spans="19:20" x14ac:dyDescent="0.35">
      <c r="S82" s="14">
        <v>98</v>
      </c>
      <c r="T82" s="15">
        <v>0.31141400000000002</v>
      </c>
    </row>
    <row r="83" spans="19:20" x14ac:dyDescent="0.35">
      <c r="S83" s="14">
        <v>99</v>
      </c>
      <c r="T83" s="15">
        <v>0.33305800000000002</v>
      </c>
    </row>
    <row r="84" spans="19:20" x14ac:dyDescent="0.35">
      <c r="S84" s="14">
        <v>100</v>
      </c>
      <c r="T84" s="15">
        <v>0.35550500000000002</v>
      </c>
    </row>
    <row r="85" spans="19:20" x14ac:dyDescent="0.35">
      <c r="S85" s="14">
        <v>101</v>
      </c>
      <c r="T85" s="15">
        <v>0.37870199999999998</v>
      </c>
    </row>
    <row r="86" spans="19:20" x14ac:dyDescent="0.35">
      <c r="S86" s="14">
        <v>102</v>
      </c>
      <c r="T86" s="15">
        <v>0.402588</v>
      </c>
    </row>
    <row r="87" spans="19:20" x14ac:dyDescent="0.35">
      <c r="S87" s="14">
        <v>103</v>
      </c>
      <c r="T87" s="15">
        <v>0.42709000000000003</v>
      </c>
    </row>
    <row r="88" spans="19:20" x14ac:dyDescent="0.35">
      <c r="S88" s="14">
        <v>104</v>
      </c>
      <c r="T88" s="15">
        <v>0.452127</v>
      </c>
    </row>
    <row r="89" spans="19:20" x14ac:dyDescent="0.35">
      <c r="S89" s="14">
        <v>105</v>
      </c>
      <c r="T89" s="15">
        <v>0.47760799999999998</v>
      </c>
    </row>
    <row r="90" spans="19:20" x14ac:dyDescent="0.35">
      <c r="S90" s="14">
        <v>106</v>
      </c>
      <c r="T90" s="15">
        <v>0.50343199999999999</v>
      </c>
    </row>
    <row r="91" spans="19:20" x14ac:dyDescent="0.35">
      <c r="S91" s="14">
        <v>107</v>
      </c>
      <c r="T91" s="15">
        <v>0.52949299999999999</v>
      </c>
    </row>
    <row r="92" spans="19:20" x14ac:dyDescent="0.35">
      <c r="S92" s="14">
        <v>108</v>
      </c>
      <c r="T92" s="15">
        <v>0.555674</v>
      </c>
    </row>
    <row r="93" spans="19:20" x14ac:dyDescent="0.35">
      <c r="S93" s="14">
        <v>109</v>
      </c>
      <c r="T93" s="15">
        <v>0.58185699999999996</v>
      </c>
    </row>
    <row r="94" spans="19:20" x14ac:dyDescent="0.35">
      <c r="S94" s="14">
        <v>110</v>
      </c>
      <c r="T94" s="15">
        <v>0.60791799999999996</v>
      </c>
    </row>
    <row r="95" spans="19:20" x14ac:dyDescent="0.35">
      <c r="S95" s="14">
        <v>111</v>
      </c>
      <c r="T95" s="15">
        <v>0.63373100000000004</v>
      </c>
    </row>
    <row r="96" spans="19:20" x14ac:dyDescent="0.35">
      <c r="S96" s="14">
        <v>112</v>
      </c>
      <c r="T96" s="15">
        <v>0.65917099999999995</v>
      </c>
    </row>
    <row r="97" spans="19:20" x14ac:dyDescent="0.35">
      <c r="S97" s="14">
        <v>113</v>
      </c>
      <c r="T97" s="15">
        <v>0.684114</v>
      </c>
    </row>
    <row r="98" spans="19:20" x14ac:dyDescent="0.35">
      <c r="S98" s="14">
        <v>114</v>
      </c>
      <c r="T98" s="15">
        <v>0.70844200000000002</v>
      </c>
    </row>
    <row r="99" spans="19:20" x14ac:dyDescent="0.35">
      <c r="S99" s="14">
        <v>115</v>
      </c>
      <c r="T99" s="15">
        <v>0.73204199999999997</v>
      </c>
    </row>
    <row r="100" spans="19:20" x14ac:dyDescent="0.35">
      <c r="S100" s="14">
        <v>116</v>
      </c>
      <c r="T100" s="15">
        <v>0.75480899999999995</v>
      </c>
    </row>
    <row r="101" spans="19:20" x14ac:dyDescent="0.35">
      <c r="S101" s="14">
        <v>117</v>
      </c>
      <c r="T101" s="15">
        <v>0.77664800000000001</v>
      </c>
    </row>
    <row r="102" spans="19:20" x14ac:dyDescent="0.35">
      <c r="S102" s="14">
        <v>118</v>
      </c>
      <c r="T102" s="15">
        <v>0.79747699999999999</v>
      </c>
    </row>
    <row r="103" spans="19:20" x14ac:dyDescent="0.35">
      <c r="S103" s="14">
        <v>119</v>
      </c>
      <c r="T103" s="15">
        <v>0.81722499999999998</v>
      </c>
    </row>
    <row r="104" spans="19:20" x14ac:dyDescent="0.35">
      <c r="S104" s="14">
        <v>120</v>
      </c>
      <c r="T104" s="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C727-F2D8-4B35-8686-A718C76B399E}">
  <dimension ref="A1:L15"/>
  <sheetViews>
    <sheetView workbookViewId="0">
      <selection activeCell="J15" sqref="J15"/>
    </sheetView>
  </sheetViews>
  <sheetFormatPr defaultRowHeight="14.5" x14ac:dyDescent="0.35"/>
  <cols>
    <col min="1" max="1" width="21.6328125" bestFit="1" customWidth="1"/>
    <col min="8" max="8" width="11.453125" bestFit="1" customWidth="1"/>
    <col min="9" max="9" width="14.54296875" bestFit="1" customWidth="1"/>
    <col min="10" max="10" width="9.7265625" bestFit="1" customWidth="1"/>
    <col min="11" max="11" width="12.36328125" bestFit="1" customWidth="1"/>
    <col min="12" max="12" width="17.08984375" customWidth="1"/>
  </cols>
  <sheetData>
    <row r="1" spans="1:12" x14ac:dyDescent="0.35">
      <c r="A1" t="s">
        <v>66</v>
      </c>
      <c r="B1" s="2">
        <v>0.05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</row>
    <row r="2" spans="1:12" x14ac:dyDescent="0.35">
      <c r="A2" t="s">
        <v>67</v>
      </c>
      <c r="B2">
        <v>10</v>
      </c>
      <c r="F2">
        <v>1</v>
      </c>
      <c r="G2">
        <v>1</v>
      </c>
      <c r="H2" s="2">
        <f>$B$3</f>
        <v>0.04</v>
      </c>
      <c r="I2" s="2">
        <f>$B$4</f>
        <v>0.05</v>
      </c>
      <c r="J2">
        <f>$B$1*(1+$B$8*ATAN($B$9*(H2-I2)))</f>
        <v>4.0033134750883798E-2</v>
      </c>
      <c r="K2">
        <v>10000</v>
      </c>
      <c r="L2">
        <f>K2*J2</f>
        <v>400.33134750883795</v>
      </c>
    </row>
    <row r="3" spans="1:12" x14ac:dyDescent="0.35">
      <c r="A3" t="s">
        <v>2</v>
      </c>
      <c r="B3" s="2">
        <v>0.04</v>
      </c>
      <c r="F3">
        <v>2</v>
      </c>
      <c r="G3">
        <v>2</v>
      </c>
      <c r="H3" s="2">
        <v>0.04</v>
      </c>
      <c r="I3" s="2">
        <v>0.05</v>
      </c>
      <c r="J3">
        <f>$B$1*(1+$B$8*ATAN($B$9*(H3-I3)))</f>
        <v>4.0033134750883798E-2</v>
      </c>
      <c r="K3">
        <f>K2-L2</f>
        <v>9599.668652491162</v>
      </c>
      <c r="L3">
        <f>K2*J3</f>
        <v>400.33134750883795</v>
      </c>
    </row>
    <row r="4" spans="1:12" x14ac:dyDescent="0.35">
      <c r="A4" t="s">
        <v>68</v>
      </c>
      <c r="B4" s="2">
        <v>0.05</v>
      </c>
      <c r="F4">
        <v>3</v>
      </c>
      <c r="G4">
        <v>3</v>
      </c>
      <c r="H4" s="2">
        <v>0.04</v>
      </c>
      <c r="I4" s="2">
        <v>0.05</v>
      </c>
      <c r="J4">
        <f t="shared" ref="J4:J11" si="0">$B$1*(1+$B$8*ATAN($B$9*(H4-I4)))</f>
        <v>4.0033134750883798E-2</v>
      </c>
      <c r="K4">
        <f>K3-L3</f>
        <v>9199.337304982324</v>
      </c>
      <c r="L4">
        <f>K3*J4</f>
        <v>384.30482872901376</v>
      </c>
    </row>
    <row r="5" spans="1:12" x14ac:dyDescent="0.35">
      <c r="A5" t="s">
        <v>69</v>
      </c>
      <c r="B5">
        <v>40</v>
      </c>
      <c r="F5">
        <v>4</v>
      </c>
      <c r="G5">
        <v>4</v>
      </c>
      <c r="H5" s="2">
        <v>0.04</v>
      </c>
      <c r="I5" s="2">
        <v>0.05</v>
      </c>
      <c r="J5">
        <f t="shared" si="0"/>
        <v>4.0033134750883798E-2</v>
      </c>
      <c r="K5">
        <f t="shared" ref="K5:K11" si="1">K4-L4</f>
        <v>8815.032476253311</v>
      </c>
      <c r="L5">
        <f t="shared" ref="L5:L11" si="2">K4*J5</f>
        <v>368.27830994918958</v>
      </c>
    </row>
    <row r="6" spans="1:12" x14ac:dyDescent="0.35">
      <c r="A6" t="s">
        <v>70</v>
      </c>
      <c r="B6" t="s">
        <v>71</v>
      </c>
      <c r="F6">
        <v>5</v>
      </c>
      <c r="G6">
        <v>5</v>
      </c>
      <c r="H6" s="2">
        <v>0.04</v>
      </c>
      <c r="I6" s="2">
        <v>0.05</v>
      </c>
      <c r="J6">
        <f t="shared" si="0"/>
        <v>4.0033134750883798E-2</v>
      </c>
      <c r="K6">
        <f t="shared" si="1"/>
        <v>8446.7541663041211</v>
      </c>
      <c r="L6">
        <f t="shared" si="2"/>
        <v>352.89338295526568</v>
      </c>
    </row>
    <row r="7" spans="1:12" x14ac:dyDescent="0.35">
      <c r="F7">
        <v>6</v>
      </c>
      <c r="G7">
        <v>6</v>
      </c>
      <c r="H7" s="2">
        <v>0.04</v>
      </c>
      <c r="I7" s="2">
        <v>0.05</v>
      </c>
      <c r="J7">
        <f t="shared" si="0"/>
        <v>4.0033134750883798E-2</v>
      </c>
      <c r="K7">
        <f t="shared" si="1"/>
        <v>8093.860783348855</v>
      </c>
      <c r="L7">
        <f t="shared" si="2"/>
        <v>338.15004774724201</v>
      </c>
    </row>
    <row r="8" spans="1:12" x14ac:dyDescent="0.35">
      <c r="A8" t="s">
        <v>79</v>
      </c>
      <c r="B8">
        <v>2</v>
      </c>
      <c r="F8">
        <v>7</v>
      </c>
      <c r="G8">
        <v>7</v>
      </c>
      <c r="H8" s="2">
        <v>0.04</v>
      </c>
      <c r="I8" s="2">
        <v>0.05</v>
      </c>
      <c r="J8">
        <f t="shared" si="0"/>
        <v>4.0033134750883798E-2</v>
      </c>
      <c r="K8">
        <f t="shared" si="1"/>
        <v>7755.7107356016131</v>
      </c>
      <c r="L8">
        <f t="shared" si="2"/>
        <v>324.02261939469861</v>
      </c>
    </row>
    <row r="9" spans="1:12" x14ac:dyDescent="0.35">
      <c r="A9" t="s">
        <v>80</v>
      </c>
      <c r="B9">
        <v>10</v>
      </c>
      <c r="F9">
        <v>8</v>
      </c>
      <c r="G9">
        <v>8</v>
      </c>
      <c r="H9" s="2">
        <v>0.04</v>
      </c>
      <c r="I9" s="2">
        <v>0.05</v>
      </c>
      <c r="J9">
        <f t="shared" si="0"/>
        <v>4.0033134750883798E-2</v>
      </c>
      <c r="K9">
        <f t="shared" si="1"/>
        <v>7431.6881162069149</v>
      </c>
      <c r="L9">
        <f t="shared" si="2"/>
        <v>310.4854129672155</v>
      </c>
    </row>
    <row r="10" spans="1:12" x14ac:dyDescent="0.35">
      <c r="F10">
        <v>9</v>
      </c>
      <c r="G10">
        <v>9</v>
      </c>
      <c r="H10" s="2">
        <v>0.04</v>
      </c>
      <c r="I10" s="2">
        <v>0.05</v>
      </c>
      <c r="J10">
        <f t="shared" si="0"/>
        <v>4.0033134750883798E-2</v>
      </c>
      <c r="K10">
        <f t="shared" si="1"/>
        <v>7121.2027032396991</v>
      </c>
      <c r="L10">
        <f t="shared" si="2"/>
        <v>297.51377178265318</v>
      </c>
    </row>
    <row r="11" spans="1:12" x14ac:dyDescent="0.35">
      <c r="A11" t="s">
        <v>81</v>
      </c>
      <c r="B11">
        <v>10000</v>
      </c>
      <c r="F11">
        <v>10</v>
      </c>
      <c r="G11">
        <v>10</v>
      </c>
      <c r="H11" s="2">
        <v>0.04</v>
      </c>
      <c r="I11" s="2">
        <v>0.05</v>
      </c>
      <c r="J11">
        <f t="shared" si="0"/>
        <v>4.0033134750883798E-2</v>
      </c>
      <c r="K11">
        <f t="shared" si="1"/>
        <v>6823.6889314570462</v>
      </c>
      <c r="L11">
        <f t="shared" si="2"/>
        <v>285.08406740715282</v>
      </c>
    </row>
    <row r="12" spans="1:12" x14ac:dyDescent="0.35">
      <c r="L12" s="20">
        <f>SUM(L2:L11)</f>
        <v>3461.395135950107</v>
      </c>
    </row>
    <row r="13" spans="1:12" x14ac:dyDescent="0.35">
      <c r="L13" s="24" t="s">
        <v>82</v>
      </c>
    </row>
    <row r="14" spans="1:12" x14ac:dyDescent="0.35">
      <c r="A14" s="24" t="s">
        <v>83</v>
      </c>
      <c r="B14" s="20">
        <f>INDEX(K2:K11,MATCH(MAX(F2:F11),F2:F11,0))</f>
        <v>6823.6889314570462</v>
      </c>
    </row>
    <row r="15" spans="1:12" x14ac:dyDescent="0.35">
      <c r="A15" s="24" t="s">
        <v>84</v>
      </c>
      <c r="B15" s="21">
        <f>AVERAGE(J2:J11)</f>
        <v>4.0033134750883791E-2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0DE2F-ED7F-4528-AF31-B19755088FE9}">
  <dimension ref="A1:O15"/>
  <sheetViews>
    <sheetView tabSelected="1" workbookViewId="0">
      <selection activeCell="F15" sqref="F15"/>
    </sheetView>
  </sheetViews>
  <sheetFormatPr defaultRowHeight="14.5" x14ac:dyDescent="0.35"/>
  <cols>
    <col min="1" max="1" width="21.6328125" bestFit="1" customWidth="1"/>
    <col min="8" max="8" width="11.453125" bestFit="1" customWidth="1"/>
    <col min="9" max="9" width="14.54296875" bestFit="1" customWidth="1"/>
    <col min="10" max="10" width="9.7265625" bestFit="1" customWidth="1"/>
    <col min="11" max="11" width="12.36328125" bestFit="1" customWidth="1"/>
    <col min="12" max="12" width="17.6328125" customWidth="1"/>
    <col min="14" max="14" width="21.7265625" bestFit="1" customWidth="1"/>
  </cols>
  <sheetData>
    <row r="1" spans="1:15" x14ac:dyDescent="0.35">
      <c r="A1" t="s">
        <v>66</v>
      </c>
      <c r="B1" s="2">
        <v>0.05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N1" t="s">
        <v>85</v>
      </c>
      <c r="O1" t="s">
        <v>86</v>
      </c>
    </row>
    <row r="2" spans="1:15" x14ac:dyDescent="0.35">
      <c r="A2" t="s">
        <v>67</v>
      </c>
      <c r="B2">
        <v>10</v>
      </c>
      <c r="F2">
        <v>1</v>
      </c>
      <c r="G2">
        <v>1</v>
      </c>
      <c r="H2" s="22">
        <f>$B$3</f>
        <v>0.04</v>
      </c>
      <c r="I2" s="22">
        <f>$B$4</f>
        <v>0.05</v>
      </c>
      <c r="J2" s="22">
        <f>$B$1*(1+$B$8*ATAN($B$9*(H2-I2)))</f>
        <v>4.0033134750883798E-2</v>
      </c>
      <c r="K2">
        <v>10000</v>
      </c>
      <c r="L2">
        <f>K2*J2</f>
        <v>400.33134750883795</v>
      </c>
      <c r="N2">
        <v>1.1000000000000001</v>
      </c>
      <c r="O2" s="13">
        <f>J2*N2</f>
        <v>4.4036448225972184E-2</v>
      </c>
    </row>
    <row r="3" spans="1:15" x14ac:dyDescent="0.35">
      <c r="A3" t="s">
        <v>2</v>
      </c>
      <c r="B3" s="2">
        <v>0.04</v>
      </c>
      <c r="F3">
        <v>2</v>
      </c>
      <c r="G3">
        <v>2</v>
      </c>
      <c r="H3" s="22">
        <v>4.4999999999999998E-2</v>
      </c>
      <c r="I3" s="22">
        <v>4.8000000000000001E-2</v>
      </c>
      <c r="J3" s="22">
        <f>$B$1*(1+$B$8*ATAN($B$9*(H3-I3)))</f>
        <v>4.700089951431221E-2</v>
      </c>
      <c r="K3">
        <f>K2-L2</f>
        <v>9599.668652491162</v>
      </c>
      <c r="L3">
        <f>K2*J3</f>
        <v>470.00899514312209</v>
      </c>
      <c r="N3">
        <v>1.05</v>
      </c>
      <c r="O3" s="13">
        <f t="shared" ref="O3:O6" si="0">J3*N3</f>
        <v>4.9350944490027825E-2</v>
      </c>
    </row>
    <row r="4" spans="1:15" x14ac:dyDescent="0.35">
      <c r="A4" t="s">
        <v>68</v>
      </c>
      <c r="B4" s="2">
        <v>0.05</v>
      </c>
      <c r="F4">
        <v>3</v>
      </c>
      <c r="G4">
        <v>3</v>
      </c>
      <c r="H4" s="22">
        <v>0.05</v>
      </c>
      <c r="I4" s="22">
        <v>4.5999999999999999E-2</v>
      </c>
      <c r="J4" s="22">
        <f t="shared" ref="J4:J11" si="1">$B$1*(1+$B$8*ATAN($B$9*(H4-I4)))</f>
        <v>5.3997868712329013E-2</v>
      </c>
      <c r="K4">
        <f>K3-L3</f>
        <v>9129.6596573480401</v>
      </c>
      <c r="L4">
        <f>K3*J4</f>
        <v>518.36164757907818</v>
      </c>
      <c r="N4">
        <v>1</v>
      </c>
      <c r="O4" s="13">
        <f t="shared" si="0"/>
        <v>5.3997868712329013E-2</v>
      </c>
    </row>
    <row r="5" spans="1:15" x14ac:dyDescent="0.35">
      <c r="A5" t="s">
        <v>69</v>
      </c>
      <c r="B5">
        <v>40</v>
      </c>
      <c r="F5">
        <v>4</v>
      </c>
      <c r="G5">
        <v>4</v>
      </c>
      <c r="H5" s="22">
        <v>0.04</v>
      </c>
      <c r="I5" s="22">
        <v>0.05</v>
      </c>
      <c r="J5" s="22">
        <f t="shared" si="1"/>
        <v>4.0033134750883798E-2</v>
      </c>
      <c r="K5">
        <f t="shared" ref="K5:K11" si="2">K4-L4</f>
        <v>8611.2980097689615</v>
      </c>
      <c r="L5">
        <f t="shared" ref="L5:L11" si="3">K4*J5</f>
        <v>365.48889529232167</v>
      </c>
      <c r="N5">
        <v>0.95</v>
      </c>
      <c r="O5" s="13">
        <f t="shared" si="0"/>
        <v>3.8031478013339608E-2</v>
      </c>
    </row>
    <row r="6" spans="1:15" x14ac:dyDescent="0.35">
      <c r="A6" t="s">
        <v>70</v>
      </c>
      <c r="B6" t="s">
        <v>71</v>
      </c>
      <c r="F6">
        <v>5</v>
      </c>
      <c r="G6">
        <v>5</v>
      </c>
      <c r="H6" s="22">
        <v>0.04</v>
      </c>
      <c r="I6" s="22">
        <v>0.05</v>
      </c>
      <c r="J6" s="22">
        <f t="shared" si="1"/>
        <v>4.0033134750883798E-2</v>
      </c>
      <c r="K6">
        <f t="shared" si="2"/>
        <v>8245.8091144766404</v>
      </c>
      <c r="L6">
        <f t="shared" si="3"/>
        <v>344.73725360509832</v>
      </c>
      <c r="N6">
        <v>0.9</v>
      </c>
      <c r="O6" s="13">
        <f t="shared" si="0"/>
        <v>3.6029821275795418E-2</v>
      </c>
    </row>
    <row r="7" spans="1:15" x14ac:dyDescent="0.35">
      <c r="F7">
        <v>6</v>
      </c>
      <c r="G7">
        <v>6</v>
      </c>
      <c r="H7" s="22">
        <v>0.04</v>
      </c>
      <c r="I7" s="22">
        <v>0.05</v>
      </c>
      <c r="J7" s="22">
        <f t="shared" si="1"/>
        <v>4.0033134750883798E-2</v>
      </c>
      <c r="K7">
        <f t="shared" si="2"/>
        <v>7901.0718608715424</v>
      </c>
      <c r="L7">
        <f t="shared" si="3"/>
        <v>330.10558740990916</v>
      </c>
    </row>
    <row r="8" spans="1:15" x14ac:dyDescent="0.35">
      <c r="A8" t="s">
        <v>79</v>
      </c>
      <c r="B8">
        <v>2</v>
      </c>
      <c r="F8">
        <v>7</v>
      </c>
      <c r="G8">
        <v>7</v>
      </c>
      <c r="H8" s="22">
        <v>0.04</v>
      </c>
      <c r="I8" s="22">
        <v>0.05</v>
      </c>
      <c r="J8" s="22">
        <f t="shared" si="1"/>
        <v>4.0033134750883798E-2</v>
      </c>
      <c r="K8">
        <f t="shared" si="2"/>
        <v>7570.9662734616331</v>
      </c>
      <c r="L8">
        <f t="shared" si="3"/>
        <v>316.30467448268666</v>
      </c>
    </row>
    <row r="9" spans="1:15" x14ac:dyDescent="0.35">
      <c r="A9" t="s">
        <v>80</v>
      </c>
      <c r="B9">
        <v>10</v>
      </c>
      <c r="F9">
        <v>8</v>
      </c>
      <c r="G9">
        <v>8</v>
      </c>
      <c r="H9" s="22">
        <v>0.04</v>
      </c>
      <c r="I9" s="22">
        <v>0.05</v>
      </c>
      <c r="J9" s="22">
        <f t="shared" si="1"/>
        <v>4.0033134750883798E-2</v>
      </c>
      <c r="K9">
        <f t="shared" si="2"/>
        <v>7254.6615989789461</v>
      </c>
      <c r="L9">
        <f t="shared" si="3"/>
        <v>303.08951301988611</v>
      </c>
    </row>
    <row r="10" spans="1:15" x14ac:dyDescent="0.35">
      <c r="F10">
        <v>9</v>
      </c>
      <c r="G10">
        <v>9</v>
      </c>
      <c r="H10" s="22">
        <v>0.04</v>
      </c>
      <c r="I10" s="22">
        <v>0.05</v>
      </c>
      <c r="J10" s="22">
        <f t="shared" si="1"/>
        <v>4.0033134750883798E-2</v>
      </c>
      <c r="K10">
        <f t="shared" si="2"/>
        <v>6951.5720859590601</v>
      </c>
      <c r="L10">
        <f t="shared" si="3"/>
        <v>290.42684536398627</v>
      </c>
    </row>
    <row r="11" spans="1:15" x14ac:dyDescent="0.35">
      <c r="A11" t="s">
        <v>81</v>
      </c>
      <c r="B11">
        <v>10000</v>
      </c>
      <c r="F11">
        <v>10</v>
      </c>
      <c r="G11">
        <v>10</v>
      </c>
      <c r="H11" s="22">
        <v>0.04</v>
      </c>
      <c r="I11" s="22">
        <v>0.05</v>
      </c>
      <c r="J11" s="22">
        <f t="shared" si="1"/>
        <v>4.0033134750883798E-2</v>
      </c>
      <c r="K11">
        <f t="shared" si="2"/>
        <v>6661.145240595074</v>
      </c>
      <c r="L11">
        <f t="shared" si="3"/>
        <v>278.29322204768141</v>
      </c>
    </row>
    <row r="12" spans="1:15" x14ac:dyDescent="0.35">
      <c r="L12" s="20">
        <f>SUM(L2:L11)</f>
        <v>3617.1479814526078</v>
      </c>
    </row>
    <row r="13" spans="1:15" x14ac:dyDescent="0.35">
      <c r="L13" s="24" t="s">
        <v>82</v>
      </c>
    </row>
    <row r="14" spans="1:15" x14ac:dyDescent="0.35">
      <c r="A14" s="24" t="s">
        <v>83</v>
      </c>
      <c r="B14" s="20">
        <f>INDEX(K2:K11,MATCH(MAX(F2:F11),F2:F11,0))</f>
        <v>6661.145240595074</v>
      </c>
    </row>
    <row r="15" spans="1:15" x14ac:dyDescent="0.35">
      <c r="A15" s="24" t="s">
        <v>84</v>
      </c>
      <c r="B15" s="21">
        <f>AVERAGE(J2:J11)</f>
        <v>4.2126384623371149E-2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Annuity Calculator</vt:lpstr>
      <vt:lpstr>Life Insurance Premium Calc</vt:lpstr>
      <vt:lpstr>Pension Plan Valuation Model</vt:lpstr>
      <vt:lpstr>Lapse Rate Model</vt:lpstr>
      <vt:lpstr>Lapse Rate Model Extended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AMANPREET SINGH</dc:creator>
  <cp:lastModifiedBy>AMANPREET SINGH</cp:lastModifiedBy>
  <dcterms:created xsi:type="dcterms:W3CDTF">2025-06-05T05:10:46Z</dcterms:created>
  <dcterms:modified xsi:type="dcterms:W3CDTF">2025-06-26T07:30:35Z</dcterms:modified>
</cp:coreProperties>
</file>