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trlProps/ctrlProp2.xml" ContentType="application/vnd.ms-excel.controlproperties+xml"/>
  <Override PartName="/xl/ctrlProps/ctrlProp3.xml" ContentType="application/vnd.ms-excel.controlproperties+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7.xml" ContentType="application/vnd.openxmlformats-officedocument.drawing+xml"/>
  <Override PartName="/xl/slicers/slicer6.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1.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14.xml" ContentType="application/vnd.openxmlformats-officedocument.spreadsheetml.pivotTable+xml"/>
  <Override PartName="/xl/drawings/drawing12.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pivotTables/pivotTable15.xml" ContentType="application/vnd.openxmlformats-officedocument.spreadsheetml.pivotTable+xml"/>
  <Override PartName="/xl/drawings/drawing13.xml" ContentType="application/vnd.openxmlformats-officedocument.drawing+xml"/>
  <Override PartName="/xl/slicers/slicer7.xml" ContentType="application/vnd.ms-excel.slicer+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14.xml" ContentType="application/vnd.openxmlformats-officedocument.drawing+xml"/>
  <Override PartName="/xl/slicers/slicer8.xml" ContentType="application/vnd.ms-excel.slicer+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hartEx2.xml" ContentType="application/vnd.ms-office.chartex+xml"/>
  <Override PartName="/xl/charts/chartEx1.xml" ContentType="application/vnd.ms-office.chartex+xml"/>
  <Override PartName="/xl/charts/colors160.xml" ContentType="application/vnd.ms-office.chartcolorstyle+xml"/>
  <Override PartName="/xl/charts/style160.xml" ContentType="application/vnd.ms-office.chartstyle+xml"/>
  <Override PartName="/xl/charts/colors100.xml" ContentType="application/vnd.ms-office.chartcolorstyle+xml"/>
  <Override PartName="/xl/charts/style100.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E:\project python\"/>
    </mc:Choice>
  </mc:AlternateContent>
  <xr:revisionPtr revIDLastSave="0" documentId="13_ncr:1_{37C8DFF3-6146-4DE1-AF33-8EF555C4C386}" xr6:coauthVersionLast="47" xr6:coauthVersionMax="47" xr10:uidLastSave="{00000000-0000-0000-0000-000000000000}"/>
  <bookViews>
    <workbookView xWindow="-120" yWindow="-120" windowWidth="20730" windowHeight="11760" xr2:uid="{A8A213EA-D950-4304-BEEB-E744596DE5B0}"/>
  </bookViews>
  <sheets>
    <sheet name="DashBoard 1" sheetId="16" r:id="rId1"/>
    <sheet name="Dashboard 2" sheetId="48" r:id="rId2"/>
    <sheet name="Weekly" sheetId="39" state="hidden" r:id="rId3"/>
    <sheet name="Weekly Comparison" sheetId="40" state="hidden" r:id="rId4"/>
    <sheet name="Weekly Trend" sheetId="41" state="hidden" r:id="rId5"/>
    <sheet name="Weekly Trend (2)" sheetId="52" state="hidden" r:id="rId6"/>
    <sheet name="Death % (2)" sheetId="42" state="hidden" r:id="rId7"/>
    <sheet name="Death % Chart" sheetId="43" state="hidden" r:id="rId8"/>
    <sheet name="State Analysis" sheetId="44" state="hidden" r:id="rId9"/>
    <sheet name="% Analysis for State" sheetId="45" state="hidden" r:id="rId10"/>
    <sheet name="Delta7 Analysis" sheetId="46" state="hidden" r:id="rId11"/>
    <sheet name="Delta7 Analysis Chart" sheetId="47" state="hidden" r:id="rId12"/>
    <sheet name="state total" sheetId="2" state="hidden" r:id="rId13"/>
    <sheet name="Deceased_recovered" sheetId="11" state="hidden" r:id="rId14"/>
    <sheet name="state total pivot" sheetId="4" state="hidden" r:id="rId15"/>
    <sheet name="Map_chart" sheetId="12" state="hidden" r:id="rId16"/>
    <sheet name="Month_with_state" sheetId="1" state="hidden" r:id="rId17"/>
    <sheet name="Month_with_state_pivot" sheetId="8" state="hidden" r:id="rId18"/>
    <sheet name="month_year_data" sheetId="7" state="hidden" r:id="rId19"/>
    <sheet name="Death %" sheetId="35" state="hidden" r:id="rId20"/>
    <sheet name="Death % pivot" sheetId="36" state="hidden" r:id="rId21"/>
    <sheet name="Weekly_data" sheetId="37" state="hidden" r:id="rId22"/>
    <sheet name="Weekly_data_pivot" sheetId="38" state="hidden" r:id="rId23"/>
    <sheet name="Map View" sheetId="17" state="hidden" r:id="rId24"/>
  </sheets>
  <definedNames>
    <definedName name="_xlnm._FilterDatabase" localSheetId="12" hidden="1">'state total'!$C$1:$C$37</definedName>
    <definedName name="_xlchart.v5.0" hidden="1">Map_chart!$A$1</definedName>
    <definedName name="_xlchart.v5.1" hidden="1">Map_chart!$A$2:$A$37</definedName>
    <definedName name="_xlchart.v5.2" hidden="1">Map_chart!$B$1</definedName>
    <definedName name="_xlchart.v5.3" hidden="1">Map_chart!$B$2:$B$37</definedName>
    <definedName name="_xlchart.v5.4" hidden="1">Map_chart!$A$1</definedName>
    <definedName name="_xlchart.v5.5" hidden="1">Map_chart!$A$2:$A$37</definedName>
    <definedName name="_xlchart.v5.6" hidden="1">Map_chart!$B$1</definedName>
    <definedName name="_xlchart.v5.7" hidden="1">Map_chart!$B$2:$B$37</definedName>
    <definedName name="Slicer_Month_WeekNumber">#REF!</definedName>
    <definedName name="Slicer_Month_WeekNumber1">#REF!</definedName>
    <definedName name="Slicer_Month_WeekNumber12">#N/A</definedName>
    <definedName name="Slicer_Month_WeekNumber3">#N/A</definedName>
    <definedName name="Slicer_state">#N/A</definedName>
    <definedName name="Slicer_State1">#N/A</definedName>
    <definedName name="Slicer_Year">#REF!</definedName>
    <definedName name="Slicer_Year1">#REF!</definedName>
    <definedName name="Slicer_Year12">#N/A</definedName>
    <definedName name="Slicer_Year121">#N/A</definedName>
    <definedName name="Slicer_Year2">#REF!</definedName>
    <definedName name="Slicer_Year22">#N/A</definedName>
    <definedName name="Slicer_Year3">#N/A</definedName>
    <definedName name="Slicer_Year5">#N/A</definedName>
    <definedName name="state_name">'state total'!$A$2:$A$37</definedName>
    <definedName name="state_short">'state total'!#REF!</definedName>
    <definedName name="state_total_confirmed">'state total'!$C$2:$C$37</definedName>
    <definedName name="state_total_deceased">'state total'!$D$2:$D$37</definedName>
    <definedName name="state_total_population">'state total'!$B$2:$B$37</definedName>
    <definedName name="state_total_recovered">'state total'!$E$2:$E$37</definedName>
    <definedName name="state_total_tested">'state total'!$F$2:$F$37</definedName>
    <definedName name="state_total_vaccinated_1">'state total'!$G$2:$G$37</definedName>
    <definedName name="WeekNumber">#REF!</definedName>
  </definedNames>
  <calcPr calcId="181029"/>
  <pivotCaches>
    <pivotCache cacheId="0" r:id="rId25"/>
    <pivotCache cacheId="1" r:id="rId26"/>
    <pivotCache cacheId="2" r:id="rId27"/>
    <pivotCache cacheId="3" r:id="rId28"/>
    <pivotCache cacheId="4" r:id="rId29"/>
    <pivotCache cacheId="5" r:id="rId30"/>
    <pivotCache cacheId="6" r:id="rId31"/>
    <pivotCache cacheId="7" r:id="rId32"/>
  </pivotCaches>
  <extLst>
    <ext xmlns:x14="http://schemas.microsoft.com/office/spreadsheetml/2009/9/main" uri="{BBE1A952-AA13-448e-AADC-164F8A28A991}">
      <x14:slicerCaches>
        <x14:slicerCache r:id="rId33"/>
        <x14:slicerCache r:id="rId34"/>
        <x14:slicerCache r:id="rId35"/>
        <x14:slicerCache r:id="rId36"/>
        <x14:slicerCache r:id="rId37"/>
        <x14:slicerCache r:id="rId38"/>
        <x14:slicerCache r:id="rId39"/>
        <x14:slicerCache r:id="rId40"/>
        <x14:slicerCache r:id="rId4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1" i="2" l="1"/>
  <c r="D41" i="2"/>
  <c r="C43" i="2" s="1"/>
  <c r="F3" i="12"/>
  <c r="B1" i="12" s="1"/>
  <c r="E6" i="11"/>
  <c r="E5" i="11"/>
  <c r="F5" i="11" s="1"/>
  <c r="B17" i="12"/>
  <c r="B20" i="12"/>
  <c r="B6" i="12"/>
  <c r="B26" i="12"/>
  <c r="B18" i="12"/>
  <c r="B16" i="12"/>
  <c r="B2" i="12"/>
  <c r="B7" i="12"/>
  <c r="B34" i="12"/>
  <c r="B36" i="12"/>
  <c r="B11" i="12"/>
  <c r="B22" i="12"/>
  <c r="G29" i="8"/>
  <c r="C29" i="8"/>
  <c r="B29" i="8"/>
  <c r="H29" i="8"/>
  <c r="E29" i="8"/>
  <c r="D29" i="8"/>
  <c r="F29" i="8"/>
  <c r="F6" i="11" l="1"/>
  <c r="G6" i="11"/>
  <c r="G5" i="11"/>
  <c r="B14" i="12"/>
  <c r="B33" i="12"/>
  <c r="B29" i="12"/>
  <c r="B5" i="12"/>
  <c r="B31" i="12"/>
  <c r="B21" i="12"/>
  <c r="B12" i="12"/>
  <c r="B28" i="12"/>
  <c r="B10" i="12"/>
  <c r="B25" i="12"/>
  <c r="B3" i="12"/>
  <c r="B15" i="12"/>
  <c r="B19" i="12"/>
  <c r="B4" i="12"/>
  <c r="B30" i="12"/>
  <c r="B13" i="12"/>
  <c r="B27" i="12"/>
  <c r="B37" i="12"/>
  <c r="B24" i="12"/>
  <c r="B8" i="12"/>
  <c r="B32" i="12"/>
  <c r="B9" i="12"/>
  <c r="B23" i="12"/>
  <c r="B35" i="12"/>
  <c r="A1" i="12" l="1"/>
</calcChain>
</file>

<file path=xl/sharedStrings.xml><?xml version="1.0" encoding="utf-8"?>
<sst xmlns="http://schemas.openxmlformats.org/spreadsheetml/2006/main" count="3121" uniqueCount="244">
  <si>
    <t>Year</t>
  </si>
  <si>
    <t>MonthNumber</t>
  </si>
  <si>
    <t>Month_WeekNumber</t>
  </si>
  <si>
    <t>Confirmed</t>
  </si>
  <si>
    <t>Recovered</t>
  </si>
  <si>
    <t>Deaths</t>
  </si>
  <si>
    <t>Tested</t>
  </si>
  <si>
    <t>January-Week 5</t>
  </si>
  <si>
    <t>February-Week 2</t>
  </si>
  <si>
    <t>February-Week 3</t>
  </si>
  <si>
    <t>March-Week 1</t>
  </si>
  <si>
    <t>March-Week 2</t>
  </si>
  <si>
    <t>March-Week 3</t>
  </si>
  <si>
    <t>March-Week 4</t>
  </si>
  <si>
    <t>March-Week 5</t>
  </si>
  <si>
    <t>April-Week 1</t>
  </si>
  <si>
    <t>April-Week 2</t>
  </si>
  <si>
    <t>April-Week 3</t>
  </si>
  <si>
    <t>April-Week 4</t>
  </si>
  <si>
    <t>April-Week 5</t>
  </si>
  <si>
    <t>May-Week 1</t>
  </si>
  <si>
    <t>May-Week 2</t>
  </si>
  <si>
    <t>May-Week 3</t>
  </si>
  <si>
    <t>May-Week 4</t>
  </si>
  <si>
    <t>May-Week 5</t>
  </si>
  <si>
    <t>May-Week 6</t>
  </si>
  <si>
    <t>June-Week 1</t>
  </si>
  <si>
    <t>June-Week 2</t>
  </si>
  <si>
    <t>June-Week 3</t>
  </si>
  <si>
    <t>June-Week 4</t>
  </si>
  <si>
    <t>June-Week 5</t>
  </si>
  <si>
    <t>July-Week 1</t>
  </si>
  <si>
    <t>July-Week 2</t>
  </si>
  <si>
    <t>July-Week 3</t>
  </si>
  <si>
    <t>July-Week 4</t>
  </si>
  <si>
    <t>July-Week 5</t>
  </si>
  <si>
    <t>August-Week 1</t>
  </si>
  <si>
    <t>August-Week 2</t>
  </si>
  <si>
    <t>August-Week 3</t>
  </si>
  <si>
    <t>August-Week 4</t>
  </si>
  <si>
    <t>August-Week 5</t>
  </si>
  <si>
    <t>August-Week 6</t>
  </si>
  <si>
    <t>September-Week 1</t>
  </si>
  <si>
    <t>September-Week 2</t>
  </si>
  <si>
    <t>September-Week 3</t>
  </si>
  <si>
    <t>September-Week 4</t>
  </si>
  <si>
    <t>September-Week 5</t>
  </si>
  <si>
    <t>October-Week 1</t>
  </si>
  <si>
    <t>October-Week 2</t>
  </si>
  <si>
    <t>October-Week 3</t>
  </si>
  <si>
    <t>October-Week 4</t>
  </si>
  <si>
    <t>October-Week 5</t>
  </si>
  <si>
    <t>November-Week 1</t>
  </si>
  <si>
    <t>November-Week 2</t>
  </si>
  <si>
    <t>November-Week 3</t>
  </si>
  <si>
    <t>November-Week 4</t>
  </si>
  <si>
    <t>November-Week 5</t>
  </si>
  <si>
    <t>December-Week 1</t>
  </si>
  <si>
    <t>December-Week 2</t>
  </si>
  <si>
    <t>December-Week 3</t>
  </si>
  <si>
    <t>December-Week 4</t>
  </si>
  <si>
    <t>December-Week 5</t>
  </si>
  <si>
    <t>January-Week 1</t>
  </si>
  <si>
    <t>January-Week 2</t>
  </si>
  <si>
    <t>January-Week 3</t>
  </si>
  <si>
    <t>January-Week 4</t>
  </si>
  <si>
    <t>January-Week 6</t>
  </si>
  <si>
    <t>February-Week 1</t>
  </si>
  <si>
    <t>February-Week 4</t>
  </si>
  <si>
    <t>February-Week 5</t>
  </si>
  <si>
    <t>October-Week 6</t>
  </si>
  <si>
    <t xml:space="preserve">Confirmed </t>
  </si>
  <si>
    <t xml:space="preserve">Recovered </t>
  </si>
  <si>
    <t xml:space="preserve">Deaths </t>
  </si>
  <si>
    <t xml:space="preserve">Tested </t>
  </si>
  <si>
    <t xml:space="preserve"> Confirmed</t>
  </si>
  <si>
    <t xml:space="preserve"> Recovered</t>
  </si>
  <si>
    <t xml:space="preserve"> Deaths</t>
  </si>
  <si>
    <t xml:space="preserve"> Tested</t>
  </si>
  <si>
    <t>Row Labels</t>
  </si>
  <si>
    <t>Category</t>
  </si>
  <si>
    <t>Avg_Population</t>
  </si>
  <si>
    <t>Avg_Confirmed</t>
  </si>
  <si>
    <t>Avg_Recovered</t>
  </si>
  <si>
    <t>Avg_Deaths</t>
  </si>
  <si>
    <t>Avg_Tested</t>
  </si>
  <si>
    <t>Avg_TestingRatio</t>
  </si>
  <si>
    <t>Death %</t>
  </si>
  <si>
    <t>Category A</t>
  </si>
  <si>
    <t>Category B</t>
  </si>
  <si>
    <t>Category C</t>
  </si>
  <si>
    <t>Category D</t>
  </si>
  <si>
    <t xml:space="preserve">Avg_TestingRatio </t>
  </si>
  <si>
    <t>State</t>
  </si>
  <si>
    <t>Population</t>
  </si>
  <si>
    <t>Deceased</t>
  </si>
  <si>
    <t>Vaccinated1</t>
  </si>
  <si>
    <t>Vaccinated2</t>
  </si>
  <si>
    <t>Population Effected %</t>
  </si>
  <si>
    <t>Recovery %</t>
  </si>
  <si>
    <t>% of Population Vaccinated1</t>
  </si>
  <si>
    <t>% of Population Fully Vaccinated</t>
  </si>
  <si>
    <t>AN</t>
  </si>
  <si>
    <t>AP</t>
  </si>
  <si>
    <t>AR</t>
  </si>
  <si>
    <t>AS</t>
  </si>
  <si>
    <t>BR</t>
  </si>
  <si>
    <t>CH</t>
  </si>
  <si>
    <t>CT</t>
  </si>
  <si>
    <t>DL</t>
  </si>
  <si>
    <t>DN</t>
  </si>
  <si>
    <t>GA</t>
  </si>
  <si>
    <t>GJ</t>
  </si>
  <si>
    <t>HP</t>
  </si>
  <si>
    <t>HR</t>
  </si>
  <si>
    <t>JH</t>
  </si>
  <si>
    <t>JK</t>
  </si>
  <si>
    <t>KA</t>
  </si>
  <si>
    <t>KL</t>
  </si>
  <si>
    <t>LA</t>
  </si>
  <si>
    <t>LD</t>
  </si>
  <si>
    <t>MH</t>
  </si>
  <si>
    <t>ML</t>
  </si>
  <si>
    <t>MN</t>
  </si>
  <si>
    <t>MP</t>
  </si>
  <si>
    <t>MZ</t>
  </si>
  <si>
    <t>NL</t>
  </si>
  <si>
    <t>OR</t>
  </si>
  <si>
    <t>PB</t>
  </si>
  <si>
    <t>PY</t>
  </si>
  <si>
    <t>RJ</t>
  </si>
  <si>
    <t>SK</t>
  </si>
  <si>
    <t>TG</t>
  </si>
  <si>
    <t>TN</t>
  </si>
  <si>
    <t>TR</t>
  </si>
  <si>
    <t>UP</t>
  </si>
  <si>
    <t>UT</t>
  </si>
  <si>
    <t>WB</t>
  </si>
  <si>
    <t xml:space="preserve"> Population Effected %</t>
  </si>
  <si>
    <t xml:space="preserve"> Recovery %</t>
  </si>
  <si>
    <t xml:space="preserve"> Death %</t>
  </si>
  <si>
    <t xml:space="preserve"> % of Population Vaccinated1</t>
  </si>
  <si>
    <t xml:space="preserve"> % of Population Fully Vaccinated</t>
  </si>
  <si>
    <t>State_short</t>
  </si>
  <si>
    <t>Delta7 Confirmed</t>
  </si>
  <si>
    <t>Fully Vaccinated</t>
  </si>
  <si>
    <t>Andaman and Nicobar Islands</t>
  </si>
  <si>
    <t>Andhra Pradesh</t>
  </si>
  <si>
    <t>Arunachal Pradesh</t>
  </si>
  <si>
    <t>Assam</t>
  </si>
  <si>
    <t>Bihar</t>
  </si>
  <si>
    <t>Chandigarh</t>
  </si>
  <si>
    <t>Chhattisgarh</t>
  </si>
  <si>
    <t>Delhi</t>
  </si>
  <si>
    <t>Dadra and Nagar Haveli and Daman and Diu</t>
  </si>
  <si>
    <t>Goa</t>
  </si>
  <si>
    <t>Gujarat</t>
  </si>
  <si>
    <t>Himachal Pradesh</t>
  </si>
  <si>
    <t>Haryana</t>
  </si>
  <si>
    <t>Jharkhand</t>
  </si>
  <si>
    <t>Jammu and Kashmir</t>
  </si>
  <si>
    <t>Karnataka</t>
  </si>
  <si>
    <t>Kerala</t>
  </si>
  <si>
    <t>Ladakh</t>
  </si>
  <si>
    <t>Lakshadweep</t>
  </si>
  <si>
    <t>Maharashtra</t>
  </si>
  <si>
    <t>Meghalaya</t>
  </si>
  <si>
    <t>Manipur</t>
  </si>
  <si>
    <t>Madhya Pradesh</t>
  </si>
  <si>
    <t>Mizoram</t>
  </si>
  <si>
    <t>Nagaland</t>
  </si>
  <si>
    <t>Odisha</t>
  </si>
  <si>
    <t>Punjab</t>
  </si>
  <si>
    <t>Puducherry</t>
  </si>
  <si>
    <t>Rajasthan</t>
  </si>
  <si>
    <t>Sikkim</t>
  </si>
  <si>
    <t>Telangana</t>
  </si>
  <si>
    <t>Tamil Nadu</t>
  </si>
  <si>
    <t>Tripura</t>
  </si>
  <si>
    <t>Uttar Pradesh</t>
  </si>
  <si>
    <t>Uttarakhand</t>
  </si>
  <si>
    <t>West Bengal</t>
  </si>
  <si>
    <t xml:space="preserve"> Delta7 Confirmed</t>
  </si>
  <si>
    <t xml:space="preserve"> Fully Vaccinated</t>
  </si>
  <si>
    <t>state_name</t>
  </si>
  <si>
    <t>state_short</t>
  </si>
  <si>
    <t>dropdown val</t>
  </si>
  <si>
    <t>state</t>
  </si>
  <si>
    <t>Recoverd</t>
  </si>
  <si>
    <t>Sum of Population</t>
  </si>
  <si>
    <t>Sum of Confirmed</t>
  </si>
  <si>
    <t>Sum of Deceased</t>
  </si>
  <si>
    <t>Sum of Recovered</t>
  </si>
  <si>
    <t>Sum of Tested</t>
  </si>
  <si>
    <t>Sum of Vaccinated1</t>
  </si>
  <si>
    <t>Sum of Vaccinated2</t>
  </si>
  <si>
    <t>Grand Total</t>
  </si>
  <si>
    <t>state_total_population</t>
  </si>
  <si>
    <t>month_name</t>
  </si>
  <si>
    <t>year_name</t>
  </si>
  <si>
    <t>confirmed</t>
  </si>
  <si>
    <t>deceased</t>
  </si>
  <si>
    <t>tested</t>
  </si>
  <si>
    <t>recovered</t>
  </si>
  <si>
    <t>vaccinated_1</t>
  </si>
  <si>
    <t>vaccinated_2</t>
  </si>
  <si>
    <t>Population_Effected_%</t>
  </si>
  <si>
    <t>Recovery_%</t>
  </si>
  <si>
    <t>Death_%</t>
  </si>
  <si>
    <t>Vaccinated1_%</t>
  </si>
  <si>
    <t xml:space="preserve"> Vaccinated2_%</t>
  </si>
  <si>
    <t>March</t>
  </si>
  <si>
    <t>April</t>
  </si>
  <si>
    <t>May</t>
  </si>
  <si>
    <t>June</t>
  </si>
  <si>
    <t>July</t>
  </si>
  <si>
    <t>August</t>
  </si>
  <si>
    <t>September</t>
  </si>
  <si>
    <t>October</t>
  </si>
  <si>
    <t>November</t>
  </si>
  <si>
    <t>December</t>
  </si>
  <si>
    <t>January</t>
  </si>
  <si>
    <t>February</t>
  </si>
  <si>
    <t>Sum of confirmed</t>
  </si>
  <si>
    <t xml:space="preserve"> Deceased</t>
  </si>
  <si>
    <t xml:space="preserve"> recovered</t>
  </si>
  <si>
    <t>Partially_Vaccinated</t>
  </si>
  <si>
    <t>Min of state_total_population</t>
  </si>
  <si>
    <t>Sum of tested</t>
  </si>
  <si>
    <t>state_confirmed</t>
  </si>
  <si>
    <t>Sum of recovered</t>
  </si>
  <si>
    <t>Sum of deceased</t>
  </si>
  <si>
    <t>Sum of vaccinated_1</t>
  </si>
  <si>
    <t>Sum of vaccinated_2</t>
  </si>
  <si>
    <t>pop_eff</t>
  </si>
  <si>
    <t>Population_Effected%</t>
  </si>
  <si>
    <t>Recovered_%</t>
  </si>
  <si>
    <t>Deceased_%</t>
  </si>
  <si>
    <t>Vaccinated_1_%</t>
  </si>
  <si>
    <t>Vaccinated_2_%</t>
  </si>
  <si>
    <t>month_number</t>
  </si>
  <si>
    <t>Sum of Death %</t>
  </si>
  <si>
    <t>Sum of Avg_TestingRatio</t>
  </si>
  <si>
    <t>Sum of Deaths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</si>
</sst>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0,,,&quot;B&quot;"/>
    <numFmt numFmtId="165" formatCode="#0.00,,&quot;M&quot;"/>
    <numFmt numFmtId="166" formatCode="#0.00,&quot;K&quot;"/>
    <numFmt numFmtId="167" formatCode="#0.0,,&quot;M&quot;"/>
  </numFmts>
  <fonts count="1" x14ac:knownFonts="1">
    <font>
      <sz val="11"/>
      <color theme="1"/>
      <name val="Calibri"/>
      <family val="2"/>
      <scheme val="minor"/>
    </font>
  </fonts>
  <fills count="4">
    <fill>
      <patternFill patternType="none"/>
    </fill>
    <fill>
      <patternFill patternType="gray125"/>
    </fill>
    <fill>
      <patternFill patternType="solid">
        <fgColor rgb="FF777777"/>
        <bgColor indexed="64"/>
      </patternFill>
    </fill>
    <fill>
      <patternFill patternType="solid">
        <fgColor theme="2" tint="-0.499984740745262"/>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horizontal="center"/>
    </xf>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66" fontId="0" fillId="0" borderId="0" xfId="0" applyNumberFormat="1"/>
    <xf numFmtId="167" fontId="0" fillId="0" borderId="0" xfId="0" applyNumberFormat="1"/>
    <xf numFmtId="0" fontId="0" fillId="2" borderId="0" xfId="0" applyFill="1"/>
    <xf numFmtId="0" fontId="0" fillId="3" borderId="0" xfId="0" applyFill="1"/>
    <xf numFmtId="0" fontId="0" fillId="0" borderId="0" xfId="0" applyAlignment="1">
      <alignment horizontal="left" indent="1"/>
    </xf>
    <xf numFmtId="0" fontId="0" fillId="0" borderId="0" xfId="0" applyNumberFormat="1"/>
  </cellXfs>
  <cellStyles count="1">
    <cellStyle name="Normal" xfId="0" builtinId="0"/>
  </cellStyles>
  <dxfs count="4">
    <dxf>
      <font>
        <color theme="2" tint="-9.9948118533890809E-2"/>
      </font>
      <fill>
        <patternFill>
          <fgColor theme="3" tint="0.79998168889431442"/>
          <bgColor theme="1" tint="0.24994659260841701"/>
        </patternFill>
      </fill>
      <border diagonalUp="0" diagonalDown="0">
        <left/>
        <right/>
        <top/>
        <bottom/>
        <vertical/>
        <horizontal/>
      </border>
    </dxf>
    <dxf>
      <font>
        <color theme="3" tint="0.79998168889431442"/>
      </font>
      <fill>
        <patternFill>
          <bgColor theme="1" tint="0.24994659260841701"/>
        </patternFill>
      </fill>
      <border diagonalUp="0" diagonalDown="0">
        <left/>
        <right/>
        <top/>
        <bottom/>
        <vertical/>
        <horizontal/>
      </border>
    </dxf>
    <dxf>
      <font>
        <color theme="2" tint="-9.9948118533890809E-2"/>
      </font>
      <fill>
        <patternFill>
          <fgColor theme="3" tint="0.79998168889431442"/>
          <bgColor theme="1" tint="0.24994659260841701"/>
        </patternFill>
      </fill>
      <border diagonalUp="0" diagonalDown="0">
        <left/>
        <right/>
        <top/>
        <bottom/>
        <vertical/>
        <horizontal/>
      </border>
    </dxf>
    <dxf>
      <font>
        <color theme="3" tint="0.79998168889431442"/>
      </font>
      <fill>
        <patternFill patternType="solid">
          <fgColor rgb="FF6E1D79"/>
          <bgColor rgb="FF8C1092"/>
        </patternFill>
      </fill>
      <border diagonalUp="0" diagonalDown="0">
        <left/>
        <right/>
        <top/>
        <bottom/>
        <vertical/>
        <horizontal/>
      </border>
    </dxf>
  </dxfs>
  <tableStyles count="2" defaultTableStyle="TableStyleMedium2" defaultPivotStyle="PivotStyleLight16">
    <tableStyle name="SlicerStyleDark3 2" pivot="0" table="0" count="10" xr9:uid="{39AFDD05-D720-4F55-B080-349868E77E23}">
      <tableStyleElement type="wholeTable" dxfId="3"/>
      <tableStyleElement type="headerRow" dxfId="2"/>
    </tableStyle>
    <tableStyle name="SlicerStyleDark3 2 2" pivot="0" table="0" count="10" xr9:uid="{6B09DEF2-4DC5-4063-9336-99BF6A3F1354}">
      <tableStyleElement type="wholeTable" dxfId="1"/>
      <tableStyleElement type="headerRow" dxfId="0"/>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i val="0"/>
            <color theme="4" tint="-0.24994659260841701"/>
          </font>
          <fill>
            <patternFill patternType="solid">
              <fgColor theme="6"/>
              <bgColor theme="6"/>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i val="0"/>
            <color theme="4" tint="-0.24994659260841701"/>
          </font>
          <fill>
            <patternFill patternType="solid">
              <fgColor theme="6"/>
              <bgColor theme="6"/>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3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3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2.xml"/><Relationship Id="rId39" Type="http://schemas.microsoft.com/office/2007/relationships/slicerCache" Target="slicerCaches/slicerCache7.xml"/><Relationship Id="rId21" Type="http://schemas.openxmlformats.org/officeDocument/2006/relationships/worksheet" Target="worksheets/sheet21.xml"/><Relationship Id="rId34" Type="http://schemas.microsoft.com/office/2007/relationships/slicerCache" Target="slicerCaches/slicerCache2.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pivotCacheDefinition" Target="pivotCache/pivotCacheDefinition8.xml"/><Relationship Id="rId37" Type="http://schemas.microsoft.com/office/2007/relationships/slicerCache" Target="slicerCaches/slicerCache5.xml"/><Relationship Id="rId40" Type="http://schemas.microsoft.com/office/2007/relationships/slicerCache" Target="slicerCaches/slicerCache8.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4.xml"/><Relationship Id="rId36"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7.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3.xml"/><Relationship Id="rId30" Type="http://schemas.openxmlformats.org/officeDocument/2006/relationships/pivotCacheDefinition" Target="pivotCache/pivotCacheDefinition6.xml"/><Relationship Id="rId35" Type="http://schemas.microsoft.com/office/2007/relationships/slicerCache" Target="slicerCaches/slicerCache3.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1.xml"/><Relationship Id="rId33" Type="http://schemas.microsoft.com/office/2007/relationships/slicerCache" Target="slicerCaches/slicerCache1.xml"/><Relationship Id="rId38" Type="http://schemas.microsoft.com/office/2007/relationships/slicerCache" Target="slicerCaches/slicerCache6.xml"/><Relationship Id="rId20" Type="http://schemas.openxmlformats.org/officeDocument/2006/relationships/worksheet" Target="worksheets/sheet20.xml"/><Relationship Id="rId41" Type="http://schemas.microsoft.com/office/2007/relationships/slicerCache" Target="slicerCaches/slicerCache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00.xml"/><Relationship Id="rId1" Type="http://schemas.microsoft.com/office/2011/relationships/chartStyle" Target="style100.xml"/></Relationships>
</file>

<file path=xl/charts/_rels/chartEx2.xml.rels><?xml version="1.0" encoding="UTF-8" standalone="yes"?>
<Relationships xmlns="http://schemas.openxmlformats.org/package/2006/relationships"><Relationship Id="rId2" Type="http://schemas.microsoft.com/office/2011/relationships/chartColorStyle" Target="colors160.xml"/><Relationship Id="rId1" Type="http://schemas.microsoft.com/office/2011/relationships/chartStyle" Target="style16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[Covi19India_Dashboard.xlsx]Month_with_state_pivot!PivotTable3</c:name>
    <c:fmtId val="13"/>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sz="1500" b="0">
                <a:latin typeface="Times New Roman" panose="02020603050405020304" pitchFamily="18" charset="0"/>
                <a:cs typeface="Times New Roman" panose="02020603050405020304" pitchFamily="18" charset="0"/>
              </a:rPr>
              <a:t>MONTHLY</a:t>
            </a:r>
            <a:r>
              <a:rPr lang="en-US" sz="1500" b="0" baseline="0">
                <a:latin typeface="Times New Roman" panose="02020603050405020304" pitchFamily="18" charset="0"/>
                <a:cs typeface="Times New Roman" panose="02020603050405020304" pitchFamily="18" charset="0"/>
              </a:rPr>
              <a:t> CONFIRMED CASES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Month_with_state_pivot!$C$3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Month_with_state_pivot!$A$4:$B$22</c:f>
              <c:multiLvlStrCache>
                <c:ptCount val="19"/>
                <c:lvl>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pt idx="12">
                    <c:v>April</c:v>
                  </c:pt>
                  <c:pt idx="13">
                    <c:v>May</c:v>
                  </c:pt>
                  <c:pt idx="14">
                    <c:v>June</c:v>
                  </c:pt>
                  <c:pt idx="15">
                    <c:v>July</c:v>
                  </c:pt>
                  <c:pt idx="16">
                    <c:v>August</c:v>
                  </c:pt>
                  <c:pt idx="17">
                    <c:v>September</c:v>
                  </c:pt>
                  <c:pt idx="18">
                    <c:v>October</c:v>
                  </c:pt>
                </c:lvl>
                <c:lvl>
                  <c:pt idx="0">
                    <c:v>2020</c:v>
                  </c:pt>
                  <c:pt idx="9">
                    <c:v>2021</c:v>
                  </c:pt>
                </c:lvl>
              </c:multiLvlStrCache>
            </c:multiLvlStrRef>
          </c:cat>
          <c:val>
            <c:numRef>
              <c:f>Month_with_state_pivot!$C$4:$C$22</c:f>
              <c:numCache>
                <c:formatCode>General</c:formatCode>
                <c:ptCount val="19"/>
                <c:pt idx="0">
                  <c:v>12</c:v>
                </c:pt>
                <c:pt idx="1">
                  <c:v>15</c:v>
                </c:pt>
                <c:pt idx="2">
                  <c:v>26</c:v>
                </c:pt>
                <c:pt idx="3">
                  <c:v>770</c:v>
                </c:pt>
                <c:pt idx="4">
                  <c:v>1545</c:v>
                </c:pt>
                <c:pt idx="5">
                  <c:v>3271</c:v>
                </c:pt>
                <c:pt idx="6">
                  <c:v>3813</c:v>
                </c:pt>
                <c:pt idx="7">
                  <c:v>2358</c:v>
                </c:pt>
                <c:pt idx="8">
                  <c:v>1598</c:v>
                </c:pt>
                <c:pt idx="9">
                  <c:v>356</c:v>
                </c:pt>
                <c:pt idx="10">
                  <c:v>198</c:v>
                </c:pt>
                <c:pt idx="11">
                  <c:v>103</c:v>
                </c:pt>
                <c:pt idx="12">
                  <c:v>2781</c:v>
                </c:pt>
                <c:pt idx="13">
                  <c:v>18752</c:v>
                </c:pt>
                <c:pt idx="14">
                  <c:v>13915</c:v>
                </c:pt>
                <c:pt idx="15">
                  <c:v>15487</c:v>
                </c:pt>
                <c:pt idx="16">
                  <c:v>10836</c:v>
                </c:pt>
                <c:pt idx="17">
                  <c:v>5454</c:v>
                </c:pt>
                <c:pt idx="18">
                  <c:v>2337</c:v>
                </c:pt>
              </c:numCache>
            </c:numRef>
          </c:val>
          <c:smooth val="0"/>
          <c:extLst>
            <c:ext xmlns:c16="http://schemas.microsoft.com/office/drawing/2014/chart" uri="{C3380CC4-5D6E-409C-BE32-E72D297353CC}">
              <c16:uniqueId val="{00000000-9CB1-4B3A-A092-100BA3CF405E}"/>
            </c:ext>
          </c:extLst>
        </c:ser>
        <c:dLbls>
          <c:showLegendKey val="0"/>
          <c:showVal val="0"/>
          <c:showCatName val="0"/>
          <c:showSerName val="0"/>
          <c:showPercent val="0"/>
          <c:showBubbleSize val="0"/>
        </c:dLbls>
        <c:marker val="1"/>
        <c:smooth val="0"/>
        <c:axId val="2032828271"/>
        <c:axId val="2111260767"/>
      </c:lineChart>
      <c:catAx>
        <c:axId val="203282827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11260767"/>
        <c:crosses val="autoZero"/>
        <c:auto val="1"/>
        <c:lblAlgn val="ctr"/>
        <c:lblOffset val="100"/>
        <c:noMultiLvlLbl val="0"/>
      </c:catAx>
      <c:valAx>
        <c:axId val="21112607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32828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t>Recovered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Deceased_recovered!$G$4</c:f>
              <c:strCache>
                <c:ptCount val="1"/>
                <c:pt idx="0">
                  <c:v>Recoverd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Deceased_recovered!$E$5:$E$6</c:f>
              <c:strCache>
                <c:ptCount val="2"/>
                <c:pt idx="0">
                  <c:v>Nagaland</c:v>
                </c:pt>
                <c:pt idx="1">
                  <c:v>Chandigarh</c:v>
                </c:pt>
              </c:strCache>
            </c:strRef>
          </c:cat>
          <c:val>
            <c:numRef>
              <c:f>Deceased_recovered!$G$5:$G$6</c:f>
              <c:numCache>
                <c:formatCode>General</c:formatCode>
                <c:ptCount val="2"/>
                <c:pt idx="0">
                  <c:v>29904</c:v>
                </c:pt>
                <c:pt idx="1">
                  <c:v>64495</c:v>
                </c:pt>
              </c:numCache>
            </c:numRef>
          </c:val>
          <c:extLst>
            <c:ext xmlns:c16="http://schemas.microsoft.com/office/drawing/2014/chart" uri="{C3380CC4-5D6E-409C-BE32-E72D297353CC}">
              <c16:uniqueId val="{00000000-B3C8-47D1-A0E6-35B6ECEB1B2D}"/>
            </c:ext>
          </c:extLst>
        </c:ser>
        <c:dLbls>
          <c:showLegendKey val="0"/>
          <c:showVal val="1"/>
          <c:showCatName val="0"/>
          <c:showSerName val="0"/>
          <c:showPercent val="0"/>
          <c:showBubbleSize val="0"/>
        </c:dLbls>
        <c:gapWidth val="150"/>
        <c:shape val="box"/>
        <c:axId val="1898306656"/>
        <c:axId val="153702959"/>
        <c:axId val="0"/>
      </c:bar3DChart>
      <c:catAx>
        <c:axId val="18983066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3702959"/>
        <c:crosses val="autoZero"/>
        <c:auto val="1"/>
        <c:lblAlgn val="ctr"/>
        <c:lblOffset val="100"/>
        <c:noMultiLvlLbl val="0"/>
      </c:catAx>
      <c:valAx>
        <c:axId val="1537029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98306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[Covi19India_Dashboard.xlsx]Weekly Comparison!PivotTable2</c:name>
    <c:fmtId val="1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solidFill>
              <a:srgbClr val="FF0000"/>
            </a:solidFill>
          </a:ln>
          <a:effectLst>
            <a:outerShdw blurRad="57150" dist="19050" dir="5400000" algn="ctr" rotWithShape="0">
              <a:srgbClr val="000000">
                <a:alpha val="63000"/>
              </a:srgbClr>
            </a:outerShdw>
          </a:effectLst>
          <a:sp3d>
            <a:contourClr>
              <a:srgbClr val="FF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solidFill>
              <a:srgbClr val="FF0000"/>
            </a:solidFill>
          </a:ln>
          <a:effectLst>
            <a:outerShdw blurRad="57150" dist="19050" dir="5400000" algn="ctr" rotWithShape="0">
              <a:srgbClr val="000000">
                <a:alpha val="63000"/>
              </a:srgbClr>
            </a:outerShdw>
          </a:effectLst>
          <a:sp3d>
            <a:contourClr>
              <a:srgbClr val="FF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959228868132329"/>
          <c:y val="5.0396825396825398E-2"/>
          <c:w val="0.61457485167780312"/>
          <c:h val="0.7379444444444444"/>
        </c:manualLayout>
      </c:layout>
      <c:bar3DChart>
        <c:barDir val="col"/>
        <c:grouping val="clustered"/>
        <c:varyColors val="0"/>
        <c:ser>
          <c:idx val="0"/>
          <c:order val="0"/>
          <c:tx>
            <c:strRef>
              <c:f>'Weekly Comparison'!$B$4</c:f>
              <c:strCache>
                <c:ptCount val="1"/>
                <c:pt idx="0">
                  <c:v>Confirmed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Comparison'!$A$5</c:f>
              <c:strCache>
                <c:ptCount val="1"/>
                <c:pt idx="0">
                  <c:v>May-Week 5</c:v>
                </c:pt>
              </c:strCache>
            </c:strRef>
          </c:cat>
          <c:val>
            <c:numRef>
              <c:f>'Weekly Comparison'!$B$5</c:f>
              <c:numCache>
                <c:formatCode>General</c:formatCode>
                <c:ptCount val="1"/>
                <c:pt idx="0">
                  <c:v>1364633</c:v>
                </c:pt>
              </c:numCache>
            </c:numRef>
          </c:val>
          <c:extLst>
            <c:ext xmlns:c16="http://schemas.microsoft.com/office/drawing/2014/chart" uri="{C3380CC4-5D6E-409C-BE32-E72D297353CC}">
              <c16:uniqueId val="{00000008-BCB9-4688-B4D4-DC839A068D67}"/>
            </c:ext>
          </c:extLst>
        </c:ser>
        <c:ser>
          <c:idx val="1"/>
          <c:order val="1"/>
          <c:tx>
            <c:strRef>
              <c:f>'Weekly Comparison'!$C$4</c:f>
              <c:strCache>
                <c:ptCount val="1"/>
                <c:pt idx="0">
                  <c:v>Recovered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Comparison'!$A$5</c:f>
              <c:strCache>
                <c:ptCount val="1"/>
                <c:pt idx="0">
                  <c:v>May-Week 5</c:v>
                </c:pt>
              </c:strCache>
            </c:strRef>
          </c:cat>
          <c:val>
            <c:numRef>
              <c:f>'Weekly Comparison'!$C$5</c:f>
              <c:numCache>
                <c:formatCode>General</c:formatCode>
                <c:ptCount val="1"/>
                <c:pt idx="0">
                  <c:v>2028125</c:v>
                </c:pt>
              </c:numCache>
            </c:numRef>
          </c:val>
          <c:extLst>
            <c:ext xmlns:c16="http://schemas.microsoft.com/office/drawing/2014/chart" uri="{C3380CC4-5D6E-409C-BE32-E72D297353CC}">
              <c16:uniqueId val="{00000009-BCB9-4688-B4D4-DC839A068D67}"/>
            </c:ext>
          </c:extLst>
        </c:ser>
        <c:ser>
          <c:idx val="2"/>
          <c:order val="2"/>
          <c:tx>
            <c:strRef>
              <c:f>'Weekly Comparison'!$D$4</c:f>
              <c:strCache>
                <c:ptCount val="1"/>
                <c:pt idx="0">
                  <c:v>Deaths </c:v>
                </c:pt>
              </c:strCache>
            </c:strRef>
          </c:tx>
          <c:spPr>
            <a:solidFill>
              <a:srgbClr val="FF0000"/>
            </a:solidFill>
            <a:ln>
              <a:solidFill>
                <a:srgbClr val="FF0000"/>
              </a:solidFill>
            </a:ln>
            <a:effectLst>
              <a:outerShdw blurRad="57150" dist="19050" dir="5400000" algn="ctr" rotWithShape="0">
                <a:srgbClr val="000000">
                  <a:alpha val="63000"/>
                </a:srgbClr>
              </a:outerShdw>
            </a:effectLst>
            <a:sp3d>
              <a:contourClr>
                <a:srgbClr val="FF0000"/>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Comparison'!$A$5</c:f>
              <c:strCache>
                <c:ptCount val="1"/>
                <c:pt idx="0">
                  <c:v>May-Week 5</c:v>
                </c:pt>
              </c:strCache>
            </c:strRef>
          </c:cat>
          <c:val>
            <c:numRef>
              <c:f>'Weekly Comparison'!$D$5</c:f>
              <c:numCache>
                <c:formatCode>General</c:formatCode>
                <c:ptCount val="1"/>
                <c:pt idx="0">
                  <c:v>26699</c:v>
                </c:pt>
              </c:numCache>
            </c:numRef>
          </c:val>
          <c:extLst>
            <c:ext xmlns:c16="http://schemas.microsoft.com/office/drawing/2014/chart" uri="{C3380CC4-5D6E-409C-BE32-E72D297353CC}">
              <c16:uniqueId val="{0000000A-BCB9-4688-B4D4-DC839A068D67}"/>
            </c:ext>
          </c:extLst>
        </c:ser>
        <c:ser>
          <c:idx val="3"/>
          <c:order val="3"/>
          <c:tx>
            <c:strRef>
              <c:f>'Weekly Comparison'!$E$4</c:f>
              <c:strCache>
                <c:ptCount val="1"/>
                <c:pt idx="0">
                  <c:v>Tested </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Comparison'!$A$5</c:f>
              <c:strCache>
                <c:ptCount val="1"/>
                <c:pt idx="0">
                  <c:v>May-Week 5</c:v>
                </c:pt>
              </c:strCache>
            </c:strRef>
          </c:cat>
          <c:val>
            <c:numRef>
              <c:f>'Weekly Comparison'!$E$5</c:f>
              <c:numCache>
                <c:formatCode>General</c:formatCode>
                <c:ptCount val="1"/>
                <c:pt idx="0">
                  <c:v>15518753</c:v>
                </c:pt>
              </c:numCache>
            </c:numRef>
          </c:val>
          <c:extLst>
            <c:ext xmlns:c16="http://schemas.microsoft.com/office/drawing/2014/chart" uri="{C3380CC4-5D6E-409C-BE32-E72D297353CC}">
              <c16:uniqueId val="{0000000B-BCB9-4688-B4D4-DC839A068D67}"/>
            </c:ext>
          </c:extLst>
        </c:ser>
        <c:dLbls>
          <c:showLegendKey val="0"/>
          <c:showVal val="1"/>
          <c:showCatName val="0"/>
          <c:showSerName val="0"/>
          <c:showPercent val="0"/>
          <c:showBubbleSize val="0"/>
        </c:dLbls>
        <c:gapWidth val="150"/>
        <c:shape val="box"/>
        <c:axId val="549913679"/>
        <c:axId val="549928655"/>
        <c:axId val="0"/>
      </c:bar3DChart>
      <c:catAx>
        <c:axId val="5499136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9928655"/>
        <c:crosses val="autoZero"/>
        <c:auto val="1"/>
        <c:lblAlgn val="ctr"/>
        <c:lblOffset val="100"/>
        <c:noMultiLvlLbl val="0"/>
      </c:catAx>
      <c:valAx>
        <c:axId val="5499286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9913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[Covi19India_Dashboard.xlsx]Weekly Comparison!PivotTable1</c:name>
    <c:fmtId val="7"/>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solidFill>
              <a:srgbClr val="FF0000"/>
            </a:solidFill>
          </a:ln>
          <a:effectLst>
            <a:outerShdw blurRad="57150" dist="19050" dir="5400000" algn="ctr" rotWithShape="0">
              <a:srgbClr val="000000">
                <a:alpha val="63000"/>
              </a:srgbClr>
            </a:outerShdw>
          </a:effectLst>
          <a:sp3d>
            <a:contourClr>
              <a:srgbClr val="FF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solidFill>
              <a:srgbClr val="FF0000"/>
            </a:solidFill>
          </a:ln>
          <a:effectLst>
            <a:outerShdw blurRad="57150" dist="19050" dir="5400000" algn="ctr" rotWithShape="0">
              <a:srgbClr val="000000">
                <a:alpha val="63000"/>
              </a:srgbClr>
            </a:outerShdw>
          </a:effectLst>
          <a:sp3d>
            <a:contourClr>
              <a:srgbClr val="FF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417752570153479"/>
          <c:y val="5.0396825396825398E-2"/>
          <c:w val="0.59998967405265724"/>
          <c:h val="0.71503679653679653"/>
        </c:manualLayout>
      </c:layout>
      <c:bar3DChart>
        <c:barDir val="col"/>
        <c:grouping val="clustered"/>
        <c:varyColors val="0"/>
        <c:ser>
          <c:idx val="0"/>
          <c:order val="0"/>
          <c:tx>
            <c:strRef>
              <c:f>'Weekly Comparison'!$J$4</c:f>
              <c:strCache>
                <c:ptCount val="1"/>
                <c:pt idx="0">
                  <c:v> Confirmed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Comparison'!$I$5</c:f>
              <c:strCache>
                <c:ptCount val="1"/>
                <c:pt idx="0">
                  <c:v>August-Week 4</c:v>
                </c:pt>
              </c:strCache>
            </c:strRef>
          </c:cat>
          <c:val>
            <c:numRef>
              <c:f>'Weekly Comparison'!$J$5</c:f>
              <c:numCache>
                <c:formatCode>General</c:formatCode>
                <c:ptCount val="1"/>
                <c:pt idx="0">
                  <c:v>270502</c:v>
                </c:pt>
              </c:numCache>
            </c:numRef>
          </c:val>
          <c:extLst>
            <c:ext xmlns:c16="http://schemas.microsoft.com/office/drawing/2014/chart" uri="{C3380CC4-5D6E-409C-BE32-E72D297353CC}">
              <c16:uniqueId val="{00000000-F2F5-4AC4-9166-1681712CB34B}"/>
            </c:ext>
          </c:extLst>
        </c:ser>
        <c:ser>
          <c:idx val="1"/>
          <c:order val="1"/>
          <c:tx>
            <c:strRef>
              <c:f>'Weekly Comparison'!$K$4</c:f>
              <c:strCache>
                <c:ptCount val="1"/>
                <c:pt idx="0">
                  <c:v> Recovered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Comparison'!$I$5</c:f>
              <c:strCache>
                <c:ptCount val="1"/>
                <c:pt idx="0">
                  <c:v>August-Week 4</c:v>
                </c:pt>
              </c:strCache>
            </c:strRef>
          </c:cat>
          <c:val>
            <c:numRef>
              <c:f>'Weekly Comparison'!$K$5</c:f>
              <c:numCache>
                <c:formatCode>General</c:formatCode>
                <c:ptCount val="1"/>
                <c:pt idx="0">
                  <c:v>252131</c:v>
                </c:pt>
              </c:numCache>
            </c:numRef>
          </c:val>
          <c:extLst>
            <c:ext xmlns:c16="http://schemas.microsoft.com/office/drawing/2014/chart" uri="{C3380CC4-5D6E-409C-BE32-E72D297353CC}">
              <c16:uniqueId val="{00000001-F2F5-4AC4-9166-1681712CB34B}"/>
            </c:ext>
          </c:extLst>
        </c:ser>
        <c:ser>
          <c:idx val="2"/>
          <c:order val="2"/>
          <c:tx>
            <c:strRef>
              <c:f>'Weekly Comparison'!$L$4</c:f>
              <c:strCache>
                <c:ptCount val="1"/>
                <c:pt idx="0">
                  <c:v> Deaths</c:v>
                </c:pt>
              </c:strCache>
            </c:strRef>
          </c:tx>
          <c:spPr>
            <a:solidFill>
              <a:srgbClr val="FF0000"/>
            </a:solidFill>
            <a:ln>
              <a:solidFill>
                <a:srgbClr val="FF0000"/>
              </a:solidFill>
            </a:ln>
            <a:effectLst>
              <a:outerShdw blurRad="57150" dist="19050" dir="5400000" algn="ctr" rotWithShape="0">
                <a:srgbClr val="000000">
                  <a:alpha val="63000"/>
                </a:srgbClr>
              </a:outerShdw>
            </a:effectLst>
            <a:sp3d>
              <a:contourClr>
                <a:srgbClr val="FF0000"/>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Comparison'!$I$5</c:f>
              <c:strCache>
                <c:ptCount val="1"/>
                <c:pt idx="0">
                  <c:v>August-Week 4</c:v>
                </c:pt>
              </c:strCache>
            </c:strRef>
          </c:cat>
          <c:val>
            <c:numRef>
              <c:f>'Weekly Comparison'!$L$5</c:f>
              <c:numCache>
                <c:formatCode>General</c:formatCode>
                <c:ptCount val="1"/>
                <c:pt idx="0">
                  <c:v>3461</c:v>
                </c:pt>
              </c:numCache>
            </c:numRef>
          </c:val>
          <c:extLst>
            <c:ext xmlns:c16="http://schemas.microsoft.com/office/drawing/2014/chart" uri="{C3380CC4-5D6E-409C-BE32-E72D297353CC}">
              <c16:uniqueId val="{00000002-F2F5-4AC4-9166-1681712CB34B}"/>
            </c:ext>
          </c:extLst>
        </c:ser>
        <c:ser>
          <c:idx val="3"/>
          <c:order val="3"/>
          <c:tx>
            <c:strRef>
              <c:f>'Weekly Comparison'!$M$4</c:f>
              <c:strCache>
                <c:ptCount val="1"/>
                <c:pt idx="0">
                  <c:v> Tested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Comparison'!$I$5</c:f>
              <c:strCache>
                <c:ptCount val="1"/>
                <c:pt idx="0">
                  <c:v>August-Week 4</c:v>
                </c:pt>
              </c:strCache>
            </c:strRef>
          </c:cat>
          <c:val>
            <c:numRef>
              <c:f>'Weekly Comparison'!$M$5</c:f>
              <c:numCache>
                <c:formatCode>General</c:formatCode>
                <c:ptCount val="1"/>
                <c:pt idx="0">
                  <c:v>12631413</c:v>
                </c:pt>
              </c:numCache>
            </c:numRef>
          </c:val>
          <c:extLst>
            <c:ext xmlns:c16="http://schemas.microsoft.com/office/drawing/2014/chart" uri="{C3380CC4-5D6E-409C-BE32-E72D297353CC}">
              <c16:uniqueId val="{00000003-F2F5-4AC4-9166-1681712CB34B}"/>
            </c:ext>
          </c:extLst>
        </c:ser>
        <c:dLbls>
          <c:showLegendKey val="0"/>
          <c:showVal val="1"/>
          <c:showCatName val="0"/>
          <c:showSerName val="0"/>
          <c:showPercent val="0"/>
          <c:showBubbleSize val="0"/>
        </c:dLbls>
        <c:gapWidth val="150"/>
        <c:shape val="box"/>
        <c:axId val="357469455"/>
        <c:axId val="357466959"/>
        <c:axId val="0"/>
      </c:bar3DChart>
      <c:catAx>
        <c:axId val="3574694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7466959"/>
        <c:crosses val="autoZero"/>
        <c:auto val="1"/>
        <c:lblAlgn val="ctr"/>
        <c:lblOffset val="100"/>
        <c:noMultiLvlLbl val="0"/>
      </c:catAx>
      <c:valAx>
        <c:axId val="3574669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7469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[Covi19India_Dashboard.xlsx]Weekly Trend!PivotTable3</c:name>
    <c:fmtId val="6"/>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0000"/>
            </a:solidFill>
            <a:round/>
          </a:ln>
          <a:effectLst>
            <a:outerShdw blurRad="57150" dist="19050" dir="5400000" algn="ctr" rotWithShape="0">
              <a:srgbClr val="000000">
                <a:alpha val="63000"/>
              </a:srgbClr>
            </a:outerShdw>
          </a:effectLst>
        </c:spPr>
        <c:marker>
          <c:symbol val="circle"/>
          <c:size val="6"/>
          <c:spPr>
            <a:solidFill>
              <a:srgbClr val="FF0000"/>
            </a:soli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rgbClr val="FF0000"/>
            </a:solidFill>
            <a:round/>
          </a:ln>
          <a:effectLst>
            <a:outerShdw blurRad="57150" dist="19050" dir="5400000" algn="ctr" rotWithShape="0">
              <a:srgbClr val="000000">
                <a:alpha val="63000"/>
              </a:srgbClr>
            </a:outerShdw>
          </a:effectLst>
        </c:spPr>
        <c:marker>
          <c:symbol val="circle"/>
          <c:size val="6"/>
          <c:spPr>
            <a:solidFill>
              <a:srgbClr val="FF0000"/>
            </a:soli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'Weekly Trend'!$B$3</c:f>
              <c:strCache>
                <c:ptCount val="1"/>
                <c:pt idx="0">
                  <c:v>Confirmed </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'Weekly Trend'!$A$4:$A$56</c:f>
              <c:strCache>
                <c:ptCount val="53"/>
                <c:pt idx="0">
                  <c:v>January-Week 1</c:v>
                </c:pt>
                <c:pt idx="1">
                  <c:v>January-Week 2</c:v>
                </c:pt>
                <c:pt idx="2">
                  <c:v>January-Week 3</c:v>
                </c:pt>
                <c:pt idx="3">
                  <c:v>January-Week 4</c:v>
                </c:pt>
                <c:pt idx="4">
                  <c:v>January-Week 5</c:v>
                </c:pt>
                <c:pt idx="5">
                  <c:v>January-Week 6</c:v>
                </c:pt>
                <c:pt idx="6">
                  <c:v>February-Week 1</c:v>
                </c:pt>
                <c:pt idx="7">
                  <c:v>February-Week 2</c:v>
                </c:pt>
                <c:pt idx="8">
                  <c:v>February-Week 3</c:v>
                </c:pt>
                <c:pt idx="9">
                  <c:v>February-Week 4</c:v>
                </c:pt>
                <c:pt idx="10">
                  <c:v>February-Week 5</c:v>
                </c:pt>
                <c:pt idx="11">
                  <c:v>March-Week 1</c:v>
                </c:pt>
                <c:pt idx="12">
                  <c:v>March-Week 2</c:v>
                </c:pt>
                <c:pt idx="13">
                  <c:v>March-Week 3</c:v>
                </c:pt>
                <c:pt idx="14">
                  <c:v>March-Week 4</c:v>
                </c:pt>
                <c:pt idx="15">
                  <c:v>March-Week 5</c:v>
                </c:pt>
                <c:pt idx="16">
                  <c:v>April-Week 1</c:v>
                </c:pt>
                <c:pt idx="17">
                  <c:v>April-Week 2</c:v>
                </c:pt>
                <c:pt idx="18">
                  <c:v>April-Week 3</c:v>
                </c:pt>
                <c:pt idx="19">
                  <c:v>April-Week 4</c:v>
                </c:pt>
                <c:pt idx="20">
                  <c:v>April-Week 5</c:v>
                </c:pt>
                <c:pt idx="21">
                  <c:v>May-Week 1</c:v>
                </c:pt>
                <c:pt idx="22">
                  <c:v>May-Week 2</c:v>
                </c:pt>
                <c:pt idx="23">
                  <c:v>May-Week 3</c:v>
                </c:pt>
                <c:pt idx="24">
                  <c:v>May-Week 4</c:v>
                </c:pt>
                <c:pt idx="25">
                  <c:v>May-Week 5</c:v>
                </c:pt>
                <c:pt idx="26">
                  <c:v>May-Week 6</c:v>
                </c:pt>
                <c:pt idx="27">
                  <c:v>June-Week 1</c:v>
                </c:pt>
                <c:pt idx="28">
                  <c:v>June-Week 2</c:v>
                </c:pt>
                <c:pt idx="29">
                  <c:v>June-Week 3</c:v>
                </c:pt>
                <c:pt idx="30">
                  <c:v>June-Week 4</c:v>
                </c:pt>
                <c:pt idx="31">
                  <c:v>June-Week 5</c:v>
                </c:pt>
                <c:pt idx="32">
                  <c:v>July-Week 1</c:v>
                </c:pt>
                <c:pt idx="33">
                  <c:v>July-Week 2</c:v>
                </c:pt>
                <c:pt idx="34">
                  <c:v>July-Week 3</c:v>
                </c:pt>
                <c:pt idx="35">
                  <c:v>July-Week 4</c:v>
                </c:pt>
                <c:pt idx="36">
                  <c:v>July-Week 5</c:v>
                </c:pt>
                <c:pt idx="37">
                  <c:v>August-Week 1</c:v>
                </c:pt>
                <c:pt idx="38">
                  <c:v>August-Week 2</c:v>
                </c:pt>
                <c:pt idx="39">
                  <c:v>August-Week 3</c:v>
                </c:pt>
                <c:pt idx="40">
                  <c:v>August-Week 4</c:v>
                </c:pt>
                <c:pt idx="41">
                  <c:v>August-Week 5</c:v>
                </c:pt>
                <c:pt idx="42">
                  <c:v>September-Week 1</c:v>
                </c:pt>
                <c:pt idx="43">
                  <c:v>September-Week 2</c:v>
                </c:pt>
                <c:pt idx="44">
                  <c:v>September-Week 3</c:v>
                </c:pt>
                <c:pt idx="45">
                  <c:v>September-Week 4</c:v>
                </c:pt>
                <c:pt idx="46">
                  <c:v>September-Week 5</c:v>
                </c:pt>
                <c:pt idx="47">
                  <c:v>October-Week 1</c:v>
                </c:pt>
                <c:pt idx="48">
                  <c:v>October-Week 2</c:v>
                </c:pt>
                <c:pt idx="49">
                  <c:v>October-Week 3</c:v>
                </c:pt>
                <c:pt idx="50">
                  <c:v>October-Week 4</c:v>
                </c:pt>
                <c:pt idx="51">
                  <c:v>October-Week 5</c:v>
                </c:pt>
                <c:pt idx="52">
                  <c:v>October-Week 6</c:v>
                </c:pt>
              </c:strCache>
            </c:strRef>
          </c:cat>
          <c:val>
            <c:numRef>
              <c:f>'Weekly Trend'!$B$4:$B$56</c:f>
              <c:numCache>
                <c:formatCode>General</c:formatCode>
                <c:ptCount val="53"/>
                <c:pt idx="0">
                  <c:v>38303</c:v>
                </c:pt>
                <c:pt idx="1">
                  <c:v>126733</c:v>
                </c:pt>
                <c:pt idx="2">
                  <c:v>107367</c:v>
                </c:pt>
                <c:pt idx="3">
                  <c:v>96729</c:v>
                </c:pt>
                <c:pt idx="4">
                  <c:v>91658</c:v>
                </c:pt>
                <c:pt idx="5">
                  <c:v>11527</c:v>
                </c:pt>
                <c:pt idx="6">
                  <c:v>68686</c:v>
                </c:pt>
                <c:pt idx="7">
                  <c:v>77459</c:v>
                </c:pt>
                <c:pt idx="8">
                  <c:v>86319</c:v>
                </c:pt>
                <c:pt idx="9">
                  <c:v>105350</c:v>
                </c:pt>
                <c:pt idx="10">
                  <c:v>15614</c:v>
                </c:pt>
                <c:pt idx="11">
                  <c:v>98565</c:v>
                </c:pt>
                <c:pt idx="12">
                  <c:v>148024</c:v>
                </c:pt>
                <c:pt idx="13">
                  <c:v>240065</c:v>
                </c:pt>
                <c:pt idx="14">
                  <c:v>372296</c:v>
                </c:pt>
                <c:pt idx="15">
                  <c:v>249710</c:v>
                </c:pt>
                <c:pt idx="16">
                  <c:v>263415</c:v>
                </c:pt>
                <c:pt idx="17">
                  <c:v>871385</c:v>
                </c:pt>
                <c:pt idx="18">
                  <c:v>1427394</c:v>
                </c:pt>
                <c:pt idx="19">
                  <c:v>2169053</c:v>
                </c:pt>
                <c:pt idx="20">
                  <c:v>2205232</c:v>
                </c:pt>
                <c:pt idx="21">
                  <c:v>392576</c:v>
                </c:pt>
                <c:pt idx="22">
                  <c:v>2746319</c:v>
                </c:pt>
                <c:pt idx="23">
                  <c:v>2387151</c:v>
                </c:pt>
                <c:pt idx="24">
                  <c:v>1845729</c:v>
                </c:pt>
                <c:pt idx="25">
                  <c:v>1364633</c:v>
                </c:pt>
                <c:pt idx="26">
                  <c:v>280279</c:v>
                </c:pt>
                <c:pt idx="27">
                  <c:v>634562</c:v>
                </c:pt>
                <c:pt idx="28">
                  <c:v>630631</c:v>
                </c:pt>
                <c:pt idx="29">
                  <c:v>442331</c:v>
                </c:pt>
                <c:pt idx="30">
                  <c:v>351058</c:v>
                </c:pt>
                <c:pt idx="31">
                  <c:v>178303</c:v>
                </c:pt>
                <c:pt idx="32">
                  <c:v>133995</c:v>
                </c:pt>
                <c:pt idx="33">
                  <c:v>291499</c:v>
                </c:pt>
                <c:pt idx="34">
                  <c:v>269016</c:v>
                </c:pt>
                <c:pt idx="35">
                  <c:v>266215</c:v>
                </c:pt>
                <c:pt idx="36">
                  <c:v>283248</c:v>
                </c:pt>
                <c:pt idx="37">
                  <c:v>278819</c:v>
                </c:pt>
                <c:pt idx="38">
                  <c:v>258407</c:v>
                </c:pt>
                <c:pt idx="39">
                  <c:v>231582</c:v>
                </c:pt>
                <c:pt idx="40">
                  <c:v>270502</c:v>
                </c:pt>
                <c:pt idx="41">
                  <c:v>116695</c:v>
                </c:pt>
                <c:pt idx="42">
                  <c:v>176873</c:v>
                </c:pt>
                <c:pt idx="43">
                  <c:v>244551</c:v>
                </c:pt>
                <c:pt idx="44">
                  <c:v>214849</c:v>
                </c:pt>
                <c:pt idx="45">
                  <c:v>204228</c:v>
                </c:pt>
                <c:pt idx="46">
                  <c:v>114255</c:v>
                </c:pt>
                <c:pt idx="47">
                  <c:v>47107</c:v>
                </c:pt>
                <c:pt idx="48">
                  <c:v>139667</c:v>
                </c:pt>
                <c:pt idx="49">
                  <c:v>114489</c:v>
                </c:pt>
                <c:pt idx="50">
                  <c:v>108122</c:v>
                </c:pt>
                <c:pt idx="51">
                  <c:v>97818</c:v>
                </c:pt>
                <c:pt idx="52">
                  <c:v>12907</c:v>
                </c:pt>
              </c:numCache>
            </c:numRef>
          </c:val>
          <c:smooth val="0"/>
          <c:extLst>
            <c:ext xmlns:c16="http://schemas.microsoft.com/office/drawing/2014/chart" uri="{C3380CC4-5D6E-409C-BE32-E72D297353CC}">
              <c16:uniqueId val="{00000000-9D6A-4AB7-B74D-A785C6A841AD}"/>
            </c:ext>
          </c:extLst>
        </c:ser>
        <c:ser>
          <c:idx val="1"/>
          <c:order val="1"/>
          <c:tx>
            <c:strRef>
              <c:f>'Weekly Trend'!$C$3</c:f>
              <c:strCache>
                <c:ptCount val="1"/>
                <c:pt idx="0">
                  <c:v>Recovered </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'Weekly Trend'!$A$4:$A$56</c:f>
              <c:strCache>
                <c:ptCount val="53"/>
                <c:pt idx="0">
                  <c:v>January-Week 1</c:v>
                </c:pt>
                <c:pt idx="1">
                  <c:v>January-Week 2</c:v>
                </c:pt>
                <c:pt idx="2">
                  <c:v>January-Week 3</c:v>
                </c:pt>
                <c:pt idx="3">
                  <c:v>January-Week 4</c:v>
                </c:pt>
                <c:pt idx="4">
                  <c:v>January-Week 5</c:v>
                </c:pt>
                <c:pt idx="5">
                  <c:v>January-Week 6</c:v>
                </c:pt>
                <c:pt idx="6">
                  <c:v>February-Week 1</c:v>
                </c:pt>
                <c:pt idx="7">
                  <c:v>February-Week 2</c:v>
                </c:pt>
                <c:pt idx="8">
                  <c:v>February-Week 3</c:v>
                </c:pt>
                <c:pt idx="9">
                  <c:v>February-Week 4</c:v>
                </c:pt>
                <c:pt idx="10">
                  <c:v>February-Week 5</c:v>
                </c:pt>
                <c:pt idx="11">
                  <c:v>March-Week 1</c:v>
                </c:pt>
                <c:pt idx="12">
                  <c:v>March-Week 2</c:v>
                </c:pt>
                <c:pt idx="13">
                  <c:v>March-Week 3</c:v>
                </c:pt>
                <c:pt idx="14">
                  <c:v>March-Week 4</c:v>
                </c:pt>
                <c:pt idx="15">
                  <c:v>March-Week 5</c:v>
                </c:pt>
                <c:pt idx="16">
                  <c:v>April-Week 1</c:v>
                </c:pt>
                <c:pt idx="17">
                  <c:v>April-Week 2</c:v>
                </c:pt>
                <c:pt idx="18">
                  <c:v>April-Week 3</c:v>
                </c:pt>
                <c:pt idx="19">
                  <c:v>April-Week 4</c:v>
                </c:pt>
                <c:pt idx="20">
                  <c:v>April-Week 5</c:v>
                </c:pt>
                <c:pt idx="21">
                  <c:v>May-Week 1</c:v>
                </c:pt>
                <c:pt idx="22">
                  <c:v>May-Week 2</c:v>
                </c:pt>
                <c:pt idx="23">
                  <c:v>May-Week 3</c:v>
                </c:pt>
                <c:pt idx="24">
                  <c:v>May-Week 4</c:v>
                </c:pt>
                <c:pt idx="25">
                  <c:v>May-Week 5</c:v>
                </c:pt>
                <c:pt idx="26">
                  <c:v>May-Week 6</c:v>
                </c:pt>
                <c:pt idx="27">
                  <c:v>June-Week 1</c:v>
                </c:pt>
                <c:pt idx="28">
                  <c:v>June-Week 2</c:v>
                </c:pt>
                <c:pt idx="29">
                  <c:v>June-Week 3</c:v>
                </c:pt>
                <c:pt idx="30">
                  <c:v>June-Week 4</c:v>
                </c:pt>
                <c:pt idx="31">
                  <c:v>June-Week 5</c:v>
                </c:pt>
                <c:pt idx="32">
                  <c:v>July-Week 1</c:v>
                </c:pt>
                <c:pt idx="33">
                  <c:v>July-Week 2</c:v>
                </c:pt>
                <c:pt idx="34">
                  <c:v>July-Week 3</c:v>
                </c:pt>
                <c:pt idx="35">
                  <c:v>July-Week 4</c:v>
                </c:pt>
                <c:pt idx="36">
                  <c:v>July-Week 5</c:v>
                </c:pt>
                <c:pt idx="37">
                  <c:v>August-Week 1</c:v>
                </c:pt>
                <c:pt idx="38">
                  <c:v>August-Week 2</c:v>
                </c:pt>
                <c:pt idx="39">
                  <c:v>August-Week 3</c:v>
                </c:pt>
                <c:pt idx="40">
                  <c:v>August-Week 4</c:v>
                </c:pt>
                <c:pt idx="41">
                  <c:v>August-Week 5</c:v>
                </c:pt>
                <c:pt idx="42">
                  <c:v>September-Week 1</c:v>
                </c:pt>
                <c:pt idx="43">
                  <c:v>September-Week 2</c:v>
                </c:pt>
                <c:pt idx="44">
                  <c:v>September-Week 3</c:v>
                </c:pt>
                <c:pt idx="45">
                  <c:v>September-Week 4</c:v>
                </c:pt>
                <c:pt idx="46">
                  <c:v>September-Week 5</c:v>
                </c:pt>
                <c:pt idx="47">
                  <c:v>October-Week 1</c:v>
                </c:pt>
                <c:pt idx="48">
                  <c:v>October-Week 2</c:v>
                </c:pt>
                <c:pt idx="49">
                  <c:v>October-Week 3</c:v>
                </c:pt>
                <c:pt idx="50">
                  <c:v>October-Week 4</c:v>
                </c:pt>
                <c:pt idx="51">
                  <c:v>October-Week 5</c:v>
                </c:pt>
                <c:pt idx="52">
                  <c:v>October-Week 6</c:v>
                </c:pt>
              </c:strCache>
            </c:strRef>
          </c:cat>
          <c:val>
            <c:numRef>
              <c:f>'Weekly Trend'!$C$4:$C$56</c:f>
              <c:numCache>
                <c:formatCode>General</c:formatCode>
                <c:ptCount val="53"/>
                <c:pt idx="0">
                  <c:v>44741</c:v>
                </c:pt>
                <c:pt idx="1">
                  <c:v>148922</c:v>
                </c:pt>
                <c:pt idx="2">
                  <c:v>120828</c:v>
                </c:pt>
                <c:pt idx="3">
                  <c:v>119873</c:v>
                </c:pt>
                <c:pt idx="4">
                  <c:v>106029</c:v>
                </c:pt>
                <c:pt idx="5">
                  <c:v>11882</c:v>
                </c:pt>
                <c:pt idx="6">
                  <c:v>87567</c:v>
                </c:pt>
                <c:pt idx="7">
                  <c:v>88267</c:v>
                </c:pt>
                <c:pt idx="8">
                  <c:v>77698</c:v>
                </c:pt>
                <c:pt idx="9">
                  <c:v>85738</c:v>
                </c:pt>
                <c:pt idx="10">
                  <c:v>11291</c:v>
                </c:pt>
                <c:pt idx="11">
                  <c:v>82009</c:v>
                </c:pt>
                <c:pt idx="12">
                  <c:v>121278</c:v>
                </c:pt>
                <c:pt idx="13">
                  <c:v>140265</c:v>
                </c:pt>
                <c:pt idx="14">
                  <c:v>193457</c:v>
                </c:pt>
                <c:pt idx="15">
                  <c:v>150923</c:v>
                </c:pt>
                <c:pt idx="16">
                  <c:v>154622</c:v>
                </c:pt>
                <c:pt idx="17">
                  <c:v>451251</c:v>
                </c:pt>
                <c:pt idx="18">
                  <c:v>726816</c:v>
                </c:pt>
                <c:pt idx="19">
                  <c:v>1272981</c:v>
                </c:pt>
                <c:pt idx="20">
                  <c:v>1595080</c:v>
                </c:pt>
                <c:pt idx="21">
                  <c:v>308688</c:v>
                </c:pt>
                <c:pt idx="22">
                  <c:v>2329749</c:v>
                </c:pt>
                <c:pt idx="23">
                  <c:v>2477533</c:v>
                </c:pt>
                <c:pt idx="24">
                  <c:v>2629616</c:v>
                </c:pt>
                <c:pt idx="25">
                  <c:v>2028125</c:v>
                </c:pt>
                <c:pt idx="26">
                  <c:v>492789</c:v>
                </c:pt>
                <c:pt idx="27">
                  <c:v>1037146</c:v>
                </c:pt>
                <c:pt idx="28">
                  <c:v>1059078</c:v>
                </c:pt>
                <c:pt idx="29">
                  <c:v>722528</c:v>
                </c:pt>
                <c:pt idx="30">
                  <c:v>485158</c:v>
                </c:pt>
                <c:pt idx="31">
                  <c:v>238181</c:v>
                </c:pt>
                <c:pt idx="32">
                  <c:v>168821</c:v>
                </c:pt>
                <c:pt idx="33">
                  <c:v>316864</c:v>
                </c:pt>
                <c:pt idx="34">
                  <c:v>294717</c:v>
                </c:pt>
                <c:pt idx="35">
                  <c:v>273254</c:v>
                </c:pt>
                <c:pt idx="36">
                  <c:v>277560</c:v>
                </c:pt>
                <c:pt idx="37">
                  <c:v>279040</c:v>
                </c:pt>
                <c:pt idx="38">
                  <c:v>276368</c:v>
                </c:pt>
                <c:pt idx="39">
                  <c:v>260538</c:v>
                </c:pt>
                <c:pt idx="40">
                  <c:v>252131</c:v>
                </c:pt>
                <c:pt idx="41">
                  <c:v>105195</c:v>
                </c:pt>
                <c:pt idx="42">
                  <c:v>144265</c:v>
                </c:pt>
                <c:pt idx="43">
                  <c:v>265543</c:v>
                </c:pt>
                <c:pt idx="44">
                  <c:v>268233</c:v>
                </c:pt>
                <c:pt idx="45">
                  <c:v>230424</c:v>
                </c:pt>
                <c:pt idx="46">
                  <c:v>140750</c:v>
                </c:pt>
                <c:pt idx="47">
                  <c:v>51398</c:v>
                </c:pt>
                <c:pt idx="48">
                  <c:v>177360</c:v>
                </c:pt>
                <c:pt idx="49">
                  <c:v>147837</c:v>
                </c:pt>
                <c:pt idx="50">
                  <c:v>128839</c:v>
                </c:pt>
                <c:pt idx="51">
                  <c:v>107209</c:v>
                </c:pt>
                <c:pt idx="52">
                  <c:v>13152</c:v>
                </c:pt>
              </c:numCache>
            </c:numRef>
          </c:val>
          <c:smooth val="0"/>
          <c:extLst>
            <c:ext xmlns:c16="http://schemas.microsoft.com/office/drawing/2014/chart" uri="{C3380CC4-5D6E-409C-BE32-E72D297353CC}">
              <c16:uniqueId val="{00000001-9D6A-4AB7-B74D-A785C6A841AD}"/>
            </c:ext>
          </c:extLst>
        </c:ser>
        <c:ser>
          <c:idx val="2"/>
          <c:order val="2"/>
          <c:tx>
            <c:strRef>
              <c:f>'Weekly Trend'!$D$3</c:f>
              <c:strCache>
                <c:ptCount val="1"/>
                <c:pt idx="0">
                  <c:v>Deaths </c:v>
                </c:pt>
              </c:strCache>
            </c:strRef>
          </c:tx>
          <c:spPr>
            <a:ln w="34925" cap="rnd">
              <a:solidFill>
                <a:srgbClr val="FF0000"/>
              </a:solidFill>
              <a:round/>
            </a:ln>
            <a:effectLst>
              <a:outerShdw blurRad="57150" dist="19050" dir="5400000" algn="ctr" rotWithShape="0">
                <a:srgbClr val="000000">
                  <a:alpha val="63000"/>
                </a:srgbClr>
              </a:outerShdw>
            </a:effectLst>
          </c:spPr>
          <c:marker>
            <c:symbol val="circle"/>
            <c:size val="6"/>
            <c:spPr>
              <a:solidFill>
                <a:srgbClr val="FF0000"/>
              </a:solidFill>
              <a:ln w="9525">
                <a:solidFill>
                  <a:schemeClr val="accent3"/>
                </a:solidFill>
                <a:round/>
              </a:ln>
              <a:effectLst>
                <a:outerShdw blurRad="57150" dist="19050" dir="5400000" algn="ctr" rotWithShape="0">
                  <a:srgbClr val="000000">
                    <a:alpha val="63000"/>
                  </a:srgbClr>
                </a:outerShdw>
              </a:effectLst>
            </c:spPr>
          </c:marker>
          <c:cat>
            <c:strRef>
              <c:f>'Weekly Trend'!$A$4:$A$56</c:f>
              <c:strCache>
                <c:ptCount val="53"/>
                <c:pt idx="0">
                  <c:v>January-Week 1</c:v>
                </c:pt>
                <c:pt idx="1">
                  <c:v>January-Week 2</c:v>
                </c:pt>
                <c:pt idx="2">
                  <c:v>January-Week 3</c:v>
                </c:pt>
                <c:pt idx="3">
                  <c:v>January-Week 4</c:v>
                </c:pt>
                <c:pt idx="4">
                  <c:v>January-Week 5</c:v>
                </c:pt>
                <c:pt idx="5">
                  <c:v>January-Week 6</c:v>
                </c:pt>
                <c:pt idx="6">
                  <c:v>February-Week 1</c:v>
                </c:pt>
                <c:pt idx="7">
                  <c:v>February-Week 2</c:v>
                </c:pt>
                <c:pt idx="8">
                  <c:v>February-Week 3</c:v>
                </c:pt>
                <c:pt idx="9">
                  <c:v>February-Week 4</c:v>
                </c:pt>
                <c:pt idx="10">
                  <c:v>February-Week 5</c:v>
                </c:pt>
                <c:pt idx="11">
                  <c:v>March-Week 1</c:v>
                </c:pt>
                <c:pt idx="12">
                  <c:v>March-Week 2</c:v>
                </c:pt>
                <c:pt idx="13">
                  <c:v>March-Week 3</c:v>
                </c:pt>
                <c:pt idx="14">
                  <c:v>March-Week 4</c:v>
                </c:pt>
                <c:pt idx="15">
                  <c:v>March-Week 5</c:v>
                </c:pt>
                <c:pt idx="16">
                  <c:v>April-Week 1</c:v>
                </c:pt>
                <c:pt idx="17">
                  <c:v>April-Week 2</c:v>
                </c:pt>
                <c:pt idx="18">
                  <c:v>April-Week 3</c:v>
                </c:pt>
                <c:pt idx="19">
                  <c:v>April-Week 4</c:v>
                </c:pt>
                <c:pt idx="20">
                  <c:v>April-Week 5</c:v>
                </c:pt>
                <c:pt idx="21">
                  <c:v>May-Week 1</c:v>
                </c:pt>
                <c:pt idx="22">
                  <c:v>May-Week 2</c:v>
                </c:pt>
                <c:pt idx="23">
                  <c:v>May-Week 3</c:v>
                </c:pt>
                <c:pt idx="24">
                  <c:v>May-Week 4</c:v>
                </c:pt>
                <c:pt idx="25">
                  <c:v>May-Week 5</c:v>
                </c:pt>
                <c:pt idx="26">
                  <c:v>May-Week 6</c:v>
                </c:pt>
                <c:pt idx="27">
                  <c:v>June-Week 1</c:v>
                </c:pt>
                <c:pt idx="28">
                  <c:v>June-Week 2</c:v>
                </c:pt>
                <c:pt idx="29">
                  <c:v>June-Week 3</c:v>
                </c:pt>
                <c:pt idx="30">
                  <c:v>June-Week 4</c:v>
                </c:pt>
                <c:pt idx="31">
                  <c:v>June-Week 5</c:v>
                </c:pt>
                <c:pt idx="32">
                  <c:v>July-Week 1</c:v>
                </c:pt>
                <c:pt idx="33">
                  <c:v>July-Week 2</c:v>
                </c:pt>
                <c:pt idx="34">
                  <c:v>July-Week 3</c:v>
                </c:pt>
                <c:pt idx="35">
                  <c:v>July-Week 4</c:v>
                </c:pt>
                <c:pt idx="36">
                  <c:v>July-Week 5</c:v>
                </c:pt>
                <c:pt idx="37">
                  <c:v>August-Week 1</c:v>
                </c:pt>
                <c:pt idx="38">
                  <c:v>August-Week 2</c:v>
                </c:pt>
                <c:pt idx="39">
                  <c:v>August-Week 3</c:v>
                </c:pt>
                <c:pt idx="40">
                  <c:v>August-Week 4</c:v>
                </c:pt>
                <c:pt idx="41">
                  <c:v>August-Week 5</c:v>
                </c:pt>
                <c:pt idx="42">
                  <c:v>September-Week 1</c:v>
                </c:pt>
                <c:pt idx="43">
                  <c:v>September-Week 2</c:v>
                </c:pt>
                <c:pt idx="44">
                  <c:v>September-Week 3</c:v>
                </c:pt>
                <c:pt idx="45">
                  <c:v>September-Week 4</c:v>
                </c:pt>
                <c:pt idx="46">
                  <c:v>September-Week 5</c:v>
                </c:pt>
                <c:pt idx="47">
                  <c:v>October-Week 1</c:v>
                </c:pt>
                <c:pt idx="48">
                  <c:v>October-Week 2</c:v>
                </c:pt>
                <c:pt idx="49">
                  <c:v>October-Week 3</c:v>
                </c:pt>
                <c:pt idx="50">
                  <c:v>October-Week 4</c:v>
                </c:pt>
                <c:pt idx="51">
                  <c:v>October-Week 5</c:v>
                </c:pt>
                <c:pt idx="52">
                  <c:v>October-Week 6</c:v>
                </c:pt>
              </c:strCache>
            </c:strRef>
          </c:cat>
          <c:val>
            <c:numRef>
              <c:f>'Weekly Trend'!$D$4:$D$56</c:f>
              <c:numCache>
                <c:formatCode>General</c:formatCode>
                <c:ptCount val="53"/>
                <c:pt idx="0">
                  <c:v>453</c:v>
                </c:pt>
                <c:pt idx="1">
                  <c:v>1577</c:v>
                </c:pt>
                <c:pt idx="2">
                  <c:v>1263</c:v>
                </c:pt>
                <c:pt idx="3">
                  <c:v>1066</c:v>
                </c:pt>
                <c:pt idx="4">
                  <c:v>935</c:v>
                </c:pt>
                <c:pt idx="5">
                  <c:v>116</c:v>
                </c:pt>
                <c:pt idx="6">
                  <c:v>604</c:v>
                </c:pt>
                <c:pt idx="7">
                  <c:v>646</c:v>
                </c:pt>
                <c:pt idx="8">
                  <c:v>661</c:v>
                </c:pt>
                <c:pt idx="9">
                  <c:v>747</c:v>
                </c:pt>
                <c:pt idx="10">
                  <c:v>108</c:v>
                </c:pt>
                <c:pt idx="11">
                  <c:v>599</c:v>
                </c:pt>
                <c:pt idx="12">
                  <c:v>849</c:v>
                </c:pt>
                <c:pt idx="13">
                  <c:v>1148</c:v>
                </c:pt>
                <c:pt idx="14">
                  <c:v>1796</c:v>
                </c:pt>
                <c:pt idx="15">
                  <c:v>1374</c:v>
                </c:pt>
                <c:pt idx="16">
                  <c:v>1695</c:v>
                </c:pt>
                <c:pt idx="17">
                  <c:v>4650</c:v>
                </c:pt>
                <c:pt idx="18">
                  <c:v>7868</c:v>
                </c:pt>
                <c:pt idx="19">
                  <c:v>15137</c:v>
                </c:pt>
                <c:pt idx="20">
                  <c:v>19529</c:v>
                </c:pt>
                <c:pt idx="21">
                  <c:v>3685</c:v>
                </c:pt>
                <c:pt idx="22">
                  <c:v>26875</c:v>
                </c:pt>
                <c:pt idx="23">
                  <c:v>27920</c:v>
                </c:pt>
                <c:pt idx="24">
                  <c:v>28980</c:v>
                </c:pt>
                <c:pt idx="25">
                  <c:v>26699</c:v>
                </c:pt>
                <c:pt idx="26">
                  <c:v>5913</c:v>
                </c:pt>
                <c:pt idx="27">
                  <c:v>14874</c:v>
                </c:pt>
                <c:pt idx="28">
                  <c:v>23622</c:v>
                </c:pt>
                <c:pt idx="29">
                  <c:v>16334</c:v>
                </c:pt>
                <c:pt idx="30">
                  <c:v>9042</c:v>
                </c:pt>
                <c:pt idx="31">
                  <c:v>3706</c:v>
                </c:pt>
                <c:pt idx="32">
                  <c:v>2544</c:v>
                </c:pt>
                <c:pt idx="33">
                  <c:v>6039</c:v>
                </c:pt>
                <c:pt idx="34">
                  <c:v>5568</c:v>
                </c:pt>
                <c:pt idx="35">
                  <c:v>6944</c:v>
                </c:pt>
                <c:pt idx="36">
                  <c:v>3799</c:v>
                </c:pt>
                <c:pt idx="37">
                  <c:v>3509</c:v>
                </c:pt>
                <c:pt idx="38">
                  <c:v>3361</c:v>
                </c:pt>
                <c:pt idx="39">
                  <c:v>3146</c:v>
                </c:pt>
                <c:pt idx="40">
                  <c:v>3461</c:v>
                </c:pt>
                <c:pt idx="41">
                  <c:v>1194</c:v>
                </c:pt>
                <c:pt idx="42">
                  <c:v>1513</c:v>
                </c:pt>
                <c:pt idx="43">
                  <c:v>2121</c:v>
                </c:pt>
                <c:pt idx="44">
                  <c:v>2181</c:v>
                </c:pt>
                <c:pt idx="45">
                  <c:v>2080</c:v>
                </c:pt>
                <c:pt idx="46">
                  <c:v>1423</c:v>
                </c:pt>
                <c:pt idx="47">
                  <c:v>475</c:v>
                </c:pt>
                <c:pt idx="48">
                  <c:v>1774</c:v>
                </c:pt>
                <c:pt idx="49">
                  <c:v>1535</c:v>
                </c:pt>
                <c:pt idx="50">
                  <c:v>2145</c:v>
                </c:pt>
                <c:pt idx="51">
                  <c:v>3918</c:v>
                </c:pt>
                <c:pt idx="52">
                  <c:v>251</c:v>
                </c:pt>
              </c:numCache>
            </c:numRef>
          </c:val>
          <c:smooth val="0"/>
          <c:extLst>
            <c:ext xmlns:c16="http://schemas.microsoft.com/office/drawing/2014/chart" uri="{C3380CC4-5D6E-409C-BE32-E72D297353CC}">
              <c16:uniqueId val="{00000002-9D6A-4AB7-B74D-A785C6A841AD}"/>
            </c:ext>
          </c:extLst>
        </c:ser>
        <c:dLbls>
          <c:showLegendKey val="0"/>
          <c:showVal val="0"/>
          <c:showCatName val="0"/>
          <c:showSerName val="0"/>
          <c:showPercent val="0"/>
          <c:showBubbleSize val="0"/>
        </c:dLbls>
        <c:marker val="1"/>
        <c:smooth val="0"/>
        <c:axId val="1890931103"/>
        <c:axId val="1890931519"/>
      </c:lineChart>
      <c:catAx>
        <c:axId val="189093110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0931519"/>
        <c:crosses val="autoZero"/>
        <c:auto val="1"/>
        <c:lblAlgn val="ctr"/>
        <c:lblOffset val="100"/>
        <c:noMultiLvlLbl val="0"/>
      </c:catAx>
      <c:valAx>
        <c:axId val="18909315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0931103"/>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[Covi19India_Dashboard.xlsx]Weekly Trend (2)!PivotTable3</c:name>
    <c:fmtId val="8"/>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0000"/>
            </a:solidFill>
            <a:round/>
          </a:ln>
          <a:effectLst>
            <a:outerShdw blurRad="57150" dist="19050" dir="5400000" algn="ctr" rotWithShape="0">
              <a:srgbClr val="000000">
                <a:alpha val="63000"/>
              </a:srgbClr>
            </a:outerShdw>
          </a:effectLst>
        </c:spPr>
        <c:marker>
          <c:symbol val="circle"/>
          <c:size val="6"/>
          <c:spPr>
            <a:solidFill>
              <a:srgbClr val="FF0000"/>
            </a:soli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0000"/>
            </a:solidFill>
            <a:round/>
          </a:ln>
          <a:effectLst>
            <a:outerShdw blurRad="57150" dist="19050" dir="5400000" algn="ctr" rotWithShape="0">
              <a:srgbClr val="000000">
                <a:alpha val="63000"/>
              </a:srgbClr>
            </a:outerShdw>
          </a:effectLst>
        </c:spPr>
        <c:marker>
          <c:symbol val="circle"/>
          <c:size val="6"/>
          <c:spPr>
            <a:solidFill>
              <a:srgbClr val="FF0000"/>
            </a:soli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rgbClr val="FF0000"/>
            </a:solidFill>
            <a:round/>
          </a:ln>
          <a:effectLst>
            <a:outerShdw blurRad="57150" dist="19050" dir="5400000" algn="ctr" rotWithShape="0">
              <a:srgbClr val="000000">
                <a:alpha val="63000"/>
              </a:srgbClr>
            </a:outerShdw>
          </a:effectLst>
        </c:spPr>
        <c:marker>
          <c:symbol val="circle"/>
          <c:size val="6"/>
          <c:spPr>
            <a:solidFill>
              <a:srgbClr val="FF0000"/>
            </a:soli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'Weekly Trend (2)'!$B$3</c:f>
              <c:strCache>
                <c:ptCount val="1"/>
                <c:pt idx="0">
                  <c:v>Confirmed </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'Weekly Trend (2)'!$A$4:$A$56</c:f>
              <c:strCache>
                <c:ptCount val="53"/>
                <c:pt idx="0">
                  <c:v>January-Week 1</c:v>
                </c:pt>
                <c:pt idx="1">
                  <c:v>January-Week 2</c:v>
                </c:pt>
                <c:pt idx="2">
                  <c:v>January-Week 3</c:v>
                </c:pt>
                <c:pt idx="3">
                  <c:v>January-Week 4</c:v>
                </c:pt>
                <c:pt idx="4">
                  <c:v>January-Week 5</c:v>
                </c:pt>
                <c:pt idx="5">
                  <c:v>January-Week 6</c:v>
                </c:pt>
                <c:pt idx="6">
                  <c:v>February-Week 1</c:v>
                </c:pt>
                <c:pt idx="7">
                  <c:v>February-Week 2</c:v>
                </c:pt>
                <c:pt idx="8">
                  <c:v>February-Week 3</c:v>
                </c:pt>
                <c:pt idx="9">
                  <c:v>February-Week 4</c:v>
                </c:pt>
                <c:pt idx="10">
                  <c:v>February-Week 5</c:v>
                </c:pt>
                <c:pt idx="11">
                  <c:v>March-Week 1</c:v>
                </c:pt>
                <c:pt idx="12">
                  <c:v>March-Week 2</c:v>
                </c:pt>
                <c:pt idx="13">
                  <c:v>March-Week 3</c:v>
                </c:pt>
                <c:pt idx="14">
                  <c:v>March-Week 4</c:v>
                </c:pt>
                <c:pt idx="15">
                  <c:v>March-Week 5</c:v>
                </c:pt>
                <c:pt idx="16">
                  <c:v>April-Week 1</c:v>
                </c:pt>
                <c:pt idx="17">
                  <c:v>April-Week 2</c:v>
                </c:pt>
                <c:pt idx="18">
                  <c:v>April-Week 3</c:v>
                </c:pt>
                <c:pt idx="19">
                  <c:v>April-Week 4</c:v>
                </c:pt>
                <c:pt idx="20">
                  <c:v>April-Week 5</c:v>
                </c:pt>
                <c:pt idx="21">
                  <c:v>May-Week 1</c:v>
                </c:pt>
                <c:pt idx="22">
                  <c:v>May-Week 2</c:v>
                </c:pt>
                <c:pt idx="23">
                  <c:v>May-Week 3</c:v>
                </c:pt>
                <c:pt idx="24">
                  <c:v>May-Week 4</c:v>
                </c:pt>
                <c:pt idx="25">
                  <c:v>May-Week 5</c:v>
                </c:pt>
                <c:pt idx="26">
                  <c:v>May-Week 6</c:v>
                </c:pt>
                <c:pt idx="27">
                  <c:v>June-Week 1</c:v>
                </c:pt>
                <c:pt idx="28">
                  <c:v>June-Week 2</c:v>
                </c:pt>
                <c:pt idx="29">
                  <c:v>June-Week 3</c:v>
                </c:pt>
                <c:pt idx="30">
                  <c:v>June-Week 4</c:v>
                </c:pt>
                <c:pt idx="31">
                  <c:v>June-Week 5</c:v>
                </c:pt>
                <c:pt idx="32">
                  <c:v>July-Week 1</c:v>
                </c:pt>
                <c:pt idx="33">
                  <c:v>July-Week 2</c:v>
                </c:pt>
                <c:pt idx="34">
                  <c:v>July-Week 3</c:v>
                </c:pt>
                <c:pt idx="35">
                  <c:v>July-Week 4</c:v>
                </c:pt>
                <c:pt idx="36">
                  <c:v>July-Week 5</c:v>
                </c:pt>
                <c:pt idx="37">
                  <c:v>August-Week 1</c:v>
                </c:pt>
                <c:pt idx="38">
                  <c:v>August-Week 2</c:v>
                </c:pt>
                <c:pt idx="39">
                  <c:v>August-Week 3</c:v>
                </c:pt>
                <c:pt idx="40">
                  <c:v>August-Week 4</c:v>
                </c:pt>
                <c:pt idx="41">
                  <c:v>August-Week 5</c:v>
                </c:pt>
                <c:pt idx="42">
                  <c:v>September-Week 1</c:v>
                </c:pt>
                <c:pt idx="43">
                  <c:v>September-Week 2</c:v>
                </c:pt>
                <c:pt idx="44">
                  <c:v>September-Week 3</c:v>
                </c:pt>
                <c:pt idx="45">
                  <c:v>September-Week 4</c:v>
                </c:pt>
                <c:pt idx="46">
                  <c:v>September-Week 5</c:v>
                </c:pt>
                <c:pt idx="47">
                  <c:v>October-Week 1</c:v>
                </c:pt>
                <c:pt idx="48">
                  <c:v>October-Week 2</c:v>
                </c:pt>
                <c:pt idx="49">
                  <c:v>October-Week 3</c:v>
                </c:pt>
                <c:pt idx="50">
                  <c:v>October-Week 4</c:v>
                </c:pt>
                <c:pt idx="51">
                  <c:v>October-Week 5</c:v>
                </c:pt>
                <c:pt idx="52">
                  <c:v>October-Week 6</c:v>
                </c:pt>
              </c:strCache>
            </c:strRef>
          </c:cat>
          <c:val>
            <c:numRef>
              <c:f>'Weekly Trend (2)'!$B$4:$B$56</c:f>
              <c:numCache>
                <c:formatCode>General</c:formatCode>
                <c:ptCount val="53"/>
                <c:pt idx="0">
                  <c:v>38303</c:v>
                </c:pt>
                <c:pt idx="1">
                  <c:v>126733</c:v>
                </c:pt>
                <c:pt idx="2">
                  <c:v>107367</c:v>
                </c:pt>
                <c:pt idx="3">
                  <c:v>96729</c:v>
                </c:pt>
                <c:pt idx="4">
                  <c:v>91658</c:v>
                </c:pt>
                <c:pt idx="5">
                  <c:v>11527</c:v>
                </c:pt>
                <c:pt idx="6">
                  <c:v>68686</c:v>
                </c:pt>
                <c:pt idx="7">
                  <c:v>77459</c:v>
                </c:pt>
                <c:pt idx="8">
                  <c:v>86319</c:v>
                </c:pt>
                <c:pt idx="9">
                  <c:v>105350</c:v>
                </c:pt>
                <c:pt idx="10">
                  <c:v>15614</c:v>
                </c:pt>
                <c:pt idx="11">
                  <c:v>98565</c:v>
                </c:pt>
                <c:pt idx="12">
                  <c:v>148024</c:v>
                </c:pt>
                <c:pt idx="13">
                  <c:v>240065</c:v>
                </c:pt>
                <c:pt idx="14">
                  <c:v>372296</c:v>
                </c:pt>
                <c:pt idx="15">
                  <c:v>249710</c:v>
                </c:pt>
                <c:pt idx="16">
                  <c:v>263415</c:v>
                </c:pt>
                <c:pt idx="17">
                  <c:v>871385</c:v>
                </c:pt>
                <c:pt idx="18">
                  <c:v>1427394</c:v>
                </c:pt>
                <c:pt idx="19">
                  <c:v>2169053</c:v>
                </c:pt>
                <c:pt idx="20">
                  <c:v>2205232</c:v>
                </c:pt>
                <c:pt idx="21">
                  <c:v>392576</c:v>
                </c:pt>
                <c:pt idx="22">
                  <c:v>2746319</c:v>
                </c:pt>
                <c:pt idx="23">
                  <c:v>2387151</c:v>
                </c:pt>
                <c:pt idx="24">
                  <c:v>1845729</c:v>
                </c:pt>
                <c:pt idx="25">
                  <c:v>1364633</c:v>
                </c:pt>
                <c:pt idx="26">
                  <c:v>280279</c:v>
                </c:pt>
                <c:pt idx="27">
                  <c:v>634562</c:v>
                </c:pt>
                <c:pt idx="28">
                  <c:v>630631</c:v>
                </c:pt>
                <c:pt idx="29">
                  <c:v>442331</c:v>
                </c:pt>
                <c:pt idx="30">
                  <c:v>351058</c:v>
                </c:pt>
                <c:pt idx="31">
                  <c:v>178303</c:v>
                </c:pt>
                <c:pt idx="32">
                  <c:v>133995</c:v>
                </c:pt>
                <c:pt idx="33">
                  <c:v>291499</c:v>
                </c:pt>
                <c:pt idx="34">
                  <c:v>269016</c:v>
                </c:pt>
                <c:pt idx="35">
                  <c:v>266215</c:v>
                </c:pt>
                <c:pt idx="36">
                  <c:v>283248</c:v>
                </c:pt>
                <c:pt idx="37">
                  <c:v>278819</c:v>
                </c:pt>
                <c:pt idx="38">
                  <c:v>258407</c:v>
                </c:pt>
                <c:pt idx="39">
                  <c:v>231582</c:v>
                </c:pt>
                <c:pt idx="40">
                  <c:v>270502</c:v>
                </c:pt>
                <c:pt idx="41">
                  <c:v>116695</c:v>
                </c:pt>
                <c:pt idx="42">
                  <c:v>176873</c:v>
                </c:pt>
                <c:pt idx="43">
                  <c:v>244551</c:v>
                </c:pt>
                <c:pt idx="44">
                  <c:v>214849</c:v>
                </c:pt>
                <c:pt idx="45">
                  <c:v>204228</c:v>
                </c:pt>
                <c:pt idx="46">
                  <c:v>114255</c:v>
                </c:pt>
                <c:pt idx="47">
                  <c:v>47107</c:v>
                </c:pt>
                <c:pt idx="48">
                  <c:v>139667</c:v>
                </c:pt>
                <c:pt idx="49">
                  <c:v>114489</c:v>
                </c:pt>
                <c:pt idx="50">
                  <c:v>108122</c:v>
                </c:pt>
                <c:pt idx="51">
                  <c:v>97818</c:v>
                </c:pt>
                <c:pt idx="52">
                  <c:v>12907</c:v>
                </c:pt>
              </c:numCache>
            </c:numRef>
          </c:val>
          <c:smooth val="0"/>
          <c:extLst>
            <c:ext xmlns:c16="http://schemas.microsoft.com/office/drawing/2014/chart" uri="{C3380CC4-5D6E-409C-BE32-E72D297353CC}">
              <c16:uniqueId val="{00000000-2DE4-45C8-9C3B-274BD02C8922}"/>
            </c:ext>
          </c:extLst>
        </c:ser>
        <c:ser>
          <c:idx val="1"/>
          <c:order val="1"/>
          <c:tx>
            <c:strRef>
              <c:f>'Weekly Trend (2)'!$C$3</c:f>
              <c:strCache>
                <c:ptCount val="1"/>
                <c:pt idx="0">
                  <c:v>Recovered </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'Weekly Trend (2)'!$A$4:$A$56</c:f>
              <c:strCache>
                <c:ptCount val="53"/>
                <c:pt idx="0">
                  <c:v>January-Week 1</c:v>
                </c:pt>
                <c:pt idx="1">
                  <c:v>January-Week 2</c:v>
                </c:pt>
                <c:pt idx="2">
                  <c:v>January-Week 3</c:v>
                </c:pt>
                <c:pt idx="3">
                  <c:v>January-Week 4</c:v>
                </c:pt>
                <c:pt idx="4">
                  <c:v>January-Week 5</c:v>
                </c:pt>
                <c:pt idx="5">
                  <c:v>January-Week 6</c:v>
                </c:pt>
                <c:pt idx="6">
                  <c:v>February-Week 1</c:v>
                </c:pt>
                <c:pt idx="7">
                  <c:v>February-Week 2</c:v>
                </c:pt>
                <c:pt idx="8">
                  <c:v>February-Week 3</c:v>
                </c:pt>
                <c:pt idx="9">
                  <c:v>February-Week 4</c:v>
                </c:pt>
                <c:pt idx="10">
                  <c:v>February-Week 5</c:v>
                </c:pt>
                <c:pt idx="11">
                  <c:v>March-Week 1</c:v>
                </c:pt>
                <c:pt idx="12">
                  <c:v>March-Week 2</c:v>
                </c:pt>
                <c:pt idx="13">
                  <c:v>March-Week 3</c:v>
                </c:pt>
                <c:pt idx="14">
                  <c:v>March-Week 4</c:v>
                </c:pt>
                <c:pt idx="15">
                  <c:v>March-Week 5</c:v>
                </c:pt>
                <c:pt idx="16">
                  <c:v>April-Week 1</c:v>
                </c:pt>
                <c:pt idx="17">
                  <c:v>April-Week 2</c:v>
                </c:pt>
                <c:pt idx="18">
                  <c:v>April-Week 3</c:v>
                </c:pt>
                <c:pt idx="19">
                  <c:v>April-Week 4</c:v>
                </c:pt>
                <c:pt idx="20">
                  <c:v>April-Week 5</c:v>
                </c:pt>
                <c:pt idx="21">
                  <c:v>May-Week 1</c:v>
                </c:pt>
                <c:pt idx="22">
                  <c:v>May-Week 2</c:v>
                </c:pt>
                <c:pt idx="23">
                  <c:v>May-Week 3</c:v>
                </c:pt>
                <c:pt idx="24">
                  <c:v>May-Week 4</c:v>
                </c:pt>
                <c:pt idx="25">
                  <c:v>May-Week 5</c:v>
                </c:pt>
                <c:pt idx="26">
                  <c:v>May-Week 6</c:v>
                </c:pt>
                <c:pt idx="27">
                  <c:v>June-Week 1</c:v>
                </c:pt>
                <c:pt idx="28">
                  <c:v>June-Week 2</c:v>
                </c:pt>
                <c:pt idx="29">
                  <c:v>June-Week 3</c:v>
                </c:pt>
                <c:pt idx="30">
                  <c:v>June-Week 4</c:v>
                </c:pt>
                <c:pt idx="31">
                  <c:v>June-Week 5</c:v>
                </c:pt>
                <c:pt idx="32">
                  <c:v>July-Week 1</c:v>
                </c:pt>
                <c:pt idx="33">
                  <c:v>July-Week 2</c:v>
                </c:pt>
                <c:pt idx="34">
                  <c:v>July-Week 3</c:v>
                </c:pt>
                <c:pt idx="35">
                  <c:v>July-Week 4</c:v>
                </c:pt>
                <c:pt idx="36">
                  <c:v>July-Week 5</c:v>
                </c:pt>
                <c:pt idx="37">
                  <c:v>August-Week 1</c:v>
                </c:pt>
                <c:pt idx="38">
                  <c:v>August-Week 2</c:v>
                </c:pt>
                <c:pt idx="39">
                  <c:v>August-Week 3</c:v>
                </c:pt>
                <c:pt idx="40">
                  <c:v>August-Week 4</c:v>
                </c:pt>
                <c:pt idx="41">
                  <c:v>August-Week 5</c:v>
                </c:pt>
                <c:pt idx="42">
                  <c:v>September-Week 1</c:v>
                </c:pt>
                <c:pt idx="43">
                  <c:v>September-Week 2</c:v>
                </c:pt>
                <c:pt idx="44">
                  <c:v>September-Week 3</c:v>
                </c:pt>
                <c:pt idx="45">
                  <c:v>September-Week 4</c:v>
                </c:pt>
                <c:pt idx="46">
                  <c:v>September-Week 5</c:v>
                </c:pt>
                <c:pt idx="47">
                  <c:v>October-Week 1</c:v>
                </c:pt>
                <c:pt idx="48">
                  <c:v>October-Week 2</c:v>
                </c:pt>
                <c:pt idx="49">
                  <c:v>October-Week 3</c:v>
                </c:pt>
                <c:pt idx="50">
                  <c:v>October-Week 4</c:v>
                </c:pt>
                <c:pt idx="51">
                  <c:v>October-Week 5</c:v>
                </c:pt>
                <c:pt idx="52">
                  <c:v>October-Week 6</c:v>
                </c:pt>
              </c:strCache>
            </c:strRef>
          </c:cat>
          <c:val>
            <c:numRef>
              <c:f>'Weekly Trend (2)'!$C$4:$C$56</c:f>
              <c:numCache>
                <c:formatCode>General</c:formatCode>
                <c:ptCount val="53"/>
                <c:pt idx="0">
                  <c:v>44741</c:v>
                </c:pt>
                <c:pt idx="1">
                  <c:v>148922</c:v>
                </c:pt>
                <c:pt idx="2">
                  <c:v>120828</c:v>
                </c:pt>
                <c:pt idx="3">
                  <c:v>119873</c:v>
                </c:pt>
                <c:pt idx="4">
                  <c:v>106029</c:v>
                </c:pt>
                <c:pt idx="5">
                  <c:v>11882</c:v>
                </c:pt>
                <c:pt idx="6">
                  <c:v>87567</c:v>
                </c:pt>
                <c:pt idx="7">
                  <c:v>88267</c:v>
                </c:pt>
                <c:pt idx="8">
                  <c:v>77698</c:v>
                </c:pt>
                <c:pt idx="9">
                  <c:v>85738</c:v>
                </c:pt>
                <c:pt idx="10">
                  <c:v>11291</c:v>
                </c:pt>
                <c:pt idx="11">
                  <c:v>82009</c:v>
                </c:pt>
                <c:pt idx="12">
                  <c:v>121278</c:v>
                </c:pt>
                <c:pt idx="13">
                  <c:v>140265</c:v>
                </c:pt>
                <c:pt idx="14">
                  <c:v>193457</c:v>
                </c:pt>
                <c:pt idx="15">
                  <c:v>150923</c:v>
                </c:pt>
                <c:pt idx="16">
                  <c:v>154622</c:v>
                </c:pt>
                <c:pt idx="17">
                  <c:v>451251</c:v>
                </c:pt>
                <c:pt idx="18">
                  <c:v>726816</c:v>
                </c:pt>
                <c:pt idx="19">
                  <c:v>1272981</c:v>
                </c:pt>
                <c:pt idx="20">
                  <c:v>1595080</c:v>
                </c:pt>
                <c:pt idx="21">
                  <c:v>308688</c:v>
                </c:pt>
                <c:pt idx="22">
                  <c:v>2329749</c:v>
                </c:pt>
                <c:pt idx="23">
                  <c:v>2477533</c:v>
                </c:pt>
                <c:pt idx="24">
                  <c:v>2629616</c:v>
                </c:pt>
                <c:pt idx="25">
                  <c:v>2028125</c:v>
                </c:pt>
                <c:pt idx="26">
                  <c:v>492789</c:v>
                </c:pt>
                <c:pt idx="27">
                  <c:v>1037146</c:v>
                </c:pt>
                <c:pt idx="28">
                  <c:v>1059078</c:v>
                </c:pt>
                <c:pt idx="29">
                  <c:v>722528</c:v>
                </c:pt>
                <c:pt idx="30">
                  <c:v>485158</c:v>
                </c:pt>
                <c:pt idx="31">
                  <c:v>238181</c:v>
                </c:pt>
                <c:pt idx="32">
                  <c:v>168821</c:v>
                </c:pt>
                <c:pt idx="33">
                  <c:v>316864</c:v>
                </c:pt>
                <c:pt idx="34">
                  <c:v>294717</c:v>
                </c:pt>
                <c:pt idx="35">
                  <c:v>273254</c:v>
                </c:pt>
                <c:pt idx="36">
                  <c:v>277560</c:v>
                </c:pt>
                <c:pt idx="37">
                  <c:v>279040</c:v>
                </c:pt>
                <c:pt idx="38">
                  <c:v>276368</c:v>
                </c:pt>
                <c:pt idx="39">
                  <c:v>260538</c:v>
                </c:pt>
                <c:pt idx="40">
                  <c:v>252131</c:v>
                </c:pt>
                <c:pt idx="41">
                  <c:v>105195</c:v>
                </c:pt>
                <c:pt idx="42">
                  <c:v>144265</c:v>
                </c:pt>
                <c:pt idx="43">
                  <c:v>265543</c:v>
                </c:pt>
                <c:pt idx="44">
                  <c:v>268233</c:v>
                </c:pt>
                <c:pt idx="45">
                  <c:v>230424</c:v>
                </c:pt>
                <c:pt idx="46">
                  <c:v>140750</c:v>
                </c:pt>
                <c:pt idx="47">
                  <c:v>51398</c:v>
                </c:pt>
                <c:pt idx="48">
                  <c:v>177360</c:v>
                </c:pt>
                <c:pt idx="49">
                  <c:v>147837</c:v>
                </c:pt>
                <c:pt idx="50">
                  <c:v>128839</c:v>
                </c:pt>
                <c:pt idx="51">
                  <c:v>107209</c:v>
                </c:pt>
                <c:pt idx="52">
                  <c:v>13152</c:v>
                </c:pt>
              </c:numCache>
            </c:numRef>
          </c:val>
          <c:smooth val="0"/>
          <c:extLst>
            <c:ext xmlns:c16="http://schemas.microsoft.com/office/drawing/2014/chart" uri="{C3380CC4-5D6E-409C-BE32-E72D297353CC}">
              <c16:uniqueId val="{00000001-2DE4-45C8-9C3B-274BD02C8922}"/>
            </c:ext>
          </c:extLst>
        </c:ser>
        <c:ser>
          <c:idx val="2"/>
          <c:order val="2"/>
          <c:tx>
            <c:strRef>
              <c:f>'Weekly Trend (2)'!$D$3</c:f>
              <c:strCache>
                <c:ptCount val="1"/>
                <c:pt idx="0">
                  <c:v>Deaths </c:v>
                </c:pt>
              </c:strCache>
            </c:strRef>
          </c:tx>
          <c:spPr>
            <a:ln w="34925" cap="rnd">
              <a:solidFill>
                <a:srgbClr val="FF0000"/>
              </a:solidFill>
              <a:round/>
            </a:ln>
            <a:effectLst>
              <a:outerShdw blurRad="57150" dist="19050" dir="5400000" algn="ctr" rotWithShape="0">
                <a:srgbClr val="000000">
                  <a:alpha val="63000"/>
                </a:srgbClr>
              </a:outerShdw>
            </a:effectLst>
          </c:spPr>
          <c:marker>
            <c:symbol val="circle"/>
            <c:size val="6"/>
            <c:spPr>
              <a:solidFill>
                <a:srgbClr val="FF0000"/>
              </a:solidFill>
              <a:ln w="9525">
                <a:solidFill>
                  <a:schemeClr val="accent3"/>
                </a:solidFill>
                <a:round/>
              </a:ln>
              <a:effectLst>
                <a:outerShdw blurRad="57150" dist="19050" dir="5400000" algn="ctr" rotWithShape="0">
                  <a:srgbClr val="000000">
                    <a:alpha val="63000"/>
                  </a:srgbClr>
                </a:outerShdw>
              </a:effectLst>
            </c:spPr>
          </c:marker>
          <c:cat>
            <c:strRef>
              <c:f>'Weekly Trend (2)'!$A$4:$A$56</c:f>
              <c:strCache>
                <c:ptCount val="53"/>
                <c:pt idx="0">
                  <c:v>January-Week 1</c:v>
                </c:pt>
                <c:pt idx="1">
                  <c:v>January-Week 2</c:v>
                </c:pt>
                <c:pt idx="2">
                  <c:v>January-Week 3</c:v>
                </c:pt>
                <c:pt idx="3">
                  <c:v>January-Week 4</c:v>
                </c:pt>
                <c:pt idx="4">
                  <c:v>January-Week 5</c:v>
                </c:pt>
                <c:pt idx="5">
                  <c:v>January-Week 6</c:v>
                </c:pt>
                <c:pt idx="6">
                  <c:v>February-Week 1</c:v>
                </c:pt>
                <c:pt idx="7">
                  <c:v>February-Week 2</c:v>
                </c:pt>
                <c:pt idx="8">
                  <c:v>February-Week 3</c:v>
                </c:pt>
                <c:pt idx="9">
                  <c:v>February-Week 4</c:v>
                </c:pt>
                <c:pt idx="10">
                  <c:v>February-Week 5</c:v>
                </c:pt>
                <c:pt idx="11">
                  <c:v>March-Week 1</c:v>
                </c:pt>
                <c:pt idx="12">
                  <c:v>March-Week 2</c:v>
                </c:pt>
                <c:pt idx="13">
                  <c:v>March-Week 3</c:v>
                </c:pt>
                <c:pt idx="14">
                  <c:v>March-Week 4</c:v>
                </c:pt>
                <c:pt idx="15">
                  <c:v>March-Week 5</c:v>
                </c:pt>
                <c:pt idx="16">
                  <c:v>April-Week 1</c:v>
                </c:pt>
                <c:pt idx="17">
                  <c:v>April-Week 2</c:v>
                </c:pt>
                <c:pt idx="18">
                  <c:v>April-Week 3</c:v>
                </c:pt>
                <c:pt idx="19">
                  <c:v>April-Week 4</c:v>
                </c:pt>
                <c:pt idx="20">
                  <c:v>April-Week 5</c:v>
                </c:pt>
                <c:pt idx="21">
                  <c:v>May-Week 1</c:v>
                </c:pt>
                <c:pt idx="22">
                  <c:v>May-Week 2</c:v>
                </c:pt>
                <c:pt idx="23">
                  <c:v>May-Week 3</c:v>
                </c:pt>
                <c:pt idx="24">
                  <c:v>May-Week 4</c:v>
                </c:pt>
                <c:pt idx="25">
                  <c:v>May-Week 5</c:v>
                </c:pt>
                <c:pt idx="26">
                  <c:v>May-Week 6</c:v>
                </c:pt>
                <c:pt idx="27">
                  <c:v>June-Week 1</c:v>
                </c:pt>
                <c:pt idx="28">
                  <c:v>June-Week 2</c:v>
                </c:pt>
                <c:pt idx="29">
                  <c:v>June-Week 3</c:v>
                </c:pt>
                <c:pt idx="30">
                  <c:v>June-Week 4</c:v>
                </c:pt>
                <c:pt idx="31">
                  <c:v>June-Week 5</c:v>
                </c:pt>
                <c:pt idx="32">
                  <c:v>July-Week 1</c:v>
                </c:pt>
                <c:pt idx="33">
                  <c:v>July-Week 2</c:v>
                </c:pt>
                <c:pt idx="34">
                  <c:v>July-Week 3</c:v>
                </c:pt>
                <c:pt idx="35">
                  <c:v>July-Week 4</c:v>
                </c:pt>
                <c:pt idx="36">
                  <c:v>July-Week 5</c:v>
                </c:pt>
                <c:pt idx="37">
                  <c:v>August-Week 1</c:v>
                </c:pt>
                <c:pt idx="38">
                  <c:v>August-Week 2</c:v>
                </c:pt>
                <c:pt idx="39">
                  <c:v>August-Week 3</c:v>
                </c:pt>
                <c:pt idx="40">
                  <c:v>August-Week 4</c:v>
                </c:pt>
                <c:pt idx="41">
                  <c:v>August-Week 5</c:v>
                </c:pt>
                <c:pt idx="42">
                  <c:v>September-Week 1</c:v>
                </c:pt>
                <c:pt idx="43">
                  <c:v>September-Week 2</c:v>
                </c:pt>
                <c:pt idx="44">
                  <c:v>September-Week 3</c:v>
                </c:pt>
                <c:pt idx="45">
                  <c:v>September-Week 4</c:v>
                </c:pt>
                <c:pt idx="46">
                  <c:v>September-Week 5</c:v>
                </c:pt>
                <c:pt idx="47">
                  <c:v>October-Week 1</c:v>
                </c:pt>
                <c:pt idx="48">
                  <c:v>October-Week 2</c:v>
                </c:pt>
                <c:pt idx="49">
                  <c:v>October-Week 3</c:v>
                </c:pt>
                <c:pt idx="50">
                  <c:v>October-Week 4</c:v>
                </c:pt>
                <c:pt idx="51">
                  <c:v>October-Week 5</c:v>
                </c:pt>
                <c:pt idx="52">
                  <c:v>October-Week 6</c:v>
                </c:pt>
              </c:strCache>
            </c:strRef>
          </c:cat>
          <c:val>
            <c:numRef>
              <c:f>'Weekly Trend (2)'!$D$4:$D$56</c:f>
              <c:numCache>
                <c:formatCode>General</c:formatCode>
                <c:ptCount val="53"/>
                <c:pt idx="0">
                  <c:v>453</c:v>
                </c:pt>
                <c:pt idx="1">
                  <c:v>1577</c:v>
                </c:pt>
                <c:pt idx="2">
                  <c:v>1263</c:v>
                </c:pt>
                <c:pt idx="3">
                  <c:v>1066</c:v>
                </c:pt>
                <c:pt idx="4">
                  <c:v>935</c:v>
                </c:pt>
                <c:pt idx="5">
                  <c:v>116</c:v>
                </c:pt>
                <c:pt idx="6">
                  <c:v>604</c:v>
                </c:pt>
                <c:pt idx="7">
                  <c:v>646</c:v>
                </c:pt>
                <c:pt idx="8">
                  <c:v>661</c:v>
                </c:pt>
                <c:pt idx="9">
                  <c:v>747</c:v>
                </c:pt>
                <c:pt idx="10">
                  <c:v>108</c:v>
                </c:pt>
                <c:pt idx="11">
                  <c:v>599</c:v>
                </c:pt>
                <c:pt idx="12">
                  <c:v>849</c:v>
                </c:pt>
                <c:pt idx="13">
                  <c:v>1148</c:v>
                </c:pt>
                <c:pt idx="14">
                  <c:v>1796</c:v>
                </c:pt>
                <c:pt idx="15">
                  <c:v>1374</c:v>
                </c:pt>
                <c:pt idx="16">
                  <c:v>1695</c:v>
                </c:pt>
                <c:pt idx="17">
                  <c:v>4650</c:v>
                </c:pt>
                <c:pt idx="18">
                  <c:v>7868</c:v>
                </c:pt>
                <c:pt idx="19">
                  <c:v>15137</c:v>
                </c:pt>
                <c:pt idx="20">
                  <c:v>19529</c:v>
                </c:pt>
                <c:pt idx="21">
                  <c:v>3685</c:v>
                </c:pt>
                <c:pt idx="22">
                  <c:v>26875</c:v>
                </c:pt>
                <c:pt idx="23">
                  <c:v>27920</c:v>
                </c:pt>
                <c:pt idx="24">
                  <c:v>28980</c:v>
                </c:pt>
                <c:pt idx="25">
                  <c:v>26699</c:v>
                </c:pt>
                <c:pt idx="26">
                  <c:v>5913</c:v>
                </c:pt>
                <c:pt idx="27">
                  <c:v>14874</c:v>
                </c:pt>
                <c:pt idx="28">
                  <c:v>23622</c:v>
                </c:pt>
                <c:pt idx="29">
                  <c:v>16334</c:v>
                </c:pt>
                <c:pt idx="30">
                  <c:v>9042</c:v>
                </c:pt>
                <c:pt idx="31">
                  <c:v>3706</c:v>
                </c:pt>
                <c:pt idx="32">
                  <c:v>2544</c:v>
                </c:pt>
                <c:pt idx="33">
                  <c:v>6039</c:v>
                </c:pt>
                <c:pt idx="34">
                  <c:v>5568</c:v>
                </c:pt>
                <c:pt idx="35">
                  <c:v>6944</c:v>
                </c:pt>
                <c:pt idx="36">
                  <c:v>3799</c:v>
                </c:pt>
                <c:pt idx="37">
                  <c:v>3509</c:v>
                </c:pt>
                <c:pt idx="38">
                  <c:v>3361</c:v>
                </c:pt>
                <c:pt idx="39">
                  <c:v>3146</c:v>
                </c:pt>
                <c:pt idx="40">
                  <c:v>3461</c:v>
                </c:pt>
                <c:pt idx="41">
                  <c:v>1194</c:v>
                </c:pt>
                <c:pt idx="42">
                  <c:v>1513</c:v>
                </c:pt>
                <c:pt idx="43">
                  <c:v>2121</c:v>
                </c:pt>
                <c:pt idx="44">
                  <c:v>2181</c:v>
                </c:pt>
                <c:pt idx="45">
                  <c:v>2080</c:v>
                </c:pt>
                <c:pt idx="46">
                  <c:v>1423</c:v>
                </c:pt>
                <c:pt idx="47">
                  <c:v>475</c:v>
                </c:pt>
                <c:pt idx="48">
                  <c:v>1774</c:v>
                </c:pt>
                <c:pt idx="49">
                  <c:v>1535</c:v>
                </c:pt>
                <c:pt idx="50">
                  <c:v>2145</c:v>
                </c:pt>
                <c:pt idx="51">
                  <c:v>3918</c:v>
                </c:pt>
                <c:pt idx="52">
                  <c:v>251</c:v>
                </c:pt>
              </c:numCache>
            </c:numRef>
          </c:val>
          <c:smooth val="0"/>
          <c:extLst>
            <c:ext xmlns:c16="http://schemas.microsoft.com/office/drawing/2014/chart" uri="{C3380CC4-5D6E-409C-BE32-E72D297353CC}">
              <c16:uniqueId val="{00000002-2DE4-45C8-9C3B-274BD02C8922}"/>
            </c:ext>
          </c:extLst>
        </c:ser>
        <c:dLbls>
          <c:showLegendKey val="0"/>
          <c:showVal val="0"/>
          <c:showCatName val="0"/>
          <c:showSerName val="0"/>
          <c:showPercent val="0"/>
          <c:showBubbleSize val="0"/>
        </c:dLbls>
        <c:marker val="1"/>
        <c:smooth val="0"/>
        <c:axId val="1890931103"/>
        <c:axId val="1890931519"/>
      </c:lineChart>
      <c:catAx>
        <c:axId val="189093110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0931519"/>
        <c:crosses val="autoZero"/>
        <c:auto val="1"/>
        <c:lblAlgn val="ctr"/>
        <c:lblOffset val="100"/>
        <c:noMultiLvlLbl val="0"/>
      </c:catAx>
      <c:valAx>
        <c:axId val="18909315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0931103"/>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[Covi19India_Dashboard.xlsx]Death % Chart!PivotTable4</c:name>
    <c:fmtId val="7"/>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'Death % Chart'!$B$3</c:f>
              <c:strCache>
                <c:ptCount val="1"/>
                <c:pt idx="0">
                  <c:v>Death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'Death % Chart'!$A$4:$A$7</c:f>
              <c:strCache>
                <c:ptCount val="4"/>
                <c:pt idx="0">
                  <c:v>Category A</c:v>
                </c:pt>
                <c:pt idx="1">
                  <c:v>Category B</c:v>
                </c:pt>
                <c:pt idx="2">
                  <c:v>Category C</c:v>
                </c:pt>
                <c:pt idx="3">
                  <c:v>Category D</c:v>
                </c:pt>
              </c:strCache>
            </c:strRef>
          </c:cat>
          <c:val>
            <c:numRef>
              <c:f>'Death % Chart'!$B$4:$B$7</c:f>
              <c:numCache>
                <c:formatCode>General</c:formatCode>
                <c:ptCount val="4"/>
                <c:pt idx="0">
                  <c:v>1.59</c:v>
                </c:pt>
                <c:pt idx="1">
                  <c:v>1.27</c:v>
                </c:pt>
                <c:pt idx="2">
                  <c:v>1.1100000000000001</c:v>
                </c:pt>
                <c:pt idx="3">
                  <c:v>1.3</c:v>
                </c:pt>
              </c:numCache>
            </c:numRef>
          </c:val>
          <c:extLst>
            <c:ext xmlns:c16="http://schemas.microsoft.com/office/drawing/2014/chart" uri="{C3380CC4-5D6E-409C-BE32-E72D297353CC}">
              <c16:uniqueId val="{00000000-C59C-466D-B283-2EB871565A99}"/>
            </c:ext>
          </c:extLst>
        </c:ser>
        <c:ser>
          <c:idx val="1"/>
          <c:order val="1"/>
          <c:tx>
            <c:strRef>
              <c:f>'Death % Chart'!$C$3</c:f>
              <c:strCache>
                <c:ptCount val="1"/>
                <c:pt idx="0">
                  <c:v>Avg_TestingRatio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'Death % Chart'!$A$4:$A$7</c:f>
              <c:strCache>
                <c:ptCount val="4"/>
                <c:pt idx="0">
                  <c:v>Category A</c:v>
                </c:pt>
                <c:pt idx="1">
                  <c:v>Category B</c:v>
                </c:pt>
                <c:pt idx="2">
                  <c:v>Category C</c:v>
                </c:pt>
                <c:pt idx="3">
                  <c:v>Category D</c:v>
                </c:pt>
              </c:strCache>
            </c:strRef>
          </c:cat>
          <c:val>
            <c:numRef>
              <c:f>'Death % Chart'!$C$4:$C$7</c:f>
              <c:numCache>
                <c:formatCode>General</c:formatCode>
                <c:ptCount val="4"/>
                <c:pt idx="0">
                  <c:v>0.08</c:v>
                </c:pt>
                <c:pt idx="1">
                  <c:v>0.17</c:v>
                </c:pt>
                <c:pt idx="2">
                  <c:v>0.4</c:v>
                </c:pt>
                <c:pt idx="3">
                  <c:v>0.73</c:v>
                </c:pt>
              </c:numCache>
            </c:numRef>
          </c:val>
          <c:extLst>
            <c:ext xmlns:c16="http://schemas.microsoft.com/office/drawing/2014/chart" uri="{C3380CC4-5D6E-409C-BE32-E72D297353CC}">
              <c16:uniqueId val="{00000001-C59C-466D-B283-2EB871565A99}"/>
            </c:ext>
          </c:extLst>
        </c:ser>
        <c:dLbls>
          <c:showLegendKey val="0"/>
          <c:showVal val="0"/>
          <c:showCatName val="0"/>
          <c:showSerName val="0"/>
          <c:showPercent val="0"/>
          <c:showBubbleSize val="0"/>
        </c:dLbls>
        <c:gapWidth val="100"/>
        <c:overlap val="-24"/>
        <c:axId val="2069772160"/>
        <c:axId val="2069762176"/>
      </c:barChart>
      <c:catAx>
        <c:axId val="20697721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9762176"/>
        <c:crosses val="autoZero"/>
        <c:auto val="1"/>
        <c:lblAlgn val="ctr"/>
        <c:lblOffset val="100"/>
        <c:noMultiLvlLbl val="0"/>
      </c:catAx>
      <c:valAx>
        <c:axId val="206976217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 of Death</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977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[Covi19India_Dashboard.xlsx]% Analysis for State!PivotTable2</c:name>
    <c:fmtId val="2"/>
  </c:pivotSource>
  <c:chart>
    <c:autoTitleDeleted val="1"/>
    <c:pivotFmts>
      <c:pivotFmt>
        <c:idx val="0"/>
        <c:spPr>
          <a:solidFill>
            <a:schemeClr val="accent2">
              <a:lumMod val="75000"/>
            </a:schemeClr>
          </a:solidFill>
          <a:ln>
            <a:solidFill>
              <a:schemeClr val="accent2">
                <a:lumMod val="75000"/>
              </a:schemeClr>
            </a:solidFill>
          </a:ln>
          <a:effectLst>
            <a:outerShdw blurRad="57150" dist="19050" dir="5400000" algn="ctr" rotWithShape="0">
              <a:srgbClr val="000000">
                <a:alpha val="63000"/>
              </a:srgbClr>
            </a:outerShdw>
          </a:effectLst>
          <a:sp3d>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solidFill>
              <a:srgbClr val="002060"/>
            </a:solidFill>
          </a:ln>
          <a:effectLst>
            <a:outerShdw blurRad="57150" dist="19050" dir="5400000" algn="ctr" rotWithShape="0">
              <a:srgbClr val="000000">
                <a:alpha val="63000"/>
              </a:srgbClr>
            </a:outerShdw>
          </a:effectLst>
          <a:sp3d>
            <a:contourClr>
              <a:srgbClr val="00206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solidFill>
              <a:srgbClr val="FF0000"/>
            </a:solidFill>
          </a:ln>
          <a:effectLst>
            <a:outerShdw blurRad="57150" dist="19050" dir="5400000" algn="ctr" rotWithShape="0">
              <a:srgbClr val="000000">
                <a:alpha val="63000"/>
              </a:srgbClr>
            </a:outerShdw>
          </a:effectLst>
          <a:sp3d>
            <a:contourClr>
              <a:srgbClr val="FF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solidFill>
              <a:schemeClr val="accent2">
                <a:lumMod val="75000"/>
              </a:schemeClr>
            </a:solidFill>
          </a:ln>
          <a:effectLst>
            <a:outerShdw blurRad="57150" dist="19050" dir="5400000" algn="ctr" rotWithShape="0">
              <a:srgbClr val="000000">
                <a:alpha val="63000"/>
              </a:srgbClr>
            </a:outerShdw>
          </a:effectLst>
          <a:sp3d>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2060"/>
          </a:solidFill>
          <a:ln>
            <a:solidFill>
              <a:srgbClr val="002060"/>
            </a:solidFill>
          </a:ln>
          <a:effectLst>
            <a:outerShdw blurRad="57150" dist="19050" dir="5400000" algn="ctr" rotWithShape="0">
              <a:srgbClr val="000000">
                <a:alpha val="63000"/>
              </a:srgbClr>
            </a:outerShdw>
          </a:effectLst>
          <a:sp3d>
            <a:contourClr>
              <a:srgbClr val="00206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0000"/>
          </a:solidFill>
          <a:ln>
            <a:solidFill>
              <a:srgbClr val="FF0000"/>
            </a:solidFill>
          </a:ln>
          <a:effectLst>
            <a:outerShdw blurRad="57150" dist="19050" dir="5400000" algn="ctr" rotWithShape="0">
              <a:srgbClr val="000000">
                <a:alpha val="63000"/>
              </a:srgbClr>
            </a:outerShdw>
          </a:effectLst>
          <a:sp3d>
            <a:contourClr>
              <a:srgbClr val="FF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3145493267524833E-2"/>
          <c:y val="0.17129629629629628"/>
          <c:w val="0.82019787849099512"/>
          <c:h val="0.7150080198308546"/>
        </c:manualLayout>
      </c:layout>
      <c:bar3DChart>
        <c:barDir val="col"/>
        <c:grouping val="clustered"/>
        <c:varyColors val="0"/>
        <c:ser>
          <c:idx val="0"/>
          <c:order val="0"/>
          <c:tx>
            <c:strRef>
              <c:f>'% Analysis for State'!$B$3</c:f>
              <c:strCache>
                <c:ptCount val="1"/>
                <c:pt idx="0">
                  <c:v> Population Effected %</c:v>
                </c:pt>
              </c:strCache>
            </c:strRef>
          </c:tx>
          <c:spPr>
            <a:solidFill>
              <a:schemeClr val="accent2">
                <a:lumMod val="75000"/>
              </a:schemeClr>
            </a:solidFill>
            <a:ln>
              <a:solidFill>
                <a:schemeClr val="accent2">
                  <a:lumMod val="75000"/>
                </a:schemeClr>
              </a:solidFill>
            </a:ln>
            <a:effectLst>
              <a:outerShdw blurRad="57150" dist="19050" dir="5400000" algn="ctr" rotWithShape="0">
                <a:srgbClr val="000000">
                  <a:alpha val="63000"/>
                </a:srgbClr>
              </a:outerShdw>
            </a:effectLst>
            <a:sp3d>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 Analysis for State'!$A$4</c:f>
              <c:strCache>
                <c:ptCount val="1"/>
                <c:pt idx="0">
                  <c:v>MZ</c:v>
                </c:pt>
              </c:strCache>
            </c:strRef>
          </c:cat>
          <c:val>
            <c:numRef>
              <c:f>'% Analysis for State'!$B$4</c:f>
              <c:numCache>
                <c:formatCode>General</c:formatCode>
                <c:ptCount val="1"/>
                <c:pt idx="0">
                  <c:v>10.18</c:v>
                </c:pt>
              </c:numCache>
            </c:numRef>
          </c:val>
          <c:extLst>
            <c:ext xmlns:c16="http://schemas.microsoft.com/office/drawing/2014/chart" uri="{C3380CC4-5D6E-409C-BE32-E72D297353CC}">
              <c16:uniqueId val="{00000000-7A98-4FC4-A59A-2A3A734F6E33}"/>
            </c:ext>
          </c:extLst>
        </c:ser>
        <c:ser>
          <c:idx val="1"/>
          <c:order val="1"/>
          <c:tx>
            <c:strRef>
              <c:f>'% Analysis for State'!$C$3</c:f>
              <c:strCache>
                <c:ptCount val="1"/>
                <c:pt idx="0">
                  <c:v> Recovery %</c:v>
                </c:pt>
              </c:strCache>
            </c:strRef>
          </c:tx>
          <c:spPr>
            <a:solidFill>
              <a:srgbClr val="002060"/>
            </a:solidFill>
            <a:ln>
              <a:solidFill>
                <a:srgbClr val="002060"/>
              </a:solidFill>
            </a:ln>
            <a:effectLst>
              <a:outerShdw blurRad="57150" dist="19050" dir="5400000" algn="ctr" rotWithShape="0">
                <a:srgbClr val="000000">
                  <a:alpha val="63000"/>
                </a:srgbClr>
              </a:outerShdw>
            </a:effectLst>
            <a:sp3d>
              <a:contourClr>
                <a:srgbClr val="002060"/>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 Analysis for State'!$A$4</c:f>
              <c:strCache>
                <c:ptCount val="1"/>
                <c:pt idx="0">
                  <c:v>MZ</c:v>
                </c:pt>
              </c:strCache>
            </c:strRef>
          </c:cat>
          <c:val>
            <c:numRef>
              <c:f>'% Analysis for State'!$C$4</c:f>
              <c:numCache>
                <c:formatCode>General</c:formatCode>
                <c:ptCount val="1"/>
                <c:pt idx="0">
                  <c:v>94.44</c:v>
                </c:pt>
              </c:numCache>
            </c:numRef>
          </c:val>
          <c:extLst>
            <c:ext xmlns:c16="http://schemas.microsoft.com/office/drawing/2014/chart" uri="{C3380CC4-5D6E-409C-BE32-E72D297353CC}">
              <c16:uniqueId val="{00000001-7A98-4FC4-A59A-2A3A734F6E33}"/>
            </c:ext>
          </c:extLst>
        </c:ser>
        <c:ser>
          <c:idx val="2"/>
          <c:order val="2"/>
          <c:tx>
            <c:strRef>
              <c:f>'% Analysis for State'!$D$3</c:f>
              <c:strCache>
                <c:ptCount val="1"/>
                <c:pt idx="0">
                  <c:v> Death %</c:v>
                </c:pt>
              </c:strCache>
            </c:strRef>
          </c:tx>
          <c:spPr>
            <a:solidFill>
              <a:srgbClr val="FF0000"/>
            </a:solidFill>
            <a:ln>
              <a:solidFill>
                <a:srgbClr val="FF0000"/>
              </a:solidFill>
            </a:ln>
            <a:effectLst>
              <a:outerShdw blurRad="57150" dist="19050" dir="5400000" algn="ctr" rotWithShape="0">
                <a:srgbClr val="000000">
                  <a:alpha val="63000"/>
                </a:srgbClr>
              </a:outerShdw>
            </a:effectLst>
            <a:sp3d>
              <a:contourClr>
                <a:srgbClr val="FF0000"/>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 Analysis for State'!$A$4</c:f>
              <c:strCache>
                <c:ptCount val="1"/>
                <c:pt idx="0">
                  <c:v>MZ</c:v>
                </c:pt>
              </c:strCache>
            </c:strRef>
          </c:cat>
          <c:val>
            <c:numRef>
              <c:f>'% Analysis for State'!$D$4</c:f>
              <c:numCache>
                <c:formatCode>General</c:formatCode>
                <c:ptCount val="1"/>
                <c:pt idx="0">
                  <c:v>0.36</c:v>
                </c:pt>
              </c:numCache>
            </c:numRef>
          </c:val>
          <c:extLst>
            <c:ext xmlns:c16="http://schemas.microsoft.com/office/drawing/2014/chart" uri="{C3380CC4-5D6E-409C-BE32-E72D297353CC}">
              <c16:uniqueId val="{00000002-7A98-4FC4-A59A-2A3A734F6E33}"/>
            </c:ext>
          </c:extLst>
        </c:ser>
        <c:ser>
          <c:idx val="3"/>
          <c:order val="3"/>
          <c:tx>
            <c:strRef>
              <c:f>'% Analysis for State'!$E$3</c:f>
              <c:strCache>
                <c:ptCount val="1"/>
                <c:pt idx="0">
                  <c:v> % of Population Vaccinated1</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 Analysis for State'!$A$4</c:f>
              <c:strCache>
                <c:ptCount val="1"/>
                <c:pt idx="0">
                  <c:v>MZ</c:v>
                </c:pt>
              </c:strCache>
            </c:strRef>
          </c:cat>
          <c:val>
            <c:numRef>
              <c:f>'% Analysis for State'!$E$4</c:f>
              <c:numCache>
                <c:formatCode>General</c:formatCode>
                <c:ptCount val="1"/>
                <c:pt idx="0">
                  <c:v>59.7</c:v>
                </c:pt>
              </c:numCache>
            </c:numRef>
          </c:val>
          <c:extLst>
            <c:ext xmlns:c16="http://schemas.microsoft.com/office/drawing/2014/chart" uri="{C3380CC4-5D6E-409C-BE32-E72D297353CC}">
              <c16:uniqueId val="{00000003-7A98-4FC4-A59A-2A3A734F6E33}"/>
            </c:ext>
          </c:extLst>
        </c:ser>
        <c:ser>
          <c:idx val="4"/>
          <c:order val="4"/>
          <c:tx>
            <c:strRef>
              <c:f>'% Analysis for State'!$F$3</c:f>
              <c:strCache>
                <c:ptCount val="1"/>
                <c:pt idx="0">
                  <c:v> % of Population Fully Vaccinated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 Analysis for State'!$A$4</c:f>
              <c:strCache>
                <c:ptCount val="1"/>
                <c:pt idx="0">
                  <c:v>MZ</c:v>
                </c:pt>
              </c:strCache>
            </c:strRef>
          </c:cat>
          <c:val>
            <c:numRef>
              <c:f>'% Analysis for State'!$F$4</c:f>
              <c:numCache>
                <c:formatCode>General</c:formatCode>
                <c:ptCount val="1"/>
                <c:pt idx="0">
                  <c:v>42.96</c:v>
                </c:pt>
              </c:numCache>
            </c:numRef>
          </c:val>
          <c:extLst>
            <c:ext xmlns:c16="http://schemas.microsoft.com/office/drawing/2014/chart" uri="{C3380CC4-5D6E-409C-BE32-E72D297353CC}">
              <c16:uniqueId val="{00000004-7A98-4FC4-A59A-2A3A734F6E33}"/>
            </c:ext>
          </c:extLst>
        </c:ser>
        <c:dLbls>
          <c:showLegendKey val="0"/>
          <c:showVal val="1"/>
          <c:showCatName val="0"/>
          <c:showSerName val="0"/>
          <c:showPercent val="0"/>
          <c:showBubbleSize val="0"/>
        </c:dLbls>
        <c:gapWidth val="150"/>
        <c:shape val="box"/>
        <c:axId val="655390047"/>
        <c:axId val="655393791"/>
        <c:axId val="0"/>
      </c:bar3DChart>
      <c:catAx>
        <c:axId val="6553900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5393791"/>
        <c:crosses val="autoZero"/>
        <c:auto val="1"/>
        <c:lblAlgn val="ctr"/>
        <c:lblOffset val="100"/>
        <c:noMultiLvlLbl val="0"/>
      </c:catAx>
      <c:valAx>
        <c:axId val="6553937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5390047"/>
        <c:crosses val="autoZero"/>
        <c:crossBetween val="between"/>
      </c:valAx>
      <c:spPr>
        <a:noFill/>
        <a:ln>
          <a:noFill/>
        </a:ln>
        <a:effectLst/>
      </c:spPr>
    </c:plotArea>
    <c:legend>
      <c:legendPos val="r"/>
      <c:layout>
        <c:manualLayout>
          <c:xMode val="edge"/>
          <c:yMode val="edge"/>
          <c:x val="2.7998717902197708E-2"/>
          <c:y val="3.7602070574511521E-3"/>
          <c:w val="0.94986755687797075"/>
          <c:h val="9.433143773694953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[Covi19India_Dashboard.xlsx]% Analysis for State!PivotTable6</c:name>
    <c:fmtId val="2"/>
  </c:pivotSource>
  <c:chart>
    <c:autoTitleDeleted val="0"/>
    <c:pivotFmts>
      <c:pivotFmt>
        <c:idx val="0"/>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844959161126759E-2"/>
          <c:y val="0.25925925925925924"/>
          <c:w val="0.90187798149318932"/>
          <c:h val="0.63334135316418771"/>
        </c:manualLayout>
      </c:layout>
      <c:lineChart>
        <c:grouping val="standard"/>
        <c:varyColors val="0"/>
        <c:ser>
          <c:idx val="0"/>
          <c:order val="0"/>
          <c:tx>
            <c:strRef>
              <c:f>'% Analysis for State'!$B$30</c:f>
              <c:strCache>
                <c:ptCount val="1"/>
                <c:pt idx="0">
                  <c:v> Population Effected %</c:v>
                </c:pt>
              </c:strCache>
            </c:strRef>
          </c:tx>
          <c:spPr>
            <a:ln w="28575" cap="rnd">
              <a:solidFill>
                <a:schemeClr val="accent2">
                  <a:lumMod val="75000"/>
                </a:schemeClr>
              </a:solidFill>
              <a:round/>
            </a:ln>
            <a:effectLst/>
          </c:spPr>
          <c:marker>
            <c:symbol val="none"/>
          </c:marker>
          <c:cat>
            <c:strRef>
              <c:f>'% Analysis for State'!$A$31:$A$66</c:f>
              <c:strCache>
                <c:ptCount val="36"/>
                <c:pt idx="0">
                  <c:v>AN</c:v>
                </c:pt>
                <c:pt idx="1">
                  <c:v>AP</c:v>
                </c:pt>
                <c:pt idx="2">
                  <c:v>AR</c:v>
                </c:pt>
                <c:pt idx="3">
                  <c:v>AS</c:v>
                </c:pt>
                <c:pt idx="4">
                  <c:v>BR</c:v>
                </c:pt>
                <c:pt idx="5">
                  <c:v>CH</c:v>
                </c:pt>
                <c:pt idx="6">
                  <c:v>CT</c:v>
                </c:pt>
                <c:pt idx="7">
                  <c:v>DL</c:v>
                </c:pt>
                <c:pt idx="8">
                  <c:v>DN</c:v>
                </c:pt>
                <c:pt idx="9">
                  <c:v>GA</c:v>
                </c:pt>
                <c:pt idx="10">
                  <c:v>GJ</c:v>
                </c:pt>
                <c:pt idx="11">
                  <c:v>HP</c:v>
                </c:pt>
                <c:pt idx="12">
                  <c:v>HR</c:v>
                </c:pt>
                <c:pt idx="13">
                  <c:v>JH</c:v>
                </c:pt>
                <c:pt idx="14">
                  <c:v>JK</c:v>
                </c:pt>
                <c:pt idx="15">
                  <c:v>KA</c:v>
                </c:pt>
                <c:pt idx="16">
                  <c:v>KL</c:v>
                </c:pt>
                <c:pt idx="17">
                  <c:v>LA</c:v>
                </c:pt>
                <c:pt idx="18">
                  <c:v>LD</c:v>
                </c:pt>
                <c:pt idx="19">
                  <c:v>MH</c:v>
                </c:pt>
                <c:pt idx="20">
                  <c:v>ML</c:v>
                </c:pt>
                <c:pt idx="21">
                  <c:v>MN</c:v>
                </c:pt>
                <c:pt idx="22">
                  <c:v>MP</c:v>
                </c:pt>
                <c:pt idx="23">
                  <c:v>MZ</c:v>
                </c:pt>
                <c:pt idx="24">
                  <c:v>NL</c:v>
                </c:pt>
                <c:pt idx="25">
                  <c:v>OR</c:v>
                </c:pt>
                <c:pt idx="26">
                  <c:v>PB</c:v>
                </c:pt>
                <c:pt idx="27">
                  <c:v>PY</c:v>
                </c:pt>
                <c:pt idx="28">
                  <c:v>RJ</c:v>
                </c:pt>
                <c:pt idx="29">
                  <c:v>SK</c:v>
                </c:pt>
                <c:pt idx="30">
                  <c:v>TG</c:v>
                </c:pt>
                <c:pt idx="31">
                  <c:v>TN</c:v>
                </c:pt>
                <c:pt idx="32">
                  <c:v>TR</c:v>
                </c:pt>
                <c:pt idx="33">
                  <c:v>UP</c:v>
                </c:pt>
                <c:pt idx="34">
                  <c:v>UT</c:v>
                </c:pt>
                <c:pt idx="35">
                  <c:v>WB</c:v>
                </c:pt>
              </c:strCache>
            </c:strRef>
          </c:cat>
          <c:val>
            <c:numRef>
              <c:f>'% Analysis for State'!$B$31:$B$66</c:f>
              <c:numCache>
                <c:formatCode>General</c:formatCode>
                <c:ptCount val="36"/>
                <c:pt idx="0">
                  <c:v>1.93</c:v>
                </c:pt>
                <c:pt idx="1">
                  <c:v>3.96</c:v>
                </c:pt>
                <c:pt idx="2">
                  <c:v>3.67</c:v>
                </c:pt>
                <c:pt idx="3">
                  <c:v>1.78</c:v>
                </c:pt>
                <c:pt idx="4">
                  <c:v>0.61</c:v>
                </c:pt>
                <c:pt idx="5">
                  <c:v>5.54</c:v>
                </c:pt>
                <c:pt idx="6">
                  <c:v>3.5</c:v>
                </c:pt>
                <c:pt idx="7">
                  <c:v>7.27</c:v>
                </c:pt>
                <c:pt idx="8">
                  <c:v>1.1100000000000001</c:v>
                </c:pt>
                <c:pt idx="9">
                  <c:v>11.57</c:v>
                </c:pt>
                <c:pt idx="10">
                  <c:v>1.22</c:v>
                </c:pt>
                <c:pt idx="11">
                  <c:v>3.07</c:v>
                </c:pt>
                <c:pt idx="12">
                  <c:v>2.69</c:v>
                </c:pt>
                <c:pt idx="13">
                  <c:v>0.93</c:v>
                </c:pt>
                <c:pt idx="14">
                  <c:v>2.52</c:v>
                </c:pt>
                <c:pt idx="15">
                  <c:v>4.54</c:v>
                </c:pt>
                <c:pt idx="16">
                  <c:v>14.15</c:v>
                </c:pt>
                <c:pt idx="17">
                  <c:v>7.15</c:v>
                </c:pt>
                <c:pt idx="18">
                  <c:v>15.24</c:v>
                </c:pt>
                <c:pt idx="19">
                  <c:v>5.41</c:v>
                </c:pt>
                <c:pt idx="20">
                  <c:v>2.59</c:v>
                </c:pt>
                <c:pt idx="21">
                  <c:v>3.99</c:v>
                </c:pt>
                <c:pt idx="22">
                  <c:v>0.96</c:v>
                </c:pt>
                <c:pt idx="23">
                  <c:v>10.18</c:v>
                </c:pt>
                <c:pt idx="24">
                  <c:v>1.48</c:v>
                </c:pt>
                <c:pt idx="25">
                  <c:v>2.38</c:v>
                </c:pt>
                <c:pt idx="26">
                  <c:v>2.02</c:v>
                </c:pt>
                <c:pt idx="27">
                  <c:v>8.51</c:v>
                </c:pt>
                <c:pt idx="28">
                  <c:v>1.24</c:v>
                </c:pt>
                <c:pt idx="29">
                  <c:v>4.82</c:v>
                </c:pt>
                <c:pt idx="30">
                  <c:v>1.8</c:v>
                </c:pt>
                <c:pt idx="31">
                  <c:v>3.57</c:v>
                </c:pt>
                <c:pt idx="32">
                  <c:v>2.12</c:v>
                </c:pt>
                <c:pt idx="33">
                  <c:v>0.76</c:v>
                </c:pt>
                <c:pt idx="34">
                  <c:v>3.09</c:v>
                </c:pt>
                <c:pt idx="35">
                  <c:v>1.64</c:v>
                </c:pt>
              </c:numCache>
            </c:numRef>
          </c:val>
          <c:smooth val="0"/>
          <c:extLst>
            <c:ext xmlns:c16="http://schemas.microsoft.com/office/drawing/2014/chart" uri="{C3380CC4-5D6E-409C-BE32-E72D297353CC}">
              <c16:uniqueId val="{00000000-BD5F-44B7-A762-935D8E7120A7}"/>
            </c:ext>
          </c:extLst>
        </c:ser>
        <c:ser>
          <c:idx val="1"/>
          <c:order val="1"/>
          <c:tx>
            <c:strRef>
              <c:f>'% Analysis for State'!$C$30</c:f>
              <c:strCache>
                <c:ptCount val="1"/>
                <c:pt idx="0">
                  <c:v> Recovery %</c:v>
                </c:pt>
              </c:strCache>
            </c:strRef>
          </c:tx>
          <c:spPr>
            <a:ln w="28575" cap="rnd">
              <a:solidFill>
                <a:srgbClr val="002060"/>
              </a:solidFill>
              <a:round/>
            </a:ln>
            <a:effectLst/>
          </c:spPr>
          <c:marker>
            <c:symbol val="none"/>
          </c:marker>
          <c:cat>
            <c:strRef>
              <c:f>'% Analysis for State'!$A$31:$A$66</c:f>
              <c:strCache>
                <c:ptCount val="36"/>
                <c:pt idx="0">
                  <c:v>AN</c:v>
                </c:pt>
                <c:pt idx="1">
                  <c:v>AP</c:v>
                </c:pt>
                <c:pt idx="2">
                  <c:v>AR</c:v>
                </c:pt>
                <c:pt idx="3">
                  <c:v>AS</c:v>
                </c:pt>
                <c:pt idx="4">
                  <c:v>BR</c:v>
                </c:pt>
                <c:pt idx="5">
                  <c:v>CH</c:v>
                </c:pt>
                <c:pt idx="6">
                  <c:v>CT</c:v>
                </c:pt>
                <c:pt idx="7">
                  <c:v>DL</c:v>
                </c:pt>
                <c:pt idx="8">
                  <c:v>DN</c:v>
                </c:pt>
                <c:pt idx="9">
                  <c:v>GA</c:v>
                </c:pt>
                <c:pt idx="10">
                  <c:v>GJ</c:v>
                </c:pt>
                <c:pt idx="11">
                  <c:v>HP</c:v>
                </c:pt>
                <c:pt idx="12">
                  <c:v>HR</c:v>
                </c:pt>
                <c:pt idx="13">
                  <c:v>JH</c:v>
                </c:pt>
                <c:pt idx="14">
                  <c:v>JK</c:v>
                </c:pt>
                <c:pt idx="15">
                  <c:v>KA</c:v>
                </c:pt>
                <c:pt idx="16">
                  <c:v>KL</c:v>
                </c:pt>
                <c:pt idx="17">
                  <c:v>LA</c:v>
                </c:pt>
                <c:pt idx="18">
                  <c:v>LD</c:v>
                </c:pt>
                <c:pt idx="19">
                  <c:v>MH</c:v>
                </c:pt>
                <c:pt idx="20">
                  <c:v>ML</c:v>
                </c:pt>
                <c:pt idx="21">
                  <c:v>MN</c:v>
                </c:pt>
                <c:pt idx="22">
                  <c:v>MP</c:v>
                </c:pt>
                <c:pt idx="23">
                  <c:v>MZ</c:v>
                </c:pt>
                <c:pt idx="24">
                  <c:v>NL</c:v>
                </c:pt>
                <c:pt idx="25">
                  <c:v>OR</c:v>
                </c:pt>
                <c:pt idx="26">
                  <c:v>PB</c:v>
                </c:pt>
                <c:pt idx="27">
                  <c:v>PY</c:v>
                </c:pt>
                <c:pt idx="28">
                  <c:v>RJ</c:v>
                </c:pt>
                <c:pt idx="29">
                  <c:v>SK</c:v>
                </c:pt>
                <c:pt idx="30">
                  <c:v>TG</c:v>
                </c:pt>
                <c:pt idx="31">
                  <c:v>TN</c:v>
                </c:pt>
                <c:pt idx="32">
                  <c:v>TR</c:v>
                </c:pt>
                <c:pt idx="33">
                  <c:v>UP</c:v>
                </c:pt>
                <c:pt idx="34">
                  <c:v>UT</c:v>
                </c:pt>
                <c:pt idx="35">
                  <c:v>WB</c:v>
                </c:pt>
              </c:strCache>
            </c:strRef>
          </c:cat>
          <c:val>
            <c:numRef>
              <c:f>'% Analysis for State'!$C$31:$C$66</c:f>
              <c:numCache>
                <c:formatCode>General</c:formatCode>
                <c:ptCount val="36"/>
                <c:pt idx="0">
                  <c:v>98.26</c:v>
                </c:pt>
                <c:pt idx="1">
                  <c:v>99.09</c:v>
                </c:pt>
                <c:pt idx="2">
                  <c:v>99.31</c:v>
                </c:pt>
                <c:pt idx="3">
                  <c:v>98.42</c:v>
                </c:pt>
                <c:pt idx="4">
                  <c:v>98.66</c:v>
                </c:pt>
                <c:pt idx="5">
                  <c:v>98.69</c:v>
                </c:pt>
                <c:pt idx="6">
                  <c:v>98.62</c:v>
                </c:pt>
                <c:pt idx="7">
                  <c:v>98.23</c:v>
                </c:pt>
                <c:pt idx="8">
                  <c:v>99.65</c:v>
                </c:pt>
                <c:pt idx="9">
                  <c:v>97.91</c:v>
                </c:pt>
                <c:pt idx="10">
                  <c:v>98.75</c:v>
                </c:pt>
                <c:pt idx="11">
                  <c:v>97.46</c:v>
                </c:pt>
                <c:pt idx="12">
                  <c:v>98.68</c:v>
                </c:pt>
                <c:pt idx="13">
                  <c:v>98.5</c:v>
                </c:pt>
                <c:pt idx="14">
                  <c:v>98.39</c:v>
                </c:pt>
                <c:pt idx="15">
                  <c:v>98.44</c:v>
                </c:pt>
                <c:pt idx="16">
                  <c:v>97.76</c:v>
                </c:pt>
                <c:pt idx="17">
                  <c:v>98.69</c:v>
                </c:pt>
                <c:pt idx="18">
                  <c:v>99.08</c:v>
                </c:pt>
                <c:pt idx="19">
                  <c:v>97.57</c:v>
                </c:pt>
                <c:pt idx="20">
                  <c:v>97.75</c:v>
                </c:pt>
                <c:pt idx="21">
                  <c:v>97.88</c:v>
                </c:pt>
                <c:pt idx="22">
                  <c:v>98.66</c:v>
                </c:pt>
                <c:pt idx="23">
                  <c:v>94.44</c:v>
                </c:pt>
                <c:pt idx="24">
                  <c:v>93.91</c:v>
                </c:pt>
                <c:pt idx="25">
                  <c:v>98.82</c:v>
                </c:pt>
                <c:pt idx="26">
                  <c:v>97.21</c:v>
                </c:pt>
                <c:pt idx="27">
                  <c:v>98.21</c:v>
                </c:pt>
                <c:pt idx="28">
                  <c:v>99.06</c:v>
                </c:pt>
                <c:pt idx="29">
                  <c:v>97.14</c:v>
                </c:pt>
                <c:pt idx="30">
                  <c:v>98.81</c:v>
                </c:pt>
                <c:pt idx="31">
                  <c:v>98.24</c:v>
                </c:pt>
                <c:pt idx="32">
                  <c:v>98.81</c:v>
                </c:pt>
                <c:pt idx="33">
                  <c:v>98.65</c:v>
                </c:pt>
                <c:pt idx="34">
                  <c:v>96.02</c:v>
                </c:pt>
                <c:pt idx="35">
                  <c:v>98.28</c:v>
                </c:pt>
              </c:numCache>
            </c:numRef>
          </c:val>
          <c:smooth val="0"/>
          <c:extLst>
            <c:ext xmlns:c16="http://schemas.microsoft.com/office/drawing/2014/chart" uri="{C3380CC4-5D6E-409C-BE32-E72D297353CC}">
              <c16:uniqueId val="{00000001-BD5F-44B7-A762-935D8E7120A7}"/>
            </c:ext>
          </c:extLst>
        </c:ser>
        <c:ser>
          <c:idx val="2"/>
          <c:order val="2"/>
          <c:tx>
            <c:strRef>
              <c:f>'% Analysis for State'!$D$30</c:f>
              <c:strCache>
                <c:ptCount val="1"/>
                <c:pt idx="0">
                  <c:v> Death %</c:v>
                </c:pt>
              </c:strCache>
            </c:strRef>
          </c:tx>
          <c:spPr>
            <a:ln w="28575" cap="rnd">
              <a:solidFill>
                <a:srgbClr val="FF0000"/>
              </a:solidFill>
              <a:round/>
            </a:ln>
            <a:effectLst/>
          </c:spPr>
          <c:marker>
            <c:symbol val="none"/>
          </c:marker>
          <c:cat>
            <c:strRef>
              <c:f>'% Analysis for State'!$A$31:$A$66</c:f>
              <c:strCache>
                <c:ptCount val="36"/>
                <c:pt idx="0">
                  <c:v>AN</c:v>
                </c:pt>
                <c:pt idx="1">
                  <c:v>AP</c:v>
                </c:pt>
                <c:pt idx="2">
                  <c:v>AR</c:v>
                </c:pt>
                <c:pt idx="3">
                  <c:v>AS</c:v>
                </c:pt>
                <c:pt idx="4">
                  <c:v>BR</c:v>
                </c:pt>
                <c:pt idx="5">
                  <c:v>CH</c:v>
                </c:pt>
                <c:pt idx="6">
                  <c:v>CT</c:v>
                </c:pt>
                <c:pt idx="7">
                  <c:v>DL</c:v>
                </c:pt>
                <c:pt idx="8">
                  <c:v>DN</c:v>
                </c:pt>
                <c:pt idx="9">
                  <c:v>GA</c:v>
                </c:pt>
                <c:pt idx="10">
                  <c:v>GJ</c:v>
                </c:pt>
                <c:pt idx="11">
                  <c:v>HP</c:v>
                </c:pt>
                <c:pt idx="12">
                  <c:v>HR</c:v>
                </c:pt>
                <c:pt idx="13">
                  <c:v>JH</c:v>
                </c:pt>
                <c:pt idx="14">
                  <c:v>JK</c:v>
                </c:pt>
                <c:pt idx="15">
                  <c:v>KA</c:v>
                </c:pt>
                <c:pt idx="16">
                  <c:v>KL</c:v>
                </c:pt>
                <c:pt idx="17">
                  <c:v>LA</c:v>
                </c:pt>
                <c:pt idx="18">
                  <c:v>LD</c:v>
                </c:pt>
                <c:pt idx="19">
                  <c:v>MH</c:v>
                </c:pt>
                <c:pt idx="20">
                  <c:v>ML</c:v>
                </c:pt>
                <c:pt idx="21">
                  <c:v>MN</c:v>
                </c:pt>
                <c:pt idx="22">
                  <c:v>MP</c:v>
                </c:pt>
                <c:pt idx="23">
                  <c:v>MZ</c:v>
                </c:pt>
                <c:pt idx="24">
                  <c:v>NL</c:v>
                </c:pt>
                <c:pt idx="25">
                  <c:v>OR</c:v>
                </c:pt>
                <c:pt idx="26">
                  <c:v>PB</c:v>
                </c:pt>
                <c:pt idx="27">
                  <c:v>PY</c:v>
                </c:pt>
                <c:pt idx="28">
                  <c:v>RJ</c:v>
                </c:pt>
                <c:pt idx="29">
                  <c:v>SK</c:v>
                </c:pt>
                <c:pt idx="30">
                  <c:v>TG</c:v>
                </c:pt>
                <c:pt idx="31">
                  <c:v>TN</c:v>
                </c:pt>
                <c:pt idx="32">
                  <c:v>TR</c:v>
                </c:pt>
                <c:pt idx="33">
                  <c:v>UP</c:v>
                </c:pt>
                <c:pt idx="34">
                  <c:v>UT</c:v>
                </c:pt>
                <c:pt idx="35">
                  <c:v>WB</c:v>
                </c:pt>
              </c:strCache>
            </c:strRef>
          </c:cat>
          <c:val>
            <c:numRef>
              <c:f>'% Analysis for State'!$D$31:$D$66</c:f>
              <c:numCache>
                <c:formatCode>General</c:formatCode>
                <c:ptCount val="36"/>
                <c:pt idx="0">
                  <c:v>1.69</c:v>
                </c:pt>
                <c:pt idx="1">
                  <c:v>0.7</c:v>
                </c:pt>
                <c:pt idx="2">
                  <c:v>0.51</c:v>
                </c:pt>
                <c:pt idx="3">
                  <c:v>0.98</c:v>
                </c:pt>
                <c:pt idx="4">
                  <c:v>1.33</c:v>
                </c:pt>
                <c:pt idx="5">
                  <c:v>1.25</c:v>
                </c:pt>
                <c:pt idx="6">
                  <c:v>1.35</c:v>
                </c:pt>
                <c:pt idx="7">
                  <c:v>1.74</c:v>
                </c:pt>
                <c:pt idx="8">
                  <c:v>0.04</c:v>
                </c:pt>
                <c:pt idx="9">
                  <c:v>1.89</c:v>
                </c:pt>
                <c:pt idx="10">
                  <c:v>1.22</c:v>
                </c:pt>
                <c:pt idx="11">
                  <c:v>1.67</c:v>
                </c:pt>
                <c:pt idx="12">
                  <c:v>1.3</c:v>
                </c:pt>
                <c:pt idx="13">
                  <c:v>1.47</c:v>
                </c:pt>
                <c:pt idx="14">
                  <c:v>1.33</c:v>
                </c:pt>
                <c:pt idx="15">
                  <c:v>1.27</c:v>
                </c:pt>
                <c:pt idx="16">
                  <c:v>0.64</c:v>
                </c:pt>
                <c:pt idx="17">
                  <c:v>0.99</c:v>
                </c:pt>
                <c:pt idx="18">
                  <c:v>0.49</c:v>
                </c:pt>
                <c:pt idx="19">
                  <c:v>2.12</c:v>
                </c:pt>
                <c:pt idx="20">
                  <c:v>1.73</c:v>
                </c:pt>
                <c:pt idx="21">
                  <c:v>1.55</c:v>
                </c:pt>
                <c:pt idx="22">
                  <c:v>1.33</c:v>
                </c:pt>
                <c:pt idx="23">
                  <c:v>0.36</c:v>
                </c:pt>
                <c:pt idx="24">
                  <c:v>2.15</c:v>
                </c:pt>
                <c:pt idx="25">
                  <c:v>0.81</c:v>
                </c:pt>
                <c:pt idx="26">
                  <c:v>2.75</c:v>
                </c:pt>
                <c:pt idx="27">
                  <c:v>1.45</c:v>
                </c:pt>
                <c:pt idx="28">
                  <c:v>0.94</c:v>
                </c:pt>
                <c:pt idx="29">
                  <c:v>1.24</c:v>
                </c:pt>
                <c:pt idx="30">
                  <c:v>0.59</c:v>
                </c:pt>
                <c:pt idx="31">
                  <c:v>1.34</c:v>
                </c:pt>
                <c:pt idx="32">
                  <c:v>0.96</c:v>
                </c:pt>
                <c:pt idx="33">
                  <c:v>1.34</c:v>
                </c:pt>
                <c:pt idx="34">
                  <c:v>2.15</c:v>
                </c:pt>
                <c:pt idx="35">
                  <c:v>1.2</c:v>
                </c:pt>
              </c:numCache>
            </c:numRef>
          </c:val>
          <c:smooth val="0"/>
          <c:extLst>
            <c:ext xmlns:c16="http://schemas.microsoft.com/office/drawing/2014/chart" uri="{C3380CC4-5D6E-409C-BE32-E72D297353CC}">
              <c16:uniqueId val="{00000002-BD5F-44B7-A762-935D8E7120A7}"/>
            </c:ext>
          </c:extLst>
        </c:ser>
        <c:ser>
          <c:idx val="3"/>
          <c:order val="3"/>
          <c:tx>
            <c:strRef>
              <c:f>'% Analysis for State'!$E$30</c:f>
              <c:strCache>
                <c:ptCount val="1"/>
                <c:pt idx="0">
                  <c:v> % of Population Vaccinated1</c:v>
                </c:pt>
              </c:strCache>
            </c:strRef>
          </c:tx>
          <c:spPr>
            <a:ln w="28575" cap="rnd">
              <a:solidFill>
                <a:schemeClr val="accent4"/>
              </a:solidFill>
              <a:round/>
            </a:ln>
            <a:effectLst/>
          </c:spPr>
          <c:marker>
            <c:symbol val="none"/>
          </c:marker>
          <c:cat>
            <c:strRef>
              <c:f>'% Analysis for State'!$A$31:$A$66</c:f>
              <c:strCache>
                <c:ptCount val="36"/>
                <c:pt idx="0">
                  <c:v>AN</c:v>
                </c:pt>
                <c:pt idx="1">
                  <c:v>AP</c:v>
                </c:pt>
                <c:pt idx="2">
                  <c:v>AR</c:v>
                </c:pt>
                <c:pt idx="3">
                  <c:v>AS</c:v>
                </c:pt>
                <c:pt idx="4">
                  <c:v>BR</c:v>
                </c:pt>
                <c:pt idx="5">
                  <c:v>CH</c:v>
                </c:pt>
                <c:pt idx="6">
                  <c:v>CT</c:v>
                </c:pt>
                <c:pt idx="7">
                  <c:v>DL</c:v>
                </c:pt>
                <c:pt idx="8">
                  <c:v>DN</c:v>
                </c:pt>
                <c:pt idx="9">
                  <c:v>GA</c:v>
                </c:pt>
                <c:pt idx="10">
                  <c:v>GJ</c:v>
                </c:pt>
                <c:pt idx="11">
                  <c:v>HP</c:v>
                </c:pt>
                <c:pt idx="12">
                  <c:v>HR</c:v>
                </c:pt>
                <c:pt idx="13">
                  <c:v>JH</c:v>
                </c:pt>
                <c:pt idx="14">
                  <c:v>JK</c:v>
                </c:pt>
                <c:pt idx="15">
                  <c:v>KA</c:v>
                </c:pt>
                <c:pt idx="16">
                  <c:v>KL</c:v>
                </c:pt>
                <c:pt idx="17">
                  <c:v>LA</c:v>
                </c:pt>
                <c:pt idx="18">
                  <c:v>LD</c:v>
                </c:pt>
                <c:pt idx="19">
                  <c:v>MH</c:v>
                </c:pt>
                <c:pt idx="20">
                  <c:v>ML</c:v>
                </c:pt>
                <c:pt idx="21">
                  <c:v>MN</c:v>
                </c:pt>
                <c:pt idx="22">
                  <c:v>MP</c:v>
                </c:pt>
                <c:pt idx="23">
                  <c:v>MZ</c:v>
                </c:pt>
                <c:pt idx="24">
                  <c:v>NL</c:v>
                </c:pt>
                <c:pt idx="25">
                  <c:v>OR</c:v>
                </c:pt>
                <c:pt idx="26">
                  <c:v>PB</c:v>
                </c:pt>
                <c:pt idx="27">
                  <c:v>PY</c:v>
                </c:pt>
                <c:pt idx="28">
                  <c:v>RJ</c:v>
                </c:pt>
                <c:pt idx="29">
                  <c:v>SK</c:v>
                </c:pt>
                <c:pt idx="30">
                  <c:v>TG</c:v>
                </c:pt>
                <c:pt idx="31">
                  <c:v>TN</c:v>
                </c:pt>
                <c:pt idx="32">
                  <c:v>TR</c:v>
                </c:pt>
                <c:pt idx="33">
                  <c:v>UP</c:v>
                </c:pt>
                <c:pt idx="34">
                  <c:v>UT</c:v>
                </c:pt>
                <c:pt idx="35">
                  <c:v>WB</c:v>
                </c:pt>
              </c:strCache>
            </c:strRef>
          </c:cat>
          <c:val>
            <c:numRef>
              <c:f>'% Analysis for State'!$E$31:$E$66</c:f>
              <c:numCache>
                <c:formatCode>General</c:formatCode>
                <c:ptCount val="36"/>
                <c:pt idx="0">
                  <c:v>74.06</c:v>
                </c:pt>
                <c:pt idx="1">
                  <c:v>63.15</c:v>
                </c:pt>
                <c:pt idx="2">
                  <c:v>51.32</c:v>
                </c:pt>
                <c:pt idx="3">
                  <c:v>58.82</c:v>
                </c:pt>
                <c:pt idx="4">
                  <c:v>41.73</c:v>
                </c:pt>
                <c:pt idx="5">
                  <c:v>78.540000000000006</c:v>
                </c:pt>
                <c:pt idx="6">
                  <c:v>51.7</c:v>
                </c:pt>
                <c:pt idx="7">
                  <c:v>65.89</c:v>
                </c:pt>
                <c:pt idx="8">
                  <c:v>68.900000000000006</c:v>
                </c:pt>
                <c:pt idx="9">
                  <c:v>81.98</c:v>
                </c:pt>
                <c:pt idx="10">
                  <c:v>65.849999999999994</c:v>
                </c:pt>
                <c:pt idx="11">
                  <c:v>78.27</c:v>
                </c:pt>
                <c:pt idx="12">
                  <c:v>61.99</c:v>
                </c:pt>
                <c:pt idx="13">
                  <c:v>40.07</c:v>
                </c:pt>
                <c:pt idx="14">
                  <c:v>72.040000000000006</c:v>
                </c:pt>
                <c:pt idx="15">
                  <c:v>64.59</c:v>
                </c:pt>
                <c:pt idx="16">
                  <c:v>72.05</c:v>
                </c:pt>
                <c:pt idx="17">
                  <c:v>71.260000000000005</c:v>
                </c:pt>
                <c:pt idx="18">
                  <c:v>81.069999999999993</c:v>
                </c:pt>
                <c:pt idx="19">
                  <c:v>55.01</c:v>
                </c:pt>
                <c:pt idx="20">
                  <c:v>34.22</c:v>
                </c:pt>
                <c:pt idx="21">
                  <c:v>40.270000000000003</c:v>
                </c:pt>
                <c:pt idx="22">
                  <c:v>60.7</c:v>
                </c:pt>
                <c:pt idx="23">
                  <c:v>59.7</c:v>
                </c:pt>
                <c:pt idx="24">
                  <c:v>33</c:v>
                </c:pt>
                <c:pt idx="25">
                  <c:v>58.93</c:v>
                </c:pt>
                <c:pt idx="26">
                  <c:v>53.39</c:v>
                </c:pt>
                <c:pt idx="27">
                  <c:v>48.8</c:v>
                </c:pt>
                <c:pt idx="28">
                  <c:v>55.06</c:v>
                </c:pt>
                <c:pt idx="29">
                  <c:v>78.58</c:v>
                </c:pt>
                <c:pt idx="30">
                  <c:v>60.45</c:v>
                </c:pt>
                <c:pt idx="31">
                  <c:v>54.53</c:v>
                </c:pt>
                <c:pt idx="32">
                  <c:v>62.84</c:v>
                </c:pt>
                <c:pt idx="33">
                  <c:v>43.64</c:v>
                </c:pt>
                <c:pt idx="34">
                  <c:v>67.12</c:v>
                </c:pt>
                <c:pt idx="35">
                  <c:v>57.99</c:v>
                </c:pt>
              </c:numCache>
            </c:numRef>
          </c:val>
          <c:smooth val="0"/>
          <c:extLst>
            <c:ext xmlns:c16="http://schemas.microsoft.com/office/drawing/2014/chart" uri="{C3380CC4-5D6E-409C-BE32-E72D297353CC}">
              <c16:uniqueId val="{00000003-BD5F-44B7-A762-935D8E7120A7}"/>
            </c:ext>
          </c:extLst>
        </c:ser>
        <c:ser>
          <c:idx val="4"/>
          <c:order val="4"/>
          <c:tx>
            <c:strRef>
              <c:f>'% Analysis for State'!$F$30</c:f>
              <c:strCache>
                <c:ptCount val="1"/>
                <c:pt idx="0">
                  <c:v> % of Population Fully Vaccinated</c:v>
                </c:pt>
              </c:strCache>
            </c:strRef>
          </c:tx>
          <c:spPr>
            <a:ln w="28575" cap="rnd">
              <a:solidFill>
                <a:schemeClr val="accent5"/>
              </a:solidFill>
              <a:round/>
            </a:ln>
            <a:effectLst/>
          </c:spPr>
          <c:marker>
            <c:symbol val="none"/>
          </c:marker>
          <c:cat>
            <c:strRef>
              <c:f>'% Analysis for State'!$A$31:$A$66</c:f>
              <c:strCache>
                <c:ptCount val="36"/>
                <c:pt idx="0">
                  <c:v>AN</c:v>
                </c:pt>
                <c:pt idx="1">
                  <c:v>AP</c:v>
                </c:pt>
                <c:pt idx="2">
                  <c:v>AR</c:v>
                </c:pt>
                <c:pt idx="3">
                  <c:v>AS</c:v>
                </c:pt>
                <c:pt idx="4">
                  <c:v>BR</c:v>
                </c:pt>
                <c:pt idx="5">
                  <c:v>CH</c:v>
                </c:pt>
                <c:pt idx="6">
                  <c:v>CT</c:v>
                </c:pt>
                <c:pt idx="7">
                  <c:v>DL</c:v>
                </c:pt>
                <c:pt idx="8">
                  <c:v>DN</c:v>
                </c:pt>
                <c:pt idx="9">
                  <c:v>GA</c:v>
                </c:pt>
                <c:pt idx="10">
                  <c:v>GJ</c:v>
                </c:pt>
                <c:pt idx="11">
                  <c:v>HP</c:v>
                </c:pt>
                <c:pt idx="12">
                  <c:v>HR</c:v>
                </c:pt>
                <c:pt idx="13">
                  <c:v>JH</c:v>
                </c:pt>
                <c:pt idx="14">
                  <c:v>JK</c:v>
                </c:pt>
                <c:pt idx="15">
                  <c:v>KA</c:v>
                </c:pt>
                <c:pt idx="16">
                  <c:v>KL</c:v>
                </c:pt>
                <c:pt idx="17">
                  <c:v>LA</c:v>
                </c:pt>
                <c:pt idx="18">
                  <c:v>LD</c:v>
                </c:pt>
                <c:pt idx="19">
                  <c:v>MH</c:v>
                </c:pt>
                <c:pt idx="20">
                  <c:v>ML</c:v>
                </c:pt>
                <c:pt idx="21">
                  <c:v>MN</c:v>
                </c:pt>
                <c:pt idx="22">
                  <c:v>MP</c:v>
                </c:pt>
                <c:pt idx="23">
                  <c:v>MZ</c:v>
                </c:pt>
                <c:pt idx="24">
                  <c:v>NL</c:v>
                </c:pt>
                <c:pt idx="25">
                  <c:v>OR</c:v>
                </c:pt>
                <c:pt idx="26">
                  <c:v>PB</c:v>
                </c:pt>
                <c:pt idx="27">
                  <c:v>PY</c:v>
                </c:pt>
                <c:pt idx="28">
                  <c:v>RJ</c:v>
                </c:pt>
                <c:pt idx="29">
                  <c:v>SK</c:v>
                </c:pt>
                <c:pt idx="30">
                  <c:v>TG</c:v>
                </c:pt>
                <c:pt idx="31">
                  <c:v>TN</c:v>
                </c:pt>
                <c:pt idx="32">
                  <c:v>TR</c:v>
                </c:pt>
                <c:pt idx="33">
                  <c:v>UP</c:v>
                </c:pt>
                <c:pt idx="34">
                  <c:v>UT</c:v>
                </c:pt>
                <c:pt idx="35">
                  <c:v>WB</c:v>
                </c:pt>
              </c:strCache>
            </c:strRef>
          </c:cat>
          <c:val>
            <c:numRef>
              <c:f>'% Analysis for State'!$F$31:$F$66</c:f>
              <c:numCache>
                <c:formatCode>General</c:formatCode>
                <c:ptCount val="36"/>
                <c:pt idx="0">
                  <c:v>50.42</c:v>
                </c:pt>
                <c:pt idx="1">
                  <c:v>39.020000000000003</c:v>
                </c:pt>
                <c:pt idx="2">
                  <c:v>35.54</c:v>
                </c:pt>
                <c:pt idx="3">
                  <c:v>23.53</c:v>
                </c:pt>
                <c:pt idx="4">
                  <c:v>15.35</c:v>
                </c:pt>
                <c:pt idx="5">
                  <c:v>46.39</c:v>
                </c:pt>
                <c:pt idx="6">
                  <c:v>25.56</c:v>
                </c:pt>
                <c:pt idx="7">
                  <c:v>37.479999999999997</c:v>
                </c:pt>
                <c:pt idx="8">
                  <c:v>38.61</c:v>
                </c:pt>
                <c:pt idx="9">
                  <c:v>59.16</c:v>
                </c:pt>
                <c:pt idx="10">
                  <c:v>38.229999999999997</c:v>
                </c:pt>
                <c:pt idx="11">
                  <c:v>47.18</c:v>
                </c:pt>
                <c:pt idx="12">
                  <c:v>28.3</c:v>
                </c:pt>
                <c:pt idx="13">
                  <c:v>14.93</c:v>
                </c:pt>
                <c:pt idx="14">
                  <c:v>39</c:v>
                </c:pt>
                <c:pt idx="15">
                  <c:v>34.74</c:v>
                </c:pt>
                <c:pt idx="16">
                  <c:v>38.880000000000003</c:v>
                </c:pt>
                <c:pt idx="17">
                  <c:v>51.97</c:v>
                </c:pt>
                <c:pt idx="18">
                  <c:v>67.569999999999993</c:v>
                </c:pt>
                <c:pt idx="19">
                  <c:v>25.36</c:v>
                </c:pt>
                <c:pt idx="20">
                  <c:v>19.91</c:v>
                </c:pt>
                <c:pt idx="21">
                  <c:v>23.18</c:v>
                </c:pt>
                <c:pt idx="22">
                  <c:v>25.34</c:v>
                </c:pt>
                <c:pt idx="23">
                  <c:v>42.96</c:v>
                </c:pt>
                <c:pt idx="24">
                  <c:v>22.82</c:v>
                </c:pt>
                <c:pt idx="25">
                  <c:v>26.47</c:v>
                </c:pt>
                <c:pt idx="26">
                  <c:v>20.89</c:v>
                </c:pt>
                <c:pt idx="27">
                  <c:v>26.89</c:v>
                </c:pt>
                <c:pt idx="28">
                  <c:v>26.01</c:v>
                </c:pt>
                <c:pt idx="29">
                  <c:v>68</c:v>
                </c:pt>
                <c:pt idx="30">
                  <c:v>26.26</c:v>
                </c:pt>
                <c:pt idx="31">
                  <c:v>23.28</c:v>
                </c:pt>
                <c:pt idx="32">
                  <c:v>40.61</c:v>
                </c:pt>
                <c:pt idx="33">
                  <c:v>14.53</c:v>
                </c:pt>
                <c:pt idx="34">
                  <c:v>34.99</c:v>
                </c:pt>
                <c:pt idx="35">
                  <c:v>22.25</c:v>
                </c:pt>
              </c:numCache>
            </c:numRef>
          </c:val>
          <c:smooth val="0"/>
          <c:extLst>
            <c:ext xmlns:c16="http://schemas.microsoft.com/office/drawing/2014/chart" uri="{C3380CC4-5D6E-409C-BE32-E72D297353CC}">
              <c16:uniqueId val="{00000004-BD5F-44B7-A762-935D8E7120A7}"/>
            </c:ext>
          </c:extLst>
        </c:ser>
        <c:dLbls>
          <c:showLegendKey val="0"/>
          <c:showVal val="0"/>
          <c:showCatName val="0"/>
          <c:showSerName val="0"/>
          <c:showPercent val="0"/>
          <c:showBubbleSize val="0"/>
        </c:dLbls>
        <c:smooth val="0"/>
        <c:axId val="655395455"/>
        <c:axId val="655389631"/>
      </c:lineChart>
      <c:catAx>
        <c:axId val="65539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389631"/>
        <c:crosses val="autoZero"/>
        <c:auto val="1"/>
        <c:lblAlgn val="ctr"/>
        <c:lblOffset val="100"/>
        <c:noMultiLvlLbl val="0"/>
      </c:catAx>
      <c:valAx>
        <c:axId val="655389631"/>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395455"/>
        <c:crosses val="autoZero"/>
        <c:crossBetween val="between"/>
      </c:valAx>
      <c:spPr>
        <a:noFill/>
        <a:ln>
          <a:noFill/>
        </a:ln>
        <a:effectLst/>
      </c:spPr>
    </c:plotArea>
    <c:legend>
      <c:legendPos val="r"/>
      <c:layout>
        <c:manualLayout>
          <c:xMode val="edge"/>
          <c:yMode val="edge"/>
          <c:x val="1.5995810742635265E-2"/>
          <c:y val="3.7602070574511786E-3"/>
          <c:w val="0.97183873913571017"/>
          <c:h val="0.108220326625838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[Covi19India_Dashboard.xlsx]Delta7 Analysis Chart!PivotTable2</c:name>
    <c:fmtId val="5"/>
  </c:pivotSource>
  <c:chart>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5">
                <a:lumMod val="75000"/>
                <a:alpha val="97000"/>
              </a:schemeClr>
            </a:solidFill>
            <a:round/>
          </a:ln>
          <a:effectLst/>
        </c:spPr>
        <c:marker>
          <c:symbol val="circle"/>
          <c:size val="6"/>
          <c:spPr>
            <a:solidFill>
              <a:schemeClr val="lt1"/>
            </a:solidFill>
            <a:ln w="15875">
              <a:solidFill>
                <a:srgbClr val="0070C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5">
                <a:lumMod val="75000"/>
                <a:alpha val="97000"/>
              </a:schemeClr>
            </a:solidFill>
            <a:round/>
          </a:ln>
          <a:effectLst/>
        </c:spPr>
        <c:marker>
          <c:symbol val="circle"/>
          <c:size val="6"/>
          <c:spPr>
            <a:solidFill>
              <a:schemeClr val="lt1"/>
            </a:solidFill>
            <a:ln w="15875">
              <a:solidFill>
                <a:srgbClr val="0070C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91426071741033"/>
          <c:y val="0.12227490508206096"/>
          <c:w val="0.77939370078740156"/>
          <c:h val="0.77032593523915061"/>
        </c:manualLayout>
      </c:layout>
      <c:barChart>
        <c:barDir val="col"/>
        <c:grouping val="clustered"/>
        <c:varyColors val="0"/>
        <c:ser>
          <c:idx val="0"/>
          <c:order val="0"/>
          <c:tx>
            <c:strRef>
              <c:f>'Delta7 Analysis Chart'!$B$3</c:f>
              <c:strCache>
                <c:ptCount val="1"/>
                <c:pt idx="0">
                  <c:v> Delta7 Confirmed</c:v>
                </c:pt>
              </c:strCache>
            </c:strRef>
          </c:tx>
          <c:spPr>
            <a:solidFill>
              <a:srgbClr val="00B050"/>
            </a:solidFill>
            <a:ln>
              <a:noFill/>
            </a:ln>
            <a:effectLst/>
          </c:spPr>
          <c:invertIfNegative val="0"/>
          <c:cat>
            <c:strRef>
              <c:f>'Delta7 Analysis Chart'!$A$4:$A$39</c:f>
              <c:strCache>
                <c:ptCount val="36"/>
                <c:pt idx="0">
                  <c:v>AN</c:v>
                </c:pt>
                <c:pt idx="1">
                  <c:v>AP</c:v>
                </c:pt>
                <c:pt idx="2">
                  <c:v>AR</c:v>
                </c:pt>
                <c:pt idx="3">
                  <c:v>AS</c:v>
                </c:pt>
                <c:pt idx="4">
                  <c:v>BR</c:v>
                </c:pt>
                <c:pt idx="5">
                  <c:v>CH</c:v>
                </c:pt>
                <c:pt idx="6">
                  <c:v>CT</c:v>
                </c:pt>
                <c:pt idx="7">
                  <c:v>DL</c:v>
                </c:pt>
                <c:pt idx="8">
                  <c:v>DN</c:v>
                </c:pt>
                <c:pt idx="9">
                  <c:v>GA</c:v>
                </c:pt>
                <c:pt idx="10">
                  <c:v>GJ</c:v>
                </c:pt>
                <c:pt idx="11">
                  <c:v>HP</c:v>
                </c:pt>
                <c:pt idx="12">
                  <c:v>HR</c:v>
                </c:pt>
                <c:pt idx="13">
                  <c:v>JH</c:v>
                </c:pt>
                <c:pt idx="14">
                  <c:v>JK</c:v>
                </c:pt>
                <c:pt idx="15">
                  <c:v>KA</c:v>
                </c:pt>
                <c:pt idx="16">
                  <c:v>KL</c:v>
                </c:pt>
                <c:pt idx="17">
                  <c:v>LA</c:v>
                </c:pt>
                <c:pt idx="18">
                  <c:v>LD</c:v>
                </c:pt>
                <c:pt idx="19">
                  <c:v>MH</c:v>
                </c:pt>
                <c:pt idx="20">
                  <c:v>ML</c:v>
                </c:pt>
                <c:pt idx="21">
                  <c:v>MN</c:v>
                </c:pt>
                <c:pt idx="22">
                  <c:v>MP</c:v>
                </c:pt>
                <c:pt idx="23">
                  <c:v>MZ</c:v>
                </c:pt>
                <c:pt idx="24">
                  <c:v>NL</c:v>
                </c:pt>
                <c:pt idx="25">
                  <c:v>OR</c:v>
                </c:pt>
                <c:pt idx="26">
                  <c:v>PB</c:v>
                </c:pt>
                <c:pt idx="27">
                  <c:v>PY</c:v>
                </c:pt>
                <c:pt idx="28">
                  <c:v>RJ</c:v>
                </c:pt>
                <c:pt idx="29">
                  <c:v>SK</c:v>
                </c:pt>
                <c:pt idx="30">
                  <c:v>TG</c:v>
                </c:pt>
                <c:pt idx="31">
                  <c:v>TN</c:v>
                </c:pt>
                <c:pt idx="32">
                  <c:v>TR</c:v>
                </c:pt>
                <c:pt idx="33">
                  <c:v>UP</c:v>
                </c:pt>
                <c:pt idx="34">
                  <c:v>UT</c:v>
                </c:pt>
                <c:pt idx="35">
                  <c:v>WB</c:v>
                </c:pt>
              </c:strCache>
            </c:strRef>
          </c:cat>
          <c:val>
            <c:numRef>
              <c:f>'Delta7 Analysis Chart'!$B$4:$B$39</c:f>
              <c:numCache>
                <c:formatCode>General</c:formatCode>
                <c:ptCount val="36"/>
                <c:pt idx="0">
                  <c:v>3</c:v>
                </c:pt>
                <c:pt idx="1">
                  <c:v>2873</c:v>
                </c:pt>
                <c:pt idx="2">
                  <c:v>66</c:v>
                </c:pt>
                <c:pt idx="3">
                  <c:v>2056</c:v>
                </c:pt>
                <c:pt idx="4">
                  <c:v>40</c:v>
                </c:pt>
                <c:pt idx="5">
                  <c:v>28</c:v>
                </c:pt>
                <c:pt idx="6">
                  <c:v>205</c:v>
                </c:pt>
                <c:pt idx="7">
                  <c:v>267</c:v>
                </c:pt>
                <c:pt idx="8">
                  <c:v>0</c:v>
                </c:pt>
                <c:pt idx="9">
                  <c:v>222</c:v>
                </c:pt>
                <c:pt idx="10">
                  <c:v>159</c:v>
                </c:pt>
                <c:pt idx="11">
                  <c:v>1537</c:v>
                </c:pt>
                <c:pt idx="12">
                  <c:v>95</c:v>
                </c:pt>
                <c:pt idx="13">
                  <c:v>137</c:v>
                </c:pt>
                <c:pt idx="14">
                  <c:v>611</c:v>
                </c:pt>
                <c:pt idx="15">
                  <c:v>2347</c:v>
                </c:pt>
                <c:pt idx="16">
                  <c:v>53326</c:v>
                </c:pt>
                <c:pt idx="17">
                  <c:v>58</c:v>
                </c:pt>
                <c:pt idx="18">
                  <c:v>0</c:v>
                </c:pt>
                <c:pt idx="19">
                  <c:v>8117</c:v>
                </c:pt>
                <c:pt idx="20">
                  <c:v>256</c:v>
                </c:pt>
                <c:pt idx="21">
                  <c:v>439</c:v>
                </c:pt>
                <c:pt idx="22">
                  <c:v>105</c:v>
                </c:pt>
                <c:pt idx="23">
                  <c:v>4098</c:v>
                </c:pt>
                <c:pt idx="24">
                  <c:v>130</c:v>
                </c:pt>
                <c:pt idx="25">
                  <c:v>3046</c:v>
                </c:pt>
                <c:pt idx="26">
                  <c:v>192</c:v>
                </c:pt>
                <c:pt idx="27">
                  <c:v>278</c:v>
                </c:pt>
                <c:pt idx="28">
                  <c:v>27</c:v>
                </c:pt>
                <c:pt idx="29">
                  <c:v>79</c:v>
                </c:pt>
                <c:pt idx="30">
                  <c:v>1189</c:v>
                </c:pt>
                <c:pt idx="31">
                  <c:v>7407</c:v>
                </c:pt>
                <c:pt idx="32">
                  <c:v>87</c:v>
                </c:pt>
                <c:pt idx="33">
                  <c:v>63</c:v>
                </c:pt>
                <c:pt idx="34">
                  <c:v>75</c:v>
                </c:pt>
                <c:pt idx="35">
                  <c:v>6453</c:v>
                </c:pt>
              </c:numCache>
            </c:numRef>
          </c:val>
          <c:extLst>
            <c:ext xmlns:c16="http://schemas.microsoft.com/office/drawing/2014/chart" uri="{C3380CC4-5D6E-409C-BE32-E72D297353CC}">
              <c16:uniqueId val="{00000000-38AE-4D20-923A-6537FA0E3719}"/>
            </c:ext>
          </c:extLst>
        </c:ser>
        <c:dLbls>
          <c:showLegendKey val="0"/>
          <c:showVal val="0"/>
          <c:showCatName val="0"/>
          <c:showSerName val="0"/>
          <c:showPercent val="0"/>
          <c:showBubbleSize val="0"/>
        </c:dLbls>
        <c:gapWidth val="89"/>
        <c:overlap val="-27"/>
        <c:axId val="1183363440"/>
        <c:axId val="1183363024"/>
      </c:barChart>
      <c:lineChart>
        <c:grouping val="standard"/>
        <c:varyColors val="0"/>
        <c:ser>
          <c:idx val="1"/>
          <c:order val="1"/>
          <c:tx>
            <c:strRef>
              <c:f>'Delta7 Analysis Chart'!$C$3</c:f>
              <c:strCache>
                <c:ptCount val="1"/>
                <c:pt idx="0">
                  <c:v> Fully Vaccinated</c:v>
                </c:pt>
              </c:strCache>
            </c:strRef>
          </c:tx>
          <c:spPr>
            <a:ln w="22225" cap="rnd">
              <a:solidFill>
                <a:schemeClr val="accent5">
                  <a:lumMod val="75000"/>
                  <a:alpha val="97000"/>
                </a:schemeClr>
              </a:solidFill>
              <a:round/>
            </a:ln>
            <a:effectLst/>
          </c:spPr>
          <c:marker>
            <c:symbol val="circle"/>
            <c:size val="6"/>
            <c:spPr>
              <a:solidFill>
                <a:schemeClr val="lt1"/>
              </a:solidFill>
              <a:ln w="15875">
                <a:solidFill>
                  <a:srgbClr val="0070C0"/>
                </a:solidFill>
                <a:round/>
              </a:ln>
              <a:effectLst/>
            </c:spPr>
          </c:marker>
          <c:cat>
            <c:strRef>
              <c:f>'Delta7 Analysis Chart'!$A$4:$A$39</c:f>
              <c:strCache>
                <c:ptCount val="36"/>
                <c:pt idx="0">
                  <c:v>AN</c:v>
                </c:pt>
                <c:pt idx="1">
                  <c:v>AP</c:v>
                </c:pt>
                <c:pt idx="2">
                  <c:v>AR</c:v>
                </c:pt>
                <c:pt idx="3">
                  <c:v>AS</c:v>
                </c:pt>
                <c:pt idx="4">
                  <c:v>BR</c:v>
                </c:pt>
                <c:pt idx="5">
                  <c:v>CH</c:v>
                </c:pt>
                <c:pt idx="6">
                  <c:v>CT</c:v>
                </c:pt>
                <c:pt idx="7">
                  <c:v>DL</c:v>
                </c:pt>
                <c:pt idx="8">
                  <c:v>DN</c:v>
                </c:pt>
                <c:pt idx="9">
                  <c:v>GA</c:v>
                </c:pt>
                <c:pt idx="10">
                  <c:v>GJ</c:v>
                </c:pt>
                <c:pt idx="11">
                  <c:v>HP</c:v>
                </c:pt>
                <c:pt idx="12">
                  <c:v>HR</c:v>
                </c:pt>
                <c:pt idx="13">
                  <c:v>JH</c:v>
                </c:pt>
                <c:pt idx="14">
                  <c:v>JK</c:v>
                </c:pt>
                <c:pt idx="15">
                  <c:v>KA</c:v>
                </c:pt>
                <c:pt idx="16">
                  <c:v>KL</c:v>
                </c:pt>
                <c:pt idx="17">
                  <c:v>LA</c:v>
                </c:pt>
                <c:pt idx="18">
                  <c:v>LD</c:v>
                </c:pt>
                <c:pt idx="19">
                  <c:v>MH</c:v>
                </c:pt>
                <c:pt idx="20">
                  <c:v>ML</c:v>
                </c:pt>
                <c:pt idx="21">
                  <c:v>MN</c:v>
                </c:pt>
                <c:pt idx="22">
                  <c:v>MP</c:v>
                </c:pt>
                <c:pt idx="23">
                  <c:v>MZ</c:v>
                </c:pt>
                <c:pt idx="24">
                  <c:v>NL</c:v>
                </c:pt>
                <c:pt idx="25">
                  <c:v>OR</c:v>
                </c:pt>
                <c:pt idx="26">
                  <c:v>PB</c:v>
                </c:pt>
                <c:pt idx="27">
                  <c:v>PY</c:v>
                </c:pt>
                <c:pt idx="28">
                  <c:v>RJ</c:v>
                </c:pt>
                <c:pt idx="29">
                  <c:v>SK</c:v>
                </c:pt>
                <c:pt idx="30">
                  <c:v>TG</c:v>
                </c:pt>
                <c:pt idx="31">
                  <c:v>TN</c:v>
                </c:pt>
                <c:pt idx="32">
                  <c:v>TR</c:v>
                </c:pt>
                <c:pt idx="33">
                  <c:v>UP</c:v>
                </c:pt>
                <c:pt idx="34">
                  <c:v>UT</c:v>
                </c:pt>
                <c:pt idx="35">
                  <c:v>WB</c:v>
                </c:pt>
              </c:strCache>
            </c:strRef>
          </c:cat>
          <c:val>
            <c:numRef>
              <c:f>'Delta7 Analysis Chart'!$C$4:$C$39</c:f>
              <c:numCache>
                <c:formatCode>General</c:formatCode>
                <c:ptCount val="36"/>
                <c:pt idx="0">
                  <c:v>10640</c:v>
                </c:pt>
                <c:pt idx="1">
                  <c:v>1887005</c:v>
                </c:pt>
                <c:pt idx="2">
                  <c:v>23647</c:v>
                </c:pt>
                <c:pt idx="3">
                  <c:v>849889</c:v>
                </c:pt>
                <c:pt idx="4">
                  <c:v>2144970</c:v>
                </c:pt>
                <c:pt idx="5">
                  <c:v>21641</c:v>
                </c:pt>
                <c:pt idx="6">
                  <c:v>604260</c:v>
                </c:pt>
                <c:pt idx="7">
                  <c:v>269146</c:v>
                </c:pt>
                <c:pt idx="8">
                  <c:v>14244</c:v>
                </c:pt>
                <c:pt idx="9">
                  <c:v>46494</c:v>
                </c:pt>
                <c:pt idx="10">
                  <c:v>1660382</c:v>
                </c:pt>
                <c:pt idx="11">
                  <c:v>234011</c:v>
                </c:pt>
                <c:pt idx="12">
                  <c:v>368141</c:v>
                </c:pt>
                <c:pt idx="13">
                  <c:v>428313</c:v>
                </c:pt>
                <c:pt idx="14">
                  <c:v>414843</c:v>
                </c:pt>
                <c:pt idx="15">
                  <c:v>1373861</c:v>
                </c:pt>
                <c:pt idx="16">
                  <c:v>792534</c:v>
                </c:pt>
                <c:pt idx="17">
                  <c:v>1532</c:v>
                </c:pt>
                <c:pt idx="18">
                  <c:v>796</c:v>
                </c:pt>
                <c:pt idx="19">
                  <c:v>1282938</c:v>
                </c:pt>
                <c:pt idx="20">
                  <c:v>41927</c:v>
                </c:pt>
                <c:pt idx="21">
                  <c:v>71276</c:v>
                </c:pt>
                <c:pt idx="22">
                  <c:v>2034460</c:v>
                </c:pt>
                <c:pt idx="23">
                  <c:v>11262</c:v>
                </c:pt>
                <c:pt idx="24">
                  <c:v>23628</c:v>
                </c:pt>
                <c:pt idx="25">
                  <c:v>917236</c:v>
                </c:pt>
                <c:pt idx="26">
                  <c:v>223256</c:v>
                </c:pt>
                <c:pt idx="27">
                  <c:v>20073</c:v>
                </c:pt>
                <c:pt idx="28">
                  <c:v>864947</c:v>
                </c:pt>
                <c:pt idx="29">
                  <c:v>14044</c:v>
                </c:pt>
                <c:pt idx="30">
                  <c:v>961422</c:v>
                </c:pt>
                <c:pt idx="31">
                  <c:v>1578082</c:v>
                </c:pt>
                <c:pt idx="32">
                  <c:v>74642</c:v>
                </c:pt>
                <c:pt idx="33">
                  <c:v>3130828</c:v>
                </c:pt>
                <c:pt idx="34">
                  <c:v>258381</c:v>
                </c:pt>
                <c:pt idx="35">
                  <c:v>1871612</c:v>
                </c:pt>
              </c:numCache>
            </c:numRef>
          </c:val>
          <c:smooth val="0"/>
          <c:extLst>
            <c:ext xmlns:c16="http://schemas.microsoft.com/office/drawing/2014/chart" uri="{C3380CC4-5D6E-409C-BE32-E72D297353CC}">
              <c16:uniqueId val="{00000001-38AE-4D20-923A-6537FA0E3719}"/>
            </c:ext>
          </c:extLst>
        </c:ser>
        <c:dLbls>
          <c:showLegendKey val="0"/>
          <c:showVal val="0"/>
          <c:showCatName val="0"/>
          <c:showSerName val="0"/>
          <c:showPercent val="0"/>
          <c:showBubbleSize val="0"/>
        </c:dLbls>
        <c:marker val="1"/>
        <c:smooth val="0"/>
        <c:axId val="1518184816"/>
        <c:axId val="1518183152"/>
      </c:lineChart>
      <c:catAx>
        <c:axId val="1518184816"/>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solidFill>
                <a:latin typeface="+mn-lt"/>
                <a:ea typeface="+mn-ea"/>
                <a:cs typeface="+mn-cs"/>
              </a:defRPr>
            </a:pPr>
            <a:endParaRPr lang="en-US"/>
          </a:p>
        </c:txPr>
        <c:crossAx val="1518183152"/>
        <c:crosses val="autoZero"/>
        <c:auto val="1"/>
        <c:lblAlgn val="ctr"/>
        <c:lblOffset val="100"/>
        <c:noMultiLvlLbl val="0"/>
      </c:catAx>
      <c:valAx>
        <c:axId val="1518183152"/>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IN"/>
                  <a:t>Fully Vaccunated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18184816"/>
        <c:crosses val="autoZero"/>
        <c:crossBetween val="between"/>
      </c:valAx>
      <c:valAx>
        <c:axId val="1183363024"/>
        <c:scaling>
          <c:orientation val="minMax"/>
        </c:scaling>
        <c:delete val="0"/>
        <c:axPos val="r"/>
        <c:title>
          <c:tx>
            <c:rich>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IN"/>
                  <a:t>Delta7 Confirmed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83363440"/>
        <c:crosses val="max"/>
        <c:crossBetween val="between"/>
      </c:valAx>
      <c:catAx>
        <c:axId val="1183363440"/>
        <c:scaling>
          <c:orientation val="minMax"/>
        </c:scaling>
        <c:delete val="1"/>
        <c:axPos val="b"/>
        <c:numFmt formatCode="General" sourceLinked="1"/>
        <c:majorTickMark val="out"/>
        <c:minorTickMark val="none"/>
        <c:tickLblPos val="nextTo"/>
        <c:crossAx val="1183363024"/>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r"/>
      <c:layout>
        <c:manualLayout>
          <c:xMode val="edge"/>
          <c:yMode val="edge"/>
          <c:x val="0.40094356955380572"/>
          <c:y val="1.9096675415573076E-2"/>
          <c:w val="0.57405643044619437"/>
          <c:h val="7.291776027996500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dk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Deceased_recovered!$F$5</c:f>
              <c:strCache>
                <c:ptCount val="1"/>
                <c:pt idx="0">
                  <c:v>685</c:v>
                </c:pt>
              </c:strCache>
            </c:strRef>
          </c:tx>
          <c:spPr>
            <a:solidFill>
              <a:schemeClr val="accent1"/>
            </a:solidFill>
            <a:ln>
              <a:noFill/>
            </a:ln>
            <a:effectLst/>
          </c:spPr>
          <c:invertIfNegative val="0"/>
          <c:cat>
            <c:strRef>
              <c:f>Deceased_recovered!$E$5:$E$6</c:f>
              <c:strCache>
                <c:ptCount val="2"/>
                <c:pt idx="0">
                  <c:v>Nagaland</c:v>
                </c:pt>
                <c:pt idx="1">
                  <c:v>Chandigarh</c:v>
                </c:pt>
              </c:strCache>
            </c:strRef>
          </c:cat>
          <c:val>
            <c:numRef>
              <c:f>Deceased_recovered!$F$5:$F$6</c:f>
              <c:numCache>
                <c:formatCode>General</c:formatCode>
                <c:ptCount val="2"/>
                <c:pt idx="0">
                  <c:v>685</c:v>
                </c:pt>
                <c:pt idx="1">
                  <c:v>820</c:v>
                </c:pt>
              </c:numCache>
            </c:numRef>
          </c:val>
          <c:extLst>
            <c:ext xmlns:c16="http://schemas.microsoft.com/office/drawing/2014/chart" uri="{C3380CC4-5D6E-409C-BE32-E72D297353CC}">
              <c16:uniqueId val="{00000000-DE3D-4207-909A-8DC06129F7BC}"/>
            </c:ext>
          </c:extLst>
        </c:ser>
        <c:dLbls>
          <c:showLegendKey val="0"/>
          <c:showVal val="0"/>
          <c:showCatName val="0"/>
          <c:showSerName val="0"/>
          <c:showPercent val="0"/>
          <c:showBubbleSize val="0"/>
        </c:dLbls>
        <c:gapWidth val="219"/>
        <c:overlap val="-27"/>
        <c:axId val="4821151"/>
        <c:axId val="1898900976"/>
      </c:barChart>
      <c:catAx>
        <c:axId val="4821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900976"/>
        <c:crosses val="autoZero"/>
        <c:auto val="1"/>
        <c:lblAlgn val="ctr"/>
        <c:lblOffset val="100"/>
        <c:noMultiLvlLbl val="0"/>
      </c:catAx>
      <c:valAx>
        <c:axId val="1898900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1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[Covi19India_Dashboard.xlsx]Month_with_state_pivot!PivotTable4</c:name>
    <c:fmtId val="12"/>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sz="1500">
                <a:latin typeface="Times New Roman" panose="02020603050405020304" pitchFamily="18" charset="0"/>
                <a:cs typeface="Times New Roman" panose="02020603050405020304" pitchFamily="18" charset="0"/>
              </a:rPr>
              <a:t>State trend</a:t>
            </a:r>
          </a:p>
        </c:rich>
      </c:tx>
      <c:layout>
        <c:manualLayout>
          <c:xMode val="edge"/>
          <c:yMode val="edge"/>
          <c:x val="0.42017190459140591"/>
          <c:y val="1.0512943337166925E-2"/>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numFmt formatCode="General" sourceLinked="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rgbClr val="FF0000">
              <a:alpha val="88000"/>
            </a:srgbClr>
          </a:solidFill>
          <a:ln>
            <a:solidFill>
              <a:srgbClr val="FF0000"/>
            </a:solidFill>
          </a:ln>
          <a:effectLst/>
          <a:scene3d>
            <a:camera prst="orthographicFront"/>
            <a:lightRig rig="threePt" dir="t"/>
          </a:scene3d>
          <a:sp3d prstMaterial="flat">
            <a:contourClr>
              <a:srgbClr val="FF0000"/>
            </a:contourClr>
          </a:sp3d>
        </c:spPr>
        <c:marker>
          <c:symbol val="none"/>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Month_with_state_pivot!$B$74</c:f>
              <c:strCache>
                <c:ptCount val="1"/>
                <c:pt idx="0">
                  <c:v>Population_Effected%</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Month_with_state_pivot!$A$75:$A$76</c:f>
              <c:strCache>
                <c:ptCount val="1"/>
                <c:pt idx="0">
                  <c:v>Meghalaya</c:v>
                </c:pt>
              </c:strCache>
            </c:strRef>
          </c:cat>
          <c:val>
            <c:numRef>
              <c:f>Month_with_state_pivot!$B$75:$B$76</c:f>
              <c:numCache>
                <c:formatCode>General</c:formatCode>
                <c:ptCount val="1"/>
                <c:pt idx="0">
                  <c:v>2.5900000000000012</c:v>
                </c:pt>
              </c:numCache>
            </c:numRef>
          </c:val>
          <c:extLst>
            <c:ext xmlns:c16="http://schemas.microsoft.com/office/drawing/2014/chart" uri="{C3380CC4-5D6E-409C-BE32-E72D297353CC}">
              <c16:uniqueId val="{00000000-4300-4423-83B0-4B3248CFEA08}"/>
            </c:ext>
          </c:extLst>
        </c:ser>
        <c:ser>
          <c:idx val="1"/>
          <c:order val="1"/>
          <c:tx>
            <c:strRef>
              <c:f>Month_with_state_pivot!$C$74</c:f>
              <c:strCache>
                <c:ptCount val="1"/>
                <c:pt idx="0">
                  <c:v>Recovered_%</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numFmt formatCode="General" sourceLinked="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Month_with_state_pivot!$A$75:$A$76</c:f>
              <c:strCache>
                <c:ptCount val="1"/>
                <c:pt idx="0">
                  <c:v>Meghalaya</c:v>
                </c:pt>
              </c:strCache>
            </c:strRef>
          </c:cat>
          <c:val>
            <c:numRef>
              <c:f>Month_with_state_pivot!$C$75:$C$76</c:f>
              <c:numCache>
                <c:formatCode>General</c:formatCode>
                <c:ptCount val="1"/>
                <c:pt idx="0">
                  <c:v>97.75</c:v>
                </c:pt>
              </c:numCache>
            </c:numRef>
          </c:val>
          <c:extLst>
            <c:ext xmlns:c16="http://schemas.microsoft.com/office/drawing/2014/chart" uri="{C3380CC4-5D6E-409C-BE32-E72D297353CC}">
              <c16:uniqueId val="{00000001-4300-4423-83B0-4B3248CFEA08}"/>
            </c:ext>
          </c:extLst>
        </c:ser>
        <c:ser>
          <c:idx val="2"/>
          <c:order val="2"/>
          <c:tx>
            <c:strRef>
              <c:f>Month_with_state_pivot!$D$74</c:f>
              <c:strCache>
                <c:ptCount val="1"/>
                <c:pt idx="0">
                  <c:v>Deceased_%</c:v>
                </c:pt>
              </c:strCache>
            </c:strRef>
          </c:tx>
          <c:spPr>
            <a:solidFill>
              <a:srgbClr val="FF0000">
                <a:alpha val="88000"/>
              </a:srgbClr>
            </a:solidFill>
            <a:ln>
              <a:solidFill>
                <a:srgbClr val="FF0000"/>
              </a:solidFill>
            </a:ln>
            <a:effectLst/>
            <a:scene3d>
              <a:camera prst="orthographicFront"/>
              <a:lightRig rig="threePt" dir="t"/>
            </a:scene3d>
            <a:sp3d prstMaterial="flat">
              <a:contourClr>
                <a:srgbClr val="FF0000"/>
              </a:contourClr>
            </a:sp3d>
          </c:spPr>
          <c:invertIfNegative val="0"/>
          <c:dLbls>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Month_with_state_pivot!$A$75:$A$76</c:f>
              <c:strCache>
                <c:ptCount val="1"/>
                <c:pt idx="0">
                  <c:v>Meghalaya</c:v>
                </c:pt>
              </c:strCache>
            </c:strRef>
          </c:cat>
          <c:val>
            <c:numRef>
              <c:f>Month_with_state_pivot!$D$75:$D$76</c:f>
              <c:numCache>
                <c:formatCode>General</c:formatCode>
                <c:ptCount val="1"/>
                <c:pt idx="0">
                  <c:v>1.7300000000000002</c:v>
                </c:pt>
              </c:numCache>
            </c:numRef>
          </c:val>
          <c:extLst>
            <c:ext xmlns:c16="http://schemas.microsoft.com/office/drawing/2014/chart" uri="{C3380CC4-5D6E-409C-BE32-E72D297353CC}">
              <c16:uniqueId val="{00000002-4300-4423-83B0-4B3248CFEA08}"/>
            </c:ext>
          </c:extLst>
        </c:ser>
        <c:ser>
          <c:idx val="3"/>
          <c:order val="3"/>
          <c:tx>
            <c:strRef>
              <c:f>Month_with_state_pivot!$E$74</c:f>
              <c:strCache>
                <c:ptCount val="1"/>
                <c:pt idx="0">
                  <c:v>Vaccinated_1_%</c:v>
                </c:pt>
              </c:strCache>
            </c:strRef>
          </c:tx>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invertIfNegative val="0"/>
          <c:dLbls>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Month_with_state_pivot!$A$75:$A$76</c:f>
              <c:strCache>
                <c:ptCount val="1"/>
                <c:pt idx="0">
                  <c:v>Meghalaya</c:v>
                </c:pt>
              </c:strCache>
            </c:strRef>
          </c:cat>
          <c:val>
            <c:numRef>
              <c:f>Month_with_state_pivot!$E$75:$E$76</c:f>
              <c:numCache>
                <c:formatCode>General</c:formatCode>
                <c:ptCount val="1"/>
                <c:pt idx="0">
                  <c:v>34.220000000000013</c:v>
                </c:pt>
              </c:numCache>
            </c:numRef>
          </c:val>
          <c:extLst>
            <c:ext xmlns:c16="http://schemas.microsoft.com/office/drawing/2014/chart" uri="{C3380CC4-5D6E-409C-BE32-E72D297353CC}">
              <c16:uniqueId val="{00000003-4300-4423-83B0-4B3248CFEA08}"/>
            </c:ext>
          </c:extLst>
        </c:ser>
        <c:ser>
          <c:idx val="4"/>
          <c:order val="4"/>
          <c:tx>
            <c:strRef>
              <c:f>Month_with_state_pivot!$F$74</c:f>
              <c:strCache>
                <c:ptCount val="1"/>
                <c:pt idx="0">
                  <c:v>Vaccinated_2_%</c:v>
                </c:pt>
              </c:strCache>
            </c:strRef>
          </c:tx>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Month_with_state_pivot!$A$75:$A$76</c:f>
              <c:strCache>
                <c:ptCount val="1"/>
                <c:pt idx="0">
                  <c:v>Meghalaya</c:v>
                </c:pt>
              </c:strCache>
            </c:strRef>
          </c:cat>
          <c:val>
            <c:numRef>
              <c:f>Month_with_state_pivot!$F$75:$F$76</c:f>
              <c:numCache>
                <c:formatCode>General</c:formatCode>
                <c:ptCount val="1"/>
                <c:pt idx="0">
                  <c:v>19.910000000000007</c:v>
                </c:pt>
              </c:numCache>
            </c:numRef>
          </c:val>
          <c:extLst>
            <c:ext xmlns:c16="http://schemas.microsoft.com/office/drawing/2014/chart" uri="{C3380CC4-5D6E-409C-BE32-E72D297353CC}">
              <c16:uniqueId val="{00000004-4300-4423-83B0-4B3248CFEA08}"/>
            </c:ext>
          </c:extLst>
        </c:ser>
        <c:dLbls>
          <c:showLegendKey val="0"/>
          <c:showVal val="1"/>
          <c:showCatName val="0"/>
          <c:showSerName val="0"/>
          <c:showPercent val="0"/>
          <c:showBubbleSize val="0"/>
        </c:dLbls>
        <c:gapWidth val="84"/>
        <c:gapDepth val="53"/>
        <c:shape val="box"/>
        <c:axId val="192415983"/>
        <c:axId val="193603935"/>
        <c:axId val="0"/>
      </c:bar3DChart>
      <c:catAx>
        <c:axId val="1924159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3603935"/>
        <c:crosses val="autoZero"/>
        <c:auto val="1"/>
        <c:lblAlgn val="ctr"/>
        <c:lblOffset val="100"/>
        <c:noMultiLvlLbl val="0"/>
      </c:catAx>
      <c:valAx>
        <c:axId val="193603935"/>
        <c:scaling>
          <c:orientation val="minMax"/>
        </c:scaling>
        <c:delete val="1"/>
        <c:axPos val="l"/>
        <c:numFmt formatCode="General" sourceLinked="1"/>
        <c:majorTickMark val="out"/>
        <c:minorTickMark val="none"/>
        <c:tickLblPos val="nextTo"/>
        <c:crossAx val="192415983"/>
        <c:crosses val="autoZero"/>
        <c:crossBetween val="between"/>
      </c:valAx>
      <c:spPr>
        <a:noFill/>
        <a:ln>
          <a:noFill/>
        </a:ln>
        <a:effectLst/>
      </c:spPr>
    </c:plotArea>
    <c:legend>
      <c:legendPos val="b"/>
      <c:layout>
        <c:manualLayout>
          <c:xMode val="edge"/>
          <c:yMode val="edge"/>
          <c:x val="6.9310111684699226E-4"/>
          <c:y val="0.87483218901721116"/>
          <c:w val="0.98263346548041863"/>
          <c:h val="0.10836686907171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635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Deceased_recovered!$G$4</c:f>
              <c:strCache>
                <c:ptCount val="1"/>
                <c:pt idx="0">
                  <c:v>Recoverd</c:v>
                </c:pt>
              </c:strCache>
            </c:strRef>
          </c:tx>
          <c:spPr>
            <a:solidFill>
              <a:schemeClr val="accent1"/>
            </a:solidFill>
            <a:ln>
              <a:noFill/>
            </a:ln>
            <a:effectLst/>
          </c:spPr>
          <c:invertIfNegative val="0"/>
          <c:cat>
            <c:strRef>
              <c:f>Deceased_recovered!$E$5:$E$6</c:f>
              <c:strCache>
                <c:ptCount val="2"/>
                <c:pt idx="0">
                  <c:v>Nagaland</c:v>
                </c:pt>
                <c:pt idx="1">
                  <c:v>Chandigarh</c:v>
                </c:pt>
              </c:strCache>
            </c:strRef>
          </c:cat>
          <c:val>
            <c:numRef>
              <c:f>Deceased_recovered!$G$5:$G$6</c:f>
              <c:numCache>
                <c:formatCode>General</c:formatCode>
                <c:ptCount val="2"/>
                <c:pt idx="0">
                  <c:v>29904</c:v>
                </c:pt>
                <c:pt idx="1">
                  <c:v>64495</c:v>
                </c:pt>
              </c:numCache>
            </c:numRef>
          </c:val>
          <c:extLst>
            <c:ext xmlns:c16="http://schemas.microsoft.com/office/drawing/2014/chart" uri="{C3380CC4-5D6E-409C-BE32-E72D297353CC}">
              <c16:uniqueId val="{00000000-8DAC-4458-9A42-097BA9081A69}"/>
            </c:ext>
          </c:extLst>
        </c:ser>
        <c:dLbls>
          <c:showLegendKey val="0"/>
          <c:showVal val="0"/>
          <c:showCatName val="0"/>
          <c:showSerName val="0"/>
          <c:showPercent val="0"/>
          <c:showBubbleSize val="0"/>
        </c:dLbls>
        <c:gapWidth val="219"/>
        <c:overlap val="-27"/>
        <c:axId val="1898306656"/>
        <c:axId val="153702959"/>
      </c:barChart>
      <c:catAx>
        <c:axId val="1898306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02959"/>
        <c:crosses val="autoZero"/>
        <c:auto val="1"/>
        <c:lblAlgn val="ctr"/>
        <c:lblOffset val="100"/>
        <c:noMultiLvlLbl val="0"/>
      </c:catAx>
      <c:valAx>
        <c:axId val="153702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306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[Covi19India_Dashboard.xlsx]Month_with_state_pivot!PivotTable3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Month_with_state_pivot!$C$3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multiLvlStrRef>
              <c:f>Month_with_state_pivot!$A$4:$B$22</c:f>
              <c:multiLvlStrCache>
                <c:ptCount val="19"/>
                <c:lvl>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pt idx="12">
                    <c:v>April</c:v>
                  </c:pt>
                  <c:pt idx="13">
                    <c:v>May</c:v>
                  </c:pt>
                  <c:pt idx="14">
                    <c:v>June</c:v>
                  </c:pt>
                  <c:pt idx="15">
                    <c:v>July</c:v>
                  </c:pt>
                  <c:pt idx="16">
                    <c:v>August</c:v>
                  </c:pt>
                  <c:pt idx="17">
                    <c:v>September</c:v>
                  </c:pt>
                  <c:pt idx="18">
                    <c:v>October</c:v>
                  </c:pt>
                </c:lvl>
                <c:lvl>
                  <c:pt idx="0">
                    <c:v>2020</c:v>
                  </c:pt>
                  <c:pt idx="9">
                    <c:v>2021</c:v>
                  </c:pt>
                </c:lvl>
              </c:multiLvlStrCache>
            </c:multiLvlStrRef>
          </c:cat>
          <c:val>
            <c:numRef>
              <c:f>Month_with_state_pivot!$C$4:$C$22</c:f>
              <c:numCache>
                <c:formatCode>General</c:formatCode>
                <c:ptCount val="19"/>
                <c:pt idx="0">
                  <c:v>12</c:v>
                </c:pt>
                <c:pt idx="1">
                  <c:v>15</c:v>
                </c:pt>
                <c:pt idx="2">
                  <c:v>26</c:v>
                </c:pt>
                <c:pt idx="3">
                  <c:v>770</c:v>
                </c:pt>
                <c:pt idx="4">
                  <c:v>1545</c:v>
                </c:pt>
                <c:pt idx="5">
                  <c:v>3271</c:v>
                </c:pt>
                <c:pt idx="6">
                  <c:v>3813</c:v>
                </c:pt>
                <c:pt idx="7">
                  <c:v>2358</c:v>
                </c:pt>
                <c:pt idx="8">
                  <c:v>1598</c:v>
                </c:pt>
                <c:pt idx="9">
                  <c:v>356</c:v>
                </c:pt>
                <c:pt idx="10">
                  <c:v>198</c:v>
                </c:pt>
                <c:pt idx="11">
                  <c:v>103</c:v>
                </c:pt>
                <c:pt idx="12">
                  <c:v>2781</c:v>
                </c:pt>
                <c:pt idx="13">
                  <c:v>18752</c:v>
                </c:pt>
                <c:pt idx="14">
                  <c:v>13915</c:v>
                </c:pt>
                <c:pt idx="15">
                  <c:v>15487</c:v>
                </c:pt>
                <c:pt idx="16">
                  <c:v>10836</c:v>
                </c:pt>
                <c:pt idx="17">
                  <c:v>5454</c:v>
                </c:pt>
                <c:pt idx="18">
                  <c:v>2337</c:v>
                </c:pt>
              </c:numCache>
            </c:numRef>
          </c:val>
          <c:smooth val="0"/>
          <c:extLst>
            <c:ext xmlns:c16="http://schemas.microsoft.com/office/drawing/2014/chart" uri="{C3380CC4-5D6E-409C-BE32-E72D297353CC}">
              <c16:uniqueId val="{00000000-5AFA-4BDF-A788-323588D97E46}"/>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032828271"/>
        <c:axId val="2111260767"/>
      </c:lineChart>
      <c:catAx>
        <c:axId val="203282827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111260767"/>
        <c:crosses val="autoZero"/>
        <c:auto val="1"/>
        <c:lblAlgn val="ctr"/>
        <c:lblOffset val="100"/>
        <c:noMultiLvlLbl val="0"/>
      </c:catAx>
      <c:valAx>
        <c:axId val="21112607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032828271"/>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[Covi19India_Dashboard.xlsx]Month_with_state_pivot!PivotTable4</c:name>
    <c:fmtId val="5"/>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Month_with_state_pivot!$B$74</c:f>
              <c:strCache>
                <c:ptCount val="1"/>
                <c:pt idx="0">
                  <c:v>Population_Effected%</c:v>
                </c:pt>
              </c:strCache>
            </c:strRef>
          </c:tx>
          <c:spPr>
            <a:solidFill>
              <a:schemeClr val="accent1"/>
            </a:solidFill>
            <a:ln>
              <a:noFill/>
            </a:ln>
            <a:effectLst/>
            <a:sp3d/>
          </c:spPr>
          <c:invertIfNegative val="0"/>
          <c:cat>
            <c:strRef>
              <c:f>Month_with_state_pivot!$A$75:$A$76</c:f>
              <c:strCache>
                <c:ptCount val="1"/>
                <c:pt idx="0">
                  <c:v>Meghalaya</c:v>
                </c:pt>
              </c:strCache>
            </c:strRef>
          </c:cat>
          <c:val>
            <c:numRef>
              <c:f>Month_with_state_pivot!$B$75:$B$76</c:f>
              <c:numCache>
                <c:formatCode>General</c:formatCode>
                <c:ptCount val="1"/>
                <c:pt idx="0">
                  <c:v>2.5900000000000012</c:v>
                </c:pt>
              </c:numCache>
            </c:numRef>
          </c:val>
          <c:extLst>
            <c:ext xmlns:c16="http://schemas.microsoft.com/office/drawing/2014/chart" uri="{C3380CC4-5D6E-409C-BE32-E72D297353CC}">
              <c16:uniqueId val="{00000000-DD9B-4775-9E5E-A94691BF60B4}"/>
            </c:ext>
          </c:extLst>
        </c:ser>
        <c:ser>
          <c:idx val="1"/>
          <c:order val="1"/>
          <c:tx>
            <c:strRef>
              <c:f>Month_with_state_pivot!$C$74</c:f>
              <c:strCache>
                <c:ptCount val="1"/>
                <c:pt idx="0">
                  <c:v>Recovered_%</c:v>
                </c:pt>
              </c:strCache>
            </c:strRef>
          </c:tx>
          <c:spPr>
            <a:solidFill>
              <a:schemeClr val="accent2"/>
            </a:solidFill>
            <a:ln>
              <a:noFill/>
            </a:ln>
            <a:effectLst/>
            <a:sp3d/>
          </c:spPr>
          <c:invertIfNegative val="0"/>
          <c:cat>
            <c:strRef>
              <c:f>Month_with_state_pivot!$A$75:$A$76</c:f>
              <c:strCache>
                <c:ptCount val="1"/>
                <c:pt idx="0">
                  <c:v>Meghalaya</c:v>
                </c:pt>
              </c:strCache>
            </c:strRef>
          </c:cat>
          <c:val>
            <c:numRef>
              <c:f>Month_with_state_pivot!$C$75:$C$76</c:f>
              <c:numCache>
                <c:formatCode>General</c:formatCode>
                <c:ptCount val="1"/>
                <c:pt idx="0">
                  <c:v>97.75</c:v>
                </c:pt>
              </c:numCache>
            </c:numRef>
          </c:val>
          <c:extLst>
            <c:ext xmlns:c16="http://schemas.microsoft.com/office/drawing/2014/chart" uri="{C3380CC4-5D6E-409C-BE32-E72D297353CC}">
              <c16:uniqueId val="{00000001-DD9B-4775-9E5E-A94691BF60B4}"/>
            </c:ext>
          </c:extLst>
        </c:ser>
        <c:ser>
          <c:idx val="2"/>
          <c:order val="2"/>
          <c:tx>
            <c:strRef>
              <c:f>Month_with_state_pivot!$D$74</c:f>
              <c:strCache>
                <c:ptCount val="1"/>
                <c:pt idx="0">
                  <c:v>Deceased_%</c:v>
                </c:pt>
              </c:strCache>
            </c:strRef>
          </c:tx>
          <c:spPr>
            <a:solidFill>
              <a:schemeClr val="accent3"/>
            </a:solidFill>
            <a:ln>
              <a:noFill/>
            </a:ln>
            <a:effectLst/>
            <a:sp3d/>
          </c:spPr>
          <c:invertIfNegative val="0"/>
          <c:cat>
            <c:strRef>
              <c:f>Month_with_state_pivot!$A$75:$A$76</c:f>
              <c:strCache>
                <c:ptCount val="1"/>
                <c:pt idx="0">
                  <c:v>Meghalaya</c:v>
                </c:pt>
              </c:strCache>
            </c:strRef>
          </c:cat>
          <c:val>
            <c:numRef>
              <c:f>Month_with_state_pivot!$D$75:$D$76</c:f>
              <c:numCache>
                <c:formatCode>General</c:formatCode>
                <c:ptCount val="1"/>
                <c:pt idx="0">
                  <c:v>1.7300000000000002</c:v>
                </c:pt>
              </c:numCache>
            </c:numRef>
          </c:val>
          <c:extLst>
            <c:ext xmlns:c16="http://schemas.microsoft.com/office/drawing/2014/chart" uri="{C3380CC4-5D6E-409C-BE32-E72D297353CC}">
              <c16:uniqueId val="{00000002-DD9B-4775-9E5E-A94691BF60B4}"/>
            </c:ext>
          </c:extLst>
        </c:ser>
        <c:ser>
          <c:idx val="3"/>
          <c:order val="3"/>
          <c:tx>
            <c:strRef>
              <c:f>Month_with_state_pivot!$E$74</c:f>
              <c:strCache>
                <c:ptCount val="1"/>
                <c:pt idx="0">
                  <c:v>Vaccinated_1_%</c:v>
                </c:pt>
              </c:strCache>
            </c:strRef>
          </c:tx>
          <c:spPr>
            <a:solidFill>
              <a:schemeClr val="accent4"/>
            </a:solidFill>
            <a:ln>
              <a:noFill/>
            </a:ln>
            <a:effectLst/>
            <a:sp3d/>
          </c:spPr>
          <c:invertIfNegative val="0"/>
          <c:cat>
            <c:strRef>
              <c:f>Month_with_state_pivot!$A$75:$A$76</c:f>
              <c:strCache>
                <c:ptCount val="1"/>
                <c:pt idx="0">
                  <c:v>Meghalaya</c:v>
                </c:pt>
              </c:strCache>
            </c:strRef>
          </c:cat>
          <c:val>
            <c:numRef>
              <c:f>Month_with_state_pivot!$E$75:$E$76</c:f>
              <c:numCache>
                <c:formatCode>General</c:formatCode>
                <c:ptCount val="1"/>
                <c:pt idx="0">
                  <c:v>34.220000000000013</c:v>
                </c:pt>
              </c:numCache>
            </c:numRef>
          </c:val>
          <c:extLst>
            <c:ext xmlns:c16="http://schemas.microsoft.com/office/drawing/2014/chart" uri="{C3380CC4-5D6E-409C-BE32-E72D297353CC}">
              <c16:uniqueId val="{00000003-DD9B-4775-9E5E-A94691BF60B4}"/>
            </c:ext>
          </c:extLst>
        </c:ser>
        <c:ser>
          <c:idx val="4"/>
          <c:order val="4"/>
          <c:tx>
            <c:strRef>
              <c:f>Month_with_state_pivot!$F$74</c:f>
              <c:strCache>
                <c:ptCount val="1"/>
                <c:pt idx="0">
                  <c:v>Vaccinated_2_%</c:v>
                </c:pt>
              </c:strCache>
            </c:strRef>
          </c:tx>
          <c:spPr>
            <a:solidFill>
              <a:schemeClr val="accent5"/>
            </a:solidFill>
            <a:ln>
              <a:noFill/>
            </a:ln>
            <a:effectLst/>
            <a:sp3d/>
          </c:spPr>
          <c:invertIfNegative val="0"/>
          <c:cat>
            <c:strRef>
              <c:f>Month_with_state_pivot!$A$75:$A$76</c:f>
              <c:strCache>
                <c:ptCount val="1"/>
                <c:pt idx="0">
                  <c:v>Meghalaya</c:v>
                </c:pt>
              </c:strCache>
            </c:strRef>
          </c:cat>
          <c:val>
            <c:numRef>
              <c:f>Month_with_state_pivot!$F$75:$F$76</c:f>
              <c:numCache>
                <c:formatCode>General</c:formatCode>
                <c:ptCount val="1"/>
                <c:pt idx="0">
                  <c:v>19.910000000000007</c:v>
                </c:pt>
              </c:numCache>
            </c:numRef>
          </c:val>
          <c:extLst>
            <c:ext xmlns:c16="http://schemas.microsoft.com/office/drawing/2014/chart" uri="{C3380CC4-5D6E-409C-BE32-E72D297353CC}">
              <c16:uniqueId val="{00000004-DD9B-4775-9E5E-A94691BF60B4}"/>
            </c:ext>
          </c:extLst>
        </c:ser>
        <c:dLbls>
          <c:showLegendKey val="0"/>
          <c:showVal val="0"/>
          <c:showCatName val="0"/>
          <c:showSerName val="0"/>
          <c:showPercent val="0"/>
          <c:showBubbleSize val="0"/>
        </c:dLbls>
        <c:gapWidth val="150"/>
        <c:shape val="box"/>
        <c:axId val="192415983"/>
        <c:axId val="193603935"/>
        <c:axId val="0"/>
      </c:bar3DChart>
      <c:catAx>
        <c:axId val="1924159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03935"/>
        <c:crosses val="autoZero"/>
        <c:auto val="1"/>
        <c:lblAlgn val="ctr"/>
        <c:lblOffset val="100"/>
        <c:noMultiLvlLbl val="0"/>
      </c:catAx>
      <c:valAx>
        <c:axId val="193603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1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[Covi19India_Dashboard.xlsx]Month_with_state_pivot!MonthWise_DandR</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Month_with_state_pivot!$M$28</c:f>
              <c:strCache>
                <c:ptCount val="1"/>
                <c:pt idx="0">
                  <c:v> Deceased</c:v>
                </c:pt>
              </c:strCache>
            </c:strRef>
          </c:tx>
          <c:spPr>
            <a:solidFill>
              <a:schemeClr val="accent1"/>
            </a:solidFill>
            <a:ln>
              <a:noFill/>
            </a:ln>
            <a:effectLst/>
          </c:spPr>
          <c:invertIfNegative val="0"/>
          <c:cat>
            <c:multiLvlStrRef>
              <c:f>Month_with_state_pivot!$L$29:$L$50</c:f>
              <c:multiLvlStrCache>
                <c:ptCount val="19"/>
                <c:lvl>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pt idx="12">
                    <c:v>April</c:v>
                  </c:pt>
                  <c:pt idx="13">
                    <c:v>May</c:v>
                  </c:pt>
                  <c:pt idx="14">
                    <c:v>June</c:v>
                  </c:pt>
                  <c:pt idx="15">
                    <c:v>July</c:v>
                  </c:pt>
                  <c:pt idx="16">
                    <c:v>August</c:v>
                  </c:pt>
                  <c:pt idx="17">
                    <c:v>September</c:v>
                  </c:pt>
                  <c:pt idx="18">
                    <c:v>October</c:v>
                  </c:pt>
                </c:lvl>
                <c:lvl>
                  <c:pt idx="0">
                    <c:v>2020</c:v>
                  </c:pt>
                  <c:pt idx="9">
                    <c:v>2021</c:v>
                  </c:pt>
                </c:lvl>
              </c:multiLvlStrCache>
            </c:multiLvlStrRef>
          </c:cat>
          <c:val>
            <c:numRef>
              <c:f>Month_with_state_pivot!$M$29:$M$50</c:f>
              <c:numCache>
                <c:formatCode>General</c:formatCode>
                <c:ptCount val="19"/>
                <c:pt idx="0">
                  <c:v>1</c:v>
                </c:pt>
                <c:pt idx="1">
                  <c:v>0</c:v>
                </c:pt>
                <c:pt idx="2">
                  <c:v>0</c:v>
                </c:pt>
                <c:pt idx="3">
                  <c:v>4</c:v>
                </c:pt>
                <c:pt idx="4">
                  <c:v>5</c:v>
                </c:pt>
                <c:pt idx="5">
                  <c:v>39</c:v>
                </c:pt>
                <c:pt idx="6">
                  <c:v>39</c:v>
                </c:pt>
                <c:pt idx="7">
                  <c:v>23</c:v>
                </c:pt>
                <c:pt idx="8">
                  <c:v>28</c:v>
                </c:pt>
                <c:pt idx="9">
                  <c:v>7</c:v>
                </c:pt>
                <c:pt idx="10">
                  <c:v>2</c:v>
                </c:pt>
                <c:pt idx="11">
                  <c:v>2</c:v>
                </c:pt>
                <c:pt idx="12">
                  <c:v>21</c:v>
                </c:pt>
                <c:pt idx="13">
                  <c:v>407</c:v>
                </c:pt>
                <c:pt idx="14">
                  <c:v>260</c:v>
                </c:pt>
                <c:pt idx="15">
                  <c:v>247</c:v>
                </c:pt>
                <c:pt idx="16">
                  <c:v>226</c:v>
                </c:pt>
                <c:pt idx="17">
                  <c:v>93</c:v>
                </c:pt>
                <c:pt idx="18">
                  <c:v>46</c:v>
                </c:pt>
              </c:numCache>
            </c:numRef>
          </c:val>
          <c:extLst>
            <c:ext xmlns:c16="http://schemas.microsoft.com/office/drawing/2014/chart" uri="{C3380CC4-5D6E-409C-BE32-E72D297353CC}">
              <c16:uniqueId val="{00000000-57C9-488C-9B1C-FB8F77E672F4}"/>
            </c:ext>
          </c:extLst>
        </c:ser>
        <c:ser>
          <c:idx val="1"/>
          <c:order val="1"/>
          <c:tx>
            <c:strRef>
              <c:f>Month_with_state_pivot!$N$28</c:f>
              <c:strCache>
                <c:ptCount val="1"/>
                <c:pt idx="0">
                  <c:v> recovered</c:v>
                </c:pt>
              </c:strCache>
            </c:strRef>
          </c:tx>
          <c:spPr>
            <a:solidFill>
              <a:schemeClr val="accent2"/>
            </a:solidFill>
            <a:ln>
              <a:noFill/>
            </a:ln>
            <a:effectLst/>
          </c:spPr>
          <c:invertIfNegative val="0"/>
          <c:cat>
            <c:multiLvlStrRef>
              <c:f>Month_with_state_pivot!$L$29:$L$50</c:f>
              <c:multiLvlStrCache>
                <c:ptCount val="19"/>
                <c:lvl>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pt idx="12">
                    <c:v>April</c:v>
                  </c:pt>
                  <c:pt idx="13">
                    <c:v>May</c:v>
                  </c:pt>
                  <c:pt idx="14">
                    <c:v>June</c:v>
                  </c:pt>
                  <c:pt idx="15">
                    <c:v>July</c:v>
                  </c:pt>
                  <c:pt idx="16">
                    <c:v>August</c:v>
                  </c:pt>
                  <c:pt idx="17">
                    <c:v>September</c:v>
                  </c:pt>
                  <c:pt idx="18">
                    <c:v>October</c:v>
                  </c:pt>
                </c:lvl>
                <c:lvl>
                  <c:pt idx="0">
                    <c:v>2020</c:v>
                  </c:pt>
                  <c:pt idx="9">
                    <c:v>2021</c:v>
                  </c:pt>
                </c:lvl>
              </c:multiLvlStrCache>
            </c:multiLvlStrRef>
          </c:cat>
          <c:val>
            <c:numRef>
              <c:f>Month_with_state_pivot!$N$29:$N$50</c:f>
              <c:numCache>
                <c:formatCode>General</c:formatCode>
                <c:ptCount val="19"/>
                <c:pt idx="0">
                  <c:v>0</c:v>
                </c:pt>
                <c:pt idx="1">
                  <c:v>12</c:v>
                </c:pt>
                <c:pt idx="2">
                  <c:v>30</c:v>
                </c:pt>
                <c:pt idx="3">
                  <c:v>173</c:v>
                </c:pt>
                <c:pt idx="4">
                  <c:v>947</c:v>
                </c:pt>
                <c:pt idx="5">
                  <c:v>2813</c:v>
                </c:pt>
                <c:pt idx="6">
                  <c:v>4370</c:v>
                </c:pt>
                <c:pt idx="7">
                  <c:v>2591</c:v>
                </c:pt>
                <c:pt idx="8">
                  <c:v>2149</c:v>
                </c:pt>
                <c:pt idx="9">
                  <c:v>465</c:v>
                </c:pt>
                <c:pt idx="10">
                  <c:v>247</c:v>
                </c:pt>
                <c:pt idx="11">
                  <c:v>69</c:v>
                </c:pt>
                <c:pt idx="12">
                  <c:v>1217</c:v>
                </c:pt>
                <c:pt idx="13">
                  <c:v>13024</c:v>
                </c:pt>
                <c:pt idx="14">
                  <c:v>16352</c:v>
                </c:pt>
                <c:pt idx="15">
                  <c:v>13490</c:v>
                </c:pt>
                <c:pt idx="16">
                  <c:v>14250</c:v>
                </c:pt>
                <c:pt idx="17">
                  <c:v>6068</c:v>
                </c:pt>
                <c:pt idx="18">
                  <c:v>3479</c:v>
                </c:pt>
              </c:numCache>
            </c:numRef>
          </c:val>
          <c:extLst>
            <c:ext xmlns:c16="http://schemas.microsoft.com/office/drawing/2014/chart" uri="{C3380CC4-5D6E-409C-BE32-E72D297353CC}">
              <c16:uniqueId val="{00000001-57C9-488C-9B1C-FB8F77E672F4}"/>
            </c:ext>
          </c:extLst>
        </c:ser>
        <c:dLbls>
          <c:showLegendKey val="0"/>
          <c:showVal val="0"/>
          <c:showCatName val="0"/>
          <c:showSerName val="0"/>
          <c:showPercent val="0"/>
          <c:showBubbleSize val="0"/>
        </c:dLbls>
        <c:gapWidth val="150"/>
        <c:axId val="312635791"/>
        <c:axId val="320554671"/>
      </c:barChart>
      <c:lineChart>
        <c:grouping val="standard"/>
        <c:varyColors val="0"/>
        <c:ser>
          <c:idx val="2"/>
          <c:order val="2"/>
          <c:tx>
            <c:strRef>
              <c:f>Month_with_state_pivot!$O$28</c:f>
              <c:strCache>
                <c:ptCount val="1"/>
                <c:pt idx="0">
                  <c:v>Partially_Vaccinated</c:v>
                </c:pt>
              </c:strCache>
            </c:strRef>
          </c:tx>
          <c:spPr>
            <a:ln w="28575" cap="rnd">
              <a:solidFill>
                <a:schemeClr val="accent3"/>
              </a:solidFill>
              <a:round/>
            </a:ln>
            <a:effectLst/>
          </c:spPr>
          <c:marker>
            <c:symbol val="none"/>
          </c:marker>
          <c:cat>
            <c:multiLvlStrRef>
              <c:f>Month_with_state_pivot!$L$29:$L$50</c:f>
              <c:multiLvlStrCache>
                <c:ptCount val="19"/>
                <c:lvl>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pt idx="12">
                    <c:v>April</c:v>
                  </c:pt>
                  <c:pt idx="13">
                    <c:v>May</c:v>
                  </c:pt>
                  <c:pt idx="14">
                    <c:v>June</c:v>
                  </c:pt>
                  <c:pt idx="15">
                    <c:v>July</c:v>
                  </c:pt>
                  <c:pt idx="16">
                    <c:v>August</c:v>
                  </c:pt>
                  <c:pt idx="17">
                    <c:v>September</c:v>
                  </c:pt>
                  <c:pt idx="18">
                    <c:v>October</c:v>
                  </c:pt>
                </c:lvl>
                <c:lvl>
                  <c:pt idx="0">
                    <c:v>2020</c:v>
                  </c:pt>
                  <c:pt idx="9">
                    <c:v>2021</c:v>
                  </c:pt>
                </c:lvl>
              </c:multiLvlStrCache>
            </c:multiLvlStrRef>
          </c:cat>
          <c:val>
            <c:numRef>
              <c:f>Month_with_state_pivot!$O$29:$O$50</c:f>
              <c:numCache>
                <c:formatCode>General</c:formatCode>
                <c:ptCount val="19"/>
                <c:pt idx="0">
                  <c:v>0</c:v>
                </c:pt>
                <c:pt idx="1">
                  <c:v>0</c:v>
                </c:pt>
                <c:pt idx="2">
                  <c:v>0</c:v>
                </c:pt>
                <c:pt idx="3">
                  <c:v>0</c:v>
                </c:pt>
                <c:pt idx="4">
                  <c:v>0</c:v>
                </c:pt>
                <c:pt idx="5">
                  <c:v>0</c:v>
                </c:pt>
                <c:pt idx="6">
                  <c:v>0</c:v>
                </c:pt>
                <c:pt idx="7">
                  <c:v>0</c:v>
                </c:pt>
                <c:pt idx="8">
                  <c:v>0</c:v>
                </c:pt>
                <c:pt idx="9">
                  <c:v>4324</c:v>
                </c:pt>
                <c:pt idx="10">
                  <c:v>26141</c:v>
                </c:pt>
                <c:pt idx="11">
                  <c:v>41140</c:v>
                </c:pt>
                <c:pt idx="12">
                  <c:v>159180</c:v>
                </c:pt>
                <c:pt idx="13">
                  <c:v>160572</c:v>
                </c:pt>
                <c:pt idx="14">
                  <c:v>228388</c:v>
                </c:pt>
                <c:pt idx="15">
                  <c:v>271097</c:v>
                </c:pt>
                <c:pt idx="16">
                  <c:v>134752</c:v>
                </c:pt>
                <c:pt idx="17">
                  <c:v>46028</c:v>
                </c:pt>
                <c:pt idx="18">
                  <c:v>31653</c:v>
                </c:pt>
              </c:numCache>
            </c:numRef>
          </c:val>
          <c:smooth val="0"/>
          <c:extLst>
            <c:ext xmlns:c16="http://schemas.microsoft.com/office/drawing/2014/chart" uri="{C3380CC4-5D6E-409C-BE32-E72D297353CC}">
              <c16:uniqueId val="{00000000-ADE8-4767-98F0-1D3A6836A379}"/>
            </c:ext>
          </c:extLst>
        </c:ser>
        <c:ser>
          <c:idx val="3"/>
          <c:order val="3"/>
          <c:tx>
            <c:strRef>
              <c:f>Month_with_state_pivot!$P$28</c:f>
              <c:strCache>
                <c:ptCount val="1"/>
                <c:pt idx="0">
                  <c:v>Fully Vaccinated</c:v>
                </c:pt>
              </c:strCache>
            </c:strRef>
          </c:tx>
          <c:spPr>
            <a:ln w="28575" cap="rnd">
              <a:solidFill>
                <a:schemeClr val="accent4"/>
              </a:solidFill>
              <a:round/>
            </a:ln>
            <a:effectLst/>
          </c:spPr>
          <c:marker>
            <c:symbol val="none"/>
          </c:marker>
          <c:cat>
            <c:multiLvlStrRef>
              <c:f>Month_with_state_pivot!$L$29:$L$50</c:f>
              <c:multiLvlStrCache>
                <c:ptCount val="19"/>
                <c:lvl>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pt idx="12">
                    <c:v>April</c:v>
                  </c:pt>
                  <c:pt idx="13">
                    <c:v>May</c:v>
                  </c:pt>
                  <c:pt idx="14">
                    <c:v>June</c:v>
                  </c:pt>
                  <c:pt idx="15">
                    <c:v>July</c:v>
                  </c:pt>
                  <c:pt idx="16">
                    <c:v>August</c:v>
                  </c:pt>
                  <c:pt idx="17">
                    <c:v>September</c:v>
                  </c:pt>
                  <c:pt idx="18">
                    <c:v>October</c:v>
                  </c:pt>
                </c:lvl>
                <c:lvl>
                  <c:pt idx="0">
                    <c:v>2020</c:v>
                  </c:pt>
                  <c:pt idx="9">
                    <c:v>2021</c:v>
                  </c:pt>
                </c:lvl>
              </c:multiLvlStrCache>
            </c:multiLvlStrRef>
          </c:cat>
          <c:val>
            <c:numRef>
              <c:f>Month_with_state_pivot!$P$29:$P$50</c:f>
              <c:numCache>
                <c:formatCode>General</c:formatCode>
                <c:ptCount val="19"/>
                <c:pt idx="0">
                  <c:v>0</c:v>
                </c:pt>
                <c:pt idx="1">
                  <c:v>0</c:v>
                </c:pt>
                <c:pt idx="2">
                  <c:v>0</c:v>
                </c:pt>
                <c:pt idx="3">
                  <c:v>0</c:v>
                </c:pt>
                <c:pt idx="4">
                  <c:v>0</c:v>
                </c:pt>
                <c:pt idx="5">
                  <c:v>0</c:v>
                </c:pt>
                <c:pt idx="6">
                  <c:v>0</c:v>
                </c:pt>
                <c:pt idx="7">
                  <c:v>0</c:v>
                </c:pt>
                <c:pt idx="8">
                  <c:v>0</c:v>
                </c:pt>
                <c:pt idx="9">
                  <c:v>0</c:v>
                </c:pt>
                <c:pt idx="10">
                  <c:v>1726</c:v>
                </c:pt>
                <c:pt idx="11">
                  <c:v>28145</c:v>
                </c:pt>
                <c:pt idx="12">
                  <c:v>30070</c:v>
                </c:pt>
                <c:pt idx="13">
                  <c:v>14399</c:v>
                </c:pt>
                <c:pt idx="14">
                  <c:v>5141</c:v>
                </c:pt>
                <c:pt idx="15">
                  <c:v>118958</c:v>
                </c:pt>
                <c:pt idx="16">
                  <c:v>110815</c:v>
                </c:pt>
                <c:pt idx="17">
                  <c:v>162458</c:v>
                </c:pt>
                <c:pt idx="18">
                  <c:v>170107</c:v>
                </c:pt>
              </c:numCache>
            </c:numRef>
          </c:val>
          <c:smooth val="0"/>
          <c:extLst>
            <c:ext xmlns:c16="http://schemas.microsoft.com/office/drawing/2014/chart" uri="{C3380CC4-5D6E-409C-BE32-E72D297353CC}">
              <c16:uniqueId val="{00000001-ADE8-4767-98F0-1D3A6836A379}"/>
            </c:ext>
          </c:extLst>
        </c:ser>
        <c:dLbls>
          <c:showLegendKey val="0"/>
          <c:showVal val="0"/>
          <c:showCatName val="0"/>
          <c:showSerName val="0"/>
          <c:showPercent val="0"/>
          <c:showBubbleSize val="0"/>
        </c:dLbls>
        <c:marker val="1"/>
        <c:smooth val="0"/>
        <c:axId val="551921503"/>
        <c:axId val="551901119"/>
      </c:lineChart>
      <c:catAx>
        <c:axId val="5519215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901119"/>
        <c:crosses val="autoZero"/>
        <c:auto val="1"/>
        <c:lblAlgn val="ctr"/>
        <c:lblOffset val="100"/>
        <c:noMultiLvlLbl val="0"/>
      </c:catAx>
      <c:valAx>
        <c:axId val="551901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921503"/>
        <c:crosses val="autoZero"/>
        <c:crossBetween val="between"/>
      </c:valAx>
      <c:valAx>
        <c:axId val="32055467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635791"/>
        <c:crosses val="max"/>
        <c:crossBetween val="between"/>
      </c:valAx>
      <c:catAx>
        <c:axId val="312635791"/>
        <c:scaling>
          <c:orientation val="minMax"/>
        </c:scaling>
        <c:delete val="1"/>
        <c:axPos val="b"/>
        <c:numFmt formatCode="General" sourceLinked="1"/>
        <c:majorTickMark val="out"/>
        <c:minorTickMark val="none"/>
        <c:tickLblPos val="nextTo"/>
        <c:crossAx val="32055467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[Covi19India_Dashboard.xlsx]Death % pivot!PivotTable5</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'Death % pivot'!$B$3</c:f>
              <c:strCache>
                <c:ptCount val="1"/>
                <c:pt idx="0">
                  <c:v>Sum of Death %</c:v>
                </c:pt>
              </c:strCache>
            </c:strRef>
          </c:tx>
          <c:spPr>
            <a:solidFill>
              <a:schemeClr val="accent1"/>
            </a:solidFill>
            <a:ln>
              <a:noFill/>
            </a:ln>
            <a:effectLst/>
          </c:spPr>
          <c:invertIfNegative val="0"/>
          <c:cat>
            <c:strRef>
              <c:f>'Death % pivot'!$A$4:$A$8</c:f>
              <c:strCache>
                <c:ptCount val="4"/>
                <c:pt idx="0">
                  <c:v>Category A</c:v>
                </c:pt>
                <c:pt idx="1">
                  <c:v>Category B</c:v>
                </c:pt>
                <c:pt idx="2">
                  <c:v>Category C</c:v>
                </c:pt>
                <c:pt idx="3">
                  <c:v>Category D</c:v>
                </c:pt>
              </c:strCache>
            </c:strRef>
          </c:cat>
          <c:val>
            <c:numRef>
              <c:f>'Death % pivot'!$B$4:$B$8</c:f>
              <c:numCache>
                <c:formatCode>General</c:formatCode>
                <c:ptCount val="4"/>
                <c:pt idx="0">
                  <c:v>1.52</c:v>
                </c:pt>
                <c:pt idx="1">
                  <c:v>1.27</c:v>
                </c:pt>
                <c:pt idx="2">
                  <c:v>1.1100000000000001</c:v>
                </c:pt>
                <c:pt idx="3">
                  <c:v>1.3</c:v>
                </c:pt>
              </c:numCache>
            </c:numRef>
          </c:val>
          <c:extLst>
            <c:ext xmlns:c16="http://schemas.microsoft.com/office/drawing/2014/chart" uri="{C3380CC4-5D6E-409C-BE32-E72D297353CC}">
              <c16:uniqueId val="{00000000-88CD-4A25-B30D-3E60ED250C89}"/>
            </c:ext>
          </c:extLst>
        </c:ser>
        <c:ser>
          <c:idx val="1"/>
          <c:order val="1"/>
          <c:tx>
            <c:strRef>
              <c:f>'Death % pivot'!$C$3</c:f>
              <c:strCache>
                <c:ptCount val="1"/>
                <c:pt idx="0">
                  <c:v>Sum of Avg_TestingRatio</c:v>
                </c:pt>
              </c:strCache>
            </c:strRef>
          </c:tx>
          <c:spPr>
            <a:solidFill>
              <a:schemeClr val="accent2"/>
            </a:solidFill>
            <a:ln>
              <a:noFill/>
            </a:ln>
            <a:effectLst/>
          </c:spPr>
          <c:invertIfNegative val="0"/>
          <c:cat>
            <c:strRef>
              <c:f>'Death % pivot'!$A$4:$A$8</c:f>
              <c:strCache>
                <c:ptCount val="4"/>
                <c:pt idx="0">
                  <c:v>Category A</c:v>
                </c:pt>
                <c:pt idx="1">
                  <c:v>Category B</c:v>
                </c:pt>
                <c:pt idx="2">
                  <c:v>Category C</c:v>
                </c:pt>
                <c:pt idx="3">
                  <c:v>Category D</c:v>
                </c:pt>
              </c:strCache>
            </c:strRef>
          </c:cat>
          <c:val>
            <c:numRef>
              <c:f>'Death % pivot'!$C$4:$C$8</c:f>
              <c:numCache>
                <c:formatCode>General</c:formatCode>
                <c:ptCount val="4"/>
                <c:pt idx="0">
                  <c:v>0.04</c:v>
                </c:pt>
                <c:pt idx="1">
                  <c:v>0.17</c:v>
                </c:pt>
                <c:pt idx="2">
                  <c:v>0.4</c:v>
                </c:pt>
                <c:pt idx="3">
                  <c:v>0.73</c:v>
                </c:pt>
              </c:numCache>
            </c:numRef>
          </c:val>
          <c:extLst>
            <c:ext xmlns:c16="http://schemas.microsoft.com/office/drawing/2014/chart" uri="{C3380CC4-5D6E-409C-BE32-E72D297353CC}">
              <c16:uniqueId val="{00000001-88CD-4A25-B30D-3E60ED250C89}"/>
            </c:ext>
          </c:extLst>
        </c:ser>
        <c:dLbls>
          <c:showLegendKey val="0"/>
          <c:showVal val="0"/>
          <c:showCatName val="0"/>
          <c:showSerName val="0"/>
          <c:showPercent val="0"/>
          <c:showBubbleSize val="0"/>
        </c:dLbls>
        <c:gapWidth val="150"/>
        <c:axId val="196847039"/>
        <c:axId val="1771577392"/>
      </c:barChart>
      <c:catAx>
        <c:axId val="1968470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577392"/>
        <c:crosses val="autoZero"/>
        <c:auto val="1"/>
        <c:lblAlgn val="ctr"/>
        <c:lblOffset val="100"/>
        <c:noMultiLvlLbl val="0"/>
      </c:catAx>
      <c:valAx>
        <c:axId val="1771577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47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[Covi19India_Dashboard.xlsx]Weekly_data_pivot!PivotTable6</c:name>
    <c:fmtId val="1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Weekly_data_pivot!$B$3</c:f>
              <c:strCache>
                <c:ptCount val="1"/>
                <c:pt idx="0">
                  <c:v>Sum of Confirmed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Weekly_data_pivot!$A$4:$A$59</c:f>
              <c:strCache>
                <c:ptCount val="55"/>
                <c:pt idx="0">
                  <c:v>April-Week 1</c:v>
                </c:pt>
                <c:pt idx="1">
                  <c:v>April-Week 2</c:v>
                </c:pt>
                <c:pt idx="2">
                  <c:v>April-Week 3</c:v>
                </c:pt>
                <c:pt idx="3">
                  <c:v>April-Week 4</c:v>
                </c:pt>
                <c:pt idx="4">
                  <c:v>April-Week 5</c:v>
                </c:pt>
                <c:pt idx="5">
                  <c:v>August-Week 1</c:v>
                </c:pt>
                <c:pt idx="6">
                  <c:v>August-Week 2</c:v>
                </c:pt>
                <c:pt idx="7">
                  <c:v>August-Week 3</c:v>
                </c:pt>
                <c:pt idx="8">
                  <c:v>August-Week 4</c:v>
                </c:pt>
                <c:pt idx="9">
                  <c:v>August-Week 5</c:v>
                </c:pt>
                <c:pt idx="10">
                  <c:v>August-Week 6</c:v>
                </c:pt>
                <c:pt idx="11">
                  <c:v>December-Week 1</c:v>
                </c:pt>
                <c:pt idx="12">
                  <c:v>December-Week 2</c:v>
                </c:pt>
                <c:pt idx="13">
                  <c:v>December-Week 3</c:v>
                </c:pt>
                <c:pt idx="14">
                  <c:v>December-Week 4</c:v>
                </c:pt>
                <c:pt idx="15">
                  <c:v>December-Week 5</c:v>
                </c:pt>
                <c:pt idx="16">
                  <c:v>February-Week 2</c:v>
                </c:pt>
                <c:pt idx="17">
                  <c:v>February-Week 3</c:v>
                </c:pt>
                <c:pt idx="18">
                  <c:v>January-Week 5</c:v>
                </c:pt>
                <c:pt idx="19">
                  <c:v>July-Week 1</c:v>
                </c:pt>
                <c:pt idx="20">
                  <c:v>July-Week 2</c:v>
                </c:pt>
                <c:pt idx="21">
                  <c:v>July-Week 3</c:v>
                </c:pt>
                <c:pt idx="22">
                  <c:v>July-Week 4</c:v>
                </c:pt>
                <c:pt idx="23">
                  <c:v>July-Week 5</c:v>
                </c:pt>
                <c:pt idx="24">
                  <c:v>June-Week 1</c:v>
                </c:pt>
                <c:pt idx="25">
                  <c:v>June-Week 2</c:v>
                </c:pt>
                <c:pt idx="26">
                  <c:v>June-Week 3</c:v>
                </c:pt>
                <c:pt idx="27">
                  <c:v>June-Week 4</c:v>
                </c:pt>
                <c:pt idx="28">
                  <c:v>June-Week 5</c:v>
                </c:pt>
                <c:pt idx="29">
                  <c:v>March-Week 1</c:v>
                </c:pt>
                <c:pt idx="30">
                  <c:v>March-Week 2</c:v>
                </c:pt>
                <c:pt idx="31">
                  <c:v>March-Week 3</c:v>
                </c:pt>
                <c:pt idx="32">
                  <c:v>March-Week 4</c:v>
                </c:pt>
                <c:pt idx="33">
                  <c:v>March-Week 5</c:v>
                </c:pt>
                <c:pt idx="34">
                  <c:v>May-Week 1</c:v>
                </c:pt>
                <c:pt idx="35">
                  <c:v>May-Week 2</c:v>
                </c:pt>
                <c:pt idx="36">
                  <c:v>May-Week 3</c:v>
                </c:pt>
                <c:pt idx="37">
                  <c:v>May-Week 4</c:v>
                </c:pt>
                <c:pt idx="38">
                  <c:v>May-Week 5</c:v>
                </c:pt>
                <c:pt idx="39">
                  <c:v>May-Week 6</c:v>
                </c:pt>
                <c:pt idx="40">
                  <c:v>November-Week 1</c:v>
                </c:pt>
                <c:pt idx="41">
                  <c:v>November-Week 2</c:v>
                </c:pt>
                <c:pt idx="42">
                  <c:v>November-Week 3</c:v>
                </c:pt>
                <c:pt idx="43">
                  <c:v>November-Week 4</c:v>
                </c:pt>
                <c:pt idx="44">
                  <c:v>November-Week 5</c:v>
                </c:pt>
                <c:pt idx="45">
                  <c:v>October-Week 1</c:v>
                </c:pt>
                <c:pt idx="46">
                  <c:v>October-Week 2</c:v>
                </c:pt>
                <c:pt idx="47">
                  <c:v>October-Week 3</c:v>
                </c:pt>
                <c:pt idx="48">
                  <c:v>October-Week 4</c:v>
                </c:pt>
                <c:pt idx="49">
                  <c:v>October-Week 5</c:v>
                </c:pt>
                <c:pt idx="50">
                  <c:v>September-Week 1</c:v>
                </c:pt>
                <c:pt idx="51">
                  <c:v>September-Week 2</c:v>
                </c:pt>
                <c:pt idx="52">
                  <c:v>September-Week 3</c:v>
                </c:pt>
                <c:pt idx="53">
                  <c:v>September-Week 4</c:v>
                </c:pt>
                <c:pt idx="54">
                  <c:v>September-Week 5</c:v>
                </c:pt>
              </c:strCache>
            </c:strRef>
          </c:cat>
          <c:val>
            <c:numRef>
              <c:f>Weekly_data_pivot!$B$4:$B$59</c:f>
              <c:numCache>
                <c:formatCode>General</c:formatCode>
                <c:ptCount val="55"/>
                <c:pt idx="0">
                  <c:v>2049</c:v>
                </c:pt>
                <c:pt idx="1">
                  <c:v>4769</c:v>
                </c:pt>
                <c:pt idx="2">
                  <c:v>7272</c:v>
                </c:pt>
                <c:pt idx="3">
                  <c:v>10558</c:v>
                </c:pt>
                <c:pt idx="4">
                  <c:v>8584</c:v>
                </c:pt>
                <c:pt idx="5">
                  <c:v>55117</c:v>
                </c:pt>
                <c:pt idx="6">
                  <c:v>399852</c:v>
                </c:pt>
                <c:pt idx="7">
                  <c:v>437188</c:v>
                </c:pt>
                <c:pt idx="8">
                  <c:v>454228</c:v>
                </c:pt>
                <c:pt idx="9">
                  <c:v>496276</c:v>
                </c:pt>
                <c:pt idx="10">
                  <c:v>148227</c:v>
                </c:pt>
                <c:pt idx="11">
                  <c:v>181275</c:v>
                </c:pt>
                <c:pt idx="12">
                  <c:v>212851</c:v>
                </c:pt>
                <c:pt idx="13">
                  <c:v>174279</c:v>
                </c:pt>
                <c:pt idx="14">
                  <c:v>156733</c:v>
                </c:pt>
                <c:pt idx="15">
                  <c:v>97918</c:v>
                </c:pt>
                <c:pt idx="16">
                  <c:v>2</c:v>
                </c:pt>
                <c:pt idx="17">
                  <c:v>0</c:v>
                </c:pt>
                <c:pt idx="18">
                  <c:v>1</c:v>
                </c:pt>
                <c:pt idx="19">
                  <c:v>90118</c:v>
                </c:pt>
                <c:pt idx="20">
                  <c:v>178027</c:v>
                </c:pt>
                <c:pt idx="21">
                  <c:v>230764</c:v>
                </c:pt>
                <c:pt idx="22">
                  <c:v>309378</c:v>
                </c:pt>
                <c:pt idx="23">
                  <c:v>309980</c:v>
                </c:pt>
                <c:pt idx="24">
                  <c:v>53250</c:v>
                </c:pt>
                <c:pt idx="25">
                  <c:v>75243</c:v>
                </c:pt>
                <c:pt idx="26">
                  <c:v>88835</c:v>
                </c:pt>
                <c:pt idx="27">
                  <c:v>119079</c:v>
                </c:pt>
                <c:pt idx="28">
                  <c:v>57223</c:v>
                </c:pt>
                <c:pt idx="29">
                  <c:v>31</c:v>
                </c:pt>
                <c:pt idx="30">
                  <c:v>68</c:v>
                </c:pt>
                <c:pt idx="31">
                  <c:v>232</c:v>
                </c:pt>
                <c:pt idx="32">
                  <c:v>685</c:v>
                </c:pt>
                <c:pt idx="33">
                  <c:v>616</c:v>
                </c:pt>
                <c:pt idx="34">
                  <c:v>4960</c:v>
                </c:pt>
                <c:pt idx="35">
                  <c:v>23039</c:v>
                </c:pt>
                <c:pt idx="36">
                  <c:v>27784</c:v>
                </c:pt>
                <c:pt idx="37">
                  <c:v>38876</c:v>
                </c:pt>
                <c:pt idx="38">
                  <c:v>47290</c:v>
                </c:pt>
                <c:pt idx="39">
                  <c:v>8341</c:v>
                </c:pt>
                <c:pt idx="40">
                  <c:v>323810</c:v>
                </c:pt>
                <c:pt idx="41">
                  <c:v>307731</c:v>
                </c:pt>
                <c:pt idx="42">
                  <c:v>280973</c:v>
                </c:pt>
                <c:pt idx="43">
                  <c:v>297131</c:v>
                </c:pt>
                <c:pt idx="44">
                  <c:v>70215</c:v>
                </c:pt>
                <c:pt idx="45">
                  <c:v>237149</c:v>
                </c:pt>
                <c:pt idx="46">
                  <c:v>504099</c:v>
                </c:pt>
                <c:pt idx="47">
                  <c:v>441217</c:v>
                </c:pt>
                <c:pt idx="48">
                  <c:v>371305</c:v>
                </c:pt>
                <c:pt idx="49">
                  <c:v>319360</c:v>
                </c:pt>
                <c:pt idx="50">
                  <c:v>422905</c:v>
                </c:pt>
                <c:pt idx="51">
                  <c:v>640962</c:v>
                </c:pt>
                <c:pt idx="52">
                  <c:v>646420</c:v>
                </c:pt>
                <c:pt idx="53">
                  <c:v>592350</c:v>
                </c:pt>
                <c:pt idx="54">
                  <c:v>319687</c:v>
                </c:pt>
              </c:numCache>
            </c:numRef>
          </c:val>
          <c:smooth val="0"/>
          <c:extLst>
            <c:ext xmlns:c16="http://schemas.microsoft.com/office/drawing/2014/chart" uri="{C3380CC4-5D6E-409C-BE32-E72D297353CC}">
              <c16:uniqueId val="{00000000-FC40-4203-81EE-FC12C743ED13}"/>
            </c:ext>
          </c:extLst>
        </c:ser>
        <c:ser>
          <c:idx val="1"/>
          <c:order val="1"/>
          <c:tx>
            <c:strRef>
              <c:f>Weekly_data_pivot!$C$3</c:f>
              <c:strCache>
                <c:ptCount val="1"/>
                <c:pt idx="0">
                  <c:v>Sum of Deaths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Weekly_data_pivot!$A$4:$A$59</c:f>
              <c:strCache>
                <c:ptCount val="55"/>
                <c:pt idx="0">
                  <c:v>April-Week 1</c:v>
                </c:pt>
                <c:pt idx="1">
                  <c:v>April-Week 2</c:v>
                </c:pt>
                <c:pt idx="2">
                  <c:v>April-Week 3</c:v>
                </c:pt>
                <c:pt idx="3">
                  <c:v>April-Week 4</c:v>
                </c:pt>
                <c:pt idx="4">
                  <c:v>April-Week 5</c:v>
                </c:pt>
                <c:pt idx="5">
                  <c:v>August-Week 1</c:v>
                </c:pt>
                <c:pt idx="6">
                  <c:v>August-Week 2</c:v>
                </c:pt>
                <c:pt idx="7">
                  <c:v>August-Week 3</c:v>
                </c:pt>
                <c:pt idx="8">
                  <c:v>August-Week 4</c:v>
                </c:pt>
                <c:pt idx="9">
                  <c:v>August-Week 5</c:v>
                </c:pt>
                <c:pt idx="10">
                  <c:v>August-Week 6</c:v>
                </c:pt>
                <c:pt idx="11">
                  <c:v>December-Week 1</c:v>
                </c:pt>
                <c:pt idx="12">
                  <c:v>December-Week 2</c:v>
                </c:pt>
                <c:pt idx="13">
                  <c:v>December-Week 3</c:v>
                </c:pt>
                <c:pt idx="14">
                  <c:v>December-Week 4</c:v>
                </c:pt>
                <c:pt idx="15">
                  <c:v>December-Week 5</c:v>
                </c:pt>
                <c:pt idx="16">
                  <c:v>February-Week 2</c:v>
                </c:pt>
                <c:pt idx="17">
                  <c:v>February-Week 3</c:v>
                </c:pt>
                <c:pt idx="18">
                  <c:v>January-Week 5</c:v>
                </c:pt>
                <c:pt idx="19">
                  <c:v>July-Week 1</c:v>
                </c:pt>
                <c:pt idx="20">
                  <c:v>July-Week 2</c:v>
                </c:pt>
                <c:pt idx="21">
                  <c:v>July-Week 3</c:v>
                </c:pt>
                <c:pt idx="22">
                  <c:v>July-Week 4</c:v>
                </c:pt>
                <c:pt idx="23">
                  <c:v>July-Week 5</c:v>
                </c:pt>
                <c:pt idx="24">
                  <c:v>June-Week 1</c:v>
                </c:pt>
                <c:pt idx="25">
                  <c:v>June-Week 2</c:v>
                </c:pt>
                <c:pt idx="26">
                  <c:v>June-Week 3</c:v>
                </c:pt>
                <c:pt idx="27">
                  <c:v>June-Week 4</c:v>
                </c:pt>
                <c:pt idx="28">
                  <c:v>June-Week 5</c:v>
                </c:pt>
                <c:pt idx="29">
                  <c:v>March-Week 1</c:v>
                </c:pt>
                <c:pt idx="30">
                  <c:v>March-Week 2</c:v>
                </c:pt>
                <c:pt idx="31">
                  <c:v>March-Week 3</c:v>
                </c:pt>
                <c:pt idx="32">
                  <c:v>March-Week 4</c:v>
                </c:pt>
                <c:pt idx="33">
                  <c:v>March-Week 5</c:v>
                </c:pt>
                <c:pt idx="34">
                  <c:v>May-Week 1</c:v>
                </c:pt>
                <c:pt idx="35">
                  <c:v>May-Week 2</c:v>
                </c:pt>
                <c:pt idx="36">
                  <c:v>May-Week 3</c:v>
                </c:pt>
                <c:pt idx="37">
                  <c:v>May-Week 4</c:v>
                </c:pt>
                <c:pt idx="38">
                  <c:v>May-Week 5</c:v>
                </c:pt>
                <c:pt idx="39">
                  <c:v>May-Week 6</c:v>
                </c:pt>
                <c:pt idx="40">
                  <c:v>November-Week 1</c:v>
                </c:pt>
                <c:pt idx="41">
                  <c:v>November-Week 2</c:v>
                </c:pt>
                <c:pt idx="42">
                  <c:v>November-Week 3</c:v>
                </c:pt>
                <c:pt idx="43">
                  <c:v>November-Week 4</c:v>
                </c:pt>
                <c:pt idx="44">
                  <c:v>November-Week 5</c:v>
                </c:pt>
                <c:pt idx="45">
                  <c:v>October-Week 1</c:v>
                </c:pt>
                <c:pt idx="46">
                  <c:v>October-Week 2</c:v>
                </c:pt>
                <c:pt idx="47">
                  <c:v>October-Week 3</c:v>
                </c:pt>
                <c:pt idx="48">
                  <c:v>October-Week 4</c:v>
                </c:pt>
                <c:pt idx="49">
                  <c:v>October-Week 5</c:v>
                </c:pt>
                <c:pt idx="50">
                  <c:v>September-Week 1</c:v>
                </c:pt>
                <c:pt idx="51">
                  <c:v>September-Week 2</c:v>
                </c:pt>
                <c:pt idx="52">
                  <c:v>September-Week 3</c:v>
                </c:pt>
                <c:pt idx="53">
                  <c:v>September-Week 4</c:v>
                </c:pt>
                <c:pt idx="54">
                  <c:v>September-Week 5</c:v>
                </c:pt>
              </c:strCache>
            </c:strRef>
          </c:cat>
          <c:val>
            <c:numRef>
              <c:f>Weekly_data_pivot!$C$4:$C$59</c:f>
              <c:numCache>
                <c:formatCode>General</c:formatCode>
                <c:ptCount val="55"/>
                <c:pt idx="0">
                  <c:v>49</c:v>
                </c:pt>
                <c:pt idx="1">
                  <c:v>194</c:v>
                </c:pt>
                <c:pt idx="2">
                  <c:v>232</c:v>
                </c:pt>
                <c:pt idx="3">
                  <c:v>303</c:v>
                </c:pt>
                <c:pt idx="4">
                  <c:v>329</c:v>
                </c:pt>
                <c:pt idx="5">
                  <c:v>854</c:v>
                </c:pt>
                <c:pt idx="6">
                  <c:v>6044</c:v>
                </c:pt>
                <c:pt idx="7">
                  <c:v>6632</c:v>
                </c:pt>
                <c:pt idx="8">
                  <c:v>6762</c:v>
                </c:pt>
                <c:pt idx="9">
                  <c:v>6811</c:v>
                </c:pt>
                <c:pt idx="10">
                  <c:v>1776</c:v>
                </c:pt>
                <c:pt idx="11">
                  <c:v>2561</c:v>
                </c:pt>
                <c:pt idx="12">
                  <c:v>2835</c:v>
                </c:pt>
                <c:pt idx="13">
                  <c:v>2458</c:v>
                </c:pt>
                <c:pt idx="14">
                  <c:v>2146</c:v>
                </c:pt>
                <c:pt idx="15">
                  <c:v>1359</c:v>
                </c:pt>
                <c:pt idx="16">
                  <c:v>0</c:v>
                </c:pt>
                <c:pt idx="17">
                  <c:v>0</c:v>
                </c:pt>
                <c:pt idx="18">
                  <c:v>0</c:v>
                </c:pt>
                <c:pt idx="19">
                  <c:v>1871</c:v>
                </c:pt>
                <c:pt idx="20">
                  <c:v>3405</c:v>
                </c:pt>
                <c:pt idx="21">
                  <c:v>4133</c:v>
                </c:pt>
                <c:pt idx="22">
                  <c:v>5293</c:v>
                </c:pt>
                <c:pt idx="23">
                  <c:v>4444</c:v>
                </c:pt>
                <c:pt idx="24">
                  <c:v>1539</c:v>
                </c:pt>
                <c:pt idx="25">
                  <c:v>2253</c:v>
                </c:pt>
                <c:pt idx="26">
                  <c:v>4080</c:v>
                </c:pt>
                <c:pt idx="27">
                  <c:v>2826</c:v>
                </c:pt>
                <c:pt idx="28">
                  <c:v>1307</c:v>
                </c:pt>
                <c:pt idx="29">
                  <c:v>0</c:v>
                </c:pt>
                <c:pt idx="30">
                  <c:v>1</c:v>
                </c:pt>
                <c:pt idx="31">
                  <c:v>0</c:v>
                </c:pt>
                <c:pt idx="32">
                  <c:v>2</c:v>
                </c:pt>
                <c:pt idx="33">
                  <c:v>44</c:v>
                </c:pt>
                <c:pt idx="34">
                  <c:v>169</c:v>
                </c:pt>
                <c:pt idx="35">
                  <c:v>779</c:v>
                </c:pt>
                <c:pt idx="36">
                  <c:v>771</c:v>
                </c:pt>
                <c:pt idx="37">
                  <c:v>995</c:v>
                </c:pt>
                <c:pt idx="38">
                  <c:v>1315</c:v>
                </c:pt>
                <c:pt idx="39">
                  <c:v>222</c:v>
                </c:pt>
                <c:pt idx="40">
                  <c:v>4012</c:v>
                </c:pt>
                <c:pt idx="41">
                  <c:v>3512</c:v>
                </c:pt>
                <c:pt idx="42">
                  <c:v>3588</c:v>
                </c:pt>
                <c:pt idx="43">
                  <c:v>3470</c:v>
                </c:pt>
                <c:pt idx="44">
                  <c:v>926</c:v>
                </c:pt>
                <c:pt idx="45">
                  <c:v>3104</c:v>
                </c:pt>
                <c:pt idx="46">
                  <c:v>6559</c:v>
                </c:pt>
                <c:pt idx="47">
                  <c:v>5694</c:v>
                </c:pt>
                <c:pt idx="48">
                  <c:v>4505</c:v>
                </c:pt>
                <c:pt idx="49">
                  <c:v>3581</c:v>
                </c:pt>
                <c:pt idx="50">
                  <c:v>5246</c:v>
                </c:pt>
                <c:pt idx="51">
                  <c:v>7935</c:v>
                </c:pt>
                <c:pt idx="52">
                  <c:v>8160</c:v>
                </c:pt>
                <c:pt idx="53">
                  <c:v>7760</c:v>
                </c:pt>
                <c:pt idx="54">
                  <c:v>4172</c:v>
                </c:pt>
              </c:numCache>
            </c:numRef>
          </c:val>
          <c:smooth val="0"/>
          <c:extLst>
            <c:ext xmlns:c16="http://schemas.microsoft.com/office/drawing/2014/chart" uri="{C3380CC4-5D6E-409C-BE32-E72D297353CC}">
              <c16:uniqueId val="{00000001-FC40-4203-81EE-FC12C743ED13}"/>
            </c:ext>
          </c:extLst>
        </c:ser>
        <c:ser>
          <c:idx val="2"/>
          <c:order val="2"/>
          <c:tx>
            <c:strRef>
              <c:f>Weekly_data_pivot!$D$3</c:f>
              <c:strCache>
                <c:ptCount val="1"/>
                <c:pt idx="0">
                  <c:v>Sum of Recovered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Weekly_data_pivot!$A$4:$A$59</c:f>
              <c:strCache>
                <c:ptCount val="55"/>
                <c:pt idx="0">
                  <c:v>April-Week 1</c:v>
                </c:pt>
                <c:pt idx="1">
                  <c:v>April-Week 2</c:v>
                </c:pt>
                <c:pt idx="2">
                  <c:v>April-Week 3</c:v>
                </c:pt>
                <c:pt idx="3">
                  <c:v>April-Week 4</c:v>
                </c:pt>
                <c:pt idx="4">
                  <c:v>April-Week 5</c:v>
                </c:pt>
                <c:pt idx="5">
                  <c:v>August-Week 1</c:v>
                </c:pt>
                <c:pt idx="6">
                  <c:v>August-Week 2</c:v>
                </c:pt>
                <c:pt idx="7">
                  <c:v>August-Week 3</c:v>
                </c:pt>
                <c:pt idx="8">
                  <c:v>August-Week 4</c:v>
                </c:pt>
                <c:pt idx="9">
                  <c:v>August-Week 5</c:v>
                </c:pt>
                <c:pt idx="10">
                  <c:v>August-Week 6</c:v>
                </c:pt>
                <c:pt idx="11">
                  <c:v>December-Week 1</c:v>
                </c:pt>
                <c:pt idx="12">
                  <c:v>December-Week 2</c:v>
                </c:pt>
                <c:pt idx="13">
                  <c:v>December-Week 3</c:v>
                </c:pt>
                <c:pt idx="14">
                  <c:v>December-Week 4</c:v>
                </c:pt>
                <c:pt idx="15">
                  <c:v>December-Week 5</c:v>
                </c:pt>
                <c:pt idx="16">
                  <c:v>February-Week 2</c:v>
                </c:pt>
                <c:pt idx="17">
                  <c:v>February-Week 3</c:v>
                </c:pt>
                <c:pt idx="18">
                  <c:v>January-Week 5</c:v>
                </c:pt>
                <c:pt idx="19">
                  <c:v>July-Week 1</c:v>
                </c:pt>
                <c:pt idx="20">
                  <c:v>July-Week 2</c:v>
                </c:pt>
                <c:pt idx="21">
                  <c:v>July-Week 3</c:v>
                </c:pt>
                <c:pt idx="22">
                  <c:v>July-Week 4</c:v>
                </c:pt>
                <c:pt idx="23">
                  <c:v>July-Week 5</c:v>
                </c:pt>
                <c:pt idx="24">
                  <c:v>June-Week 1</c:v>
                </c:pt>
                <c:pt idx="25">
                  <c:v>June-Week 2</c:v>
                </c:pt>
                <c:pt idx="26">
                  <c:v>June-Week 3</c:v>
                </c:pt>
                <c:pt idx="27">
                  <c:v>June-Week 4</c:v>
                </c:pt>
                <c:pt idx="28">
                  <c:v>June-Week 5</c:v>
                </c:pt>
                <c:pt idx="29">
                  <c:v>March-Week 1</c:v>
                </c:pt>
                <c:pt idx="30">
                  <c:v>March-Week 2</c:v>
                </c:pt>
                <c:pt idx="31">
                  <c:v>March-Week 3</c:v>
                </c:pt>
                <c:pt idx="32">
                  <c:v>March-Week 4</c:v>
                </c:pt>
                <c:pt idx="33">
                  <c:v>March-Week 5</c:v>
                </c:pt>
                <c:pt idx="34">
                  <c:v>May-Week 1</c:v>
                </c:pt>
                <c:pt idx="35">
                  <c:v>May-Week 2</c:v>
                </c:pt>
                <c:pt idx="36">
                  <c:v>May-Week 3</c:v>
                </c:pt>
                <c:pt idx="37">
                  <c:v>May-Week 4</c:v>
                </c:pt>
                <c:pt idx="38">
                  <c:v>May-Week 5</c:v>
                </c:pt>
                <c:pt idx="39">
                  <c:v>May-Week 6</c:v>
                </c:pt>
                <c:pt idx="40">
                  <c:v>November-Week 1</c:v>
                </c:pt>
                <c:pt idx="41">
                  <c:v>November-Week 2</c:v>
                </c:pt>
                <c:pt idx="42">
                  <c:v>November-Week 3</c:v>
                </c:pt>
                <c:pt idx="43">
                  <c:v>November-Week 4</c:v>
                </c:pt>
                <c:pt idx="44">
                  <c:v>November-Week 5</c:v>
                </c:pt>
                <c:pt idx="45">
                  <c:v>October-Week 1</c:v>
                </c:pt>
                <c:pt idx="46">
                  <c:v>October-Week 2</c:v>
                </c:pt>
                <c:pt idx="47">
                  <c:v>October-Week 3</c:v>
                </c:pt>
                <c:pt idx="48">
                  <c:v>October-Week 4</c:v>
                </c:pt>
                <c:pt idx="49">
                  <c:v>October-Week 5</c:v>
                </c:pt>
                <c:pt idx="50">
                  <c:v>September-Week 1</c:v>
                </c:pt>
                <c:pt idx="51">
                  <c:v>September-Week 2</c:v>
                </c:pt>
                <c:pt idx="52">
                  <c:v>September-Week 3</c:v>
                </c:pt>
                <c:pt idx="53">
                  <c:v>September-Week 4</c:v>
                </c:pt>
                <c:pt idx="54">
                  <c:v>September-Week 5</c:v>
                </c:pt>
              </c:strCache>
            </c:strRef>
          </c:cat>
          <c:val>
            <c:numRef>
              <c:f>Weekly_data_pivot!$D$4:$D$59</c:f>
              <c:numCache>
                <c:formatCode>General</c:formatCode>
                <c:ptCount val="55"/>
                <c:pt idx="0">
                  <c:v>126</c:v>
                </c:pt>
                <c:pt idx="1">
                  <c:v>686</c:v>
                </c:pt>
                <c:pt idx="2">
                  <c:v>1494</c:v>
                </c:pt>
                <c:pt idx="3">
                  <c:v>3472</c:v>
                </c:pt>
                <c:pt idx="4">
                  <c:v>3121</c:v>
                </c:pt>
                <c:pt idx="5">
                  <c:v>51368</c:v>
                </c:pt>
                <c:pt idx="6">
                  <c:v>332891</c:v>
                </c:pt>
                <c:pt idx="7">
                  <c:v>380868</c:v>
                </c:pt>
                <c:pt idx="8">
                  <c:v>419228</c:v>
                </c:pt>
                <c:pt idx="9">
                  <c:v>432620</c:v>
                </c:pt>
                <c:pt idx="10">
                  <c:v>124857</c:v>
                </c:pt>
                <c:pt idx="11">
                  <c:v>211351</c:v>
                </c:pt>
                <c:pt idx="12">
                  <c:v>256933</c:v>
                </c:pt>
                <c:pt idx="13">
                  <c:v>222802</c:v>
                </c:pt>
                <c:pt idx="14">
                  <c:v>181167</c:v>
                </c:pt>
                <c:pt idx="15">
                  <c:v>120884</c:v>
                </c:pt>
                <c:pt idx="16">
                  <c:v>0</c:v>
                </c:pt>
                <c:pt idx="17">
                  <c:v>3</c:v>
                </c:pt>
                <c:pt idx="18">
                  <c:v>0</c:v>
                </c:pt>
                <c:pt idx="19">
                  <c:v>61226</c:v>
                </c:pt>
                <c:pt idx="20">
                  <c:v>127168</c:v>
                </c:pt>
                <c:pt idx="21">
                  <c:v>141438</c:v>
                </c:pt>
                <c:pt idx="22">
                  <c:v>209462</c:v>
                </c:pt>
                <c:pt idx="23">
                  <c:v>208414</c:v>
                </c:pt>
                <c:pt idx="24">
                  <c:v>26796</c:v>
                </c:pt>
                <c:pt idx="25">
                  <c:v>43669</c:v>
                </c:pt>
                <c:pt idx="26">
                  <c:v>65858</c:v>
                </c:pt>
                <c:pt idx="27">
                  <c:v>81963</c:v>
                </c:pt>
                <c:pt idx="28">
                  <c:v>37693</c:v>
                </c:pt>
                <c:pt idx="29">
                  <c:v>0</c:v>
                </c:pt>
                <c:pt idx="30">
                  <c:v>0</c:v>
                </c:pt>
                <c:pt idx="31">
                  <c:v>1</c:v>
                </c:pt>
                <c:pt idx="32">
                  <c:v>4</c:v>
                </c:pt>
                <c:pt idx="33">
                  <c:v>152</c:v>
                </c:pt>
                <c:pt idx="34">
                  <c:v>1793</c:v>
                </c:pt>
                <c:pt idx="35">
                  <c:v>8449</c:v>
                </c:pt>
                <c:pt idx="36">
                  <c:v>14956</c:v>
                </c:pt>
                <c:pt idx="37">
                  <c:v>20152</c:v>
                </c:pt>
                <c:pt idx="38">
                  <c:v>32525</c:v>
                </c:pt>
                <c:pt idx="39">
                  <c:v>4928</c:v>
                </c:pt>
                <c:pt idx="40">
                  <c:v>377698</c:v>
                </c:pt>
                <c:pt idx="41">
                  <c:v>336548</c:v>
                </c:pt>
                <c:pt idx="42">
                  <c:v>316200</c:v>
                </c:pt>
                <c:pt idx="43">
                  <c:v>281122</c:v>
                </c:pt>
                <c:pt idx="44">
                  <c:v>87434</c:v>
                </c:pt>
                <c:pt idx="45">
                  <c:v>236726</c:v>
                </c:pt>
                <c:pt idx="46">
                  <c:v>568124</c:v>
                </c:pt>
                <c:pt idx="47">
                  <c:v>519534</c:v>
                </c:pt>
                <c:pt idx="48">
                  <c:v>481440</c:v>
                </c:pt>
                <c:pt idx="49">
                  <c:v>413754</c:v>
                </c:pt>
                <c:pt idx="50">
                  <c:v>340302</c:v>
                </c:pt>
                <c:pt idx="51">
                  <c:v>521638</c:v>
                </c:pt>
                <c:pt idx="52">
                  <c:v>600426</c:v>
                </c:pt>
                <c:pt idx="53">
                  <c:v>638955</c:v>
                </c:pt>
                <c:pt idx="54">
                  <c:v>331313</c:v>
                </c:pt>
              </c:numCache>
            </c:numRef>
          </c:val>
          <c:smooth val="0"/>
          <c:extLst>
            <c:ext xmlns:c16="http://schemas.microsoft.com/office/drawing/2014/chart" uri="{C3380CC4-5D6E-409C-BE32-E72D297353CC}">
              <c16:uniqueId val="{00000002-FC40-4203-81EE-FC12C743ED13}"/>
            </c:ext>
          </c:extLst>
        </c:ser>
        <c:dLbls>
          <c:showLegendKey val="0"/>
          <c:showVal val="0"/>
          <c:showCatName val="0"/>
          <c:showSerName val="0"/>
          <c:showPercent val="0"/>
          <c:showBubbleSize val="0"/>
        </c:dLbls>
        <c:marker val="1"/>
        <c:smooth val="0"/>
        <c:axId val="665447183"/>
        <c:axId val="189827135"/>
      </c:lineChart>
      <c:catAx>
        <c:axId val="665447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27135"/>
        <c:crosses val="autoZero"/>
        <c:auto val="1"/>
        <c:lblAlgn val="ctr"/>
        <c:lblOffset val="100"/>
        <c:noMultiLvlLbl val="0"/>
      </c:catAx>
      <c:valAx>
        <c:axId val="189827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447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[Covi19India_Dashboard.xlsx]Weekly_data_pivot!PivotTable6</c:name>
    <c:fmtId val="1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Weekly_data_pivot!$B$3</c:f>
              <c:strCache>
                <c:ptCount val="1"/>
                <c:pt idx="0">
                  <c:v>Sum of Confirmed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Weekly_data_pivot!$A$4:$A$59</c:f>
              <c:strCache>
                <c:ptCount val="55"/>
                <c:pt idx="0">
                  <c:v>April-Week 1</c:v>
                </c:pt>
                <c:pt idx="1">
                  <c:v>April-Week 2</c:v>
                </c:pt>
                <c:pt idx="2">
                  <c:v>April-Week 3</c:v>
                </c:pt>
                <c:pt idx="3">
                  <c:v>April-Week 4</c:v>
                </c:pt>
                <c:pt idx="4">
                  <c:v>April-Week 5</c:v>
                </c:pt>
                <c:pt idx="5">
                  <c:v>August-Week 1</c:v>
                </c:pt>
                <c:pt idx="6">
                  <c:v>August-Week 2</c:v>
                </c:pt>
                <c:pt idx="7">
                  <c:v>August-Week 3</c:v>
                </c:pt>
                <c:pt idx="8">
                  <c:v>August-Week 4</c:v>
                </c:pt>
                <c:pt idx="9">
                  <c:v>August-Week 5</c:v>
                </c:pt>
                <c:pt idx="10">
                  <c:v>August-Week 6</c:v>
                </c:pt>
                <c:pt idx="11">
                  <c:v>December-Week 1</c:v>
                </c:pt>
                <c:pt idx="12">
                  <c:v>December-Week 2</c:v>
                </c:pt>
                <c:pt idx="13">
                  <c:v>December-Week 3</c:v>
                </c:pt>
                <c:pt idx="14">
                  <c:v>December-Week 4</c:v>
                </c:pt>
                <c:pt idx="15">
                  <c:v>December-Week 5</c:v>
                </c:pt>
                <c:pt idx="16">
                  <c:v>February-Week 2</c:v>
                </c:pt>
                <c:pt idx="17">
                  <c:v>February-Week 3</c:v>
                </c:pt>
                <c:pt idx="18">
                  <c:v>January-Week 5</c:v>
                </c:pt>
                <c:pt idx="19">
                  <c:v>July-Week 1</c:v>
                </c:pt>
                <c:pt idx="20">
                  <c:v>July-Week 2</c:v>
                </c:pt>
                <c:pt idx="21">
                  <c:v>July-Week 3</c:v>
                </c:pt>
                <c:pt idx="22">
                  <c:v>July-Week 4</c:v>
                </c:pt>
                <c:pt idx="23">
                  <c:v>July-Week 5</c:v>
                </c:pt>
                <c:pt idx="24">
                  <c:v>June-Week 1</c:v>
                </c:pt>
                <c:pt idx="25">
                  <c:v>June-Week 2</c:v>
                </c:pt>
                <c:pt idx="26">
                  <c:v>June-Week 3</c:v>
                </c:pt>
                <c:pt idx="27">
                  <c:v>June-Week 4</c:v>
                </c:pt>
                <c:pt idx="28">
                  <c:v>June-Week 5</c:v>
                </c:pt>
                <c:pt idx="29">
                  <c:v>March-Week 1</c:v>
                </c:pt>
                <c:pt idx="30">
                  <c:v>March-Week 2</c:v>
                </c:pt>
                <c:pt idx="31">
                  <c:v>March-Week 3</c:v>
                </c:pt>
                <c:pt idx="32">
                  <c:v>March-Week 4</c:v>
                </c:pt>
                <c:pt idx="33">
                  <c:v>March-Week 5</c:v>
                </c:pt>
                <c:pt idx="34">
                  <c:v>May-Week 1</c:v>
                </c:pt>
                <c:pt idx="35">
                  <c:v>May-Week 2</c:v>
                </c:pt>
                <c:pt idx="36">
                  <c:v>May-Week 3</c:v>
                </c:pt>
                <c:pt idx="37">
                  <c:v>May-Week 4</c:v>
                </c:pt>
                <c:pt idx="38">
                  <c:v>May-Week 5</c:v>
                </c:pt>
                <c:pt idx="39">
                  <c:v>May-Week 6</c:v>
                </c:pt>
                <c:pt idx="40">
                  <c:v>November-Week 1</c:v>
                </c:pt>
                <c:pt idx="41">
                  <c:v>November-Week 2</c:v>
                </c:pt>
                <c:pt idx="42">
                  <c:v>November-Week 3</c:v>
                </c:pt>
                <c:pt idx="43">
                  <c:v>November-Week 4</c:v>
                </c:pt>
                <c:pt idx="44">
                  <c:v>November-Week 5</c:v>
                </c:pt>
                <c:pt idx="45">
                  <c:v>October-Week 1</c:v>
                </c:pt>
                <c:pt idx="46">
                  <c:v>October-Week 2</c:v>
                </c:pt>
                <c:pt idx="47">
                  <c:v>October-Week 3</c:v>
                </c:pt>
                <c:pt idx="48">
                  <c:v>October-Week 4</c:v>
                </c:pt>
                <c:pt idx="49">
                  <c:v>October-Week 5</c:v>
                </c:pt>
                <c:pt idx="50">
                  <c:v>September-Week 1</c:v>
                </c:pt>
                <c:pt idx="51">
                  <c:v>September-Week 2</c:v>
                </c:pt>
                <c:pt idx="52">
                  <c:v>September-Week 3</c:v>
                </c:pt>
                <c:pt idx="53">
                  <c:v>September-Week 4</c:v>
                </c:pt>
                <c:pt idx="54">
                  <c:v>September-Week 5</c:v>
                </c:pt>
              </c:strCache>
            </c:strRef>
          </c:cat>
          <c:val>
            <c:numRef>
              <c:f>Weekly_data_pivot!$B$4:$B$59</c:f>
              <c:numCache>
                <c:formatCode>General</c:formatCode>
                <c:ptCount val="55"/>
                <c:pt idx="0">
                  <c:v>2049</c:v>
                </c:pt>
                <c:pt idx="1">
                  <c:v>4769</c:v>
                </c:pt>
                <c:pt idx="2">
                  <c:v>7272</c:v>
                </c:pt>
                <c:pt idx="3">
                  <c:v>10558</c:v>
                </c:pt>
                <c:pt idx="4">
                  <c:v>8584</c:v>
                </c:pt>
                <c:pt idx="5">
                  <c:v>55117</c:v>
                </c:pt>
                <c:pt idx="6">
                  <c:v>399852</c:v>
                </c:pt>
                <c:pt idx="7">
                  <c:v>437188</c:v>
                </c:pt>
                <c:pt idx="8">
                  <c:v>454228</c:v>
                </c:pt>
                <c:pt idx="9">
                  <c:v>496276</c:v>
                </c:pt>
                <c:pt idx="10">
                  <c:v>148227</c:v>
                </c:pt>
                <c:pt idx="11">
                  <c:v>181275</c:v>
                </c:pt>
                <c:pt idx="12">
                  <c:v>212851</c:v>
                </c:pt>
                <c:pt idx="13">
                  <c:v>174279</c:v>
                </c:pt>
                <c:pt idx="14">
                  <c:v>156733</c:v>
                </c:pt>
                <c:pt idx="15">
                  <c:v>97918</c:v>
                </c:pt>
                <c:pt idx="16">
                  <c:v>2</c:v>
                </c:pt>
                <c:pt idx="17">
                  <c:v>0</c:v>
                </c:pt>
                <c:pt idx="18">
                  <c:v>1</c:v>
                </c:pt>
                <c:pt idx="19">
                  <c:v>90118</c:v>
                </c:pt>
                <c:pt idx="20">
                  <c:v>178027</c:v>
                </c:pt>
                <c:pt idx="21">
                  <c:v>230764</c:v>
                </c:pt>
                <c:pt idx="22">
                  <c:v>309378</c:v>
                </c:pt>
                <c:pt idx="23">
                  <c:v>309980</c:v>
                </c:pt>
                <c:pt idx="24">
                  <c:v>53250</c:v>
                </c:pt>
                <c:pt idx="25">
                  <c:v>75243</c:v>
                </c:pt>
                <c:pt idx="26">
                  <c:v>88835</c:v>
                </c:pt>
                <c:pt idx="27">
                  <c:v>119079</c:v>
                </c:pt>
                <c:pt idx="28">
                  <c:v>57223</c:v>
                </c:pt>
                <c:pt idx="29">
                  <c:v>31</c:v>
                </c:pt>
                <c:pt idx="30">
                  <c:v>68</c:v>
                </c:pt>
                <c:pt idx="31">
                  <c:v>232</c:v>
                </c:pt>
                <c:pt idx="32">
                  <c:v>685</c:v>
                </c:pt>
                <c:pt idx="33">
                  <c:v>616</c:v>
                </c:pt>
                <c:pt idx="34">
                  <c:v>4960</c:v>
                </c:pt>
                <c:pt idx="35">
                  <c:v>23039</c:v>
                </c:pt>
                <c:pt idx="36">
                  <c:v>27784</c:v>
                </c:pt>
                <c:pt idx="37">
                  <c:v>38876</c:v>
                </c:pt>
                <c:pt idx="38">
                  <c:v>47290</c:v>
                </c:pt>
                <c:pt idx="39">
                  <c:v>8341</c:v>
                </c:pt>
                <c:pt idx="40">
                  <c:v>323810</c:v>
                </c:pt>
                <c:pt idx="41">
                  <c:v>307731</c:v>
                </c:pt>
                <c:pt idx="42">
                  <c:v>280973</c:v>
                </c:pt>
                <c:pt idx="43">
                  <c:v>297131</c:v>
                </c:pt>
                <c:pt idx="44">
                  <c:v>70215</c:v>
                </c:pt>
                <c:pt idx="45">
                  <c:v>237149</c:v>
                </c:pt>
                <c:pt idx="46">
                  <c:v>504099</c:v>
                </c:pt>
                <c:pt idx="47">
                  <c:v>441217</c:v>
                </c:pt>
                <c:pt idx="48">
                  <c:v>371305</c:v>
                </c:pt>
                <c:pt idx="49">
                  <c:v>319360</c:v>
                </c:pt>
                <c:pt idx="50">
                  <c:v>422905</c:v>
                </c:pt>
                <c:pt idx="51">
                  <c:v>640962</c:v>
                </c:pt>
                <c:pt idx="52">
                  <c:v>646420</c:v>
                </c:pt>
                <c:pt idx="53">
                  <c:v>592350</c:v>
                </c:pt>
                <c:pt idx="54">
                  <c:v>319687</c:v>
                </c:pt>
              </c:numCache>
            </c:numRef>
          </c:val>
          <c:smooth val="0"/>
          <c:extLst>
            <c:ext xmlns:c16="http://schemas.microsoft.com/office/drawing/2014/chart" uri="{C3380CC4-5D6E-409C-BE32-E72D297353CC}">
              <c16:uniqueId val="{00000000-02D6-4DF5-923A-BC3D8E82B426}"/>
            </c:ext>
          </c:extLst>
        </c:ser>
        <c:ser>
          <c:idx val="1"/>
          <c:order val="1"/>
          <c:tx>
            <c:strRef>
              <c:f>Weekly_data_pivot!$C$3</c:f>
              <c:strCache>
                <c:ptCount val="1"/>
                <c:pt idx="0">
                  <c:v>Sum of Deaths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Weekly_data_pivot!$A$4:$A$59</c:f>
              <c:strCache>
                <c:ptCount val="55"/>
                <c:pt idx="0">
                  <c:v>April-Week 1</c:v>
                </c:pt>
                <c:pt idx="1">
                  <c:v>April-Week 2</c:v>
                </c:pt>
                <c:pt idx="2">
                  <c:v>April-Week 3</c:v>
                </c:pt>
                <c:pt idx="3">
                  <c:v>April-Week 4</c:v>
                </c:pt>
                <c:pt idx="4">
                  <c:v>April-Week 5</c:v>
                </c:pt>
                <c:pt idx="5">
                  <c:v>August-Week 1</c:v>
                </c:pt>
                <c:pt idx="6">
                  <c:v>August-Week 2</c:v>
                </c:pt>
                <c:pt idx="7">
                  <c:v>August-Week 3</c:v>
                </c:pt>
                <c:pt idx="8">
                  <c:v>August-Week 4</c:v>
                </c:pt>
                <c:pt idx="9">
                  <c:v>August-Week 5</c:v>
                </c:pt>
                <c:pt idx="10">
                  <c:v>August-Week 6</c:v>
                </c:pt>
                <c:pt idx="11">
                  <c:v>December-Week 1</c:v>
                </c:pt>
                <c:pt idx="12">
                  <c:v>December-Week 2</c:v>
                </c:pt>
                <c:pt idx="13">
                  <c:v>December-Week 3</c:v>
                </c:pt>
                <c:pt idx="14">
                  <c:v>December-Week 4</c:v>
                </c:pt>
                <c:pt idx="15">
                  <c:v>December-Week 5</c:v>
                </c:pt>
                <c:pt idx="16">
                  <c:v>February-Week 2</c:v>
                </c:pt>
                <c:pt idx="17">
                  <c:v>February-Week 3</c:v>
                </c:pt>
                <c:pt idx="18">
                  <c:v>January-Week 5</c:v>
                </c:pt>
                <c:pt idx="19">
                  <c:v>July-Week 1</c:v>
                </c:pt>
                <c:pt idx="20">
                  <c:v>July-Week 2</c:v>
                </c:pt>
                <c:pt idx="21">
                  <c:v>July-Week 3</c:v>
                </c:pt>
                <c:pt idx="22">
                  <c:v>July-Week 4</c:v>
                </c:pt>
                <c:pt idx="23">
                  <c:v>July-Week 5</c:v>
                </c:pt>
                <c:pt idx="24">
                  <c:v>June-Week 1</c:v>
                </c:pt>
                <c:pt idx="25">
                  <c:v>June-Week 2</c:v>
                </c:pt>
                <c:pt idx="26">
                  <c:v>June-Week 3</c:v>
                </c:pt>
                <c:pt idx="27">
                  <c:v>June-Week 4</c:v>
                </c:pt>
                <c:pt idx="28">
                  <c:v>June-Week 5</c:v>
                </c:pt>
                <c:pt idx="29">
                  <c:v>March-Week 1</c:v>
                </c:pt>
                <c:pt idx="30">
                  <c:v>March-Week 2</c:v>
                </c:pt>
                <c:pt idx="31">
                  <c:v>March-Week 3</c:v>
                </c:pt>
                <c:pt idx="32">
                  <c:v>March-Week 4</c:v>
                </c:pt>
                <c:pt idx="33">
                  <c:v>March-Week 5</c:v>
                </c:pt>
                <c:pt idx="34">
                  <c:v>May-Week 1</c:v>
                </c:pt>
                <c:pt idx="35">
                  <c:v>May-Week 2</c:v>
                </c:pt>
                <c:pt idx="36">
                  <c:v>May-Week 3</c:v>
                </c:pt>
                <c:pt idx="37">
                  <c:v>May-Week 4</c:v>
                </c:pt>
                <c:pt idx="38">
                  <c:v>May-Week 5</c:v>
                </c:pt>
                <c:pt idx="39">
                  <c:v>May-Week 6</c:v>
                </c:pt>
                <c:pt idx="40">
                  <c:v>November-Week 1</c:v>
                </c:pt>
                <c:pt idx="41">
                  <c:v>November-Week 2</c:v>
                </c:pt>
                <c:pt idx="42">
                  <c:v>November-Week 3</c:v>
                </c:pt>
                <c:pt idx="43">
                  <c:v>November-Week 4</c:v>
                </c:pt>
                <c:pt idx="44">
                  <c:v>November-Week 5</c:v>
                </c:pt>
                <c:pt idx="45">
                  <c:v>October-Week 1</c:v>
                </c:pt>
                <c:pt idx="46">
                  <c:v>October-Week 2</c:v>
                </c:pt>
                <c:pt idx="47">
                  <c:v>October-Week 3</c:v>
                </c:pt>
                <c:pt idx="48">
                  <c:v>October-Week 4</c:v>
                </c:pt>
                <c:pt idx="49">
                  <c:v>October-Week 5</c:v>
                </c:pt>
                <c:pt idx="50">
                  <c:v>September-Week 1</c:v>
                </c:pt>
                <c:pt idx="51">
                  <c:v>September-Week 2</c:v>
                </c:pt>
                <c:pt idx="52">
                  <c:v>September-Week 3</c:v>
                </c:pt>
                <c:pt idx="53">
                  <c:v>September-Week 4</c:v>
                </c:pt>
                <c:pt idx="54">
                  <c:v>September-Week 5</c:v>
                </c:pt>
              </c:strCache>
            </c:strRef>
          </c:cat>
          <c:val>
            <c:numRef>
              <c:f>Weekly_data_pivot!$C$4:$C$59</c:f>
              <c:numCache>
                <c:formatCode>General</c:formatCode>
                <c:ptCount val="55"/>
                <c:pt idx="0">
                  <c:v>49</c:v>
                </c:pt>
                <c:pt idx="1">
                  <c:v>194</c:v>
                </c:pt>
                <c:pt idx="2">
                  <c:v>232</c:v>
                </c:pt>
                <c:pt idx="3">
                  <c:v>303</c:v>
                </c:pt>
                <c:pt idx="4">
                  <c:v>329</c:v>
                </c:pt>
                <c:pt idx="5">
                  <c:v>854</c:v>
                </c:pt>
                <c:pt idx="6">
                  <c:v>6044</c:v>
                </c:pt>
                <c:pt idx="7">
                  <c:v>6632</c:v>
                </c:pt>
                <c:pt idx="8">
                  <c:v>6762</c:v>
                </c:pt>
                <c:pt idx="9">
                  <c:v>6811</c:v>
                </c:pt>
                <c:pt idx="10">
                  <c:v>1776</c:v>
                </c:pt>
                <c:pt idx="11">
                  <c:v>2561</c:v>
                </c:pt>
                <c:pt idx="12">
                  <c:v>2835</c:v>
                </c:pt>
                <c:pt idx="13">
                  <c:v>2458</c:v>
                </c:pt>
                <c:pt idx="14">
                  <c:v>2146</c:v>
                </c:pt>
                <c:pt idx="15">
                  <c:v>1359</c:v>
                </c:pt>
                <c:pt idx="16">
                  <c:v>0</c:v>
                </c:pt>
                <c:pt idx="17">
                  <c:v>0</c:v>
                </c:pt>
                <c:pt idx="18">
                  <c:v>0</c:v>
                </c:pt>
                <c:pt idx="19">
                  <c:v>1871</c:v>
                </c:pt>
                <c:pt idx="20">
                  <c:v>3405</c:v>
                </c:pt>
                <c:pt idx="21">
                  <c:v>4133</c:v>
                </c:pt>
                <c:pt idx="22">
                  <c:v>5293</c:v>
                </c:pt>
                <c:pt idx="23">
                  <c:v>4444</c:v>
                </c:pt>
                <c:pt idx="24">
                  <c:v>1539</c:v>
                </c:pt>
                <c:pt idx="25">
                  <c:v>2253</c:v>
                </c:pt>
                <c:pt idx="26">
                  <c:v>4080</c:v>
                </c:pt>
                <c:pt idx="27">
                  <c:v>2826</c:v>
                </c:pt>
                <c:pt idx="28">
                  <c:v>1307</c:v>
                </c:pt>
                <c:pt idx="29">
                  <c:v>0</c:v>
                </c:pt>
                <c:pt idx="30">
                  <c:v>1</c:v>
                </c:pt>
                <c:pt idx="31">
                  <c:v>0</c:v>
                </c:pt>
                <c:pt idx="32">
                  <c:v>2</c:v>
                </c:pt>
                <c:pt idx="33">
                  <c:v>44</c:v>
                </c:pt>
                <c:pt idx="34">
                  <c:v>169</c:v>
                </c:pt>
                <c:pt idx="35">
                  <c:v>779</c:v>
                </c:pt>
                <c:pt idx="36">
                  <c:v>771</c:v>
                </c:pt>
                <c:pt idx="37">
                  <c:v>995</c:v>
                </c:pt>
                <c:pt idx="38">
                  <c:v>1315</c:v>
                </c:pt>
                <c:pt idx="39">
                  <c:v>222</c:v>
                </c:pt>
                <c:pt idx="40">
                  <c:v>4012</c:v>
                </c:pt>
                <c:pt idx="41">
                  <c:v>3512</c:v>
                </c:pt>
                <c:pt idx="42">
                  <c:v>3588</c:v>
                </c:pt>
                <c:pt idx="43">
                  <c:v>3470</c:v>
                </c:pt>
                <c:pt idx="44">
                  <c:v>926</c:v>
                </c:pt>
                <c:pt idx="45">
                  <c:v>3104</c:v>
                </c:pt>
                <c:pt idx="46">
                  <c:v>6559</c:v>
                </c:pt>
                <c:pt idx="47">
                  <c:v>5694</c:v>
                </c:pt>
                <c:pt idx="48">
                  <c:v>4505</c:v>
                </c:pt>
                <c:pt idx="49">
                  <c:v>3581</c:v>
                </c:pt>
                <c:pt idx="50">
                  <c:v>5246</c:v>
                </c:pt>
                <c:pt idx="51">
                  <c:v>7935</c:v>
                </c:pt>
                <c:pt idx="52">
                  <c:v>8160</c:v>
                </c:pt>
                <c:pt idx="53">
                  <c:v>7760</c:v>
                </c:pt>
                <c:pt idx="54">
                  <c:v>4172</c:v>
                </c:pt>
              </c:numCache>
            </c:numRef>
          </c:val>
          <c:smooth val="0"/>
          <c:extLst>
            <c:ext xmlns:c16="http://schemas.microsoft.com/office/drawing/2014/chart" uri="{C3380CC4-5D6E-409C-BE32-E72D297353CC}">
              <c16:uniqueId val="{00000001-02D6-4DF5-923A-BC3D8E82B426}"/>
            </c:ext>
          </c:extLst>
        </c:ser>
        <c:ser>
          <c:idx val="2"/>
          <c:order val="2"/>
          <c:tx>
            <c:strRef>
              <c:f>Weekly_data_pivot!$D$3</c:f>
              <c:strCache>
                <c:ptCount val="1"/>
                <c:pt idx="0">
                  <c:v>Sum of Recovered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Weekly_data_pivot!$A$4:$A$59</c:f>
              <c:strCache>
                <c:ptCount val="55"/>
                <c:pt idx="0">
                  <c:v>April-Week 1</c:v>
                </c:pt>
                <c:pt idx="1">
                  <c:v>April-Week 2</c:v>
                </c:pt>
                <c:pt idx="2">
                  <c:v>April-Week 3</c:v>
                </c:pt>
                <c:pt idx="3">
                  <c:v>April-Week 4</c:v>
                </c:pt>
                <c:pt idx="4">
                  <c:v>April-Week 5</c:v>
                </c:pt>
                <c:pt idx="5">
                  <c:v>August-Week 1</c:v>
                </c:pt>
                <c:pt idx="6">
                  <c:v>August-Week 2</c:v>
                </c:pt>
                <c:pt idx="7">
                  <c:v>August-Week 3</c:v>
                </c:pt>
                <c:pt idx="8">
                  <c:v>August-Week 4</c:v>
                </c:pt>
                <c:pt idx="9">
                  <c:v>August-Week 5</c:v>
                </c:pt>
                <c:pt idx="10">
                  <c:v>August-Week 6</c:v>
                </c:pt>
                <c:pt idx="11">
                  <c:v>December-Week 1</c:v>
                </c:pt>
                <c:pt idx="12">
                  <c:v>December-Week 2</c:v>
                </c:pt>
                <c:pt idx="13">
                  <c:v>December-Week 3</c:v>
                </c:pt>
                <c:pt idx="14">
                  <c:v>December-Week 4</c:v>
                </c:pt>
                <c:pt idx="15">
                  <c:v>December-Week 5</c:v>
                </c:pt>
                <c:pt idx="16">
                  <c:v>February-Week 2</c:v>
                </c:pt>
                <c:pt idx="17">
                  <c:v>February-Week 3</c:v>
                </c:pt>
                <c:pt idx="18">
                  <c:v>January-Week 5</c:v>
                </c:pt>
                <c:pt idx="19">
                  <c:v>July-Week 1</c:v>
                </c:pt>
                <c:pt idx="20">
                  <c:v>July-Week 2</c:v>
                </c:pt>
                <c:pt idx="21">
                  <c:v>July-Week 3</c:v>
                </c:pt>
                <c:pt idx="22">
                  <c:v>July-Week 4</c:v>
                </c:pt>
                <c:pt idx="23">
                  <c:v>July-Week 5</c:v>
                </c:pt>
                <c:pt idx="24">
                  <c:v>June-Week 1</c:v>
                </c:pt>
                <c:pt idx="25">
                  <c:v>June-Week 2</c:v>
                </c:pt>
                <c:pt idx="26">
                  <c:v>June-Week 3</c:v>
                </c:pt>
                <c:pt idx="27">
                  <c:v>June-Week 4</c:v>
                </c:pt>
                <c:pt idx="28">
                  <c:v>June-Week 5</c:v>
                </c:pt>
                <c:pt idx="29">
                  <c:v>March-Week 1</c:v>
                </c:pt>
                <c:pt idx="30">
                  <c:v>March-Week 2</c:v>
                </c:pt>
                <c:pt idx="31">
                  <c:v>March-Week 3</c:v>
                </c:pt>
                <c:pt idx="32">
                  <c:v>March-Week 4</c:v>
                </c:pt>
                <c:pt idx="33">
                  <c:v>March-Week 5</c:v>
                </c:pt>
                <c:pt idx="34">
                  <c:v>May-Week 1</c:v>
                </c:pt>
                <c:pt idx="35">
                  <c:v>May-Week 2</c:v>
                </c:pt>
                <c:pt idx="36">
                  <c:v>May-Week 3</c:v>
                </c:pt>
                <c:pt idx="37">
                  <c:v>May-Week 4</c:v>
                </c:pt>
                <c:pt idx="38">
                  <c:v>May-Week 5</c:v>
                </c:pt>
                <c:pt idx="39">
                  <c:v>May-Week 6</c:v>
                </c:pt>
                <c:pt idx="40">
                  <c:v>November-Week 1</c:v>
                </c:pt>
                <c:pt idx="41">
                  <c:v>November-Week 2</c:v>
                </c:pt>
                <c:pt idx="42">
                  <c:v>November-Week 3</c:v>
                </c:pt>
                <c:pt idx="43">
                  <c:v>November-Week 4</c:v>
                </c:pt>
                <c:pt idx="44">
                  <c:v>November-Week 5</c:v>
                </c:pt>
                <c:pt idx="45">
                  <c:v>October-Week 1</c:v>
                </c:pt>
                <c:pt idx="46">
                  <c:v>October-Week 2</c:v>
                </c:pt>
                <c:pt idx="47">
                  <c:v>October-Week 3</c:v>
                </c:pt>
                <c:pt idx="48">
                  <c:v>October-Week 4</c:v>
                </c:pt>
                <c:pt idx="49">
                  <c:v>October-Week 5</c:v>
                </c:pt>
                <c:pt idx="50">
                  <c:v>September-Week 1</c:v>
                </c:pt>
                <c:pt idx="51">
                  <c:v>September-Week 2</c:v>
                </c:pt>
                <c:pt idx="52">
                  <c:v>September-Week 3</c:v>
                </c:pt>
                <c:pt idx="53">
                  <c:v>September-Week 4</c:v>
                </c:pt>
                <c:pt idx="54">
                  <c:v>September-Week 5</c:v>
                </c:pt>
              </c:strCache>
            </c:strRef>
          </c:cat>
          <c:val>
            <c:numRef>
              <c:f>Weekly_data_pivot!$D$4:$D$59</c:f>
              <c:numCache>
                <c:formatCode>General</c:formatCode>
                <c:ptCount val="55"/>
                <c:pt idx="0">
                  <c:v>126</c:v>
                </c:pt>
                <c:pt idx="1">
                  <c:v>686</c:v>
                </c:pt>
                <c:pt idx="2">
                  <c:v>1494</c:v>
                </c:pt>
                <c:pt idx="3">
                  <c:v>3472</c:v>
                </c:pt>
                <c:pt idx="4">
                  <c:v>3121</c:v>
                </c:pt>
                <c:pt idx="5">
                  <c:v>51368</c:v>
                </c:pt>
                <c:pt idx="6">
                  <c:v>332891</c:v>
                </c:pt>
                <c:pt idx="7">
                  <c:v>380868</c:v>
                </c:pt>
                <c:pt idx="8">
                  <c:v>419228</c:v>
                </c:pt>
                <c:pt idx="9">
                  <c:v>432620</c:v>
                </c:pt>
                <c:pt idx="10">
                  <c:v>124857</c:v>
                </c:pt>
                <c:pt idx="11">
                  <c:v>211351</c:v>
                </c:pt>
                <c:pt idx="12">
                  <c:v>256933</c:v>
                </c:pt>
                <c:pt idx="13">
                  <c:v>222802</c:v>
                </c:pt>
                <c:pt idx="14">
                  <c:v>181167</c:v>
                </c:pt>
                <c:pt idx="15">
                  <c:v>120884</c:v>
                </c:pt>
                <c:pt idx="16">
                  <c:v>0</c:v>
                </c:pt>
                <c:pt idx="17">
                  <c:v>3</c:v>
                </c:pt>
                <c:pt idx="18">
                  <c:v>0</c:v>
                </c:pt>
                <c:pt idx="19">
                  <c:v>61226</c:v>
                </c:pt>
                <c:pt idx="20">
                  <c:v>127168</c:v>
                </c:pt>
                <c:pt idx="21">
                  <c:v>141438</c:v>
                </c:pt>
                <c:pt idx="22">
                  <c:v>209462</c:v>
                </c:pt>
                <c:pt idx="23">
                  <c:v>208414</c:v>
                </c:pt>
                <c:pt idx="24">
                  <c:v>26796</c:v>
                </c:pt>
                <c:pt idx="25">
                  <c:v>43669</c:v>
                </c:pt>
                <c:pt idx="26">
                  <c:v>65858</c:v>
                </c:pt>
                <c:pt idx="27">
                  <c:v>81963</c:v>
                </c:pt>
                <c:pt idx="28">
                  <c:v>37693</c:v>
                </c:pt>
                <c:pt idx="29">
                  <c:v>0</c:v>
                </c:pt>
                <c:pt idx="30">
                  <c:v>0</c:v>
                </c:pt>
                <c:pt idx="31">
                  <c:v>1</c:v>
                </c:pt>
                <c:pt idx="32">
                  <c:v>4</c:v>
                </c:pt>
                <c:pt idx="33">
                  <c:v>152</c:v>
                </c:pt>
                <c:pt idx="34">
                  <c:v>1793</c:v>
                </c:pt>
                <c:pt idx="35">
                  <c:v>8449</c:v>
                </c:pt>
                <c:pt idx="36">
                  <c:v>14956</c:v>
                </c:pt>
                <c:pt idx="37">
                  <c:v>20152</c:v>
                </c:pt>
                <c:pt idx="38">
                  <c:v>32525</c:v>
                </c:pt>
                <c:pt idx="39">
                  <c:v>4928</c:v>
                </c:pt>
                <c:pt idx="40">
                  <c:v>377698</c:v>
                </c:pt>
                <c:pt idx="41">
                  <c:v>336548</c:v>
                </c:pt>
                <c:pt idx="42">
                  <c:v>316200</c:v>
                </c:pt>
                <c:pt idx="43">
                  <c:v>281122</c:v>
                </c:pt>
                <c:pt idx="44">
                  <c:v>87434</c:v>
                </c:pt>
                <c:pt idx="45">
                  <c:v>236726</c:v>
                </c:pt>
                <c:pt idx="46">
                  <c:v>568124</c:v>
                </c:pt>
                <c:pt idx="47">
                  <c:v>519534</c:v>
                </c:pt>
                <c:pt idx="48">
                  <c:v>481440</c:v>
                </c:pt>
                <c:pt idx="49">
                  <c:v>413754</c:v>
                </c:pt>
                <c:pt idx="50">
                  <c:v>340302</c:v>
                </c:pt>
                <c:pt idx="51">
                  <c:v>521638</c:v>
                </c:pt>
                <c:pt idx="52">
                  <c:v>600426</c:v>
                </c:pt>
                <c:pt idx="53">
                  <c:v>638955</c:v>
                </c:pt>
                <c:pt idx="54">
                  <c:v>331313</c:v>
                </c:pt>
              </c:numCache>
            </c:numRef>
          </c:val>
          <c:smooth val="0"/>
          <c:extLst>
            <c:ext xmlns:c16="http://schemas.microsoft.com/office/drawing/2014/chart" uri="{C3380CC4-5D6E-409C-BE32-E72D297353CC}">
              <c16:uniqueId val="{00000002-02D6-4DF5-923A-BC3D8E82B426}"/>
            </c:ext>
          </c:extLst>
        </c:ser>
        <c:dLbls>
          <c:showLegendKey val="0"/>
          <c:showVal val="0"/>
          <c:showCatName val="0"/>
          <c:showSerName val="0"/>
          <c:showPercent val="0"/>
          <c:showBubbleSize val="0"/>
        </c:dLbls>
        <c:marker val="1"/>
        <c:smooth val="0"/>
        <c:axId val="665447183"/>
        <c:axId val="189827135"/>
      </c:lineChart>
      <c:catAx>
        <c:axId val="665447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27135"/>
        <c:crosses val="autoZero"/>
        <c:auto val="1"/>
        <c:lblAlgn val="ctr"/>
        <c:lblOffset val="100"/>
        <c:noMultiLvlLbl val="0"/>
      </c:catAx>
      <c:valAx>
        <c:axId val="189827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447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[Covi19India_Dashboard.xlsx]Death % pivot!PivotTable5</c:name>
    <c:fmtId val="17"/>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'Death % pivot'!$B$3</c:f>
              <c:strCache>
                <c:ptCount val="1"/>
                <c:pt idx="0">
                  <c:v>Sum of Death %</c:v>
                </c:pt>
              </c:strCache>
            </c:strRef>
          </c:tx>
          <c:spPr>
            <a:solidFill>
              <a:schemeClr val="accent1"/>
            </a:solidFill>
            <a:ln>
              <a:noFill/>
            </a:ln>
            <a:effectLst/>
          </c:spPr>
          <c:invertIfNegative val="0"/>
          <c:cat>
            <c:strRef>
              <c:f>'Death % pivot'!$A$4:$A$8</c:f>
              <c:strCache>
                <c:ptCount val="4"/>
                <c:pt idx="0">
                  <c:v>Category A</c:v>
                </c:pt>
                <c:pt idx="1">
                  <c:v>Category B</c:v>
                </c:pt>
                <c:pt idx="2">
                  <c:v>Category C</c:v>
                </c:pt>
                <c:pt idx="3">
                  <c:v>Category D</c:v>
                </c:pt>
              </c:strCache>
            </c:strRef>
          </c:cat>
          <c:val>
            <c:numRef>
              <c:f>'Death % pivot'!$B$4:$B$8</c:f>
              <c:numCache>
                <c:formatCode>General</c:formatCode>
                <c:ptCount val="4"/>
                <c:pt idx="0">
                  <c:v>1.52</c:v>
                </c:pt>
                <c:pt idx="1">
                  <c:v>1.27</c:v>
                </c:pt>
                <c:pt idx="2">
                  <c:v>1.1100000000000001</c:v>
                </c:pt>
                <c:pt idx="3">
                  <c:v>1.3</c:v>
                </c:pt>
              </c:numCache>
            </c:numRef>
          </c:val>
          <c:extLst>
            <c:ext xmlns:c16="http://schemas.microsoft.com/office/drawing/2014/chart" uri="{C3380CC4-5D6E-409C-BE32-E72D297353CC}">
              <c16:uniqueId val="{00000000-CA1A-4E9B-A4AC-C5D915BEFCDF}"/>
            </c:ext>
          </c:extLst>
        </c:ser>
        <c:ser>
          <c:idx val="1"/>
          <c:order val="1"/>
          <c:tx>
            <c:strRef>
              <c:f>'Death % pivot'!$C$3</c:f>
              <c:strCache>
                <c:ptCount val="1"/>
                <c:pt idx="0">
                  <c:v>Sum of Avg_TestingRatio</c:v>
                </c:pt>
              </c:strCache>
            </c:strRef>
          </c:tx>
          <c:spPr>
            <a:solidFill>
              <a:schemeClr val="accent2"/>
            </a:solidFill>
            <a:ln>
              <a:noFill/>
            </a:ln>
            <a:effectLst/>
          </c:spPr>
          <c:invertIfNegative val="0"/>
          <c:cat>
            <c:strRef>
              <c:f>'Death % pivot'!$A$4:$A$8</c:f>
              <c:strCache>
                <c:ptCount val="4"/>
                <c:pt idx="0">
                  <c:v>Category A</c:v>
                </c:pt>
                <c:pt idx="1">
                  <c:v>Category B</c:v>
                </c:pt>
                <c:pt idx="2">
                  <c:v>Category C</c:v>
                </c:pt>
                <c:pt idx="3">
                  <c:v>Category D</c:v>
                </c:pt>
              </c:strCache>
            </c:strRef>
          </c:cat>
          <c:val>
            <c:numRef>
              <c:f>'Death % pivot'!$C$4:$C$8</c:f>
              <c:numCache>
                <c:formatCode>General</c:formatCode>
                <c:ptCount val="4"/>
                <c:pt idx="0">
                  <c:v>0.04</c:v>
                </c:pt>
                <c:pt idx="1">
                  <c:v>0.17</c:v>
                </c:pt>
                <c:pt idx="2">
                  <c:v>0.4</c:v>
                </c:pt>
                <c:pt idx="3">
                  <c:v>0.73</c:v>
                </c:pt>
              </c:numCache>
            </c:numRef>
          </c:val>
          <c:extLst>
            <c:ext xmlns:c16="http://schemas.microsoft.com/office/drawing/2014/chart" uri="{C3380CC4-5D6E-409C-BE32-E72D297353CC}">
              <c16:uniqueId val="{00000001-CA1A-4E9B-A4AC-C5D915BEFCDF}"/>
            </c:ext>
          </c:extLst>
        </c:ser>
        <c:dLbls>
          <c:showLegendKey val="0"/>
          <c:showVal val="0"/>
          <c:showCatName val="0"/>
          <c:showSerName val="0"/>
          <c:showPercent val="0"/>
          <c:showBubbleSize val="0"/>
        </c:dLbls>
        <c:gapWidth val="150"/>
        <c:axId val="196847039"/>
        <c:axId val="1771577392"/>
      </c:barChart>
      <c:catAx>
        <c:axId val="1968470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577392"/>
        <c:crosses val="autoZero"/>
        <c:auto val="1"/>
        <c:lblAlgn val="ctr"/>
        <c:lblOffset val="100"/>
        <c:noMultiLvlLbl val="0"/>
      </c:catAx>
      <c:valAx>
        <c:axId val="1771577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47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[Covi19India_Dashboard.xlsx]Month_with_state_pivot!MonthWise_DandR</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500" b="0">
                <a:latin typeface="Times New Roman" panose="02020603050405020304" pitchFamily="18" charset="0"/>
                <a:cs typeface="Times New Roman" panose="02020603050405020304" pitchFamily="18" charset="0"/>
              </a:rPr>
              <a:t>CASES RESPECT TO VACCINATION</a:t>
            </a:r>
          </a:p>
        </c:rich>
      </c:tx>
      <c:layout>
        <c:manualLayout>
          <c:xMode val="edge"/>
          <c:yMode val="edge"/>
          <c:x val="0.27434179961455679"/>
          <c:y val="1.9251368094908619E-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solidFill>
              <a:srgbClr val="FF0000"/>
            </a:solidFill>
          </a:ln>
          <a:effectLst>
            <a:outerShdw blurRad="57150" dist="19050" dir="5400000" algn="ctr" rotWithShape="0">
              <a:srgbClr val="000000">
                <a:alpha val="63000"/>
              </a:srgbClr>
            </a:outerShdw>
          </a:effectLst>
          <a:sp3d>
            <a:contourClr>
              <a:srgbClr val="FF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Month_with_state_pivot!$M$28</c:f>
              <c:strCache>
                <c:ptCount val="1"/>
                <c:pt idx="0">
                  <c:v> Deceased</c:v>
                </c:pt>
              </c:strCache>
            </c:strRef>
          </c:tx>
          <c:spPr>
            <a:solidFill>
              <a:srgbClr val="FF0000"/>
            </a:solidFill>
            <a:ln>
              <a:solidFill>
                <a:srgbClr val="FF0000"/>
              </a:solidFill>
            </a:ln>
            <a:effectLst>
              <a:outerShdw blurRad="57150" dist="19050" dir="5400000" algn="ctr" rotWithShape="0">
                <a:srgbClr val="000000">
                  <a:alpha val="63000"/>
                </a:srgbClr>
              </a:outerShdw>
            </a:effectLst>
            <a:sp3d>
              <a:contourClr>
                <a:srgbClr val="FF0000"/>
              </a:contourClr>
            </a:sp3d>
          </c:spPr>
          <c:invertIfNegative val="0"/>
          <c:cat>
            <c:multiLvlStrRef>
              <c:f>Month_with_state_pivot!$L$29:$L$50</c:f>
              <c:multiLvlStrCache>
                <c:ptCount val="19"/>
                <c:lvl>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pt idx="12">
                    <c:v>April</c:v>
                  </c:pt>
                  <c:pt idx="13">
                    <c:v>May</c:v>
                  </c:pt>
                  <c:pt idx="14">
                    <c:v>June</c:v>
                  </c:pt>
                  <c:pt idx="15">
                    <c:v>July</c:v>
                  </c:pt>
                  <c:pt idx="16">
                    <c:v>August</c:v>
                  </c:pt>
                  <c:pt idx="17">
                    <c:v>September</c:v>
                  </c:pt>
                  <c:pt idx="18">
                    <c:v>October</c:v>
                  </c:pt>
                </c:lvl>
                <c:lvl>
                  <c:pt idx="0">
                    <c:v>2020</c:v>
                  </c:pt>
                  <c:pt idx="9">
                    <c:v>2021</c:v>
                  </c:pt>
                </c:lvl>
              </c:multiLvlStrCache>
            </c:multiLvlStrRef>
          </c:cat>
          <c:val>
            <c:numRef>
              <c:f>Month_with_state_pivot!$M$29:$M$50</c:f>
              <c:numCache>
                <c:formatCode>General</c:formatCode>
                <c:ptCount val="19"/>
                <c:pt idx="0">
                  <c:v>1</c:v>
                </c:pt>
                <c:pt idx="1">
                  <c:v>0</c:v>
                </c:pt>
                <c:pt idx="2">
                  <c:v>0</c:v>
                </c:pt>
                <c:pt idx="3">
                  <c:v>4</c:v>
                </c:pt>
                <c:pt idx="4">
                  <c:v>5</c:v>
                </c:pt>
                <c:pt idx="5">
                  <c:v>39</c:v>
                </c:pt>
                <c:pt idx="6">
                  <c:v>39</c:v>
                </c:pt>
                <c:pt idx="7">
                  <c:v>23</c:v>
                </c:pt>
                <c:pt idx="8">
                  <c:v>28</c:v>
                </c:pt>
                <c:pt idx="9">
                  <c:v>7</c:v>
                </c:pt>
                <c:pt idx="10">
                  <c:v>2</c:v>
                </c:pt>
                <c:pt idx="11">
                  <c:v>2</c:v>
                </c:pt>
                <c:pt idx="12">
                  <c:v>21</c:v>
                </c:pt>
                <c:pt idx="13">
                  <c:v>407</c:v>
                </c:pt>
                <c:pt idx="14">
                  <c:v>260</c:v>
                </c:pt>
                <c:pt idx="15">
                  <c:v>247</c:v>
                </c:pt>
                <c:pt idx="16">
                  <c:v>226</c:v>
                </c:pt>
                <c:pt idx="17">
                  <c:v>93</c:v>
                </c:pt>
                <c:pt idx="18">
                  <c:v>46</c:v>
                </c:pt>
              </c:numCache>
            </c:numRef>
          </c:val>
          <c:extLst>
            <c:ext xmlns:c16="http://schemas.microsoft.com/office/drawing/2014/chart" uri="{C3380CC4-5D6E-409C-BE32-E72D297353CC}">
              <c16:uniqueId val="{00000000-AE8E-4437-A064-DD2538061CE5}"/>
            </c:ext>
          </c:extLst>
        </c:ser>
        <c:ser>
          <c:idx val="1"/>
          <c:order val="1"/>
          <c:tx>
            <c:strRef>
              <c:f>Month_with_state_pivot!$N$28</c:f>
              <c:strCache>
                <c:ptCount val="1"/>
                <c:pt idx="0">
                  <c:v> recovered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Month_with_state_pivot!$L$29:$L$50</c:f>
              <c:multiLvlStrCache>
                <c:ptCount val="19"/>
                <c:lvl>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pt idx="12">
                    <c:v>April</c:v>
                  </c:pt>
                  <c:pt idx="13">
                    <c:v>May</c:v>
                  </c:pt>
                  <c:pt idx="14">
                    <c:v>June</c:v>
                  </c:pt>
                  <c:pt idx="15">
                    <c:v>July</c:v>
                  </c:pt>
                  <c:pt idx="16">
                    <c:v>August</c:v>
                  </c:pt>
                  <c:pt idx="17">
                    <c:v>September</c:v>
                  </c:pt>
                  <c:pt idx="18">
                    <c:v>October</c:v>
                  </c:pt>
                </c:lvl>
                <c:lvl>
                  <c:pt idx="0">
                    <c:v>2020</c:v>
                  </c:pt>
                  <c:pt idx="9">
                    <c:v>2021</c:v>
                  </c:pt>
                </c:lvl>
              </c:multiLvlStrCache>
            </c:multiLvlStrRef>
          </c:cat>
          <c:val>
            <c:numRef>
              <c:f>Month_with_state_pivot!$N$29:$N$50</c:f>
              <c:numCache>
                <c:formatCode>General</c:formatCode>
                <c:ptCount val="19"/>
                <c:pt idx="0">
                  <c:v>0</c:v>
                </c:pt>
                <c:pt idx="1">
                  <c:v>12</c:v>
                </c:pt>
                <c:pt idx="2">
                  <c:v>30</c:v>
                </c:pt>
                <c:pt idx="3">
                  <c:v>173</c:v>
                </c:pt>
                <c:pt idx="4">
                  <c:v>947</c:v>
                </c:pt>
                <c:pt idx="5">
                  <c:v>2813</c:v>
                </c:pt>
                <c:pt idx="6">
                  <c:v>4370</c:v>
                </c:pt>
                <c:pt idx="7">
                  <c:v>2591</c:v>
                </c:pt>
                <c:pt idx="8">
                  <c:v>2149</c:v>
                </c:pt>
                <c:pt idx="9">
                  <c:v>465</c:v>
                </c:pt>
                <c:pt idx="10">
                  <c:v>247</c:v>
                </c:pt>
                <c:pt idx="11">
                  <c:v>69</c:v>
                </c:pt>
                <c:pt idx="12">
                  <c:v>1217</c:v>
                </c:pt>
                <c:pt idx="13">
                  <c:v>13024</c:v>
                </c:pt>
                <c:pt idx="14">
                  <c:v>16352</c:v>
                </c:pt>
                <c:pt idx="15">
                  <c:v>13490</c:v>
                </c:pt>
                <c:pt idx="16">
                  <c:v>14250</c:v>
                </c:pt>
                <c:pt idx="17">
                  <c:v>6068</c:v>
                </c:pt>
                <c:pt idx="18">
                  <c:v>3479</c:v>
                </c:pt>
              </c:numCache>
            </c:numRef>
          </c:val>
          <c:extLst>
            <c:ext xmlns:c16="http://schemas.microsoft.com/office/drawing/2014/chart" uri="{C3380CC4-5D6E-409C-BE32-E72D297353CC}">
              <c16:uniqueId val="{00000001-AE8E-4437-A064-DD2538061CE5}"/>
            </c:ext>
          </c:extLst>
        </c:ser>
        <c:dLbls>
          <c:showLegendKey val="0"/>
          <c:showVal val="0"/>
          <c:showCatName val="0"/>
          <c:showSerName val="0"/>
          <c:showPercent val="0"/>
          <c:showBubbleSize val="0"/>
        </c:dLbls>
        <c:gapWidth val="150"/>
        <c:axId val="312636191"/>
        <c:axId val="32051407"/>
      </c:barChart>
      <c:lineChart>
        <c:grouping val="standard"/>
        <c:varyColors val="0"/>
        <c:ser>
          <c:idx val="2"/>
          <c:order val="2"/>
          <c:tx>
            <c:strRef>
              <c:f>Month_with_state_pivot!$O$28</c:f>
              <c:strCache>
                <c:ptCount val="1"/>
                <c:pt idx="0">
                  <c:v>Partially_Vaccinated</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multiLvlStrRef>
              <c:f>Month_with_state_pivot!$L$29:$L$50</c:f>
              <c:multiLvlStrCache>
                <c:ptCount val="19"/>
                <c:lvl>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pt idx="12">
                    <c:v>April</c:v>
                  </c:pt>
                  <c:pt idx="13">
                    <c:v>May</c:v>
                  </c:pt>
                  <c:pt idx="14">
                    <c:v>June</c:v>
                  </c:pt>
                  <c:pt idx="15">
                    <c:v>July</c:v>
                  </c:pt>
                  <c:pt idx="16">
                    <c:v>August</c:v>
                  </c:pt>
                  <c:pt idx="17">
                    <c:v>September</c:v>
                  </c:pt>
                  <c:pt idx="18">
                    <c:v>October</c:v>
                  </c:pt>
                </c:lvl>
                <c:lvl>
                  <c:pt idx="0">
                    <c:v>2020</c:v>
                  </c:pt>
                  <c:pt idx="9">
                    <c:v>2021</c:v>
                  </c:pt>
                </c:lvl>
              </c:multiLvlStrCache>
            </c:multiLvlStrRef>
          </c:cat>
          <c:val>
            <c:numRef>
              <c:f>Month_with_state_pivot!$O$29:$O$50</c:f>
              <c:numCache>
                <c:formatCode>General</c:formatCode>
                <c:ptCount val="19"/>
                <c:pt idx="0">
                  <c:v>0</c:v>
                </c:pt>
                <c:pt idx="1">
                  <c:v>0</c:v>
                </c:pt>
                <c:pt idx="2">
                  <c:v>0</c:v>
                </c:pt>
                <c:pt idx="3">
                  <c:v>0</c:v>
                </c:pt>
                <c:pt idx="4">
                  <c:v>0</c:v>
                </c:pt>
                <c:pt idx="5">
                  <c:v>0</c:v>
                </c:pt>
                <c:pt idx="6">
                  <c:v>0</c:v>
                </c:pt>
                <c:pt idx="7">
                  <c:v>0</c:v>
                </c:pt>
                <c:pt idx="8">
                  <c:v>0</c:v>
                </c:pt>
                <c:pt idx="9">
                  <c:v>4324</c:v>
                </c:pt>
                <c:pt idx="10">
                  <c:v>26141</c:v>
                </c:pt>
                <c:pt idx="11">
                  <c:v>41140</c:v>
                </c:pt>
                <c:pt idx="12">
                  <c:v>159180</c:v>
                </c:pt>
                <c:pt idx="13">
                  <c:v>160572</c:v>
                </c:pt>
                <c:pt idx="14">
                  <c:v>228388</c:v>
                </c:pt>
                <c:pt idx="15">
                  <c:v>271097</c:v>
                </c:pt>
                <c:pt idx="16">
                  <c:v>134752</c:v>
                </c:pt>
                <c:pt idx="17">
                  <c:v>46028</c:v>
                </c:pt>
                <c:pt idx="18">
                  <c:v>31653</c:v>
                </c:pt>
              </c:numCache>
            </c:numRef>
          </c:val>
          <c:smooth val="0"/>
          <c:extLst>
            <c:ext xmlns:c16="http://schemas.microsoft.com/office/drawing/2014/chart" uri="{C3380CC4-5D6E-409C-BE32-E72D297353CC}">
              <c16:uniqueId val="{00000000-4E03-4AA4-8ACE-C6BAA1D58F5A}"/>
            </c:ext>
          </c:extLst>
        </c:ser>
        <c:ser>
          <c:idx val="3"/>
          <c:order val="3"/>
          <c:tx>
            <c:strRef>
              <c:f>Month_with_state_pivot!$P$28</c:f>
              <c:strCache>
                <c:ptCount val="1"/>
                <c:pt idx="0">
                  <c:v>Fully Vaccinated</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multiLvlStrRef>
              <c:f>Month_with_state_pivot!$L$29:$L$50</c:f>
              <c:multiLvlStrCache>
                <c:ptCount val="19"/>
                <c:lvl>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pt idx="12">
                    <c:v>April</c:v>
                  </c:pt>
                  <c:pt idx="13">
                    <c:v>May</c:v>
                  </c:pt>
                  <c:pt idx="14">
                    <c:v>June</c:v>
                  </c:pt>
                  <c:pt idx="15">
                    <c:v>July</c:v>
                  </c:pt>
                  <c:pt idx="16">
                    <c:v>August</c:v>
                  </c:pt>
                  <c:pt idx="17">
                    <c:v>September</c:v>
                  </c:pt>
                  <c:pt idx="18">
                    <c:v>October</c:v>
                  </c:pt>
                </c:lvl>
                <c:lvl>
                  <c:pt idx="0">
                    <c:v>2020</c:v>
                  </c:pt>
                  <c:pt idx="9">
                    <c:v>2021</c:v>
                  </c:pt>
                </c:lvl>
              </c:multiLvlStrCache>
            </c:multiLvlStrRef>
          </c:cat>
          <c:val>
            <c:numRef>
              <c:f>Month_with_state_pivot!$P$29:$P$50</c:f>
              <c:numCache>
                <c:formatCode>General</c:formatCode>
                <c:ptCount val="19"/>
                <c:pt idx="0">
                  <c:v>0</c:v>
                </c:pt>
                <c:pt idx="1">
                  <c:v>0</c:v>
                </c:pt>
                <c:pt idx="2">
                  <c:v>0</c:v>
                </c:pt>
                <c:pt idx="3">
                  <c:v>0</c:v>
                </c:pt>
                <c:pt idx="4">
                  <c:v>0</c:v>
                </c:pt>
                <c:pt idx="5">
                  <c:v>0</c:v>
                </c:pt>
                <c:pt idx="6">
                  <c:v>0</c:v>
                </c:pt>
                <c:pt idx="7">
                  <c:v>0</c:v>
                </c:pt>
                <c:pt idx="8">
                  <c:v>0</c:v>
                </c:pt>
                <c:pt idx="9">
                  <c:v>0</c:v>
                </c:pt>
                <c:pt idx="10">
                  <c:v>1726</c:v>
                </c:pt>
                <c:pt idx="11">
                  <c:v>28145</c:v>
                </c:pt>
                <c:pt idx="12">
                  <c:v>30070</c:v>
                </c:pt>
                <c:pt idx="13">
                  <c:v>14399</c:v>
                </c:pt>
                <c:pt idx="14">
                  <c:v>5141</c:v>
                </c:pt>
                <c:pt idx="15">
                  <c:v>118958</c:v>
                </c:pt>
                <c:pt idx="16">
                  <c:v>110815</c:v>
                </c:pt>
                <c:pt idx="17">
                  <c:v>162458</c:v>
                </c:pt>
                <c:pt idx="18">
                  <c:v>170107</c:v>
                </c:pt>
              </c:numCache>
            </c:numRef>
          </c:val>
          <c:smooth val="0"/>
          <c:extLst>
            <c:ext xmlns:c16="http://schemas.microsoft.com/office/drawing/2014/chart" uri="{C3380CC4-5D6E-409C-BE32-E72D297353CC}">
              <c16:uniqueId val="{00000001-4E03-4AA4-8ACE-C6BAA1D58F5A}"/>
            </c:ext>
          </c:extLst>
        </c:ser>
        <c:dLbls>
          <c:showLegendKey val="0"/>
          <c:showVal val="0"/>
          <c:showCatName val="0"/>
          <c:showSerName val="0"/>
          <c:showPercent val="0"/>
          <c:showBubbleSize val="0"/>
        </c:dLbls>
        <c:marker val="1"/>
        <c:smooth val="0"/>
        <c:axId val="551921503"/>
        <c:axId val="551901119"/>
      </c:lineChart>
      <c:catAx>
        <c:axId val="5519215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1901119"/>
        <c:crosses val="autoZero"/>
        <c:auto val="1"/>
        <c:lblAlgn val="ctr"/>
        <c:lblOffset val="100"/>
        <c:noMultiLvlLbl val="0"/>
      </c:catAx>
      <c:valAx>
        <c:axId val="55190111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1921503"/>
        <c:crosses val="autoZero"/>
        <c:crossBetween val="between"/>
      </c:valAx>
      <c:valAx>
        <c:axId val="3205140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2636191"/>
        <c:crosses val="max"/>
        <c:crossBetween val="between"/>
      </c:valAx>
      <c:catAx>
        <c:axId val="312636191"/>
        <c:scaling>
          <c:orientation val="minMax"/>
        </c:scaling>
        <c:delete val="1"/>
        <c:axPos val="b"/>
        <c:numFmt formatCode="General" sourceLinked="1"/>
        <c:majorTickMark val="out"/>
        <c:minorTickMark val="none"/>
        <c:tickLblPos val="nextTo"/>
        <c:crossAx val="3205140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[Covi19India_Dashboard.xlsx]Weekly Trend!PivotTable3</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500">
                <a:latin typeface="Times New Roman" panose="02020603050405020304" pitchFamily="18" charset="0"/>
                <a:cs typeface="Times New Roman" panose="02020603050405020304" pitchFamily="18" charset="0"/>
              </a:rPr>
              <a:t>WEEKLY</a:t>
            </a:r>
            <a:r>
              <a:rPr lang="en-IN" sz="1500" baseline="0">
                <a:latin typeface="Times New Roman" panose="02020603050405020304" pitchFamily="18" charset="0"/>
                <a:cs typeface="Times New Roman" panose="02020603050405020304" pitchFamily="18" charset="0"/>
              </a:rPr>
              <a:t> EVOLUTION OF CASES</a:t>
            </a:r>
            <a:endParaRPr lang="en-IN" sz="1500">
              <a:latin typeface="Times New Roman" panose="02020603050405020304" pitchFamily="18" charset="0"/>
              <a:cs typeface="Times New Roman" panose="02020603050405020304" pitchFamily="18" charset="0"/>
            </a:endParaRPr>
          </a:p>
        </c:rich>
      </c:tx>
      <c:layout>
        <c:manualLayout>
          <c:xMode val="edge"/>
          <c:yMode val="edge"/>
          <c:x val="0.28918628210708897"/>
          <c:y val="2.734668247502151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0000"/>
            </a:solidFill>
            <a:round/>
          </a:ln>
          <a:effectLst>
            <a:outerShdw blurRad="57150" dist="19050" dir="5400000" algn="ctr" rotWithShape="0">
              <a:srgbClr val="000000">
                <a:alpha val="63000"/>
              </a:srgbClr>
            </a:outerShdw>
          </a:effectLst>
        </c:spPr>
        <c:marker>
          <c:spPr>
            <a:solidFill>
              <a:srgbClr val="FF0000"/>
            </a:soli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0000"/>
            </a:solidFill>
            <a:round/>
          </a:ln>
          <a:effectLst>
            <a:outerShdw blurRad="57150" dist="19050" dir="5400000" algn="ctr" rotWithShape="0">
              <a:srgbClr val="000000">
                <a:alpha val="63000"/>
              </a:srgbClr>
            </a:outerShdw>
          </a:effectLst>
        </c:spPr>
        <c:marker>
          <c:spPr>
            <a:solidFill>
              <a:srgbClr val="FF0000"/>
            </a:soli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0000"/>
            </a:solidFill>
            <a:round/>
          </a:ln>
          <a:effectLst>
            <a:outerShdw blurRad="57150" dist="19050" dir="5400000" algn="ctr" rotWithShape="0">
              <a:srgbClr val="000000">
                <a:alpha val="63000"/>
              </a:srgbClr>
            </a:outerShdw>
          </a:effectLst>
        </c:spPr>
        <c:marker>
          <c:symbol val="circle"/>
          <c:size val="6"/>
          <c:spPr>
            <a:solidFill>
              <a:srgbClr val="FF0000"/>
            </a:soli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rgbClr val="FF0000"/>
            </a:solidFill>
            <a:round/>
          </a:ln>
          <a:effectLst>
            <a:outerShdw blurRad="57150" dist="19050" dir="5400000" algn="ctr" rotWithShape="0">
              <a:srgbClr val="000000">
                <a:alpha val="63000"/>
              </a:srgbClr>
            </a:outerShdw>
          </a:effectLst>
        </c:spPr>
        <c:marker>
          <c:symbol val="circle"/>
          <c:size val="6"/>
          <c:spPr>
            <a:solidFill>
              <a:srgbClr val="FF0000"/>
            </a:soli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70665381254894E-2"/>
          <c:y val="0.16104823738455848"/>
          <c:w val="0.91253025120775733"/>
          <c:h val="0.51747217357746567"/>
        </c:manualLayout>
      </c:layout>
      <c:lineChart>
        <c:grouping val="standard"/>
        <c:varyColors val="0"/>
        <c:ser>
          <c:idx val="0"/>
          <c:order val="0"/>
          <c:tx>
            <c:strRef>
              <c:f>'Weekly Trend'!$B$3</c:f>
              <c:strCache>
                <c:ptCount val="1"/>
                <c:pt idx="0">
                  <c:v>Confirmed </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'Weekly Trend'!$A$4:$A$56</c:f>
              <c:strCache>
                <c:ptCount val="53"/>
                <c:pt idx="0">
                  <c:v>January-Week 1</c:v>
                </c:pt>
                <c:pt idx="1">
                  <c:v>January-Week 2</c:v>
                </c:pt>
                <c:pt idx="2">
                  <c:v>January-Week 3</c:v>
                </c:pt>
                <c:pt idx="3">
                  <c:v>January-Week 4</c:v>
                </c:pt>
                <c:pt idx="4">
                  <c:v>January-Week 5</c:v>
                </c:pt>
                <c:pt idx="5">
                  <c:v>January-Week 6</c:v>
                </c:pt>
                <c:pt idx="6">
                  <c:v>February-Week 1</c:v>
                </c:pt>
                <c:pt idx="7">
                  <c:v>February-Week 2</c:v>
                </c:pt>
                <c:pt idx="8">
                  <c:v>February-Week 3</c:v>
                </c:pt>
                <c:pt idx="9">
                  <c:v>February-Week 4</c:v>
                </c:pt>
                <c:pt idx="10">
                  <c:v>February-Week 5</c:v>
                </c:pt>
                <c:pt idx="11">
                  <c:v>March-Week 1</c:v>
                </c:pt>
                <c:pt idx="12">
                  <c:v>March-Week 2</c:v>
                </c:pt>
                <c:pt idx="13">
                  <c:v>March-Week 3</c:v>
                </c:pt>
                <c:pt idx="14">
                  <c:v>March-Week 4</c:v>
                </c:pt>
                <c:pt idx="15">
                  <c:v>March-Week 5</c:v>
                </c:pt>
                <c:pt idx="16">
                  <c:v>April-Week 1</c:v>
                </c:pt>
                <c:pt idx="17">
                  <c:v>April-Week 2</c:v>
                </c:pt>
                <c:pt idx="18">
                  <c:v>April-Week 3</c:v>
                </c:pt>
                <c:pt idx="19">
                  <c:v>April-Week 4</c:v>
                </c:pt>
                <c:pt idx="20">
                  <c:v>April-Week 5</c:v>
                </c:pt>
                <c:pt idx="21">
                  <c:v>May-Week 1</c:v>
                </c:pt>
                <c:pt idx="22">
                  <c:v>May-Week 2</c:v>
                </c:pt>
                <c:pt idx="23">
                  <c:v>May-Week 3</c:v>
                </c:pt>
                <c:pt idx="24">
                  <c:v>May-Week 4</c:v>
                </c:pt>
                <c:pt idx="25">
                  <c:v>May-Week 5</c:v>
                </c:pt>
                <c:pt idx="26">
                  <c:v>May-Week 6</c:v>
                </c:pt>
                <c:pt idx="27">
                  <c:v>June-Week 1</c:v>
                </c:pt>
                <c:pt idx="28">
                  <c:v>June-Week 2</c:v>
                </c:pt>
                <c:pt idx="29">
                  <c:v>June-Week 3</c:v>
                </c:pt>
                <c:pt idx="30">
                  <c:v>June-Week 4</c:v>
                </c:pt>
                <c:pt idx="31">
                  <c:v>June-Week 5</c:v>
                </c:pt>
                <c:pt idx="32">
                  <c:v>July-Week 1</c:v>
                </c:pt>
                <c:pt idx="33">
                  <c:v>July-Week 2</c:v>
                </c:pt>
                <c:pt idx="34">
                  <c:v>July-Week 3</c:v>
                </c:pt>
                <c:pt idx="35">
                  <c:v>July-Week 4</c:v>
                </c:pt>
                <c:pt idx="36">
                  <c:v>July-Week 5</c:v>
                </c:pt>
                <c:pt idx="37">
                  <c:v>August-Week 1</c:v>
                </c:pt>
                <c:pt idx="38">
                  <c:v>August-Week 2</c:v>
                </c:pt>
                <c:pt idx="39">
                  <c:v>August-Week 3</c:v>
                </c:pt>
                <c:pt idx="40">
                  <c:v>August-Week 4</c:v>
                </c:pt>
                <c:pt idx="41">
                  <c:v>August-Week 5</c:v>
                </c:pt>
                <c:pt idx="42">
                  <c:v>September-Week 1</c:v>
                </c:pt>
                <c:pt idx="43">
                  <c:v>September-Week 2</c:v>
                </c:pt>
                <c:pt idx="44">
                  <c:v>September-Week 3</c:v>
                </c:pt>
                <c:pt idx="45">
                  <c:v>September-Week 4</c:v>
                </c:pt>
                <c:pt idx="46">
                  <c:v>September-Week 5</c:v>
                </c:pt>
                <c:pt idx="47">
                  <c:v>October-Week 1</c:v>
                </c:pt>
                <c:pt idx="48">
                  <c:v>October-Week 2</c:v>
                </c:pt>
                <c:pt idx="49">
                  <c:v>October-Week 3</c:v>
                </c:pt>
                <c:pt idx="50">
                  <c:v>October-Week 4</c:v>
                </c:pt>
                <c:pt idx="51">
                  <c:v>October-Week 5</c:v>
                </c:pt>
                <c:pt idx="52">
                  <c:v>October-Week 6</c:v>
                </c:pt>
              </c:strCache>
            </c:strRef>
          </c:cat>
          <c:val>
            <c:numRef>
              <c:f>'Weekly Trend'!$B$4:$B$56</c:f>
              <c:numCache>
                <c:formatCode>General</c:formatCode>
                <c:ptCount val="53"/>
                <c:pt idx="0">
                  <c:v>38303</c:v>
                </c:pt>
                <c:pt idx="1">
                  <c:v>126733</c:v>
                </c:pt>
                <c:pt idx="2">
                  <c:v>107367</c:v>
                </c:pt>
                <c:pt idx="3">
                  <c:v>96729</c:v>
                </c:pt>
                <c:pt idx="4">
                  <c:v>91658</c:v>
                </c:pt>
                <c:pt idx="5">
                  <c:v>11527</c:v>
                </c:pt>
                <c:pt idx="6">
                  <c:v>68686</c:v>
                </c:pt>
                <c:pt idx="7">
                  <c:v>77459</c:v>
                </c:pt>
                <c:pt idx="8">
                  <c:v>86319</c:v>
                </c:pt>
                <c:pt idx="9">
                  <c:v>105350</c:v>
                </c:pt>
                <c:pt idx="10">
                  <c:v>15614</c:v>
                </c:pt>
                <c:pt idx="11">
                  <c:v>98565</c:v>
                </c:pt>
                <c:pt idx="12">
                  <c:v>148024</c:v>
                </c:pt>
                <c:pt idx="13">
                  <c:v>240065</c:v>
                </c:pt>
                <c:pt idx="14">
                  <c:v>372296</c:v>
                </c:pt>
                <c:pt idx="15">
                  <c:v>249710</c:v>
                </c:pt>
                <c:pt idx="16">
                  <c:v>263415</c:v>
                </c:pt>
                <c:pt idx="17">
                  <c:v>871385</c:v>
                </c:pt>
                <c:pt idx="18">
                  <c:v>1427394</c:v>
                </c:pt>
                <c:pt idx="19">
                  <c:v>2169053</c:v>
                </c:pt>
                <c:pt idx="20">
                  <c:v>2205232</c:v>
                </c:pt>
                <c:pt idx="21">
                  <c:v>392576</c:v>
                </c:pt>
                <c:pt idx="22">
                  <c:v>2746319</c:v>
                </c:pt>
                <c:pt idx="23">
                  <c:v>2387151</c:v>
                </c:pt>
                <c:pt idx="24">
                  <c:v>1845729</c:v>
                </c:pt>
                <c:pt idx="25">
                  <c:v>1364633</c:v>
                </c:pt>
                <c:pt idx="26">
                  <c:v>280279</c:v>
                </c:pt>
                <c:pt idx="27">
                  <c:v>634562</c:v>
                </c:pt>
                <c:pt idx="28">
                  <c:v>630631</c:v>
                </c:pt>
                <c:pt idx="29">
                  <c:v>442331</c:v>
                </c:pt>
                <c:pt idx="30">
                  <c:v>351058</c:v>
                </c:pt>
                <c:pt idx="31">
                  <c:v>178303</c:v>
                </c:pt>
                <c:pt idx="32">
                  <c:v>133995</c:v>
                </c:pt>
                <c:pt idx="33">
                  <c:v>291499</c:v>
                </c:pt>
                <c:pt idx="34">
                  <c:v>269016</c:v>
                </c:pt>
                <c:pt idx="35">
                  <c:v>266215</c:v>
                </c:pt>
                <c:pt idx="36">
                  <c:v>283248</c:v>
                </c:pt>
                <c:pt idx="37">
                  <c:v>278819</c:v>
                </c:pt>
                <c:pt idx="38">
                  <c:v>258407</c:v>
                </c:pt>
                <c:pt idx="39">
                  <c:v>231582</c:v>
                </c:pt>
                <c:pt idx="40">
                  <c:v>270502</c:v>
                </c:pt>
                <c:pt idx="41">
                  <c:v>116695</c:v>
                </c:pt>
                <c:pt idx="42">
                  <c:v>176873</c:v>
                </c:pt>
                <c:pt idx="43">
                  <c:v>244551</c:v>
                </c:pt>
                <c:pt idx="44">
                  <c:v>214849</c:v>
                </c:pt>
                <c:pt idx="45">
                  <c:v>204228</c:v>
                </c:pt>
                <c:pt idx="46">
                  <c:v>114255</c:v>
                </c:pt>
                <c:pt idx="47">
                  <c:v>47107</c:v>
                </c:pt>
                <c:pt idx="48">
                  <c:v>139667</c:v>
                </c:pt>
                <c:pt idx="49">
                  <c:v>114489</c:v>
                </c:pt>
                <c:pt idx="50">
                  <c:v>108122</c:v>
                </c:pt>
                <c:pt idx="51">
                  <c:v>97818</c:v>
                </c:pt>
                <c:pt idx="52">
                  <c:v>12907</c:v>
                </c:pt>
              </c:numCache>
            </c:numRef>
          </c:val>
          <c:smooth val="0"/>
          <c:extLst>
            <c:ext xmlns:c16="http://schemas.microsoft.com/office/drawing/2014/chart" uri="{C3380CC4-5D6E-409C-BE32-E72D297353CC}">
              <c16:uniqueId val="{00000000-493F-42A6-9265-81CB6FEDBE15}"/>
            </c:ext>
          </c:extLst>
        </c:ser>
        <c:ser>
          <c:idx val="1"/>
          <c:order val="1"/>
          <c:tx>
            <c:strRef>
              <c:f>'Weekly Trend'!$C$3</c:f>
              <c:strCache>
                <c:ptCount val="1"/>
                <c:pt idx="0">
                  <c:v>Recovered </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'Weekly Trend'!$A$4:$A$56</c:f>
              <c:strCache>
                <c:ptCount val="53"/>
                <c:pt idx="0">
                  <c:v>January-Week 1</c:v>
                </c:pt>
                <c:pt idx="1">
                  <c:v>January-Week 2</c:v>
                </c:pt>
                <c:pt idx="2">
                  <c:v>January-Week 3</c:v>
                </c:pt>
                <c:pt idx="3">
                  <c:v>January-Week 4</c:v>
                </c:pt>
                <c:pt idx="4">
                  <c:v>January-Week 5</c:v>
                </c:pt>
                <c:pt idx="5">
                  <c:v>January-Week 6</c:v>
                </c:pt>
                <c:pt idx="6">
                  <c:v>February-Week 1</c:v>
                </c:pt>
                <c:pt idx="7">
                  <c:v>February-Week 2</c:v>
                </c:pt>
                <c:pt idx="8">
                  <c:v>February-Week 3</c:v>
                </c:pt>
                <c:pt idx="9">
                  <c:v>February-Week 4</c:v>
                </c:pt>
                <c:pt idx="10">
                  <c:v>February-Week 5</c:v>
                </c:pt>
                <c:pt idx="11">
                  <c:v>March-Week 1</c:v>
                </c:pt>
                <c:pt idx="12">
                  <c:v>March-Week 2</c:v>
                </c:pt>
                <c:pt idx="13">
                  <c:v>March-Week 3</c:v>
                </c:pt>
                <c:pt idx="14">
                  <c:v>March-Week 4</c:v>
                </c:pt>
                <c:pt idx="15">
                  <c:v>March-Week 5</c:v>
                </c:pt>
                <c:pt idx="16">
                  <c:v>April-Week 1</c:v>
                </c:pt>
                <c:pt idx="17">
                  <c:v>April-Week 2</c:v>
                </c:pt>
                <c:pt idx="18">
                  <c:v>April-Week 3</c:v>
                </c:pt>
                <c:pt idx="19">
                  <c:v>April-Week 4</c:v>
                </c:pt>
                <c:pt idx="20">
                  <c:v>April-Week 5</c:v>
                </c:pt>
                <c:pt idx="21">
                  <c:v>May-Week 1</c:v>
                </c:pt>
                <c:pt idx="22">
                  <c:v>May-Week 2</c:v>
                </c:pt>
                <c:pt idx="23">
                  <c:v>May-Week 3</c:v>
                </c:pt>
                <c:pt idx="24">
                  <c:v>May-Week 4</c:v>
                </c:pt>
                <c:pt idx="25">
                  <c:v>May-Week 5</c:v>
                </c:pt>
                <c:pt idx="26">
                  <c:v>May-Week 6</c:v>
                </c:pt>
                <c:pt idx="27">
                  <c:v>June-Week 1</c:v>
                </c:pt>
                <c:pt idx="28">
                  <c:v>June-Week 2</c:v>
                </c:pt>
                <c:pt idx="29">
                  <c:v>June-Week 3</c:v>
                </c:pt>
                <c:pt idx="30">
                  <c:v>June-Week 4</c:v>
                </c:pt>
                <c:pt idx="31">
                  <c:v>June-Week 5</c:v>
                </c:pt>
                <c:pt idx="32">
                  <c:v>July-Week 1</c:v>
                </c:pt>
                <c:pt idx="33">
                  <c:v>July-Week 2</c:v>
                </c:pt>
                <c:pt idx="34">
                  <c:v>July-Week 3</c:v>
                </c:pt>
                <c:pt idx="35">
                  <c:v>July-Week 4</c:v>
                </c:pt>
                <c:pt idx="36">
                  <c:v>July-Week 5</c:v>
                </c:pt>
                <c:pt idx="37">
                  <c:v>August-Week 1</c:v>
                </c:pt>
                <c:pt idx="38">
                  <c:v>August-Week 2</c:v>
                </c:pt>
                <c:pt idx="39">
                  <c:v>August-Week 3</c:v>
                </c:pt>
                <c:pt idx="40">
                  <c:v>August-Week 4</c:v>
                </c:pt>
                <c:pt idx="41">
                  <c:v>August-Week 5</c:v>
                </c:pt>
                <c:pt idx="42">
                  <c:v>September-Week 1</c:v>
                </c:pt>
                <c:pt idx="43">
                  <c:v>September-Week 2</c:v>
                </c:pt>
                <c:pt idx="44">
                  <c:v>September-Week 3</c:v>
                </c:pt>
                <c:pt idx="45">
                  <c:v>September-Week 4</c:v>
                </c:pt>
                <c:pt idx="46">
                  <c:v>September-Week 5</c:v>
                </c:pt>
                <c:pt idx="47">
                  <c:v>October-Week 1</c:v>
                </c:pt>
                <c:pt idx="48">
                  <c:v>October-Week 2</c:v>
                </c:pt>
                <c:pt idx="49">
                  <c:v>October-Week 3</c:v>
                </c:pt>
                <c:pt idx="50">
                  <c:v>October-Week 4</c:v>
                </c:pt>
                <c:pt idx="51">
                  <c:v>October-Week 5</c:v>
                </c:pt>
                <c:pt idx="52">
                  <c:v>October-Week 6</c:v>
                </c:pt>
              </c:strCache>
            </c:strRef>
          </c:cat>
          <c:val>
            <c:numRef>
              <c:f>'Weekly Trend'!$C$4:$C$56</c:f>
              <c:numCache>
                <c:formatCode>General</c:formatCode>
                <c:ptCount val="53"/>
                <c:pt idx="0">
                  <c:v>44741</c:v>
                </c:pt>
                <c:pt idx="1">
                  <c:v>148922</c:v>
                </c:pt>
                <c:pt idx="2">
                  <c:v>120828</c:v>
                </c:pt>
                <c:pt idx="3">
                  <c:v>119873</c:v>
                </c:pt>
                <c:pt idx="4">
                  <c:v>106029</c:v>
                </c:pt>
                <c:pt idx="5">
                  <c:v>11882</c:v>
                </c:pt>
                <c:pt idx="6">
                  <c:v>87567</c:v>
                </c:pt>
                <c:pt idx="7">
                  <c:v>88267</c:v>
                </c:pt>
                <c:pt idx="8">
                  <c:v>77698</c:v>
                </c:pt>
                <c:pt idx="9">
                  <c:v>85738</c:v>
                </c:pt>
                <c:pt idx="10">
                  <c:v>11291</c:v>
                </c:pt>
                <c:pt idx="11">
                  <c:v>82009</c:v>
                </c:pt>
                <c:pt idx="12">
                  <c:v>121278</c:v>
                </c:pt>
                <c:pt idx="13">
                  <c:v>140265</c:v>
                </c:pt>
                <c:pt idx="14">
                  <c:v>193457</c:v>
                </c:pt>
                <c:pt idx="15">
                  <c:v>150923</c:v>
                </c:pt>
                <c:pt idx="16">
                  <c:v>154622</c:v>
                </c:pt>
                <c:pt idx="17">
                  <c:v>451251</c:v>
                </c:pt>
                <c:pt idx="18">
                  <c:v>726816</c:v>
                </c:pt>
                <c:pt idx="19">
                  <c:v>1272981</c:v>
                </c:pt>
                <c:pt idx="20">
                  <c:v>1595080</c:v>
                </c:pt>
                <c:pt idx="21">
                  <c:v>308688</c:v>
                </c:pt>
                <c:pt idx="22">
                  <c:v>2329749</c:v>
                </c:pt>
                <c:pt idx="23">
                  <c:v>2477533</c:v>
                </c:pt>
                <c:pt idx="24">
                  <c:v>2629616</c:v>
                </c:pt>
                <c:pt idx="25">
                  <c:v>2028125</c:v>
                </c:pt>
                <c:pt idx="26">
                  <c:v>492789</c:v>
                </c:pt>
                <c:pt idx="27">
                  <c:v>1037146</c:v>
                </c:pt>
                <c:pt idx="28">
                  <c:v>1059078</c:v>
                </c:pt>
                <c:pt idx="29">
                  <c:v>722528</c:v>
                </c:pt>
                <c:pt idx="30">
                  <c:v>485158</c:v>
                </c:pt>
                <c:pt idx="31">
                  <c:v>238181</c:v>
                </c:pt>
                <c:pt idx="32">
                  <c:v>168821</c:v>
                </c:pt>
                <c:pt idx="33">
                  <c:v>316864</c:v>
                </c:pt>
                <c:pt idx="34">
                  <c:v>294717</c:v>
                </c:pt>
                <c:pt idx="35">
                  <c:v>273254</c:v>
                </c:pt>
                <c:pt idx="36">
                  <c:v>277560</c:v>
                </c:pt>
                <c:pt idx="37">
                  <c:v>279040</c:v>
                </c:pt>
                <c:pt idx="38">
                  <c:v>276368</c:v>
                </c:pt>
                <c:pt idx="39">
                  <c:v>260538</c:v>
                </c:pt>
                <c:pt idx="40">
                  <c:v>252131</c:v>
                </c:pt>
                <c:pt idx="41">
                  <c:v>105195</c:v>
                </c:pt>
                <c:pt idx="42">
                  <c:v>144265</c:v>
                </c:pt>
                <c:pt idx="43">
                  <c:v>265543</c:v>
                </c:pt>
                <c:pt idx="44">
                  <c:v>268233</c:v>
                </c:pt>
                <c:pt idx="45">
                  <c:v>230424</c:v>
                </c:pt>
                <c:pt idx="46">
                  <c:v>140750</c:v>
                </c:pt>
                <c:pt idx="47">
                  <c:v>51398</c:v>
                </c:pt>
                <c:pt idx="48">
                  <c:v>177360</c:v>
                </c:pt>
                <c:pt idx="49">
                  <c:v>147837</c:v>
                </c:pt>
                <c:pt idx="50">
                  <c:v>128839</c:v>
                </c:pt>
                <c:pt idx="51">
                  <c:v>107209</c:v>
                </c:pt>
                <c:pt idx="52">
                  <c:v>13152</c:v>
                </c:pt>
              </c:numCache>
            </c:numRef>
          </c:val>
          <c:smooth val="0"/>
          <c:extLst>
            <c:ext xmlns:c16="http://schemas.microsoft.com/office/drawing/2014/chart" uri="{C3380CC4-5D6E-409C-BE32-E72D297353CC}">
              <c16:uniqueId val="{00000001-493F-42A6-9265-81CB6FEDBE15}"/>
            </c:ext>
          </c:extLst>
        </c:ser>
        <c:ser>
          <c:idx val="2"/>
          <c:order val="2"/>
          <c:tx>
            <c:strRef>
              <c:f>'Weekly Trend'!$D$3</c:f>
              <c:strCache>
                <c:ptCount val="1"/>
                <c:pt idx="0">
                  <c:v>Deaths </c:v>
                </c:pt>
              </c:strCache>
            </c:strRef>
          </c:tx>
          <c:spPr>
            <a:ln w="34925" cap="rnd">
              <a:solidFill>
                <a:srgbClr val="FF0000"/>
              </a:solidFill>
              <a:round/>
            </a:ln>
            <a:effectLst>
              <a:outerShdw blurRad="57150" dist="19050" dir="5400000" algn="ctr" rotWithShape="0">
                <a:srgbClr val="000000">
                  <a:alpha val="63000"/>
                </a:srgbClr>
              </a:outerShdw>
            </a:effectLst>
          </c:spPr>
          <c:marker>
            <c:symbol val="circle"/>
            <c:size val="6"/>
            <c:spPr>
              <a:solidFill>
                <a:srgbClr val="FF0000"/>
              </a:solidFill>
              <a:ln w="9525">
                <a:solidFill>
                  <a:schemeClr val="accent3"/>
                </a:solidFill>
                <a:round/>
              </a:ln>
              <a:effectLst>
                <a:outerShdw blurRad="57150" dist="19050" dir="5400000" algn="ctr" rotWithShape="0">
                  <a:srgbClr val="000000">
                    <a:alpha val="63000"/>
                  </a:srgbClr>
                </a:outerShdw>
              </a:effectLst>
            </c:spPr>
          </c:marker>
          <c:cat>
            <c:strRef>
              <c:f>'Weekly Trend'!$A$4:$A$56</c:f>
              <c:strCache>
                <c:ptCount val="53"/>
                <c:pt idx="0">
                  <c:v>January-Week 1</c:v>
                </c:pt>
                <c:pt idx="1">
                  <c:v>January-Week 2</c:v>
                </c:pt>
                <c:pt idx="2">
                  <c:v>January-Week 3</c:v>
                </c:pt>
                <c:pt idx="3">
                  <c:v>January-Week 4</c:v>
                </c:pt>
                <c:pt idx="4">
                  <c:v>January-Week 5</c:v>
                </c:pt>
                <c:pt idx="5">
                  <c:v>January-Week 6</c:v>
                </c:pt>
                <c:pt idx="6">
                  <c:v>February-Week 1</c:v>
                </c:pt>
                <c:pt idx="7">
                  <c:v>February-Week 2</c:v>
                </c:pt>
                <c:pt idx="8">
                  <c:v>February-Week 3</c:v>
                </c:pt>
                <c:pt idx="9">
                  <c:v>February-Week 4</c:v>
                </c:pt>
                <c:pt idx="10">
                  <c:v>February-Week 5</c:v>
                </c:pt>
                <c:pt idx="11">
                  <c:v>March-Week 1</c:v>
                </c:pt>
                <c:pt idx="12">
                  <c:v>March-Week 2</c:v>
                </c:pt>
                <c:pt idx="13">
                  <c:v>March-Week 3</c:v>
                </c:pt>
                <c:pt idx="14">
                  <c:v>March-Week 4</c:v>
                </c:pt>
                <c:pt idx="15">
                  <c:v>March-Week 5</c:v>
                </c:pt>
                <c:pt idx="16">
                  <c:v>April-Week 1</c:v>
                </c:pt>
                <c:pt idx="17">
                  <c:v>April-Week 2</c:v>
                </c:pt>
                <c:pt idx="18">
                  <c:v>April-Week 3</c:v>
                </c:pt>
                <c:pt idx="19">
                  <c:v>April-Week 4</c:v>
                </c:pt>
                <c:pt idx="20">
                  <c:v>April-Week 5</c:v>
                </c:pt>
                <c:pt idx="21">
                  <c:v>May-Week 1</c:v>
                </c:pt>
                <c:pt idx="22">
                  <c:v>May-Week 2</c:v>
                </c:pt>
                <c:pt idx="23">
                  <c:v>May-Week 3</c:v>
                </c:pt>
                <c:pt idx="24">
                  <c:v>May-Week 4</c:v>
                </c:pt>
                <c:pt idx="25">
                  <c:v>May-Week 5</c:v>
                </c:pt>
                <c:pt idx="26">
                  <c:v>May-Week 6</c:v>
                </c:pt>
                <c:pt idx="27">
                  <c:v>June-Week 1</c:v>
                </c:pt>
                <c:pt idx="28">
                  <c:v>June-Week 2</c:v>
                </c:pt>
                <c:pt idx="29">
                  <c:v>June-Week 3</c:v>
                </c:pt>
                <c:pt idx="30">
                  <c:v>June-Week 4</c:v>
                </c:pt>
                <c:pt idx="31">
                  <c:v>June-Week 5</c:v>
                </c:pt>
                <c:pt idx="32">
                  <c:v>July-Week 1</c:v>
                </c:pt>
                <c:pt idx="33">
                  <c:v>July-Week 2</c:v>
                </c:pt>
                <c:pt idx="34">
                  <c:v>July-Week 3</c:v>
                </c:pt>
                <c:pt idx="35">
                  <c:v>July-Week 4</c:v>
                </c:pt>
                <c:pt idx="36">
                  <c:v>July-Week 5</c:v>
                </c:pt>
                <c:pt idx="37">
                  <c:v>August-Week 1</c:v>
                </c:pt>
                <c:pt idx="38">
                  <c:v>August-Week 2</c:v>
                </c:pt>
                <c:pt idx="39">
                  <c:v>August-Week 3</c:v>
                </c:pt>
                <c:pt idx="40">
                  <c:v>August-Week 4</c:v>
                </c:pt>
                <c:pt idx="41">
                  <c:v>August-Week 5</c:v>
                </c:pt>
                <c:pt idx="42">
                  <c:v>September-Week 1</c:v>
                </c:pt>
                <c:pt idx="43">
                  <c:v>September-Week 2</c:v>
                </c:pt>
                <c:pt idx="44">
                  <c:v>September-Week 3</c:v>
                </c:pt>
                <c:pt idx="45">
                  <c:v>September-Week 4</c:v>
                </c:pt>
                <c:pt idx="46">
                  <c:v>September-Week 5</c:v>
                </c:pt>
                <c:pt idx="47">
                  <c:v>October-Week 1</c:v>
                </c:pt>
                <c:pt idx="48">
                  <c:v>October-Week 2</c:v>
                </c:pt>
                <c:pt idx="49">
                  <c:v>October-Week 3</c:v>
                </c:pt>
                <c:pt idx="50">
                  <c:v>October-Week 4</c:v>
                </c:pt>
                <c:pt idx="51">
                  <c:v>October-Week 5</c:v>
                </c:pt>
                <c:pt idx="52">
                  <c:v>October-Week 6</c:v>
                </c:pt>
              </c:strCache>
            </c:strRef>
          </c:cat>
          <c:val>
            <c:numRef>
              <c:f>'Weekly Trend'!$D$4:$D$56</c:f>
              <c:numCache>
                <c:formatCode>General</c:formatCode>
                <c:ptCount val="53"/>
                <c:pt idx="0">
                  <c:v>453</c:v>
                </c:pt>
                <c:pt idx="1">
                  <c:v>1577</c:v>
                </c:pt>
                <c:pt idx="2">
                  <c:v>1263</c:v>
                </c:pt>
                <c:pt idx="3">
                  <c:v>1066</c:v>
                </c:pt>
                <c:pt idx="4">
                  <c:v>935</c:v>
                </c:pt>
                <c:pt idx="5">
                  <c:v>116</c:v>
                </c:pt>
                <c:pt idx="6">
                  <c:v>604</c:v>
                </c:pt>
                <c:pt idx="7">
                  <c:v>646</c:v>
                </c:pt>
                <c:pt idx="8">
                  <c:v>661</c:v>
                </c:pt>
                <c:pt idx="9">
                  <c:v>747</c:v>
                </c:pt>
                <c:pt idx="10">
                  <c:v>108</c:v>
                </c:pt>
                <c:pt idx="11">
                  <c:v>599</c:v>
                </c:pt>
                <c:pt idx="12">
                  <c:v>849</c:v>
                </c:pt>
                <c:pt idx="13">
                  <c:v>1148</c:v>
                </c:pt>
                <c:pt idx="14">
                  <c:v>1796</c:v>
                </c:pt>
                <c:pt idx="15">
                  <c:v>1374</c:v>
                </c:pt>
                <c:pt idx="16">
                  <c:v>1695</c:v>
                </c:pt>
                <c:pt idx="17">
                  <c:v>4650</c:v>
                </c:pt>
                <c:pt idx="18">
                  <c:v>7868</c:v>
                </c:pt>
                <c:pt idx="19">
                  <c:v>15137</c:v>
                </c:pt>
                <c:pt idx="20">
                  <c:v>19529</c:v>
                </c:pt>
                <c:pt idx="21">
                  <c:v>3685</c:v>
                </c:pt>
                <c:pt idx="22">
                  <c:v>26875</c:v>
                </c:pt>
                <c:pt idx="23">
                  <c:v>27920</c:v>
                </c:pt>
                <c:pt idx="24">
                  <c:v>28980</c:v>
                </c:pt>
                <c:pt idx="25">
                  <c:v>26699</c:v>
                </c:pt>
                <c:pt idx="26">
                  <c:v>5913</c:v>
                </c:pt>
                <c:pt idx="27">
                  <c:v>14874</c:v>
                </c:pt>
                <c:pt idx="28">
                  <c:v>23622</c:v>
                </c:pt>
                <c:pt idx="29">
                  <c:v>16334</c:v>
                </c:pt>
                <c:pt idx="30">
                  <c:v>9042</c:v>
                </c:pt>
                <c:pt idx="31">
                  <c:v>3706</c:v>
                </c:pt>
                <c:pt idx="32">
                  <c:v>2544</c:v>
                </c:pt>
                <c:pt idx="33">
                  <c:v>6039</c:v>
                </c:pt>
                <c:pt idx="34">
                  <c:v>5568</c:v>
                </c:pt>
                <c:pt idx="35">
                  <c:v>6944</c:v>
                </c:pt>
                <c:pt idx="36">
                  <c:v>3799</c:v>
                </c:pt>
                <c:pt idx="37">
                  <c:v>3509</c:v>
                </c:pt>
                <c:pt idx="38">
                  <c:v>3361</c:v>
                </c:pt>
                <c:pt idx="39">
                  <c:v>3146</c:v>
                </c:pt>
                <c:pt idx="40">
                  <c:v>3461</c:v>
                </c:pt>
                <c:pt idx="41">
                  <c:v>1194</c:v>
                </c:pt>
                <c:pt idx="42">
                  <c:v>1513</c:v>
                </c:pt>
                <c:pt idx="43">
                  <c:v>2121</c:v>
                </c:pt>
                <c:pt idx="44">
                  <c:v>2181</c:v>
                </c:pt>
                <c:pt idx="45">
                  <c:v>2080</c:v>
                </c:pt>
                <c:pt idx="46">
                  <c:v>1423</c:v>
                </c:pt>
                <c:pt idx="47">
                  <c:v>475</c:v>
                </c:pt>
                <c:pt idx="48">
                  <c:v>1774</c:v>
                </c:pt>
                <c:pt idx="49">
                  <c:v>1535</c:v>
                </c:pt>
                <c:pt idx="50">
                  <c:v>2145</c:v>
                </c:pt>
                <c:pt idx="51">
                  <c:v>3918</c:v>
                </c:pt>
                <c:pt idx="52">
                  <c:v>251</c:v>
                </c:pt>
              </c:numCache>
            </c:numRef>
          </c:val>
          <c:smooth val="0"/>
          <c:extLst>
            <c:ext xmlns:c16="http://schemas.microsoft.com/office/drawing/2014/chart" uri="{C3380CC4-5D6E-409C-BE32-E72D297353CC}">
              <c16:uniqueId val="{00000002-493F-42A6-9265-81CB6FEDBE15}"/>
            </c:ext>
          </c:extLst>
        </c:ser>
        <c:dLbls>
          <c:showLegendKey val="0"/>
          <c:showVal val="0"/>
          <c:showCatName val="0"/>
          <c:showSerName val="0"/>
          <c:showPercent val="0"/>
          <c:showBubbleSize val="0"/>
        </c:dLbls>
        <c:marker val="1"/>
        <c:smooth val="0"/>
        <c:axId val="1890931103"/>
        <c:axId val="1890931519"/>
      </c:lineChart>
      <c:catAx>
        <c:axId val="189093110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0931519"/>
        <c:crosses val="autoZero"/>
        <c:auto val="1"/>
        <c:lblAlgn val="ctr"/>
        <c:lblOffset val="100"/>
        <c:noMultiLvlLbl val="0"/>
      </c:catAx>
      <c:valAx>
        <c:axId val="18909315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0931103"/>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dispUnitsLbl>
        </c:dispUnits>
      </c:valAx>
      <c:spPr>
        <a:noFill/>
        <a:ln>
          <a:noFill/>
        </a:ln>
        <a:effectLst/>
      </c:spPr>
    </c:plotArea>
    <c:legend>
      <c:legendPos val="b"/>
      <c:layout>
        <c:manualLayout>
          <c:xMode val="edge"/>
          <c:yMode val="edge"/>
          <c:x val="0.30268292178424722"/>
          <c:y val="0.93124948071566449"/>
          <c:w val="0.35086973603815347"/>
          <c:h val="6.378411840511430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[Covi19India_Dashboard.xlsx]Death % Chart!PivotTable4</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500">
                <a:latin typeface="Times New Roman" panose="02020603050405020304" pitchFamily="18" charset="0"/>
                <a:cs typeface="Times New Roman" panose="02020603050405020304" pitchFamily="18" charset="0"/>
              </a:rPr>
              <a:t>CATEGORIZATION</a:t>
            </a:r>
          </a:p>
        </c:rich>
      </c:tx>
      <c:layout>
        <c:manualLayout>
          <c:xMode val="edge"/>
          <c:yMode val="edge"/>
          <c:x val="0.20706259658665593"/>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8839901955864"/>
          <c:y val="0.16682650450270828"/>
          <c:w val="0.78916652330607984"/>
          <c:h val="0.63873226331705046"/>
        </c:manualLayout>
      </c:layout>
      <c:barChart>
        <c:barDir val="col"/>
        <c:grouping val="clustered"/>
        <c:varyColors val="0"/>
        <c:ser>
          <c:idx val="0"/>
          <c:order val="0"/>
          <c:tx>
            <c:strRef>
              <c:f>'Death % Chart'!$B$3</c:f>
              <c:strCache>
                <c:ptCount val="1"/>
                <c:pt idx="0">
                  <c:v>Death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'Death % Chart'!$A$4:$A$7</c:f>
              <c:strCache>
                <c:ptCount val="4"/>
                <c:pt idx="0">
                  <c:v>Category A</c:v>
                </c:pt>
                <c:pt idx="1">
                  <c:v>Category B</c:v>
                </c:pt>
                <c:pt idx="2">
                  <c:v>Category C</c:v>
                </c:pt>
                <c:pt idx="3">
                  <c:v>Category D</c:v>
                </c:pt>
              </c:strCache>
            </c:strRef>
          </c:cat>
          <c:val>
            <c:numRef>
              <c:f>'Death % Chart'!$B$4:$B$7</c:f>
              <c:numCache>
                <c:formatCode>General</c:formatCode>
                <c:ptCount val="4"/>
                <c:pt idx="0">
                  <c:v>1.59</c:v>
                </c:pt>
                <c:pt idx="1">
                  <c:v>1.27</c:v>
                </c:pt>
                <c:pt idx="2">
                  <c:v>1.1100000000000001</c:v>
                </c:pt>
                <c:pt idx="3">
                  <c:v>1.3</c:v>
                </c:pt>
              </c:numCache>
            </c:numRef>
          </c:val>
          <c:extLst>
            <c:ext xmlns:c16="http://schemas.microsoft.com/office/drawing/2014/chart" uri="{C3380CC4-5D6E-409C-BE32-E72D297353CC}">
              <c16:uniqueId val="{00000000-4201-4213-B3C3-474F7E905516}"/>
            </c:ext>
          </c:extLst>
        </c:ser>
        <c:ser>
          <c:idx val="1"/>
          <c:order val="1"/>
          <c:tx>
            <c:strRef>
              <c:f>'Death % Chart'!$C$3</c:f>
              <c:strCache>
                <c:ptCount val="1"/>
                <c:pt idx="0">
                  <c:v>Avg_TestingRatio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'Death % Chart'!$A$4:$A$7</c:f>
              <c:strCache>
                <c:ptCount val="4"/>
                <c:pt idx="0">
                  <c:v>Category A</c:v>
                </c:pt>
                <c:pt idx="1">
                  <c:v>Category B</c:v>
                </c:pt>
                <c:pt idx="2">
                  <c:v>Category C</c:v>
                </c:pt>
                <c:pt idx="3">
                  <c:v>Category D</c:v>
                </c:pt>
              </c:strCache>
            </c:strRef>
          </c:cat>
          <c:val>
            <c:numRef>
              <c:f>'Death % Chart'!$C$4:$C$7</c:f>
              <c:numCache>
                <c:formatCode>General</c:formatCode>
                <c:ptCount val="4"/>
                <c:pt idx="0">
                  <c:v>0.08</c:v>
                </c:pt>
                <c:pt idx="1">
                  <c:v>0.17</c:v>
                </c:pt>
                <c:pt idx="2">
                  <c:v>0.4</c:v>
                </c:pt>
                <c:pt idx="3">
                  <c:v>0.73</c:v>
                </c:pt>
              </c:numCache>
            </c:numRef>
          </c:val>
          <c:extLst>
            <c:ext xmlns:c16="http://schemas.microsoft.com/office/drawing/2014/chart" uri="{C3380CC4-5D6E-409C-BE32-E72D297353CC}">
              <c16:uniqueId val="{00000001-4201-4213-B3C3-474F7E905516}"/>
            </c:ext>
          </c:extLst>
        </c:ser>
        <c:dLbls>
          <c:showLegendKey val="0"/>
          <c:showVal val="0"/>
          <c:showCatName val="0"/>
          <c:showSerName val="0"/>
          <c:showPercent val="0"/>
          <c:showBubbleSize val="0"/>
        </c:dLbls>
        <c:gapWidth val="100"/>
        <c:overlap val="-24"/>
        <c:axId val="2069772160"/>
        <c:axId val="2069762176"/>
      </c:barChart>
      <c:catAx>
        <c:axId val="20697721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9762176"/>
        <c:crosses val="autoZero"/>
        <c:auto val="1"/>
        <c:lblAlgn val="ctr"/>
        <c:lblOffset val="100"/>
        <c:noMultiLvlLbl val="0"/>
      </c:catAx>
      <c:valAx>
        <c:axId val="206976217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 of Death</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9772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[Covi19India_Dashboard.xlsx]Weekly Comparison!PivotTable2</c:name>
    <c:fmtId val="14"/>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solidFill>
              <a:srgbClr val="FF0000"/>
            </a:solidFill>
          </a:ln>
          <a:effectLst>
            <a:outerShdw blurRad="57150" dist="19050" dir="5400000" algn="ctr" rotWithShape="0">
              <a:srgbClr val="000000">
                <a:alpha val="63000"/>
              </a:srgbClr>
            </a:outerShdw>
          </a:effectLst>
          <a:sp3d>
            <a:contourClr>
              <a:srgbClr val="FF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solidFill>
              <a:srgbClr val="FF0000"/>
            </a:solidFill>
          </a:ln>
          <a:effectLst>
            <a:outerShdw blurRad="57150" dist="19050" dir="5400000" algn="ctr" rotWithShape="0">
              <a:srgbClr val="000000">
                <a:alpha val="63000"/>
              </a:srgbClr>
            </a:outerShdw>
          </a:effectLst>
          <a:sp3d>
            <a:contourClr>
              <a:srgbClr val="FF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0000"/>
          </a:solidFill>
          <a:ln>
            <a:solidFill>
              <a:srgbClr val="FF0000"/>
            </a:solidFill>
          </a:ln>
          <a:effectLst>
            <a:outerShdw blurRad="57150" dist="19050" dir="5400000" algn="ctr" rotWithShape="0">
              <a:srgbClr val="000000">
                <a:alpha val="63000"/>
              </a:srgbClr>
            </a:outerShdw>
          </a:effectLst>
          <a:sp3d>
            <a:contourClr>
              <a:srgbClr val="FF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F0000"/>
          </a:solidFill>
          <a:ln>
            <a:solidFill>
              <a:srgbClr val="FF0000"/>
            </a:solidFill>
          </a:ln>
          <a:effectLst>
            <a:outerShdw blurRad="57150" dist="19050" dir="5400000" algn="ctr" rotWithShape="0">
              <a:srgbClr val="000000">
                <a:alpha val="63000"/>
              </a:srgbClr>
            </a:outerShdw>
          </a:effectLst>
          <a:sp3d>
            <a:contourClr>
              <a:srgbClr val="FF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0800312851076532E-3"/>
          <c:y val="0.2238194059680228"/>
          <c:w val="0.95633177967214189"/>
          <c:h val="0.60051157837976887"/>
        </c:manualLayout>
      </c:layout>
      <c:bar3DChart>
        <c:barDir val="col"/>
        <c:grouping val="clustered"/>
        <c:varyColors val="0"/>
        <c:ser>
          <c:idx val="0"/>
          <c:order val="0"/>
          <c:tx>
            <c:strRef>
              <c:f>'Weekly Comparison'!$B$4</c:f>
              <c:strCache>
                <c:ptCount val="1"/>
                <c:pt idx="0">
                  <c:v>Confirmed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Comparison'!$A$5</c:f>
              <c:strCache>
                <c:ptCount val="1"/>
                <c:pt idx="0">
                  <c:v>May-Week 5</c:v>
                </c:pt>
              </c:strCache>
            </c:strRef>
          </c:cat>
          <c:val>
            <c:numRef>
              <c:f>'Weekly Comparison'!$B$5</c:f>
              <c:numCache>
                <c:formatCode>General</c:formatCode>
                <c:ptCount val="1"/>
                <c:pt idx="0">
                  <c:v>1364633</c:v>
                </c:pt>
              </c:numCache>
            </c:numRef>
          </c:val>
          <c:extLst>
            <c:ext xmlns:c16="http://schemas.microsoft.com/office/drawing/2014/chart" uri="{C3380CC4-5D6E-409C-BE32-E72D297353CC}">
              <c16:uniqueId val="{00000008-6222-4D7C-8930-2A2C3EBC9BEC}"/>
            </c:ext>
          </c:extLst>
        </c:ser>
        <c:ser>
          <c:idx val="1"/>
          <c:order val="1"/>
          <c:tx>
            <c:strRef>
              <c:f>'Weekly Comparison'!$C$4</c:f>
              <c:strCache>
                <c:ptCount val="1"/>
                <c:pt idx="0">
                  <c:v>Recovered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Comparison'!$A$5</c:f>
              <c:strCache>
                <c:ptCount val="1"/>
                <c:pt idx="0">
                  <c:v>May-Week 5</c:v>
                </c:pt>
              </c:strCache>
            </c:strRef>
          </c:cat>
          <c:val>
            <c:numRef>
              <c:f>'Weekly Comparison'!$C$5</c:f>
              <c:numCache>
                <c:formatCode>General</c:formatCode>
                <c:ptCount val="1"/>
                <c:pt idx="0">
                  <c:v>2028125</c:v>
                </c:pt>
              </c:numCache>
            </c:numRef>
          </c:val>
          <c:extLst>
            <c:ext xmlns:c16="http://schemas.microsoft.com/office/drawing/2014/chart" uri="{C3380CC4-5D6E-409C-BE32-E72D297353CC}">
              <c16:uniqueId val="{00000009-6222-4D7C-8930-2A2C3EBC9BEC}"/>
            </c:ext>
          </c:extLst>
        </c:ser>
        <c:ser>
          <c:idx val="2"/>
          <c:order val="2"/>
          <c:tx>
            <c:strRef>
              <c:f>'Weekly Comparison'!$D$4</c:f>
              <c:strCache>
                <c:ptCount val="1"/>
                <c:pt idx="0">
                  <c:v>Deaths </c:v>
                </c:pt>
              </c:strCache>
            </c:strRef>
          </c:tx>
          <c:spPr>
            <a:solidFill>
              <a:srgbClr val="FF0000"/>
            </a:solidFill>
            <a:ln>
              <a:solidFill>
                <a:srgbClr val="FF0000"/>
              </a:solidFill>
            </a:ln>
            <a:effectLst>
              <a:outerShdw blurRad="57150" dist="19050" dir="5400000" algn="ctr" rotWithShape="0">
                <a:srgbClr val="000000">
                  <a:alpha val="63000"/>
                </a:srgbClr>
              </a:outerShdw>
            </a:effectLst>
            <a:sp3d>
              <a:contourClr>
                <a:srgbClr val="FF0000"/>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Comparison'!$A$5</c:f>
              <c:strCache>
                <c:ptCount val="1"/>
                <c:pt idx="0">
                  <c:v>May-Week 5</c:v>
                </c:pt>
              </c:strCache>
            </c:strRef>
          </c:cat>
          <c:val>
            <c:numRef>
              <c:f>'Weekly Comparison'!$D$5</c:f>
              <c:numCache>
                <c:formatCode>General</c:formatCode>
                <c:ptCount val="1"/>
                <c:pt idx="0">
                  <c:v>26699</c:v>
                </c:pt>
              </c:numCache>
            </c:numRef>
          </c:val>
          <c:extLst>
            <c:ext xmlns:c16="http://schemas.microsoft.com/office/drawing/2014/chart" uri="{C3380CC4-5D6E-409C-BE32-E72D297353CC}">
              <c16:uniqueId val="{0000000A-6222-4D7C-8930-2A2C3EBC9BEC}"/>
            </c:ext>
          </c:extLst>
        </c:ser>
        <c:ser>
          <c:idx val="3"/>
          <c:order val="3"/>
          <c:tx>
            <c:strRef>
              <c:f>'Weekly Comparison'!$E$4</c:f>
              <c:strCache>
                <c:ptCount val="1"/>
                <c:pt idx="0">
                  <c:v>Tested </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Comparison'!$A$5</c:f>
              <c:strCache>
                <c:ptCount val="1"/>
                <c:pt idx="0">
                  <c:v>May-Week 5</c:v>
                </c:pt>
              </c:strCache>
            </c:strRef>
          </c:cat>
          <c:val>
            <c:numRef>
              <c:f>'Weekly Comparison'!$E$5</c:f>
              <c:numCache>
                <c:formatCode>General</c:formatCode>
                <c:ptCount val="1"/>
                <c:pt idx="0">
                  <c:v>15518753</c:v>
                </c:pt>
              </c:numCache>
            </c:numRef>
          </c:val>
          <c:extLst>
            <c:ext xmlns:c16="http://schemas.microsoft.com/office/drawing/2014/chart" uri="{C3380CC4-5D6E-409C-BE32-E72D297353CC}">
              <c16:uniqueId val="{0000000B-6222-4D7C-8930-2A2C3EBC9BEC}"/>
            </c:ext>
          </c:extLst>
        </c:ser>
        <c:dLbls>
          <c:showLegendKey val="0"/>
          <c:showVal val="1"/>
          <c:showCatName val="0"/>
          <c:showSerName val="0"/>
          <c:showPercent val="0"/>
          <c:showBubbleSize val="0"/>
        </c:dLbls>
        <c:gapWidth val="150"/>
        <c:shape val="box"/>
        <c:axId val="549913679"/>
        <c:axId val="549928655"/>
        <c:axId val="0"/>
      </c:bar3DChart>
      <c:catAx>
        <c:axId val="5499136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9928655"/>
        <c:crosses val="autoZero"/>
        <c:auto val="1"/>
        <c:lblAlgn val="ctr"/>
        <c:lblOffset val="100"/>
        <c:noMultiLvlLbl val="0"/>
      </c:catAx>
      <c:valAx>
        <c:axId val="549928655"/>
        <c:scaling>
          <c:orientation val="minMax"/>
        </c:scaling>
        <c:delete val="1"/>
        <c:axPos val="l"/>
        <c:numFmt formatCode="General" sourceLinked="1"/>
        <c:majorTickMark val="none"/>
        <c:minorTickMark val="none"/>
        <c:tickLblPos val="nextTo"/>
        <c:crossAx val="549913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[Covi19India_Dashboard.xlsx]Weekly Comparison!PivotTable1</c:name>
    <c:fmtId val="8"/>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solidFill>
              <a:srgbClr val="FF0000"/>
            </a:solidFill>
          </a:ln>
          <a:effectLst>
            <a:outerShdw blurRad="57150" dist="19050" dir="5400000" algn="ctr" rotWithShape="0">
              <a:srgbClr val="000000">
                <a:alpha val="63000"/>
              </a:srgbClr>
            </a:outerShdw>
          </a:effectLst>
          <a:sp3d>
            <a:contourClr>
              <a:srgbClr val="FF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solidFill>
              <a:srgbClr val="FF0000"/>
            </a:solidFill>
          </a:ln>
          <a:effectLst>
            <a:outerShdw blurRad="57150" dist="19050" dir="5400000" algn="ctr" rotWithShape="0">
              <a:srgbClr val="000000">
                <a:alpha val="63000"/>
              </a:srgbClr>
            </a:outerShdw>
          </a:effectLst>
          <a:sp3d>
            <a:contourClr>
              <a:srgbClr val="FF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0000"/>
          </a:solidFill>
          <a:ln>
            <a:solidFill>
              <a:srgbClr val="FF0000"/>
            </a:solidFill>
          </a:ln>
          <a:effectLst>
            <a:outerShdw blurRad="57150" dist="19050" dir="5400000" algn="ctr" rotWithShape="0">
              <a:srgbClr val="000000">
                <a:alpha val="63000"/>
              </a:srgbClr>
            </a:outerShdw>
          </a:effectLst>
          <a:sp3d>
            <a:contourClr>
              <a:srgbClr val="FF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F0000"/>
          </a:solidFill>
          <a:ln>
            <a:solidFill>
              <a:srgbClr val="FF0000"/>
            </a:solidFill>
          </a:ln>
          <a:effectLst>
            <a:outerShdw blurRad="57150" dist="19050" dir="5400000" algn="ctr" rotWithShape="0">
              <a:srgbClr val="000000">
                <a:alpha val="63000"/>
              </a:srgbClr>
            </a:outerShdw>
          </a:effectLst>
          <a:sp3d>
            <a:contourClr>
              <a:srgbClr val="FF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7625368988628803E-2"/>
          <c:y val="0.22944970099654999"/>
          <c:w val="0.92975423996790207"/>
          <c:h val="0.60516356512469127"/>
        </c:manualLayout>
      </c:layout>
      <c:bar3DChart>
        <c:barDir val="col"/>
        <c:grouping val="clustered"/>
        <c:varyColors val="0"/>
        <c:ser>
          <c:idx val="0"/>
          <c:order val="0"/>
          <c:tx>
            <c:strRef>
              <c:f>'Weekly Comparison'!$J$4</c:f>
              <c:strCache>
                <c:ptCount val="1"/>
                <c:pt idx="0">
                  <c:v> Confirmed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Comparison'!$I$5</c:f>
              <c:strCache>
                <c:ptCount val="1"/>
                <c:pt idx="0">
                  <c:v>August-Week 4</c:v>
                </c:pt>
              </c:strCache>
            </c:strRef>
          </c:cat>
          <c:val>
            <c:numRef>
              <c:f>'Weekly Comparison'!$J$5</c:f>
              <c:numCache>
                <c:formatCode>General</c:formatCode>
                <c:ptCount val="1"/>
                <c:pt idx="0">
                  <c:v>270502</c:v>
                </c:pt>
              </c:numCache>
            </c:numRef>
          </c:val>
          <c:extLst>
            <c:ext xmlns:c16="http://schemas.microsoft.com/office/drawing/2014/chart" uri="{C3380CC4-5D6E-409C-BE32-E72D297353CC}">
              <c16:uniqueId val="{00000000-4C77-4633-B756-3EDD15440AF4}"/>
            </c:ext>
          </c:extLst>
        </c:ser>
        <c:ser>
          <c:idx val="1"/>
          <c:order val="1"/>
          <c:tx>
            <c:strRef>
              <c:f>'Weekly Comparison'!$K$4</c:f>
              <c:strCache>
                <c:ptCount val="1"/>
                <c:pt idx="0">
                  <c:v> Recovered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Comparison'!$I$5</c:f>
              <c:strCache>
                <c:ptCount val="1"/>
                <c:pt idx="0">
                  <c:v>August-Week 4</c:v>
                </c:pt>
              </c:strCache>
            </c:strRef>
          </c:cat>
          <c:val>
            <c:numRef>
              <c:f>'Weekly Comparison'!$K$5</c:f>
              <c:numCache>
                <c:formatCode>General</c:formatCode>
                <c:ptCount val="1"/>
                <c:pt idx="0">
                  <c:v>252131</c:v>
                </c:pt>
              </c:numCache>
            </c:numRef>
          </c:val>
          <c:extLst>
            <c:ext xmlns:c16="http://schemas.microsoft.com/office/drawing/2014/chart" uri="{C3380CC4-5D6E-409C-BE32-E72D297353CC}">
              <c16:uniqueId val="{00000001-4C77-4633-B756-3EDD15440AF4}"/>
            </c:ext>
          </c:extLst>
        </c:ser>
        <c:ser>
          <c:idx val="2"/>
          <c:order val="2"/>
          <c:tx>
            <c:strRef>
              <c:f>'Weekly Comparison'!$L$4</c:f>
              <c:strCache>
                <c:ptCount val="1"/>
                <c:pt idx="0">
                  <c:v> Deaths</c:v>
                </c:pt>
              </c:strCache>
            </c:strRef>
          </c:tx>
          <c:spPr>
            <a:solidFill>
              <a:srgbClr val="FF0000"/>
            </a:solidFill>
            <a:ln>
              <a:solidFill>
                <a:srgbClr val="FF0000"/>
              </a:solidFill>
            </a:ln>
            <a:effectLst>
              <a:outerShdw blurRad="57150" dist="19050" dir="5400000" algn="ctr" rotWithShape="0">
                <a:srgbClr val="000000">
                  <a:alpha val="63000"/>
                </a:srgbClr>
              </a:outerShdw>
            </a:effectLst>
            <a:sp3d>
              <a:contourClr>
                <a:srgbClr val="FF0000"/>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Comparison'!$I$5</c:f>
              <c:strCache>
                <c:ptCount val="1"/>
                <c:pt idx="0">
                  <c:v>August-Week 4</c:v>
                </c:pt>
              </c:strCache>
            </c:strRef>
          </c:cat>
          <c:val>
            <c:numRef>
              <c:f>'Weekly Comparison'!$L$5</c:f>
              <c:numCache>
                <c:formatCode>General</c:formatCode>
                <c:ptCount val="1"/>
                <c:pt idx="0">
                  <c:v>3461</c:v>
                </c:pt>
              </c:numCache>
            </c:numRef>
          </c:val>
          <c:extLst>
            <c:ext xmlns:c16="http://schemas.microsoft.com/office/drawing/2014/chart" uri="{C3380CC4-5D6E-409C-BE32-E72D297353CC}">
              <c16:uniqueId val="{00000002-4C77-4633-B756-3EDD15440AF4}"/>
            </c:ext>
          </c:extLst>
        </c:ser>
        <c:ser>
          <c:idx val="3"/>
          <c:order val="3"/>
          <c:tx>
            <c:strRef>
              <c:f>'Weekly Comparison'!$M$4</c:f>
              <c:strCache>
                <c:ptCount val="1"/>
                <c:pt idx="0">
                  <c:v> Tested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Comparison'!$I$5</c:f>
              <c:strCache>
                <c:ptCount val="1"/>
                <c:pt idx="0">
                  <c:v>August-Week 4</c:v>
                </c:pt>
              </c:strCache>
            </c:strRef>
          </c:cat>
          <c:val>
            <c:numRef>
              <c:f>'Weekly Comparison'!$M$5</c:f>
              <c:numCache>
                <c:formatCode>General</c:formatCode>
                <c:ptCount val="1"/>
                <c:pt idx="0">
                  <c:v>12631413</c:v>
                </c:pt>
              </c:numCache>
            </c:numRef>
          </c:val>
          <c:extLst>
            <c:ext xmlns:c16="http://schemas.microsoft.com/office/drawing/2014/chart" uri="{C3380CC4-5D6E-409C-BE32-E72D297353CC}">
              <c16:uniqueId val="{00000003-4C77-4633-B756-3EDD15440AF4}"/>
            </c:ext>
          </c:extLst>
        </c:ser>
        <c:dLbls>
          <c:showLegendKey val="0"/>
          <c:showVal val="1"/>
          <c:showCatName val="0"/>
          <c:showSerName val="0"/>
          <c:showPercent val="0"/>
          <c:showBubbleSize val="0"/>
        </c:dLbls>
        <c:gapWidth val="150"/>
        <c:shape val="box"/>
        <c:axId val="357469455"/>
        <c:axId val="357466959"/>
        <c:axId val="0"/>
      </c:bar3DChart>
      <c:catAx>
        <c:axId val="3574694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7466959"/>
        <c:crosses val="autoZero"/>
        <c:auto val="1"/>
        <c:lblAlgn val="ctr"/>
        <c:lblOffset val="100"/>
        <c:noMultiLvlLbl val="0"/>
      </c:catAx>
      <c:valAx>
        <c:axId val="357466959"/>
        <c:scaling>
          <c:orientation val="minMax"/>
        </c:scaling>
        <c:delete val="1"/>
        <c:axPos val="l"/>
        <c:numFmt formatCode="General" sourceLinked="1"/>
        <c:majorTickMark val="none"/>
        <c:minorTickMark val="none"/>
        <c:tickLblPos val="nextTo"/>
        <c:crossAx val="3574694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[Covi19India_Dashboard.xlsx]Delta7 Analysis Chart!PivotTable2</c:name>
    <c:fmtId val="6"/>
  </c:pivotSource>
  <c:chart>
    <c:title>
      <c:tx>
        <c:rich>
          <a:bodyPr rot="0" spcFirstLastPara="1" vertOverflow="ellipsis" vert="horz" wrap="square" anchor="ctr" anchorCtr="1"/>
          <a:lstStyle/>
          <a:p>
            <a:pPr>
              <a:defRPr sz="1600" b="1" i="0" u="none" strike="noStrike" kern="1200" cap="none" spc="0" normalizeH="0" baseline="0">
                <a:solidFill>
                  <a:schemeClr val="bg1"/>
                </a:solidFill>
                <a:latin typeface="+mj-lt"/>
                <a:ea typeface="+mj-ea"/>
                <a:cs typeface="+mj-cs"/>
              </a:defRPr>
            </a:pPr>
            <a:r>
              <a:rPr lang="en-US" sz="1500" b="1" i="0" u="none" strike="noStrike" cap="none" normalizeH="0" baseline="0">
                <a:effectLst/>
                <a:latin typeface="Times New Roman" panose="02020603050405020304" pitchFamily="18" charset="0"/>
                <a:cs typeface="Times New Roman" panose="02020603050405020304" pitchFamily="18" charset="0"/>
              </a:rPr>
              <a:t>7-DAY ROLLING AVERAGE</a:t>
            </a:r>
            <a:endParaRPr lang="en-IN" sz="1500">
              <a:latin typeface="Times New Roman" panose="02020603050405020304" pitchFamily="18" charset="0"/>
              <a:cs typeface="Times New Roman" panose="02020603050405020304" pitchFamily="18" charset="0"/>
            </a:endParaRPr>
          </a:p>
        </c:rich>
      </c:tx>
      <c:layout>
        <c:manualLayout>
          <c:xMode val="edge"/>
          <c:yMode val="edge"/>
          <c:x val="0.27953064714169595"/>
          <c:y val="0"/>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bg1"/>
              </a:solidFill>
              <a:latin typeface="+mj-lt"/>
              <a:ea typeface="+mj-ea"/>
              <a:cs typeface="+mj-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5">
                <a:lumMod val="75000"/>
                <a:alpha val="97000"/>
              </a:schemeClr>
            </a:solidFill>
            <a:round/>
          </a:ln>
          <a:effectLst/>
        </c:spPr>
        <c:marker>
          <c:symbol val="circle"/>
          <c:size val="6"/>
          <c:spPr>
            <a:solidFill>
              <a:schemeClr val="lt1"/>
            </a:solidFill>
            <a:ln w="15875">
              <a:solidFill>
                <a:srgbClr val="0070C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5">
                <a:lumMod val="75000"/>
                <a:alpha val="97000"/>
              </a:schemeClr>
            </a:solidFill>
            <a:round/>
          </a:ln>
          <a:effectLst/>
        </c:spPr>
        <c:marker>
          <c:symbol val="circle"/>
          <c:size val="6"/>
          <c:spPr>
            <a:solidFill>
              <a:schemeClr val="lt1"/>
            </a:solidFill>
            <a:ln w="15875">
              <a:solidFill>
                <a:srgbClr val="0070C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2225" cap="rnd">
            <a:solidFill>
              <a:schemeClr val="accent5">
                <a:lumMod val="75000"/>
                <a:alpha val="97000"/>
              </a:schemeClr>
            </a:solidFill>
            <a:round/>
          </a:ln>
          <a:effectLst/>
        </c:spPr>
        <c:marker>
          <c:symbol val="circle"/>
          <c:size val="6"/>
          <c:spPr>
            <a:solidFill>
              <a:schemeClr val="lt1"/>
            </a:solidFill>
            <a:ln w="15875">
              <a:solidFill>
                <a:srgbClr val="0070C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5">
                <a:lumMod val="75000"/>
                <a:alpha val="97000"/>
              </a:schemeClr>
            </a:solidFill>
            <a:round/>
          </a:ln>
          <a:effectLst/>
        </c:spPr>
        <c:marker>
          <c:symbol val="circle"/>
          <c:size val="6"/>
          <c:spPr>
            <a:solidFill>
              <a:schemeClr val="lt1"/>
            </a:solidFill>
            <a:ln w="15875">
              <a:solidFill>
                <a:srgbClr val="0070C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96080080254991"/>
          <c:y val="0.1081398473311572"/>
          <c:w val="0.77939370078740156"/>
          <c:h val="0.74204097164399796"/>
        </c:manualLayout>
      </c:layout>
      <c:barChart>
        <c:barDir val="col"/>
        <c:grouping val="clustered"/>
        <c:varyColors val="0"/>
        <c:ser>
          <c:idx val="0"/>
          <c:order val="0"/>
          <c:tx>
            <c:strRef>
              <c:f>'Delta7 Analysis Chart'!$B$3</c:f>
              <c:strCache>
                <c:ptCount val="1"/>
                <c:pt idx="0">
                  <c:v> Delta7 Confirmed</c:v>
                </c:pt>
              </c:strCache>
            </c:strRef>
          </c:tx>
          <c:spPr>
            <a:solidFill>
              <a:srgbClr val="00B050"/>
            </a:solidFill>
            <a:ln>
              <a:noFill/>
            </a:ln>
            <a:effectLst/>
          </c:spPr>
          <c:invertIfNegative val="0"/>
          <c:cat>
            <c:strRef>
              <c:f>'Delta7 Analysis Chart'!$A$4:$A$39</c:f>
              <c:strCache>
                <c:ptCount val="36"/>
                <c:pt idx="0">
                  <c:v>AN</c:v>
                </c:pt>
                <c:pt idx="1">
                  <c:v>AP</c:v>
                </c:pt>
                <c:pt idx="2">
                  <c:v>AR</c:v>
                </c:pt>
                <c:pt idx="3">
                  <c:v>AS</c:v>
                </c:pt>
                <c:pt idx="4">
                  <c:v>BR</c:v>
                </c:pt>
                <c:pt idx="5">
                  <c:v>CH</c:v>
                </c:pt>
                <c:pt idx="6">
                  <c:v>CT</c:v>
                </c:pt>
                <c:pt idx="7">
                  <c:v>DL</c:v>
                </c:pt>
                <c:pt idx="8">
                  <c:v>DN</c:v>
                </c:pt>
                <c:pt idx="9">
                  <c:v>GA</c:v>
                </c:pt>
                <c:pt idx="10">
                  <c:v>GJ</c:v>
                </c:pt>
                <c:pt idx="11">
                  <c:v>HP</c:v>
                </c:pt>
                <c:pt idx="12">
                  <c:v>HR</c:v>
                </c:pt>
                <c:pt idx="13">
                  <c:v>JH</c:v>
                </c:pt>
                <c:pt idx="14">
                  <c:v>JK</c:v>
                </c:pt>
                <c:pt idx="15">
                  <c:v>KA</c:v>
                </c:pt>
                <c:pt idx="16">
                  <c:v>KL</c:v>
                </c:pt>
                <c:pt idx="17">
                  <c:v>LA</c:v>
                </c:pt>
                <c:pt idx="18">
                  <c:v>LD</c:v>
                </c:pt>
                <c:pt idx="19">
                  <c:v>MH</c:v>
                </c:pt>
                <c:pt idx="20">
                  <c:v>ML</c:v>
                </c:pt>
                <c:pt idx="21">
                  <c:v>MN</c:v>
                </c:pt>
                <c:pt idx="22">
                  <c:v>MP</c:v>
                </c:pt>
                <c:pt idx="23">
                  <c:v>MZ</c:v>
                </c:pt>
                <c:pt idx="24">
                  <c:v>NL</c:v>
                </c:pt>
                <c:pt idx="25">
                  <c:v>OR</c:v>
                </c:pt>
                <c:pt idx="26">
                  <c:v>PB</c:v>
                </c:pt>
                <c:pt idx="27">
                  <c:v>PY</c:v>
                </c:pt>
                <c:pt idx="28">
                  <c:v>RJ</c:v>
                </c:pt>
                <c:pt idx="29">
                  <c:v>SK</c:v>
                </c:pt>
                <c:pt idx="30">
                  <c:v>TG</c:v>
                </c:pt>
                <c:pt idx="31">
                  <c:v>TN</c:v>
                </c:pt>
                <c:pt idx="32">
                  <c:v>TR</c:v>
                </c:pt>
                <c:pt idx="33">
                  <c:v>UP</c:v>
                </c:pt>
                <c:pt idx="34">
                  <c:v>UT</c:v>
                </c:pt>
                <c:pt idx="35">
                  <c:v>WB</c:v>
                </c:pt>
              </c:strCache>
            </c:strRef>
          </c:cat>
          <c:val>
            <c:numRef>
              <c:f>'Delta7 Analysis Chart'!$B$4:$B$39</c:f>
              <c:numCache>
                <c:formatCode>General</c:formatCode>
                <c:ptCount val="36"/>
                <c:pt idx="0">
                  <c:v>3</c:v>
                </c:pt>
                <c:pt idx="1">
                  <c:v>2873</c:v>
                </c:pt>
                <c:pt idx="2">
                  <c:v>66</c:v>
                </c:pt>
                <c:pt idx="3">
                  <c:v>2056</c:v>
                </c:pt>
                <c:pt idx="4">
                  <c:v>40</c:v>
                </c:pt>
                <c:pt idx="5">
                  <c:v>28</c:v>
                </c:pt>
                <c:pt idx="6">
                  <c:v>205</c:v>
                </c:pt>
                <c:pt idx="7">
                  <c:v>267</c:v>
                </c:pt>
                <c:pt idx="8">
                  <c:v>0</c:v>
                </c:pt>
                <c:pt idx="9">
                  <c:v>222</c:v>
                </c:pt>
                <c:pt idx="10">
                  <c:v>159</c:v>
                </c:pt>
                <c:pt idx="11">
                  <c:v>1537</c:v>
                </c:pt>
                <c:pt idx="12">
                  <c:v>95</c:v>
                </c:pt>
                <c:pt idx="13">
                  <c:v>137</c:v>
                </c:pt>
                <c:pt idx="14">
                  <c:v>611</c:v>
                </c:pt>
                <c:pt idx="15">
                  <c:v>2347</c:v>
                </c:pt>
                <c:pt idx="16">
                  <c:v>53326</c:v>
                </c:pt>
                <c:pt idx="17">
                  <c:v>58</c:v>
                </c:pt>
                <c:pt idx="18">
                  <c:v>0</c:v>
                </c:pt>
                <c:pt idx="19">
                  <c:v>8117</c:v>
                </c:pt>
                <c:pt idx="20">
                  <c:v>256</c:v>
                </c:pt>
                <c:pt idx="21">
                  <c:v>439</c:v>
                </c:pt>
                <c:pt idx="22">
                  <c:v>105</c:v>
                </c:pt>
                <c:pt idx="23">
                  <c:v>4098</c:v>
                </c:pt>
                <c:pt idx="24">
                  <c:v>130</c:v>
                </c:pt>
                <c:pt idx="25">
                  <c:v>3046</c:v>
                </c:pt>
                <c:pt idx="26">
                  <c:v>192</c:v>
                </c:pt>
                <c:pt idx="27">
                  <c:v>278</c:v>
                </c:pt>
                <c:pt idx="28">
                  <c:v>27</c:v>
                </c:pt>
                <c:pt idx="29">
                  <c:v>79</c:v>
                </c:pt>
                <c:pt idx="30">
                  <c:v>1189</c:v>
                </c:pt>
                <c:pt idx="31">
                  <c:v>7407</c:v>
                </c:pt>
                <c:pt idx="32">
                  <c:v>87</c:v>
                </c:pt>
                <c:pt idx="33">
                  <c:v>63</c:v>
                </c:pt>
                <c:pt idx="34">
                  <c:v>75</c:v>
                </c:pt>
                <c:pt idx="35">
                  <c:v>6453</c:v>
                </c:pt>
              </c:numCache>
            </c:numRef>
          </c:val>
          <c:extLst>
            <c:ext xmlns:c16="http://schemas.microsoft.com/office/drawing/2014/chart" uri="{C3380CC4-5D6E-409C-BE32-E72D297353CC}">
              <c16:uniqueId val="{00000000-4758-42D0-A88B-9211EFD4F953}"/>
            </c:ext>
          </c:extLst>
        </c:ser>
        <c:dLbls>
          <c:showLegendKey val="0"/>
          <c:showVal val="0"/>
          <c:showCatName val="0"/>
          <c:showSerName val="0"/>
          <c:showPercent val="0"/>
          <c:showBubbleSize val="0"/>
        </c:dLbls>
        <c:gapWidth val="89"/>
        <c:overlap val="-27"/>
        <c:axId val="1183363440"/>
        <c:axId val="1183363024"/>
      </c:barChart>
      <c:lineChart>
        <c:grouping val="standard"/>
        <c:varyColors val="0"/>
        <c:ser>
          <c:idx val="1"/>
          <c:order val="1"/>
          <c:tx>
            <c:strRef>
              <c:f>'Delta7 Analysis Chart'!$C$3</c:f>
              <c:strCache>
                <c:ptCount val="1"/>
                <c:pt idx="0">
                  <c:v> Fully Vaccinated</c:v>
                </c:pt>
              </c:strCache>
            </c:strRef>
          </c:tx>
          <c:spPr>
            <a:ln w="22225" cap="rnd">
              <a:solidFill>
                <a:schemeClr val="accent5">
                  <a:lumMod val="75000"/>
                  <a:alpha val="97000"/>
                </a:schemeClr>
              </a:solidFill>
              <a:round/>
            </a:ln>
            <a:effectLst/>
          </c:spPr>
          <c:marker>
            <c:symbol val="circle"/>
            <c:size val="6"/>
            <c:spPr>
              <a:solidFill>
                <a:schemeClr val="lt1"/>
              </a:solidFill>
              <a:ln w="15875">
                <a:solidFill>
                  <a:srgbClr val="0070C0"/>
                </a:solidFill>
                <a:round/>
              </a:ln>
              <a:effectLst/>
            </c:spPr>
          </c:marker>
          <c:cat>
            <c:strRef>
              <c:f>'Delta7 Analysis Chart'!$A$4:$A$39</c:f>
              <c:strCache>
                <c:ptCount val="36"/>
                <c:pt idx="0">
                  <c:v>AN</c:v>
                </c:pt>
                <c:pt idx="1">
                  <c:v>AP</c:v>
                </c:pt>
                <c:pt idx="2">
                  <c:v>AR</c:v>
                </c:pt>
                <c:pt idx="3">
                  <c:v>AS</c:v>
                </c:pt>
                <c:pt idx="4">
                  <c:v>BR</c:v>
                </c:pt>
                <c:pt idx="5">
                  <c:v>CH</c:v>
                </c:pt>
                <c:pt idx="6">
                  <c:v>CT</c:v>
                </c:pt>
                <c:pt idx="7">
                  <c:v>DL</c:v>
                </c:pt>
                <c:pt idx="8">
                  <c:v>DN</c:v>
                </c:pt>
                <c:pt idx="9">
                  <c:v>GA</c:v>
                </c:pt>
                <c:pt idx="10">
                  <c:v>GJ</c:v>
                </c:pt>
                <c:pt idx="11">
                  <c:v>HP</c:v>
                </c:pt>
                <c:pt idx="12">
                  <c:v>HR</c:v>
                </c:pt>
                <c:pt idx="13">
                  <c:v>JH</c:v>
                </c:pt>
                <c:pt idx="14">
                  <c:v>JK</c:v>
                </c:pt>
                <c:pt idx="15">
                  <c:v>KA</c:v>
                </c:pt>
                <c:pt idx="16">
                  <c:v>KL</c:v>
                </c:pt>
                <c:pt idx="17">
                  <c:v>LA</c:v>
                </c:pt>
                <c:pt idx="18">
                  <c:v>LD</c:v>
                </c:pt>
                <c:pt idx="19">
                  <c:v>MH</c:v>
                </c:pt>
                <c:pt idx="20">
                  <c:v>ML</c:v>
                </c:pt>
                <c:pt idx="21">
                  <c:v>MN</c:v>
                </c:pt>
                <c:pt idx="22">
                  <c:v>MP</c:v>
                </c:pt>
                <c:pt idx="23">
                  <c:v>MZ</c:v>
                </c:pt>
                <c:pt idx="24">
                  <c:v>NL</c:v>
                </c:pt>
                <c:pt idx="25">
                  <c:v>OR</c:v>
                </c:pt>
                <c:pt idx="26">
                  <c:v>PB</c:v>
                </c:pt>
                <c:pt idx="27">
                  <c:v>PY</c:v>
                </c:pt>
                <c:pt idx="28">
                  <c:v>RJ</c:v>
                </c:pt>
                <c:pt idx="29">
                  <c:v>SK</c:v>
                </c:pt>
                <c:pt idx="30">
                  <c:v>TG</c:v>
                </c:pt>
                <c:pt idx="31">
                  <c:v>TN</c:v>
                </c:pt>
                <c:pt idx="32">
                  <c:v>TR</c:v>
                </c:pt>
                <c:pt idx="33">
                  <c:v>UP</c:v>
                </c:pt>
                <c:pt idx="34">
                  <c:v>UT</c:v>
                </c:pt>
                <c:pt idx="35">
                  <c:v>WB</c:v>
                </c:pt>
              </c:strCache>
            </c:strRef>
          </c:cat>
          <c:val>
            <c:numRef>
              <c:f>'Delta7 Analysis Chart'!$C$4:$C$39</c:f>
              <c:numCache>
                <c:formatCode>General</c:formatCode>
                <c:ptCount val="36"/>
                <c:pt idx="0">
                  <c:v>10640</c:v>
                </c:pt>
                <c:pt idx="1">
                  <c:v>1887005</c:v>
                </c:pt>
                <c:pt idx="2">
                  <c:v>23647</c:v>
                </c:pt>
                <c:pt idx="3">
                  <c:v>849889</c:v>
                </c:pt>
                <c:pt idx="4">
                  <c:v>2144970</c:v>
                </c:pt>
                <c:pt idx="5">
                  <c:v>21641</c:v>
                </c:pt>
                <c:pt idx="6">
                  <c:v>604260</c:v>
                </c:pt>
                <c:pt idx="7">
                  <c:v>269146</c:v>
                </c:pt>
                <c:pt idx="8">
                  <c:v>14244</c:v>
                </c:pt>
                <c:pt idx="9">
                  <c:v>46494</c:v>
                </c:pt>
                <c:pt idx="10">
                  <c:v>1660382</c:v>
                </c:pt>
                <c:pt idx="11">
                  <c:v>234011</c:v>
                </c:pt>
                <c:pt idx="12">
                  <c:v>368141</c:v>
                </c:pt>
                <c:pt idx="13">
                  <c:v>428313</c:v>
                </c:pt>
                <c:pt idx="14">
                  <c:v>414843</c:v>
                </c:pt>
                <c:pt idx="15">
                  <c:v>1373861</c:v>
                </c:pt>
                <c:pt idx="16">
                  <c:v>792534</c:v>
                </c:pt>
                <c:pt idx="17">
                  <c:v>1532</c:v>
                </c:pt>
                <c:pt idx="18">
                  <c:v>796</c:v>
                </c:pt>
                <c:pt idx="19">
                  <c:v>1282938</c:v>
                </c:pt>
                <c:pt idx="20">
                  <c:v>41927</c:v>
                </c:pt>
                <c:pt idx="21">
                  <c:v>71276</c:v>
                </c:pt>
                <c:pt idx="22">
                  <c:v>2034460</c:v>
                </c:pt>
                <c:pt idx="23">
                  <c:v>11262</c:v>
                </c:pt>
                <c:pt idx="24">
                  <c:v>23628</c:v>
                </c:pt>
                <c:pt idx="25">
                  <c:v>917236</c:v>
                </c:pt>
                <c:pt idx="26">
                  <c:v>223256</c:v>
                </c:pt>
                <c:pt idx="27">
                  <c:v>20073</c:v>
                </c:pt>
                <c:pt idx="28">
                  <c:v>864947</c:v>
                </c:pt>
                <c:pt idx="29">
                  <c:v>14044</c:v>
                </c:pt>
                <c:pt idx="30">
                  <c:v>961422</c:v>
                </c:pt>
                <c:pt idx="31">
                  <c:v>1578082</c:v>
                </c:pt>
                <c:pt idx="32">
                  <c:v>74642</c:v>
                </c:pt>
                <c:pt idx="33">
                  <c:v>3130828</c:v>
                </c:pt>
                <c:pt idx="34">
                  <c:v>258381</c:v>
                </c:pt>
                <c:pt idx="35">
                  <c:v>1871612</c:v>
                </c:pt>
              </c:numCache>
            </c:numRef>
          </c:val>
          <c:smooth val="0"/>
          <c:extLst>
            <c:ext xmlns:c16="http://schemas.microsoft.com/office/drawing/2014/chart" uri="{C3380CC4-5D6E-409C-BE32-E72D297353CC}">
              <c16:uniqueId val="{00000001-4758-42D0-A88B-9211EFD4F953}"/>
            </c:ext>
          </c:extLst>
        </c:ser>
        <c:dLbls>
          <c:showLegendKey val="0"/>
          <c:showVal val="0"/>
          <c:showCatName val="0"/>
          <c:showSerName val="0"/>
          <c:showPercent val="0"/>
          <c:showBubbleSize val="0"/>
        </c:dLbls>
        <c:marker val="1"/>
        <c:smooth val="0"/>
        <c:axId val="1518184816"/>
        <c:axId val="1518183152"/>
      </c:lineChart>
      <c:catAx>
        <c:axId val="1518184816"/>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bg1"/>
                </a:solidFill>
                <a:latin typeface="+mn-lt"/>
                <a:ea typeface="+mn-ea"/>
                <a:cs typeface="+mn-cs"/>
              </a:defRPr>
            </a:pPr>
            <a:endParaRPr lang="en-US"/>
          </a:p>
        </c:txPr>
        <c:crossAx val="1518183152"/>
        <c:crosses val="autoZero"/>
        <c:auto val="1"/>
        <c:lblAlgn val="ctr"/>
        <c:lblOffset val="100"/>
        <c:noMultiLvlLbl val="0"/>
      </c:catAx>
      <c:valAx>
        <c:axId val="1518183152"/>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IN"/>
                  <a:t>Fully Vaccunated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18184816"/>
        <c:crosses val="autoZero"/>
        <c:crossBetween val="between"/>
      </c:valAx>
      <c:valAx>
        <c:axId val="1183363024"/>
        <c:scaling>
          <c:orientation val="minMax"/>
        </c:scaling>
        <c:delete val="0"/>
        <c:axPos val="r"/>
        <c:title>
          <c:tx>
            <c:rich>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IN"/>
                  <a:t>Delta7 Confirmed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83363440"/>
        <c:crosses val="max"/>
        <c:crossBetween val="between"/>
      </c:valAx>
      <c:catAx>
        <c:axId val="1183363440"/>
        <c:scaling>
          <c:orientation val="minMax"/>
        </c:scaling>
        <c:delete val="1"/>
        <c:axPos val="b"/>
        <c:numFmt formatCode="General" sourceLinked="1"/>
        <c:majorTickMark val="out"/>
        <c:minorTickMark val="none"/>
        <c:tickLblPos val="nextTo"/>
        <c:crossAx val="1183363024"/>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b"/>
      <c:layout>
        <c:manualLayout>
          <c:xMode val="edge"/>
          <c:yMode val="edge"/>
          <c:x val="0.22582736490730534"/>
          <c:y val="0.93030043868859214"/>
          <c:w val="0.52125401700134966"/>
          <c:h val="6.644698943180529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t>Deceased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Deceased_recovered!$F$5</c:f>
              <c:strCache>
                <c:ptCount val="1"/>
                <c:pt idx="0">
                  <c:v>685</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Deceased_recovered!$E$5:$E$6</c:f>
              <c:strCache>
                <c:ptCount val="2"/>
                <c:pt idx="0">
                  <c:v>Nagaland</c:v>
                </c:pt>
                <c:pt idx="1">
                  <c:v>Chandigarh</c:v>
                </c:pt>
              </c:strCache>
            </c:strRef>
          </c:cat>
          <c:val>
            <c:numRef>
              <c:f>Deceased_recovered!$F$5:$F$6</c:f>
              <c:numCache>
                <c:formatCode>General</c:formatCode>
                <c:ptCount val="2"/>
                <c:pt idx="0">
                  <c:v>685</c:v>
                </c:pt>
                <c:pt idx="1">
                  <c:v>820</c:v>
                </c:pt>
              </c:numCache>
            </c:numRef>
          </c:val>
          <c:extLst>
            <c:ext xmlns:c16="http://schemas.microsoft.com/office/drawing/2014/chart" uri="{C3380CC4-5D6E-409C-BE32-E72D297353CC}">
              <c16:uniqueId val="{00000000-DE04-4C90-96B5-4C52BFF16E70}"/>
            </c:ext>
          </c:extLst>
        </c:ser>
        <c:dLbls>
          <c:showLegendKey val="0"/>
          <c:showVal val="1"/>
          <c:showCatName val="0"/>
          <c:showSerName val="0"/>
          <c:showPercent val="0"/>
          <c:showBubbleSize val="0"/>
        </c:dLbls>
        <c:gapWidth val="150"/>
        <c:shape val="box"/>
        <c:axId val="4821151"/>
        <c:axId val="1898900976"/>
        <c:axId val="0"/>
      </c:bar3DChart>
      <c:catAx>
        <c:axId val="48211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98900976"/>
        <c:crosses val="autoZero"/>
        <c:auto val="1"/>
        <c:lblAlgn val="ctr"/>
        <c:lblOffset val="100"/>
        <c:noMultiLvlLbl val="0"/>
      </c:catAx>
      <c:valAx>
        <c:axId val="18989009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821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6F07D4D5-832C-4933-8A0C-0377A0A3245D}">
          <cx:tx>
            <cx:txData>
              <cx:f>_xlchart.v5.2</cx:f>
              <cx:v>state_total_Recovered</cx:v>
            </cx:txData>
          </cx:tx>
          <cx:dataId val="0"/>
          <cx:layoutPr>
            <cx:geography cultureLanguage="en-US" cultureRegion="IN" attribution="Powered by Bing">
              <cx:geoCache provider="{E9337A44-BEBE-4D9F-B70C-5C5E7DAFC167}">
                <cx:binary>1HzZchw5suWvyPQwTxMs7ED03BqzRkTknslVpEovYSkuEYh9375+nKKkJrOzrtjTrGtNPmhhJDId
OHD348eB/K/b4W+3yf2++jCkSVb/7Xb4/WPYNMXffvutvg3v0319kprbKq/zh+bkNk9/yx8ezO39
b3fVvjdZ8BtBmP12G+6r5n74+H//C94tuM83+e2+MXl23t5X48V93SZN/d88O/row/4uNZlr6qYy
tw3+/ePfs7t9us8+7LO7Dztzm38Fm5d1Av+tP364zxrTjFdjcf/7xxcDP3747fDt/8mUDwlY27R3
MBaTE4EQIgqxjx+SPAu+/94mJ4piIhRF9tPPj8/c7VMY9/9p3DfT9nd31X1dw4S//f2LN3sxO3jt
7uOH27zNmseFDmDNf/+4zO7M/uMHU+fO0wMnf5zaEl4Ja/HbS4j+6RewOgcveYbi4VL+6tExEMNq
/+Gs2t/d1+GPNXwD3PiJ5FxITskL3KR9YgvObELYE2zyx2f+xO2V9vwpVC/GH6Jz9r7QqdpsD86c
vD1ARJ1Q+QgBfvQv+MEvcLLZCefwFEB8wsk+wOlfsexPoPrntzhE6+LfReulbz2LK0SecJtSZXP8
NP2X29QWJxhJKsWP6CLe5fQPAsdfG0rO2izaf/2xTv9+CKHoRDGCGbdfYiP5CcNCEUbZE3T8x2c+
hZBf23F8P/4Yd7AJz/RftgkfZ0hsZEv5PRiCkz3LcZKcYMYIw5T+tTP8DtxB2jrbx5Ds99k/Z66z
9X9C5qrrffpjXf793UbECeUMAgJWPwPeMywe+QaRHMCiT48PIPn7r6w5vue+DzvYcn+//He33P+o
41/tU5N82O3v2reDA+MThAVGWH1f7wPXUCcMSUQQP+APr7PlOBjPxx4gcvW+WJ17n4Tm7cAAriAY
pTYSR7mClCcYcyYVx0++cZAsf2nNcTi+DztAwt28K99w91CYPZVI+wAKpMW+u0/Mt1+4P6sn17yh
5xB0gokNWcN+WTFJCpQGMcIleUqb8PipSntKm68250/QejmbQ9Tcd4XapYlj85bJBdimRIhCwDqW
XBREMymJDWXREzQHDvRrc45j8mPcARiXkL4Pcv1/comqDagZP/bqGyR6fiKkDbGK06fFfln4KHiM
bCEAix+f+eQfvzTjOAbfhx1AoC/eFQRbM+XVm7ItekKRhNqLqheU95usIxCQ4u+M+IBmvcKQ4zD8
HHgAxPbLuwLCCUFeM5BI3lCqgSoEYg+QX3U8u4sTqRDHkn+TC+zHtPI8b7zOpOOoPB97AIyzeGfA
hPumMfXbQkPwCRFCMZt/TwwHsYqcIIahLEEHscoJX2fNn6HyfPQhLlfvCpd5Dsrrm4nR/IQKSqhN
jtaIkp0gToQtCHnK8gfCxC9sOQ7Gt0EHGMz//q4w2N4HIGHuxzdEgvATDhELU3m0PLTBb6QUSiLx
k289j1mvsug4Hs+GHqCyfV+VybyN9tW+eTvvINCqsYnEih8luRKD4iqBA4uDBPIKQ45D8XPgARDz
1btyj80+rsP9XX9/X7wdGKCfECmgolAvCdZjjGLEBtc4CE6vtOI4Ei8GH6Cxcd8VGot9Ne6ztwxV
9gm2FVTjsODPBEUJeiNDhCGmjtZ8r7DjOBY/Bx7gsHhfJcfCpH9R54viE5tQDrzqKKkCNYtQQTAV
fwLMv2DYnyD0T+9wCNX76lKu9mnafpO01vs6TE31dmGM0hNoItuco+/S4oEMzB/bdAJkyePK45Nl
/2ufFv/nwytsOw7X0Tc5QGz1viSVFSgq8WMp+XZIEXoiuADl8Ydg/zLvgKzCBfA1OLHxxMgOSMCr
LPoTfP4xmUNU3lcNud1npmjf0HsIO5GUCahZjjIym54oUMJAhvle2YNzvWDJv7bnOCI/J3KAx/Z9
dVHW+yrbN/v4DckABkQwEDBo6x4TH4EUYAh3IE0e7zK+yqLjmDwbeoDK+n1Vk+v7CorJHzv139eD
MTphIDZCY+R4US+g06gIxK7v6tiB1PJrc/4Ej+/TOATjfRWRm/3dPg7fDgzI9/Zj0/exF/L085I0
Qx8FlHsGrPnJfQ7k4V+bcxyMH+MOwNi8L8/Y7u/C8S84ywepnVMFAjD/zojxS1DUCVHKFpR+J2EH
oLzerOPgHI4/AGn7vsjydg90BWhyU71lDLNPGEjECg5WPvkFBKmXtSZGymYIHwSvVxrzZ7g8m8kh
KO+Lee2gN/94cPntAhkcJ0ICKygxjxYucLySCXAp6Kw8/RwcY3mNQcdR+cfIA0h27yuznN4ZUMXe
EBB0wjFFjNF/HGh95iIKACHgP8CUnwA5kMd+bc5xOH6MOwDj9OJdiWKfmgaC1htXjNB3hHoQQYPr
u0j/smKEk+JwvItSyQ+C1iuNOY7Hi8EHoHx6X0X8WXvXwo2QqhrfzktANlY2wYIAMN9+DlK9fQJd
FSJBtvz5+HnF+DqTjiPzfOwBMGd/vCtvudhH+7oBeeXtcIF0whWD1iMU7Md4MVTyIJERyChPuBxE
r1dZdByWZ0MPULl4X22Wq3vI8MGbSvtYnkD+FlLQA23fPkFwhojA5aSnnwNG/CpTjsPxbOgBHFfz
/2gnOX7g7Hln/sUr/sVrYtB7pJxwDLr+Uf+wHxv3QoFAedQ/vh9/+3NrjoPxfdgLw/+zr3tdVY8K
41vSKnoiGTR84VDEi5IDOvCSEQlr/j2RHESkVxhyfM1/Djzc/u+LUd3c180HfQ8BKXnDLPGYBhjm
SEI58ZzcyhNbwsEU9uOwxAEYrzTmOCAvBh+AcqP/o2PSC2vhRus3cvgXXLUTTw1H/D34HFy1U1CZ
CEghkC6eYtdBtni1VcfxORj+Ys4w5f9h9eTgYsqz+6o/bwG7oLl7364Pv/rpt5nDPeeDof/dwa+n
WL+8gyvGj6chnuWbxzc56IMc09WeDb0Huvf7RwVXhICkCRD4oXBBUgF37sHNf//4eOgCak84fQ+C
gMIE3C/Lqyb8/SPwOiUkcDoJ6jPG32561Xn77RHcgJECTpIJISmHvaF+Xuc+y5MxyLOfK/b9/x+y
Nj3LTdbUv3/kcJzz44fi6YWPpkoGuU8IoPYEOqoMQQMcnt/uL+DSOLwe/2+DLXuY4qmeiSEpV6Nf
BV6SDbHLchFeyLA/zW13iuNwnfLiDK7l9edCjcEqJG44CbykftU7XYHmULCNK1sUXm1ldCfjYJ7Y
mDkNG5jbtHJ02ZgVG5MmxSxoZKjx2KJ1XyVoXY0hnVVdXzgJa23NM5a4MJtojkNLeP1kek/WXAtp
5FkfR8pp8/arrYR1EXHsEHOdJJ+nYcwv4ijw9SCTeh5PWe7Vfso3qm+TTchJ7JAxuWrtYen7mQn0
UCtnGmy2oGVdLCaSJzqokX+WZpw4aVhTBxch94yvyGUTh1IrXM1CS8Vf+C2yG6FV2EY3W6O67A/b
Stcli8TWxBNbMJy4tSTXfrio60EtMi5vybSPLTbMqLB7R8WL2h8qJxnqSONlAH26dft4g94nSI9+
/DDVeewEymVtzpw+G69lMWxLZhrXGsp20wp8Vlhz1RvqBiO5tiLfSaphgWw+G4OMOCKiwVnebPKU
j4s4nwbP7tGqCmAWk78Kaj7OyyzaBHSyncjvO4fiKHP8IJ1n5ZbXFb4Y4jDVcTe0js8zsVQiv65L
gmZwsEirIKwcjNvAZUMYL1PYqG7LqnJVZf4urG3fTWSP5lXAQz2a9iw0bTCTYXAmqj7SI4sfhoGG
Ttb6oxNkY+5ORTqLaJzPYlN9pmnxOVBRpGWu4er81yzI/gj7IvD8pI/cemxqFw8R20pocTp1VSBX
TIuiGKqvsCynCofsE26COzUaf2HiWje0zddWULSzpBkLTRNmdqlFKm2aQHn0cRMSOd1kcBN6nUVF
fYVFtpXJUKyyRt5QuHF6KUr/XKnwXOa9XFuthZeDIEa3xs9Ou8TMFI0mncoscPOQyllmS8+qs8ue
THTFiqxctEHpRmRKnAzWbxeUOHXR2Kz8YcTrkbSrQhhbh3Y5eiULUs9EzbiLu/YSfB3Peor/KJkK
z4Io0ZVP7E0oROIZuyROj6naZWNwg1wbqXg1irjQcDTCdghF9TzsxGIYw+nTKOUmN13s8roudmqS
FwE1dGOxLHCiLqVeWI9kUaWqd+O4QA7J/Oq04N1ZFBhnqodiY7Weqnm1qpBFVpGa2oWIrFkp7HTb
ZFguo55vfT6ay1ZVqW45npeSohmNJ7wNC+ooE+PT0jSLKhv2HAl/wYcOaZMjs2GwpBox7lSkipeY
FnNM/GlRTVbvVYPV6yEAE7NMLCjOhIPJSL2eDdLpoS52q4q12u4Ce63yBDm5KXpXgJ/vqNlUCe8c
GeFsxkPj71TCV8guypkphn4OoTjWbR5nywGhbsfhPPWql/m6njqziLqKOB1rzWoYEw+WuF52Tdou
rLSbGTzgM1EHlYMyarlNIlLNgibejRTnixDHjkBBohOcbeOpvS2DMViGfu80eV3dkF5qKvtT2AxZ
Fm9QUi5iCM6ruPyakCyaFdEmCgfqSuOTRVtNrSN66WuBg3HO4sJLSbFKlpXIxGYK/BHcwj7jSVDq
rOLVhmaycUQQnMKSblieVE4YYQfnKnGM8YU7jo2Xq8ew04pFqLJSi6qKtIi7jZUP577PdjmzEq0S
4eWYnHeQDWgDK9HnuykkjSNluMWSwCuM+IrDYDlx37i+wUJTA5nAjiGaRr0hF7kwXpVTsolRNDhR
L+W8sKNwK+3YYbX8Qk3EznpJ6VmY0EtMW7NsopAuJO0vVNPXW1RGgRsW6ejKdpQ7u+l0UYz8tKoS
CFvYZTHDa4RKsv72r29/1EXASp2o+mEMUrKIYqSboopO62zUQUXVthKxcTjB/bVfXpiI2/OAF7lD
k4YtZBdtSRDal7Kkjm1rJhN+UwYk9prMGC9kVuiYkGK3fcxaeOpHPfgi9gbVBxsWMKcqu8kZiqjZ
5eSc2tIsIxOiWYqmHuJ60M9S6jerQNpynmTjBhsx6YSmtSthozkDJdmMtuOODsQjVX5vpprN8i6G
TzHEYVE1r1iJnCirmhmSJWTcpFyPceaopAogeEJsZnm2yoGOQB5QrfYRWg54Gr0sSC8LZW1woJZj
EyxlxtbN2IWOpexVx2stLmqcO1N3BS5kae4ng9vY+YoWOXbsMuMuspO1wcRypzFuYS9JiCLB9cSz
ee/7oVvjsZ+FI9kEQf3ZyskIo2jvWPzGGuNNjPNdh0WwULI5zat2TskgnJLHX5mAb0eJIhZrf7xN
mGYoFpva72+aOP6Egn09zlLMtlM2nlbhYBw/xbs2Ebd0ohpVsnOtNj4bbUl1Z4lM57U1E2x46EKj
RdrUzuAXn3mrMjentfGibDDzpmCFE0RDqWloKi3YqdW1X2LYe7rHrADyU2gbqJyOrcHXIy8/11Hj
4hqSXJYGOoqnTVHF28AqQh2iddfLPcl5rDODE11nyJ6Rgq8g6BW6b2wDIOT+fKzyr3kzjjM/pgY2
VhXoTMnKlRm/Hix0NY5FqeNBzCCil7qcBNNwQufM4gPSeTwFDqTyRPvSTmYoqiKvRunFxLLQqVmx
Q7gI5nIMsG5i2eqmIleGcu7YmWh13fGvkof2zDCytir8KejYfIibUA8hajyU3g3Mv8IZQCbRGGpi
+FrRfEeL2HbhBF7mdbJvdNZQ46BAxNqYcJ4HSelkVRRoldNA8xK2b1qZXAfoj8aSgw6i2TgxtMtD
FepCYD3Gvab2RYfCdYjsq2yiX0xfpjolj7Hfv2RkqCGIBtNMtfb5EJaXLLzyOfBEv06uQ1qMusPt
GY76ZVj70qnTybHZGHgtK5hGHZ3mRVLfhIlZxX3aaNrbeizJhS9649FwuEF2X8xklunMpo0WpusX
YXTWpoOlo77yt/AdABoCtasq8olMY7IFX+20pcZBowBtx4LUjpDTVZf2gxf6wokbuciIayVprgtZ
OnKkTtLLUg+RcWrebKwiXXQyN7rj0o3Bh3WY4XVhhW4PNbkzIUP1BA6rOwhZRe87wVT8wQfS6zat
Le13QeUV4+iRNHNaYdws8euZyq77r9ISsEebOvQwj9dlMn2llHxWaan7sHRBEL6zc//RSKWjaLyO
Hhckb5phVeN9GmZijoBfZglX2vfxZ8r8YC4y/5KHzZ3CDXaCNLs2DbtC/RnYf5cmvU5Kkng4tsXM
wu0ahxyYYYyJF4wPY2S3ToEUck2WRLpoS9ipbbzqbDE4AsfYiVg4s4NSaZG7VoiWYdLc8HiI5tMQ
XQR4XFRq8LKhr3Vpi0hbJj9Lq3Qj2ch10hN7bkUoB8aOuW4pvY54cspUQ3VUNadDLCYHsQGA7Vmo
rXAhWHgDDOl8sgDrYi9TtW6HKQFC2aWu3QF/SrsUIONA3qBIMKVbZdNn2UaJQ1JxXlX+H7IS4OlS
AJHD2U7ArixUmDoIpXzOKq24lDoaktsqrCftF+TLYE9Ljgp/FSfpemBAOKDzznTbBFzXpe1UYWVv
rG4oNEk51aUVqDmyPxtO/C3th4U/CrEcazw33J/Z3cSBwqTSi7P4fqgpmSf557Dz1TYZ+nVuksxr
0sh2SzTWelS4dQUkWXC68WaksFJjHxY6bROpMX+IEa1cOHc2usoXF1HaRR6XNXJDU6471lVuEztN
MQH/V1as7c+FjSsn6NJs2WaqX6hQsW0W07lKhmjWTzaeNYiPsJDNMk0EULgUAkJinYZR1Dsx8ETc
JsSVed7rMCq3fd3156QJbmq/0FkJn15O+W0NxGmel8DhmrY7x2HUgYltrv009kpEv4oEXXZDBiEh
w5Vrf+W9nTvcKo3rRlkGs0g+2X0qdY3tzxjO2WsxcuZYVnMZd13qJPUQraq+1BMCGqdKNWsDv3PH
MM3cxB9T3U3KG8byq21aN0/6bhtaqXFYlkKKlZkzEVG5xYwmct+EonPqx6qqr9XMSuiZVaNkXg/J
JxxnZG3T0aN5pmaFUwBbmwXCDE5r+50zQWTyJK2ua5J+ySa0DQO7135wRcvCn4Wq1p2Sd1lN5adh
kNU8Ghl1ynxchzIdHDRa9qpuCb3ccjRsI9n0n9gAOSeglu77YdgkaX3DRc5XiUGTDoLiFor9VRmn
/EZAYugby2sKH6JJ0IU6kwAKC1qyzQTkRh8/hFOL5haEZTRC1Vw0KHToyIUz1m3gDVzOiT/aM7sO
bosp4sCwue/yhnduPvHwomWdNgVMf0obd8rjekX70GsnyG5tPUHp1RNw1hC32iRWPx9NXs6jIHFV
2w06Aqd27TJMZxMHolkm4egOQ3Qz5l3hDN2w7Me4dsooqXRR8UVbVokGj87mBaxJwxR3ouGGk6i9
zPC9SechotPaKiGx1RmrL4iV2ouanuKpXoxBj72U5Y3jyy2kbLXsAmsZijDyINl4RHT3aRFZCziu
AQkqj/KZUpCWehqGTpe0ZjbwpHWLjPiQuvld1nbRJhV47VslOHZYLSZQTircDbMqb3Mo7ft2kzJr
nmaILlhY97qu+sphAmp1GU8aR18j0XGvrdp7xoxwp7LXZeNjXQ2qdi2eOeGUABXpo35ekiLSndv0
EEq+udnj3u/C2h3sCChwNZQzkdbLshXSIZhzVxVRPg+GKHKCoX+o2rwHDaXTydTSmW3yh8BOUwdI
4B4IAXXLoQycIQmyhYrjSudmCxewNSs/wRYw7hRKaz5tmGynsyH3ryPl34R+M11GpY+9OkT3VdQ8
CN4ix4LrRl4ZlZ2HggB74Gu2WySSLIExD05XxmzV5smuLgp2ljWrIZLJWVLKfIWl+Brb+ZqMUb6t
i3SuhgHPaiw/MWNN26rtL5go04VVwIzG5dgVGx5Ek6uScoMj21OWZJ4fjO2q8QeiESHFMjGT8LqC
X48SPCG0Ow9q209tTpM/gl3rk3QzxvK6Fr2a12MEIxPioa4Y11PEHrJMVnqsGd50LLnuVBWf+Yk5
lXndAQ3Ic6+V6IEoFjoJqiOPdr1apV18LhJubctBD6qamyicvFqlxkM20NRpk3QqWJUFHk77aSUQ
tXXcd/5ZOZaXKKazMQqqhW+RWmcTVAdVm3gW7bA3pHRwCwa8j5UjXRSZlcyTxyK+bsBriczHT0MV
O0lM3abzp7u0Dc58X1qn0lcPCA2Tk8fAMyOj/HkZxNzLcG85WCaFA9wvDq8j1F6jbCyclHa26+f0
LpJVdDkVaIubx8m0A5nXIEKshrr9VCYk30nBjDbIviiiCGr5psefR1osQFGY+SmkL2zL1sFRyLcI
VZMeUOZaht3mPY4WoVXOA9HSpcWg4jACtAeTj61LAuY79QBTzEsbuVbEZmIaIVDXA1TSFtLFkDWL
UrFgnVnlzragxE1VGZ9nHb9Oaondgth8Diu1a4d0OG9xKnQZyc3AR7UGGXMWUJ/MrToH+6bCYy2N
tsagjRyrYIsTej5Sa8fMhJZJ0nqJnXkJva4ZU2uosmwtugFKh4JZm9JgXVMz7ureDRgNzq2xdmua
w5aKSodOZeoxJq/yiVgScnzK1tAOnsdEkU02RYsaWmOLILeIl0MZAKueA2kcsRuQ0sxGpYbTuA21
aXm5k7idnK6q6QI3KbB/lRSLrGigXPGV0ENhh3oiKJpV9D4dilj30lROjKMvvVXdAEf6pIixHSjj
Ci0SyHEIl5EXGlF5397Ub4u7oC+4F5fD6MDZp2yluAk1G2ruxiWQ6dQG0kfaRA+8zSBjgUgRF8u8
4XsgvA7thdh1eetrDpncAcaRh8l5LYFtoXSfD0D/YzXe9WPDgPjVt/AlAoFubIvc9CDx+aOxdjUt
LE2LK6h34PtC02Yj/dheQplVg4o22bOA9LaHJiiL2qIcdrxosI4pMBTLYtUa0/TCHusvtFjlaUE1
b/l87Ke7NsIzkqJl0I6un1pXcdN/Dor7aGJeDiyAE/hO1KGcp3n2B03Zrq7sWuOOnisoaIW0rkif
6TgzC9rnrkED6JP+XRqFs9xOnMmn59MggJJGG2zdEvmHlas5cPHdgJIN6sR86KxAd0Y5udUAEU64
yyEx9SU7V11kaxvopsnIgsSs1kEIv4HU+5DYw7qy0tsM+J3uMnYexLYByab8HFrmKxRcSuVQVPSQ
CpphBK2WyVpLY0BfdpLEPMjUmaTva1ywXRoUThaHn9PAryEWqSt7MPt2NyooySQskdWS84SCCot4
BhrQox0yUwpUMJlB2IsfssHKYHtFTglJy0/FssfxA4TzAdaen6taLFlmIkdN0ddgKDpgs+u0ir6O
udyFII5DyLDvSt7Owsjc1z5z/RLKYBuB5pX25msqUyjuKVTvsWvRsJ4FYQsb1Edmz1vh5OUUz6K4
3Bb1wpJ416Um/TQwdoraMTjluY28qoCipQoLt8OT7wiGOiBKwQMrCxAdje9aSMCUYBPpoK8/hwF4
jZ/ubQQaVw9LyzpaOhwWawzs1RDmZyqAlxYprHwWBTDrwt918CW5OgPtrs39RVPBwthTPmvt5FGy
rKJ1P6BoLQ3CngKJE0SEKD9tkXKxFQYXUHJa52NQZAtgxSBnJEV9mva57RSGSJ3BVtZ+XOBlmQOL
47zyvVH50zqHIIyjjrq2gGgetkm+sRr4gxXTHra7XNUjbpyx4sZpYfHA3YE9M2pWpsOxS31G1zm2
E21IkrtAlUM3YtJfqG5EblnwDJhfXDokl5PDSzu87Ee78tIwLl2rz7dCxMMmTnE/w3Hb6L5Vvmvs
gXzq2ho7vcTdcoyTy7IakrXVyEgPmXzwgTLs/CQ/o60Srh0F9w1p/bkkERQRbdR5Sd0LXWVd5xT2
ZRTm0zyq0mXYRY3HOjY57ZiMy2qUVyqjUECFDbjNBPJWKQUIfahDW/isEqTXrIQqLOm90ifFfCTK
qVTYnzVhPjpjHLVeUFgPkPl3oD/EyymS5bLIYxsYrWlnZZAHK5PyFMqkABoMUzFCs2OSazthDmQo
Og9zg2d2lhbrrC8A67A4iwjJVxVI8l3ZNJvBmC/FRNipnfESUGp1wTp7p7JLWIrtMKF+UXG87BM2
zZLxoe1JvCrrttZtH7ReHITdTNTWaZKLboPZlyoG2c2MakY7cLKo3YmeleeKFjpmdufaqm88LJIt
LS2zrvzQ1yiNU9h/EdTwZdh4JZQhZQ5if5JAQwD4jCfjCNCU4yXpQxDRc8G8CNpeq5YEW4VGuSlF
dYZ8aCpwqTkr8kVZCuJFDafulJLzchTjEs5rFGs7lYEDjOArInwZF1dwqibzKjTakEutdRgO4ry3
Ik8qWc/qKN0EdU017lN3gEmlJQ020G0KNZSFIKZEFog3A5rZqfkMkvm6CAKkJXxFCVf5qG2JlwUE
ZOATBEQ69f+IOrMeOXG2Df8iJDD7KVvt3V29JekT1JkkNhgbDDbG/PrvrvfkG2lGymimu6ow9r1c
D4UVVsgVW4hv0nqfzS/RISifkMKq7GUYQl76y+qa9WKcjeu886BDehof5zl5jucgwMY0vkz8nclW
FpR788H3op9MzluxCLieFSGai8tR7l4VEizzLmo/eLqbAgHwkSS6qyL81cBYLXxci54hp5kCU242
P+6sRXO5Y6vq/SZe2FPQJx0un4XGin74mUfLaIaGX8Tw7csfvAv2ItvgyvwYJWD/4gdUnNrA9KXz
+QDrw1W9x5YfUhGGWDUqrm3QwW/67LYN0RfJO/x44f9TsV3vguy6YG4nn6E255mbi+Q6P/ZRRyqq
5xtbkHSmmY4vQ98fkUjbcjPo46ao5WXbbfFxyjtehHrDC+q86JIj9ML28suB0nkXofgMR1SLRE7f
ZvrJej+68DaAttDyvG3TR7957ozm8rSHM2l8EyPnQ9B0GidbC9Tazy3C3TrSVbcO9hotX0P+28zp
WA4OrZz1preM3IPhbse9YPtEj0K0XjWOYkNMgNict5N/nfzpN84jVWOfhu8VIw7sSRfL6H9EJn7K
F7KccFs3y4IdbkDnBqHlr4iaKMrYa6eCS5cM0SGLULMhiNGv8WOnGmKkiSOHx1qGLKjIPvPGn73t
7JtwKiHSDzu2xkMukdE4Ob9ohw9+ULGPqin8tYzxfIwzmVeJm9oXHam9ZNnaMLv1dQ7jUMwGucuK
HODaBe0B9F96XGz7QqBkj66Nq05n9HX0zFooiJqX3RnU2/bJpNH4CvtX6MB2zwPc3DXvzWGGczzH
m/cd5lK+E5GVtuvsycfOkozz8DxIpDUDk00/E7w3s/MD8SOD0IDhTB47etSkDwsZD6RkIXdN1y1b
ISe8p3VvXaWZgljWy1hvxopyo9RhXVmCyHIL6hli9NzO+ODJth6WRI9VMufdMz5xvO2m33rzNxmG
IgwfBdEmkxc96r5c18mWyRJvB7mrh4Scg3MrMl7o7LERESjojq3oqAy5Ri88yPaX3KbsWY8I0qKt
f2JUvCQKJXPnEpTT/7re4GylsAKdbaMiHqAN99iDLvPXIrdmuelQsXIKV3KItdKndugRH/bj/oyW
ieIFkfmwTVuhll0crDF3gx7optPkE9E4wQqypgjoccpC9k13mVadeFeEbweTSBSroY6QQy4H2uOu
yNaobQLEaUnX7z+ClmEVX5c1CJ8EMtDKkIkgRO29Komy4Dj34XUO2v28pprVbrTTccG2v3veT7jg
5Se0al7s5knjBHnOvalCShCWph+XszJaVJlexCnGEf3InA84rNZvoseLQAdZeTLPT/nMyKnr8xXJ
lu8/dxYuT6IQem4TOLBkOkf+LUqjoTZZ+h7FziuIzN41d0+BZ9rKGB8RzIBqaHcAHmb2mqj+Dx+R
WHM8NadIzH8eXbrTJAJd7wsC5S2lYbFYtRYm6f/Yabs/the6Fxa2CP9uQwUAeKQMDVToKBuaIY7n
aXJth/inIFmxW17uA43r3ndfaRR9kGCNi8ywrxHBYLSYE8TCvy5TppHJbRlHVupdTI0KZhgQv8UR
h+N0KbIVZU2Hpqte0vhk52PmB1fRjXHlAtScGeV1OqHd9IK9tM43h9wPXbXgbu3z6aZS+UmwBBEZ
Q74y0v2BCxwO/5OLDJJ3nMhzQF9iklfGn/YnhsJ08PePhMhfmZdPULzBRwQwovUTVqHP+kHThBVw
pyejtrsz1JRj64fVe8CTGJrUL2gQZaeO0trxsTt4NCl6BW7CphZV63+RJrgvko5c7B6YH+H0KZ1K
f9K8y07Kcr/63x818T5G5w2ntE+j67pE0EihBKDjJWi8iP5s+5md1TallezyHmc/KtMsGwDzmDPj
DiGhXw9suogA4Arb1D85WFlqEAsVZlvtfdHDemkFtqUZWSzbOf3UOn3NxZK/yBwVnAqhviZe2RCu
aFmCtsghUY6QnMt19Nr0IiGhcqKRGEC48JjQ0nPDvxY6+MUL1dV3qO77vN0Kb2Q/0u4Zti4o1Io+
NSL2I4GE8VolcBDoek1aUeL6TGevv6nESy9bMm41ltSKtsWLX1H64DNboMCE7ht4rOgU4BxGyh99
KWXrDlYz22JWJVP0z/akoblqj7sHmzNgb8Ypz8yvjl7UtN970slnpPvxG6CAEDfvJZM8OsSKZ6jH
opvotConG9nKCyJ1HIPlqLouOnkOHWHUGd50NOcFfhR54c7hwvZ/wnhIz/TRqst5JufErChGaLyf
poAtJy6wa1kBpCeUQfjRyjRDYWdumQdPCAYgvHvZMTCo0joxz6/j7D6NZ75XABxH2A/RLJtuwmV/
V/AMZ5sNrordSsoB/bW3D9ul79lpYSu99WPqFbPn00aOQ8lTkVxFfqNM0MbGQ1+3uhXVnr8zk7h6
9PefIVXyuHBcs7gL7r7Inxjqh/OMHqwQS3+ftnF4k4JUThdwTGs1xY8mNRgbZ7v2hVnIKAuRcdCL
fqZMeZdgK4EPdQdchbUIOlbtnfRBjmW31aHEhMQWjdLTAEJoQO5CsMGabjgkiHrKcYUTGmlfuQUp
zewhW+Hpf3gXtIw5Emwj+YXv21yJLVfoozx+tDzbUbEP59HCkujgFY8B+2u9PLywaf0bz3kpfGuq
kO5PlMTh0Rv26+jW7pBuylyU2YYycFe+6b+BMOtHp+BAJW2rcePtE18CUrqt+d8HOS/IWtUQ10Ms
3cvMp+Qg1DhUTReS5U6YziuW5/qYcK2KdPflITPQ6LOdwo///XEeOWq5LRPV7GXhjdg1vrGNlRSR
83FHLpRkS9v0bDisrTyJUKX3YcEltdPBH9b0ggdoqtMsB3OO8+mSme5Huz/gtTSzlxWbXuWGPbtm
eXe3zsIqQBqoUQD74iJteLR/KdH6gHtAqFCQUuiV9t/5FC/N3iUIlHbs6EBbzIEzz1yInivJP6gx
6R9CvbVgc+e9ZsgRDga2Uqo+O6Va2YPgJKzpuAyFzWJE0mxv60mi5kQwmperEaqOkS6iYUOWR3Lv
1nJiEGEHy2VR2XhdxwFrPzjKHr/Jl/Eha72mpRoP+/LTJ+LGoMhatCyrB0IwQKh/C4IIniDHUvOn
qUnkEuMg9UyBX8AbNq9jgXlye86jDAF9HICPSEkdeFrW29Sp0trpJTW5fJIp/d31Ar5w8XccHyas
jRfZ0kjYRGbXrRzWABzG0ukSbs8/pxkk5TSZOpQeeXakDZ7TQpM5u68JcoaJMtrokfwd3Cae8KUn
lzRdosNqzHTjZjyNEfs2P42vp5OAB0GpfzVr+KdrjWlst0EcqSbWA//dKnq3pEOvh1LobLvpntlA
nFzOArwkBD9+Ep+F1X6Zadh5GWu/aHW/PeVYOE2OGwHnPc9+9EjbgjrdwuklWZcJzE3qP6sW/NOY
oRZO41p0xFySOGCvPErfHodD1/L2K5ry2pqYX0UAJsHC/XfW1+WSesM1FHI+BHG7HVCVvnRcyKf/
/0fL6e95Nfw4OGwgiD4cbmfTXVOBFxYFGy9ES0FbbBTeMwDX5EXotAL6HilmnzYgEiXcPUGq2ENC
L95ySDBsULid/ZEyTAqgq+uLWmWd7UzchZXvg+UfqvPVJUxdf98j2Cv0BkW4tOvLNKErwSOWL5ag
4shYwG5dHx5XPV0igQ5Mtln4lPuBe1LPAMHMaZ31qxQagcuAhpt4sE2RicAxYbcUiJUiiTx06Ee/
2gjMFDtnIhmblsl/IdHPAnTRIWjTJt5F0mxD+wp1StaZVRIVF2KOL+rGuwuyTw8r7mRjBPwd7LMO
s6EyPfKopafZVVQWgFxDuHkL1PbL2oG/0Whark4Oz5kHVZiZDQVv2hE0ppUfpjcG1uHKgI2sgddX
6JTK7cHN4tsLWrS304GQFqDaIGXZo2HPpuQukQkZVwcSjNAaVcGQbrex7X4KJJB2JH0JAgpxDQ1+
D1s83XBTA91CECGohOGYclkmbX42OoYPwfbKGMEeG90xvJmdpJ8c43laa/hIU6Rr3Cx+9+KSCdxe
HwTw3/rkxl+LheYGsgE/Y7MXsGaXLYTSaDtdTAtvOE9QrC6smHtHRAHu8nvlLruzNXzrW13MSSbL
0Y86VAspwZtS/1KQthcYmv9U3EdXwcOt6eKZV2qcwjPGJl1Fh3Sp23ie601a78hDxAGeof0b3Vih
k5jd8EVb4hyJ8EXbbvnYWtRmWCXJnTJYmpVHFBED8oGtKwZUybc5tkPR+9qBgiF/w8zokppxLZN4
iw7dtqtqBYhSdKgv1LpddiLfFL7IpNxiLoqU0MpLRPs9EjiuxQuO/hLDk+HRJAX1XA/6mrwuC0Sd
y7arThjWJL9uIf/IoUZRvq3Hvc2/H0jVDigNmYtJn/T8kpL5C+X9ZZ5AwU1bDY8doBnMQw8dIA7s
mJkWuGE5O5nWeky+cOT/Nmu8X3o71lRtBwKM99VpxJejuqpA4WL1L61Zfsx4Fke1pfFf8NuA53j0
H3a2sx73evNxudSbS8y/zSKNgJMtpjXxKplJd1uy4cRitdyZV8ayi36vrK0pl+pZzO4LzG5U0jlL
j0EyItXokNN6FB200k/xlqc4Tkd6z8O95LGLLvsEtGTojdeM2p9PYBCnS+yGTyJ2QJ/Zmn6sA8d9
Zf3xh9p6bI6E+83UKnAZvcaWNmBqspjauD9D5tFqC/Vhg+j0fDVXLPZRroZoYWwipjoZTI5yl4wl
2LshG/qnRNtXb5PyMI9tUgxeLwrdYYHtAfmKBiQngw/KnGbAujIuoZ/7726mX1nyQzGeFJaG64m4
aQG7xLH6kuhJ7fi97eDWCkvqQS89UW+cax399R556TqxvxKiFM0BqkXgDDgYyB3f1QKcMoteVt56
xbpln1hJWYnvgXjPdq8tZIvqLFZDPcOdFMRl66WL3PcK5aHVBMC/dVHhwvA7XcGceZ0aj1HOnqNg
/6lm8wcfEq5gieIB4Vk7lHkcfoxef8+xrsEiwnvjc4ysn+D+kXDnnlc+lju8PMDhVUvcFctceLhf
MuD2jL21baifeec+Ns+7emBqCO/XMp666BAKC0pVhsWcdujio1U0Qwj8bH8byeQfA6bfEA3/Dszy
s/ctrgk6qCjHmwVQCZpwQNMg9ufWp1USOvzCiKBz0jus0db5b0tswbo+knyS9Me+bfdfnqVF+0C4
LGvsQuxTy25kTnpQLKI9sG5r0j37IDMNT5uen9kenNYtRaTA6HmdUr8E3YOjYUFyiVJvLu3kQ6ny
CWe66yTovwcJbEDBd+oqaNAfhj0pI6Xt/Wc0oGBS+8Irk27BAU8naPBcejgwQf/bgVs0uwz/dmR9
mzwsdyrG/6AnKyfgFF0P6qJH+TPJ+bwk7Ga7dD4TX/0DqKmPgVzWsxoycOgmPYw62a9xoJPS0CwB
6z12116EDgxP4NUuGvdjLOOpcEG/P0tWMc+98ElMVzrHL2NgumMkKDllaqq4xAzB4lm0dizn9QB5
0+y6Zc1G7XfWdeAimPtPabCc5MFiEq0DRBXbqWOTh9ref9587d/N58DdXxStG36EzosFnATi9/Gg
4ghtc+h4PUHyhuOW1RYxXhRM+oSgKrzgPu5r07mucHOCEw3HJcWChUYPwuMCK1/44aKq7lEcEpfc
bODvFXnEey07dzvihKgb+gPanukZCeh1Z/bkKWgo5EXXVvS4UylkIFbGDCV7WZyH82HtGyFVADXY
nwDWvyGSaY9cYz80iGumEcUtA34QoZZC+ebdok1NSL6UBvs12dsIhJTy9Yfa2VbM3UpL689VvO9J
MeYZcjKVnibMglT+Asw3Y3WSDnvdj3HTMexuOHwM7DXurCRMf3VITZp1ZRJAY7WiBqyo9G01P9r0
YfsH0pY0kyA/oJhed47WC8dm6LHPORpRh6w4U6YgbZi2QG6BGbkRqjaNjmJv40J4CHE22tJaZXpo
vMvsgukgBvPe75gNYTEsxgjtyPn+9rUHcRVo+bGn7iQnVCqoYg+cQ9OFvjZVv3hb6bXzwRvmv17Y
eZUX5Qc3BQef6nuc72c4v3KO2N19EX9cKxF6tpoUu+h+GhqGEZAC7N12pe0O42g3cRzNNBYqjp+D
2aRn0adf/TjVhunhxW3ZeY4GV3dJ2B0S5fomHldZBdnoVS7ag4NG41nmmDw6+6O4kGRPz/hs8jJd
TViC4OsOsTAvoeDxORZEYvpnOiWpu4wz8ImNmcug0UvwQdcgFX4nQAfuY2hRbIeHOMyu07adJ+xZ
iAjBvTjpnXNp6jja/vQMK1F571LYV0cWCoiHfg1+/4pN+6P313cxOV4K71END/XWRUmJ0avllA/s
V7pXOxk+OZ3eFx/TFEH0Bjt39iT8yy4L7bkf45xcp8g/A3/GC2h/LNK872Hg4bDHSsCh8MdX7TWJ
yWeagqublinG7tyxpkvFec8Bny+4RY50JkEhMcDwahJGjySQwI/6BTFIpE7xRDw08IiMFQpMf9jU
MRuDetTKVGvvyeOeyPcN+eLG8NN7EYwVGXkdiv01A9K68OktSt19yJB1t6utSO9eYzL/mJL5Ci5t
Ks2aIV+MEcoxV3qrbk8AqqOR92fO4t+JCSxkqURSEq2kkq3yygGTPzdncF9OKG9sBDYKzVQRRerL
pOot7Q1ULgEdguQxD+wfP5VvC1DpPosPKZKnYvG4rPE4sZJs2X3hCkDQWZJQVLEHfn/J6pR5BHIu
w1zMHMiSm8mU8WCfIV5fOem+oghNFtbBYUrTy744VGljWKRb9LqxniDgBeQoYZY74Y4qyQBRkKAx
W16DyP0h5EHB0hwXH/2E2E8G8StQsvjB/bm1AIBvCuPT7oSHZnflvGa8mrMZWQ8IJ4CIbmyipS1V
99INgBI49XjlWr+/YRCjvyW7/C9rT/1AEOeEyDWjgeLeBsQsp89Np6cg2oEgm3Jot6iOFgigRYK7
NxCjBJa5Y0kzSVHqGM2a5M/ERI+M6r4CqijsFh4FOqqiz86ws4c18hDe+99oYC6BkWcbvgkLGrdj
iGu3IW+Alw5VJNob2Rx58sflRPlWiWzwmnm231uUvs4pIL95QavaD5uEQsVQl1Nr6fQwnKhrr0oj
l6Z2x+nHsMm6/knif1/TCNLBgjFFJkIBfl3HfayEGzN8MliDAIE+l248P/5uWURL/38AhgcCjzzI
vqX7AE6A43mLv7Y1+JsGg0CZM/2CgcY5DWAygrJtrAMmoXpceYCrJRj1BAMBFMxtO9VZJPLDwABU
oGNGEpzr0qoF9qCxmyH1HKgz3Wh2HC19NVxAL7WopoiZb4JHf7fJB5TpwpMB5LQ4yQ6b4r8AR2Nv
dn9WOvw2EQOovTBVZP2TD1RdQ6445Z2o2F9ayedS8fhdtWNFW8wPgsAaJNAyGSnQ4snXqLCsLAiF
MmX9rz6WtFkTgkgzDg/4XuGxGIbpA5QhAj2BEHbZ4MCSXH6bbVaIFNlao/icDnwFbI9eD8BfiCEN
QFSQe9gNbZ/kpWZBta8+LxLKsWjRTBaxRofdjdWoBn2yO5MFm/bL3mooHe9vBGSoHHVwttK2R+qB
eBzp+GNeY3UIfFgT2kwmneo2y0NokuRCRuE1kY9phXyTXol73YPKKZMkxnRk3n6OCy6QtpiWMj3M
cxJUImH1so2iIMiLDuIee5u4hCI5Z2p8IrRLjlYlCdARD43uA8hEKNyAw+Che0C0GaYaAQUqJf+Z
UPRHZBSncKa6WiwSqFGwEpk9hU4busob81O0CVRU8Xjrd4BfW/tpH6MVIwFe4Nj2THoYLNJFdz/t
zn772Hw4qL8cRqfLnzHqBgQMDrUYW/gchTWImATQs8BQjxSAwbbdA43cIXZdcv9PxLq7dvIXD9M/
LEPjl3/IEVVJtiJ2AytQhPtY5gvue8xB0kvmRV9jjCuMwaek1Mjm1DD/TjYB3Jd0zaSwzNuO/VnI
/k+I9VU8gxwZobzTodT4UCc7toVp1Q349p8pFmUPw/BIgMTsj5UcATcGIr4jlMJlcflt04A948De
1hBcFNxPTsGHY6OtdNzLApE4gGxWuhHzRF6UYntcgedg+cAcuZIneBfu0ZiJDXX2ysEIRdI1ysfL
oUpVUZuiWjLY1TnCl4YjlFNQikp2CMOZrHo/TqoQdCp8EVp/hAxzYYfXMZDrEejxTdJsweKLLfpj
/5AEgLMVEKYhwSXKHrTMTgFm7v+QQH70K0DcKFhxgnh5XKR2Tcs0Wo/OOFWydR0RpgBDJBSVktc+
Jt6mrQSUZgr8K8zImJ98jkRFpl84nxJwjsDQyTxDogbmxmcswLgFno5JKbg4b7e1P1LU5fFc7run
sZJ33MVXOmy68jPATAGPC0wVYLha7pg4iMmLT9ZPsca/Uj3vOBviCLR9UIAh5/Uy3RKlbl0a/I6i
farSCfEFKtOXxLfDZRb0I9y/KG5uyx02tAGnuAuRfKyh9yHJGeStLRX1LY7k+bCj3q1ajtdvUvIX
E9ZzEXvmtKfm74gprIPD0ZNADhXCQU5KNDU8u/lrPlWZqpZuluf2nQrwAfBUIQhzcRaYJAagm/0L
2vweDoKgm99PnSbYl8NwKUTynfjzcgeM1HhyOC6PHV5gRMPFONkBb/KGtP1LpBcJqiwQtV0vi55f
Y3yr1HGa1wv8KDZFBko/9fzG0rivuceDir97ywzbBAWkUv02TxRsdYoEputkCxh/hspYu2pmt2n2
KHrFR40p4EWzhF9766/nTYPCs9zqagaZX4UIJUc//U5cnjwHQqCOhvHsMIZCg/iXkNiODA0wa5v/
DcIO4m6NntJI34ff1gv+KJ1jSAp7ZpJ5/4EafNrCWGHgEWyIF+o/fuYGqKvhPe0idQBrfqEdVkUX
rxjQwXlS7HH6q3czdGdg2rqdIt1I5ED7GP90GlQmIQwvD8dcyTuDIjhkDow3INxORF9+C03QxvSX
D5dMvW07Kv9lFORkpmC/rxFvDMdK6wcUsP0ERzRj2BvTPMD1Z0VBxftrFcDp9pOIj6YN/tMS/yVC
ESCBpuoyoDbOWl7DPKVVNCCMf5SCmG8lFveDr+OkYOnq1Qr+9pQeYmz2BR0gTEybfxIa/zP5IprR
PrF5+lwo5pW6FRPuFDdEm0JipRjFMxSpzbSPH7nK83Orpxq9RQvSIv2ZRowVan6kP3259PtLqkPc
A/nmP+XEziCt43qJBtPgLdfObhgV3fMD4hN9GrF3XsaUvAwdTknTJtiVhp3WawcYrg0QNLZuxLg3
AV6Xfs9W5Giks6O/w/PtegD/nWAabDIYH3H51HjJ/j0P68kXa1uR4HEHZ1iUxJnT+N478IhdQOl1
oLqMY4qcDM9BKPo9Ro2aTLfYSVP6BFMcJNBvC0MqGvV4CTAPwCqh7/Bchn03UY0uCfYOWDc+Vow1
DzHGp0LxprpwQ5/uIUxFjNMzjV+JqSxcBGBRKVQuepe7zNf+SKW6YBzpi6pWnxQZcTkmfCpFr1EI
rWrwSrAGAJ4/IubjoQxiM8XItvM2Li85xl0qLjC1wDCTvvd6P/EO6ZkjmNGj1NZewtsSXxFTS7u6
p51Do3owg9sfs+ctkgkJ1ZbHKxDygOPS4v6x0mBklq3PA5RLg3lxVrnHqYSrfXItQ+jG763/39wj
qGmXoKsN739mJvGQZob2qFB93wbZO8wFYZJkRMjUhOMQvCV4hsI2qOFphuyawO6epqEFuiDhNyYA
yZtcyWkZAoeFoTnG60DlY/iDQ2bSJlBGnYKx/fd45upbCDHn7W/DIvw38QPtzfaCOLevk2nH5tPv
TUxk9GbS+cFqtOxvikGEsXvXyYAhMM2TYz57z1YgBV/w9JAKxDGtck0xREO6qYEwQ0a21AEQgHeD
QZBnmm0vQUB9PLmDmzOP+V8yhrxZGMiCJQ4AJHHU+GCdMLWIB4i8PiCMIJyP0qbPVs5LIyhd65iJ
bzysgGBOywzbXCiSaAye2vnC+w0XCYPzpcra9DnL8bAEhWdDtGxhL7HB+WAw4nIwHfpvhMTI9VOj
jjl1f7x+4ee098pFptHbNCQFxkwOQQI4e2YjL3oCSiU0vquXeDq12bo3W46HP6CS4nVv+mKnUXBs
O7Ryq4lJYxe4YZY4v3GzubYOYzyBwRA68NDtEs3ZUNtF3IIRkUm45R6Im8AruY/DCGW7LOctmwqw
w+F/m++OwmBAaGSEHBio73KnOXkTns/qdsfgNSAeZLHIzI5jkmCAJJr1PXUbKEulYjzHAoIWxBz6
+8zWO6DZAmd0cuuXV0wJQ4xQvV5jBBvF5nGglSFAA9UJr7KzqjK40peOiB7NwbPRxq/mDvo1wBgu
Js/8OnPum5kcRzSwVjUAoXKilEuSNcMwvhkNPTzv8X+LBzEtBMZB17AZif1EonicWPSYsMZTMiax
ycr33PQocejBP3nIPs6qy44obDBaah+bQSAQkOHsCOQoGteR/riRdzxWJcKwMxgRso/b1Vo3lOsG
34lipmCB6n7+H2XnudvIsmXpJ8qe9GbQ6B8kk54UZUtVfxIyVeldRGSkefr5eM7FvdMz6MYMcCCc
MipJNBF7r73Wt917m+wmYmMEuX6eOPJWDL3C0zJKhXwzNJxRjNKXlHOtAghRBY95atJH2SQ6I+uB
hjJYdcvMiIGwSN9zcXWdzatPWT85qZpt5navQ+H0JxFMyxFlQDqWd2rtbJ96033KFN4EPeTOltZr
on/YBt7ixB4Jn9Rin43fFvep2o+WpiMj4NU6pzoanGNNE74ZMAREtY1EE+IYRL7CP1H7X7prqPnJ
ZCPSYe9i7PGKwTnbE3QnFVhQqy65c4i0ibhZ62OrjDrmoPFlh14byudChF8W7oHVEJ3cxOmPw4ii
SWwNIZ7WLUHLScoWt8u2bIp7Ck/3dItMrrKcUbmBWw9jRrFFnz+bBunmui8XLouC2TIjE+ZMF9SY
8mhY1gvq+RRLmT+SiCu3/jCCJZF1bDAEpLbq1+Hc6WNezuuc8wkPb/NDjmm1d4X9bpaMny106R7v
JGmT+lQaGXWWV+kNxAm8+okXpwHaBu9wuXJsMmVlEnw4TRIbeSF39lI76OamucPEJg614l4NJibK
meHqp6mpbko99YtbfI2qeJE293rnmJiISQo3qb4DVPpVZnTbmsHQCiaS2jHvso7UR3QHBFrVZJDd
FqrcMYETK1O588klur8be4NB11SnEFPQJc1+dC/ZkBvrwR3Qyrzxw0V+BtKRjYTigwRNyCDDIao6
7mvvNYnk/IJGOBwaS5Lzn/GoOuRVEXCd+WjY9D106WIlfU+ejC7lCOnc/DHKwk3UzvhK0sWIo1a7
b3SHz1YWHQrLN5+iAcdnxyCAEsa7DITW6bN4xeQ846QnqjK2K2t6KsP0K+qv+eSHV+0ybLMj0cRD
koFK8UxmErxRd52BO8whkXPIEXKK+8OlQ5qzcJwlU7YJv103k6bRwbIqi4xsK43a2kD16JqpQtzE
b29hJn4WBeAFrHvKbMzXUGOgF/fpMaSQq/KGa9OENcCepImNoP3FES8uiLx3p/U+HXuHaa5AfhsY
8p8Dr5bPU0ZDt+ig2tKO3X0JHhLk4s87jAbtptII5DI0WqatRfWsg1wyLbOenMqrmKWXjJo6qzmp
TC172gY/dKYXKtiHMPntwZQ4NFIu11noZset2f39KvFm5+LgYTxYGf1DNC8PNaSVTdNAlBiXtGNQ
Wq9CuCLPo0MkWcv14GkzbodAn2ZM13ERFIyLwmDcejJ90AqfUR1KYx0tnXHskgwVflQvkzNs/Un2
azOfNpMfvSb9Yq8MzEDrKMvlWabeS9m15yAvgxtyBTo4cd+srUA+RDA5JD/+YGETw+E+xTVclHXA
7P5cVPp3ksUTb5OjObnRsXMy6qssuVhjSzUjdLQyqvRslBOJpYx+LzVETvzNeNVq7C+0e80mi5TN
ELl7GQs3OTJR3NhMno42yWDnzispagzy1n1GLhdk+iIcjkbPYB8ZscsEzVhFzKwNMd33QbI1OsvG
ddEAhGqcEPm1eBzMKThMibLpQzJBleAna8rKTTUMy0m2P3s7Gj8MsaXUJ7MMcOIY9bQ6SnvGRhRR
vpkaM11b2JuuC6LuNIEGmVzn4HbjquQtdySsd+MdV+3UrF6TcBoeTEmt142jXGVqENtmRsTKieyt
SfI+DiostzojBqKtud64lotP2TMo3s1sOTf5S9KayRmcknF2PEKac1R/z5Pn3gYHv2CYUpppagak
pIKYTj7gXA3Xhum9NB2uZWxSm1YU33gCubu9VGFP7cmHzb97xNhMTIhILZ6aJOBWwH95oH12kVnc
HQSTXZFMdJgM+2BpTT/6aAxXXil/ybu/RpgB8iXjr7/+VSWmeJYm89EukTTt/oer9C904HJT3u2Q
5uCZZIB4Ww+9W3GMfZNfnN6FFT7ltM5zT4DDY4LWlGW1J963z7UhEVig8uiWm86mlCPcLMOC2VCI
RlIX5Bow23X4OTqCYhUjDjszGA7SGwnR6nh25kOPAz/mzFlJVRxyK6u2lnznUs4PNgOJh54CpLbd
H0kbYzq0cVXO/YPfjR+OhyjVo+UkieLzcQcEs4/tPWkEfmRVU0PAESHvdiiG1jy0Wka7wQ5PnWym
H1lTcwjK4YUv3F2l79S7qMvn0zj/ZKI/HcfqfqYJj7F9nT8bd0oUmfB2pQf3UHAacE9XYIZso8SE
15OvM+qdrmS+zcxNlzVWXOYJqkstrqaAh2Can/jzCOUL/1cZLRB+LK4MXJfDLhXfHu5iH5tUN0Ti
rQsmQAX+ycf0txptUcX1Y1/q9iWNppelgxDBpFic4IQdu9Lzj4uRvhlDX54y/m9Vd5JU8FDUryJw
Tr6rmHEF1kkKI3oak5q3CMwQxo3DOQgEJIPOa9euYZ9A78jnhkNeuZFxGzIaWoZVpZ/pc19Ss9Vo
/Wk9OaQWmNwy1fuoIwoz9v1GaylJ8plAJIrgfsyokSxz0V9DbVOOYm7ceH5xcWp3uugh+11kqT4E
sk8oHPvPUfENYHatL3PWUILkpG8VwZ0jAdp2092ju37tFFuKu+pipTnRqSIks+5U6cHFDc1cOL3g
ZTfOLepmZ5EWrjxpXYua5LFXZ+5aJ169S+mnz83I91o67uNsTvXNKbMdxmaKwkB/K6sQvBz65hm2
kbdj4mDslxGo3qTJgNcoo1OUVnEB/+k8YgzWRZ4cwroM1qLGJZXj4j20ZheD7Mk+3VAkBLXUn2jB
UjpIPzkkhoUnMSrOfvRtpHZ11kgfl6Ef/vGB9MLam6b66Gk7OAmk3L3d22eOV+eojBYVt7nTqoQH
SMvof+RMu40RJgTxr/Ru07uIPLYJJX/xFSFOkeovSy+/lREl/sAP2oROg8ELpb7DdBXMrXkqnQ5r
o6AJCxIBJAt16IV0d6NRMrsKJ004Rw6SoXDWS9iVO+srt1y5NfvBfFe1iXO9KjmcwIaQ1Jf7UigP
pla2c3F0YTBokg25IcZjfRccOBHeCIP9ZBA1I/A3LQaTCcPuPKznwU5WxrKoR3ui0Cwsps/4H7v1
XDefIRb1YRibh94Lithuoj62O9h3TMvJAnR7C3ZSlVcScWkmoj9Zz03empyWNuq0BcYwQn3j8Q+Q
iUq+aKpoBs2F/jikdjMMU+10E6q16d+tnmh/1tJiKyrUUXRZgTWkyjFzYgcinRPuCj1g2pXdzmlm
3uD1Ji9jDInGRuuJENY9DO3k5a76HLAV7ku7wOKQLhynJiCe1SgZBo4Z55KyHLg0c4YLvB/ng2Yo
eDSz60K0bzvZjl4FcM22nuWtXRXeaT0dACknMf/+kDautU1URmaGY2FdlyAkzIYZlBHeaUEhkSex
fCs7mV4mNR8inqKrbMjBU9oVfeUfk473QQl+beNjpNvycMxru3uaocucUzBuj25eT1Ax07hZxIQb
YSEulN55P1H3uXSonBxw3rr6YaQesSBBfs/MrflkDvZzy4GyJoGTrHWaf7ckVdZBlBiHhWDhGpHJ
vADZIMU4iFcnsH+Mg2sRi4V445Ewn3trOTnJ3V4mi+Zh4NWLLK71Fa2wgLhW99tAqnHtDl15++v3
/vo/tNlj3ujmPCsJVqeI0m29dHeOTF/BaSTTVYDCwFkXTw7gJkaD46Ple8E6UWKmn4ONRc6S+FjX
nmaYRJ7Tq5PK1SkxGeSkKrWQXpli0O/MUzU8Lgyb7MHMV3BLCUg0afVAIr58KN3kx2h16JdKyzOo
pVvbzHpPzHPcOcuErpNS3Sx595o51mvGy+VRV+mraLyJHGqKALnXue6uvLHVz0kG17n8pfIkPUd6
utGJ4nRtqzjVc4ORbh6JJXre2S4y81wNyauAePZEEeM+cUjodUPaHcnyPneqARz1psStXouvcGgI
utX5RzvDCMla8riNbdnoJCL7Ic1vr6+zS5IS/gi8jjO5JmRs6bcqCn8kDuZMHomnhXjZqvCpEoU2
2pji8d0dxgJsQVHH4F9msUr96SZyL3pou2JZg0c4IJq7p78+TIPSa5c29yR9GWG2Ijq4bGipQU+l
9Dre1A6b0Jmr7RBCdKgjKsaRzvQBcoM6dMTEN5VwnkMz8F4DT5+J8ZPo8g0MTh75N4ApW5mOePkD
NAMAeNtujivys/vcVO+M2WjoyhJ4VLcuytTe9CCVMklGjuagyd6HQhsnX+2jUvkxUNpHYtMFeuc1
jIoXrM34G7kWGgdgIxdkYcuz7ZT2CbPdL792Q6yk1UUXPgZPdaktPHOdz8DKP5bQvT7a0t1W03rp
Hcz5S1oz6za/wcx8egK7tJGghijGPmd5qIsZIS0E16rukhdT15rjiBo5y8vsAU9Zsh1RtlfYsSEQ
2M2GbIGzsXucH+2SdJskEz/ptfObVHST0HY+w3J0T56euebUeASYOqybgTtWTwMvo+HgDH71VkQI
zYUbjb8q1f5ENV55U20dg6QO9nryn7LKnb8zZLbFGNSeDG+ynnKVEbXtHfxAEX7cwfqFmhvciry7
Ekolj9C6wwPPQ4nIUjUbL5xogEU4bayondYutoF4stodiqL1Sb+Exsnd+CDqpD8rGwSUUi5jTO16
l9TfJddpWMTPOiQ0FyErcyIwhcxK8bmk83KZMuOFcpIqAd/lU+K4hG9kKjcIrAJQU9Y9GBIQZDCH
zcU2CFH1edlvJTbMzWjJXRdCJ/TS6YA5lw5FY9FVzeSvHUg1G64Xc+OOMsTriJnRF8aRuJEdTzI5
z+my7EvtL0dSOcBPiqDbz0aYn+EjPYR1u1UUPN9DGXwqDzABNlBvE0S4OjVyXOx/49HLVmXurWvp
GDfccc91OTkxTRSxujE/9igJGMTIpg0lulnS0zQXvVqOouo+bBcQKn5DUrvWaWib6tkonkWi8qu0
JMwzq5xjWxV3XVa8VFzR9QREJHfuP/7XuJSStFQvV63Hu7FGnV+F9X4S6mOM+h8z/BKfYE6r/7gu
GEo5t6htsDcYvkWMKmv36X5iM/skNQYXal5z/f/VCYcHAFqz8h8jYzRP5oh9KtLM4/M2sm+O2gSw
Rh9lFx3nBnVUcxf9tKJ5DRAtPc+J01HyYd7sgqI9taQwVovMXniA/Qfuhom4kcz2o8rzDRgR8j59
t9VRX79MNY9JU+TnUEGCVVHJxGOp9+G4EJbyY28AK2eVynpeSqTGecHibUXqB7HUQ4/gnY6N+rtQ
q+e6PHvyFlZQ+/LQm3B+do+taNzNHHrjS57x1Ahes3HUwEhkJEgx0PrJaa5BfaqGYVxdTNM2w9m8
Rajsia2nWK+j0Y79nDi4bJp8Z6mrLA0IsEs9cCP6+TGts69yPNq2J9ec2TiqfV5Tyj9ORPk39DY+
FkizO/bIhEXPp1qm41IZLsPG8vuQRAjmI5ERJsh76CnOeG1ERG+TknAt/WhlCywzi0yXswDFVz+p
Am9F1xALbRJMyho3/CQIUdqRhKBIA4bSl+Ycaxl9MkfiVAqDGp+MHk/Ge4l323UCIBd5FhxRj19L
GfbPOMIoHOZE7ephpEHX/rG1Bbwe/2GeHJxhhfEIADbbpcSSqbWa6UhdsM+S2dp1BUEeqgq06XlK
TotRnewIIkKPnWytEr/ZW2NUHPvCrHd4cCBMCOOgA7JtTTNsvaZMD56TvmZVBS8Q+XzT4dZbKMXP
bN1YgN3QsuWem+6sfubQoN/v/P5cifpodHgYZ4NptB8NT2aYx/PiROe8DUoUqqbmDSQOdrFMB1ca
2IeWtNmqZOhXhdeVZ5ECemrKG3i8+jHS/Z0yVwbboRo/PD34tyydQ7QZ3nSiN6Y45yXxYnkaM26P
Tb7Pq5R0QhqsyI+SIsvVtHJUae3xSONt8dO7Ct/JNckVSnEmwHHtScG8uQddkeJrGY0eREolzI9O
X9K6vmbFm8pwXknHfBRk+VdmMIxbOKKeiMk7hce5/u3W+OpZiDhDqBslA6nx10RtUGJqNUtKvFb+
oFHtDk7ZGWsdDrtOA8uUxMUayGp1J+ZVz0wAjMkYbMZymA++F+3rzqoOZvCO0MIVOkZbIkvMRev6
YNr5V4mvRXaiRWfJiueaRw4QR3Et8fN1MrhAwbnpu6PR0co+mAA+OhacI2qD/JszOzlOfXIdarTO
ntkLcQkb5wJFl8k1evEyeOWV/BoKTPDhqWBs19JTMnfNeoab9ViKMxBml+l9ZG9b2Me3SHQWhIV+
3dJc7pNscDYulhePJPuhw+yHc54sgeECJNSJCOMo6JNtkwmOEZM8fGQSOxABzljAMznh/6BRWDUF
rLaFTODKqCE84FT42alkzZg6jAsrMdapV843GQTrMArSmz3V3SZj6ov+nW/tfh5fkhQaZRPaX84M
J4NoPrRNv9y2npcRfarzTSBnUJml9N7bZmyOS+/+waRmbYGy4isMTfM9Ihi18SspD044nbTyiyfk
reegItk+Z227IZ6q9rlV7RMzMW+LVB++oZKdr4R3INkzb4MJobGpyxdTPvNut/ZBjw8V/PR6yhL9
Pg8WvrrUIgDr6CEeCy//4Zo7DKfLYZT5OwzyvbQMeHNdvyOahsMuzJZNdTcPlvjwyI1nPZN1i+dr
7dTpUyFnKgumjL6KfQL8RWT0WCsw5IB5TTcKfz+QqrakdGHggx9wrIHDg8dDcBYiMlZyYH5RGNaz
GSb5KYr4GX28REPV4yUwq5M7Q+DMnIhgTQ42Tk3UgF15dcb6dcQCJThZV+2YvEsvdTalLGPz/n4x
GDd4TvFLm42xcr2cqIf46m07jM0cRbDvs+1QYB0qE1yIAQCrDWpmAyeV7x7QyCsRYGx+S74HcEU9
ErXq5njJm5klEw6vWty0Z8fA3GP0H2OL66Pbhpa3rWDwYlMUwNILAUHYfW4TQcIyNYLjdP/giqJD
TyOh3XPaXSNGdDt/EH+MZlanUHB5l9I+z37ykfUFMe5l6HeYbn6UFtiwtEognMjmMhrMJO0sMeKh
RleK7PkqBl9suZae50aRemx5rY/ZfKwEHT45iPMk6zejy6uVntNdWjHYgtiC1pMZrzJIFJIdGRao
R3AXc9NdE+Dvbm3g8Faskm06OWZcV3YQi7AMHlLT81YZObUVWgWNfKdCZjOfxRCqm5IIBIp/sLQw
b6wIRMWGTqCpVedI9GrXJyFu06Wvj+Hg/qycLjsDIXsOOgfPe6GfCZV+Nbx/zMkRF15XuejxTZs4
Se7Z6ZFpCsoggTEB1g2LtXtdemDif/3flLNh73/8x7//YwnIf1pj8dV2WFjSTP291eKfv/yPl7bm
v78+51+/+e9f0//8168u+Rc5rfaP+m//1u53e/2of8v/8y/dv5t//lt89X98d/c1IP/pF//XTpL/
YuvI0285VOq/+MP/x5UkmNJC2zX/27UkuLI+lKIS/xD/3MD811KSf33yPxaTsNuS3SOmF4YOUobp
s2Bm/P3XyhLz32wPtg8agsvaZe/+J03792YS99/YY2KxOB4qnBf4Ft/LPzaTsPYscFmWDdaD3SkB
Cxj+fzaT2MF9W9p/3kwSeoFrWxF8vIgdOOZ9c8n/tpmEu5sLuwCtSVcFfs2rMD4NjYjzDBKEHtr3
fqZPmz2rPWQ3S4CGnzLKFnxF6Yk8zhNELa6BzCpevWh4FNnoXGY7c24u8YRFiu46jOOxkSp8GCE6
nKep/ft+LGz4rOX4J/KhwyXeYvFPZs7e6ppPmBAhASp8yLKyb4z5Yod55bkcHXCJ3JeEyd7ISuwN
/yNZdLhJBw4EccuM4trngB1disyk8ca1+Wf2II57QfgqQPrFTsdQMoBwu8u5bpMBV0aw8ETXc7rN
fER+/5H+HHMTkDSAI87PLsfMlf0aJizSlfsDn3e1swpJyrS5+BMjj5IAB9YhPExtif0bliQdN8E2
qc+MY9/gz25FvmADKsmhZQtcmkafxohwoUKEivoc7VPQAM6/J6zZYB/aNen2V0uOd0verunTZJeP
3WvQwQuRlYPjkwbWJi8daFzCLLHgqJM4ks2g/KgKEkTZhOfSru2TdxaJj4DvzxmmSXUldpkBZ2//
FI5l74TYVE322w5wUcP1FmsuEMDodLNg/oznUPYvCYkARKZ6DXmhPZsJKA5O/Nx9aGmgVi053WHO
of3IeWVSsU+irYBA2jaSfrdVThvsUico1l7kvrYKjWxwq4BQJfmiGRCQw1aZdMLJF7jku5gFBqvS
d6i8MBRWDr2l7MUqS8gAdFn0S4hulZflB4bMZaUlcdQO+gg2zo3FS6igP5P+qnZxhTZqycFbTQfI
WyCUyvx9cItygwULh2lGdcUeqBT6MwKnwK8eT30THYbaf8/y9lBlkXmc7GyjaOWIGbHlZeqnm0nr
s2m1Y+2JwavYzoKzTlr9yfvjhbuZ8t0Ur33ZZRtmL+1TkAYgeCJysDB8/DpGKep+SR7xrPe6deBa
yYdMH6kGX1DnUoY9L75pF58Ep9em1/Yns//QaYIullb52inug3xnKE9gaz77BEe7kTGEIkFFaN5V
5BEXoDZ5liZ4lLEFBeR8IPuk46ma80fpLrzI0yB7lAvjnK6By+ck6UIgqQQBAhiChCa2o6QBhQu8
k1EpD7W2mze6xTJIrFUWQfElSB+Hur2Uxb5qqq/8zqhigpLSPIe4lyoH3Uj8GcR49UMwSzxCK+G1
myDJa3pRG3ekOcaQ8vck/CHAo4ipRrnrDq/8oNXetx4mxnODRZMDzZfdC+QZa/nSL7CYO3/cQ0g/
Mi8ZTwQBMZXk1OC2/7MqRf6UAA8UkHZjckr5ruqpiJwEXDw0BVp12d7Mma/vB0tDh9m962ygGIuG
97AlNBiopfrlMV1aJRSCpZE0fAVzeiiS6Dlq3mvyxIOTFS9OIV3iUkuxNxk+nGwbuFeqzpKDIWjx
05W92IXC+IA4CE9l2kKFQLSp0wILS32uB/sIdOKhyJn2qCVSJIvuizoaxYAcuCzLHdZzSlsyteJt
KQrw0Yc8aC+TXXEIsscJsg1UCD2+9ZRLeyuXwRH/44OBFnWGxj9jh2W40CW7SibeZYzGp3pO8OLw
zEXB8JCMR4fvbjdF3leUFSmLS6qTvstXgehRhJE76EOWveODpwbotCHffrfX1uOhrUBrkZQ+MXJ+
LiDmBJa4dkF/LIk7XbsuCljzgNtnYm0KUxFsjZUYz07lfhmjPISm94qmgbDHHBTI9wkJmEwEpGkS
CQ1BmG9nyGhogwYLAvSNdWqNOGmYIw1Sr8YIc8AC99xT/bYY7zs6oqRY5eJW6NndtKgH26RZjl1U
IRPbT03T/RJaf9tTeYFv6ZVfQ6rMlS0rojzZu0lTtjjO1QobxLNIhGu7UG48ViHVPWfWKezGS+Ok
1Ulpi5+8APowWIvcFANPg+O6JH5RLhoYcYckTd6kRnUYGIuAGydGi63w4Kb5cfCBOSmZfNOA/B6n
sSRO47KzoeIvk7ekdISZMJO31BBDkYFBrzsAUZX3vWCTiwYMxOEy/lEEJyeLbJplP9EODTuJd3Fd
MBzojPHTrfo2DhqffxOPa1Q4LApImZq3CQxn1h6tLD98ReJzYr9GOEmGJ0fivLSs4Y0MDXDUYUIW
zldALcaV8nFuloP/UhNdOGIuOAVGH23A8uZETNLHNNfmdQaHtwYk2MVNlrMsBIeOyZRsn2jPO7Cr
41RZuKUib/ouHcav94FY17XumwUdEBLVlP6kucuKq2o0ZK62ehKj36JHZdOprZYnixD6b69G85oL
ZGECzFvTYKqVu85x6Ge4BcZ461Q+79N0CnZRVMhD5Rj8yGmhd0tA6qeLPHhLrXd17x+se2Xs8PTP
zXsiw+xFySHW1P/0K9wVgU2vB1HvFvZNdWqTlkiGtvWhw9CDIxVHvFs0mN6r6Nwhua577fn7xBr7
jeVV8k36tbUtegm0FhLk3hc9Cq5jfmazRVIv+91FBn4IKJFk6iEUZlWG9yHs523a0lSSmtliQCtP
RtWY5yYgBYCPe9hzUDmnYPb2Zr4oxgq1OLUGOLckik5L6vzWi7sdMkYkxaCNvdlanE7zbF98kp+F
0z5FVr5cA/HQW2o4jbL7ZhRYHLnmABT2t4ZEA3nK8rNGaTeX+hl2Avd1efFF+iCH3ts3OGZ2Zk3O
GzP+aqmaC5dG+mSmBB94rLe5qv1LIjzzBk/jp5M1HyWN3M4sehBMAxwcnKIhqAH9bPsRNE4Jsika
lg2jcIF7RAxH4ADfCJjWMu3b++W3Lh2DHI0l3oEI4tzRPCatZ63sIn3P7U5sZoMWjlj1pgwE4Z3M
sdlKRWyTQSB+/RB8pWKkQSLGNwgT43QbEpKT0AXOwVCKjQ2XYa0xPUEQMT/JdQw7N2RXmYpwQAUF
ZhCTiWFkB8a1dJwboavmOHd1+uD6ZyHthryr3g18GcAkY3pk6RMIIm3HEeuWsBwC8ufZDXTwWZjG
WTFra+cWrAmQ0rS4oPm/4U+GtvBZTozL3HmvfJibhf9OmYTLMiVYrDb9pFUcuL9Z3mXGsu9fHItg
wcjuwnU+EOoHCNmBnFLhDd2cOCHLO5oRzZ6ZDYlbt0YSMmyKP52e0V0c8qHTM1HoLO4xmlyrJHwS
umifusGWx8ZlQEbA1Nq6NXQJEhvpi8Nvefn4ig371wLg6Ji4SXaL7OinT2w8KKz6MSQlGzcsidnY
qoY5pJlNi9Ew4rruh31kgMEOQBzHrM941l7u37jAj05kXVsCHS8o7Vf2tMmzEObwUEQDNho5L5Sw
LncAhs9dWA/ddcIGRrvspptSNAbcw+oz7WdkoaY6J5mWlyn15AViq7q0xvLtlH0EYtHYwIPsH2u0
6JjFHemKChOZjaMRKxb7eQoG96yhstCG68k6Yit97cfhpeo0CjJKhN3OT7bvXHVEppc/LdYMQ3+H
PN4b2wNjIu+UAVz60PwKQd2OXc3w1p1+BwlO0oqCwbhT5TvDPeearRSNFb1GTehS+GW/7BQDs7eo
WM3mz/oe8iHIjjbDrhaqT+/NDvXzMhNnbCAbZJmVA3NPbmZuXpk+YLPEFui5F4vVkW9kOiuTCShU
mLtWgtUjCVhv6FXcK/j5Vhp/zzUN2g+Yrxsupd9BoUQ8aOJgmT9dGkgbHYI+YW1CLUxT7Hz8k3T1
3eWGt7aezmGIJVnQIJUwAphPO18yC7q1toGr9HdEbEroXi893g4LFKtvheip8OxgJbwbhsxvb5GX
p2fMVNmOoIEFFwgymz1ZOl46Zoqovz77UMjCRuF8GCC/JlKwVYiFaYO9hEyRQZjBtW0y6xU6brNl
bcTFzOVF3i/MxG4vUQC/ThEhzonmkGer3pFaeHtpIEZq5DMTO877+slRAZTYNnkvyU8EKeDSuX5B
kTlWQfliO+MzlV+2S3rgGZm9JVlGYUSlhkH/7PnDL5U4lAfRQuFpOj8FrwjDNpofPnt51vSYiJJp
/uiyZm9noezt2RLCpNrkECoW8OSVC/8kxQkUhsM5nyLgWoF68UYx1QT5oGaBBQLW6AZ4kTjcj34n
e8AstKmugTewSQlfM09Ob1heCN4mNidOb4+n2j+ZKmd3SeHZrBUK9KUd+4fAu9vFZXoUXFm72o4o
CFJfP9Ruduu78m7oXcbbWDBEsuWfmtHgqUnvbECeYs/Imf5aVvfk3T8Ie/psHSvCk1mTBNUpAZEh
8390DAoF4CzmyT4Ez7C9o1QfipJ3Ma9AfW4mZuX96J1dPY/3XCfh9NqatsNAsB8QbbufJvbyIZhd
Kj0Z2wAN76HV3slS9afjquFtIDEurQsiBejhCb8JQ64X4VsU7cavkSWfk7T5A3qKsp1ZTJR9dHYX
Y0rTK5257wkg1H1pAoW1wIb4U/FegCnCAB9lW9DDlxHR5Ry2OxV6y3GZ1JUdnJAtRs3ousrPf8Fz
0hDvGAiImAxHEbv9eC3LwcA1Mcp94wKu0yPdrWsJTbTCOSSlvtPRWeTCtYk/kZf6uU0te9M27LNK
O7M62DVpkPB/MXcmu5Er2xX9F8/5QDIYbAaeKPtOmepVmhBSqcQ22HfBr/di+cE2PLLhiScC7gVu
U5KSjDhn77Xg65BCbhIggnp6NqT6FceEwGojfk+W38y6gJXACJDFpJUdWhMUTW606dFoCUy2je1u
rHpEjASn4s40K+Orj6ojdQf3VUoL4dXo9c8owuw7mzqAMia9ztNmPC6REipQ+d6LDG7goU00NmqO
acjoAv67ZnxKDNkiXYKaxEkPAUUzI8vjpy79VWh3QEtoDDz6ENBF8AmEX8BnTS1wYqx5LkadRXcV
K05WgePRFwN7C5K9RTeOlzQS6WokEmTIUJ/Lto83pqTXaYxNd+1IQZ4saVxgmt2Uq7E+zYX/lEsi
syHl4m3lxZ+JjOSNvDZt2zDI3xrXcDBRwMLLAlJIrR7dM00ISp5B8FlxgL9zqJPfRDX1Bwlw9a7h
zr8L3Rr48bgsu7VITpLnbUdAHao65WBCsxx8uugKygSwu+Cw0BEa4lUA55b5+6XpkmOzxLqAmv+i
r72L+GWJYVNc5tkB8D/PxVqXYHPJ0hHlMWnR+4P8HE1RnSeLlKJknL8pvLg7eMGOVVjwksQ2Ytcw
JevacSdOR7t/6+Gf3bHTrz/yYTwkwVwcbEdSMyvjbzA9xrGOWqJcMPiCTaMIJnN9s9La/dBpUgAR
bN09AQ6bDzoK3XGurm2srsWQ6F2qe6hznuUcGpMbfpwzCqnV6O1crYaXUW90Rb2QsMMXtxbizQOP
SxlfQfbRQKsCZxuFxsyLFc8MK42L0ql1nkbtwwCJzpCqGe11etoTyyTc5Bh//Il7Sdml0Pc99xp1
bbpWikNpMiJRkSKn/bAMsO1y3MDBV0dmTWiJiOZgA4J5EM2+ujKLeMyZL6gsULuelfcxLECudmEA
AtF0qBHJcOB0GpscF0S3j6yERZMmnBU7DSvkkkta0rmvKqMv0yZMBfyYhROl6OBMOI4Cf27swygf
d5SFn00h1ZPHZ9qmctAP+kn1KbOI2UtOsf9g8al+0i0DPprwdPya4mEa82O4BNtEwtSoDVmXu2n9
2JhcK2NIrfvWHz86eyKJ1Y8C0Lz289OCHuqU9QoYPPL0p5XrlpnguOtij9sZZMW5zp67IpP3IpvY
hvLwP0tct24geU5H6dmmC3tGA0NPD5f0LuXfKwsGCaFfXxxg5spz6qeenXdmyOhBO8sVzn4aTOeQ
GLZ4j/BPwnfiVUUH9t51kEV4Fjdd4hT+ptTtn79RvWo4wyh5RBjk7ma3hXye9FdNc2kX56iek4KT
26DUZmhwElfS7Fg2Zt4uzYzu5gf+3htFfJCqse44E+kDGl0OyA1hz16xdZSQk85JOt5Sgx62Rz/1
bg7GpzEs7W1nzWtCtVRqPQCmmvDrokkhV0JdPVJPUZp+hpmXwaiZvmzTAX5G1rSH7SbTj34+1FPw
u8zhwJjl8GcaIPGUGK4ORtOdijz3d77YmnRUN01uw4cK0ZNo/1slyfvcGzdQ9rTFPCRtkOnoby55
sGJ80GCvyBxQw+p8z+Z83T96Ga2PNmR6AQ1+SwIt2SgeAwMO3+V/PgGBXI3V02y3T3QSj3kU9KvB
MD8tLtD8SkZPnVJn26iAcwn2aRB4v0RjfA89eEuXMRYcSLZkUH7gX8kpvFodQPG2s/Z5CWsqjtud
N/+uWmD8MiLONRZb6n8mkpvuOseUpjMH0JGHxnWQu8bz0jVTfuvObb8nl2NvMCTWOslj+iwAUhKX
PX8YAvmn2PAcWPNGBsPXHJtUxj+8yrh5abXvIfatRraqa65Ci6MTIH0jnojs86zgosfUw/3VRhQO
R8uMNiahqrJ3y01Ar27yg5v1VkSNOqeaHIJZigOi5nGbyfzaOyFpLxSO/Xdc/a4CnRzw/t1nxk/v
crRxiSdPKcd3YUev8Ifekno0TilwwlaAM+A/TfGaqwdzP4ZblLV7Z1S8TKFs4RO2Lthb7xEtfidp
3t7Sip50Bt7wwB233iSK9wCvlfghK1xCeimbVG4hp5hK/QqYEo6hBc1eL1/SKjrYOTdkH1YcxifO
ialzAifPXRy+fS3Lcxy8kdaE+ey5Jvfi6iNM45pCycDr2be/g6EUm2Zgp9sEw85vBf0ywceVo1nP
aGVMCpJ2lT9sHCYubB+5I/tzs020CFeeVDT60vHkzt2f2eViMNovgZl/9pU+urZ9Dkv4L8AB99yT
0BxqDZRSf4Syvha2gnUXYztnyCL819lKnwZixjBgvQs4+k9d57t08t9dhxIOyYO5v1XV7yxcDmlw
5GDUEdPjlwc/9cHjO11LdMRsX39LlbabliDLHh0JZy9t3Vl1zJQ9te6riOHoWHKfJHGBBGCi2eh9
qWrwuCnm+JD7PtzzXDo4uFF4EFb2Blr3T2KU79nAPsXbawcKM37rFNDLTB+v6XlK10RIhpZ/oVNG
T4H2nl2IjH5XvUdW9uGL2tmaXfpSBz5WRH8VV/bDHPnPhuCWfqqdkeAaHKCxfG9mSvVdwUks4/li
b8QEJ4kS+9nhCX/P/LC1Kn9djDwOSLTEU7gxjahZp+6LX7Bd6iTA87iy1lj1iEKL4jqMBhlyf2hO
PsRvKuJ0U3vfGGlOMBGE2hRsorwNthgCWmZ7PjrgsTkzep+em+Apc3J2+2QO7kurfBe5tN9Y0QHJ
g6tdSuVss3z8jnI32RpJ9tlWxafrW9nDrw6ZOHloyBtpNLqsvPPV6NqfJgguvnEky5PiuSeATBeX
nwG0aBB6fGj8gJKFxVP1SERe87vEYcHATGVBUyIzajYba9FWeYvAylhUVoHNbZ764AsO4bc2Vx+T
h/aqmBBgieKPQY2SbCC7oIQuB8Hviuws47P91CUUmJZ/qUgxOLDNru9z4CrzkjKPbeRb5G7oFODj
qhYxV7woujpWk/u5BEUazfaZheeuMUjdOtgjvLtxWm4BmdrMvJnZJ2FCYRgLkSJ6YLLDt4O9f8I1
c+ihzEj6BG2oWIR1g3+K61eFVAWy2kYuyrEZ9xggy4dCxtFFN/rMVgStjC43XNes3diyY5E4zPQi
M6tbee69xMWs6I0PAdxavKxyN4UWIJ5MvNrYWR5o1VFByKp7l5vSKXCNdl83bPzhIoP/6op1iGEN
4QWvmEW6ZvHz5o+MiC1elGzhImczJJo2fi93DiuWvee4v7upXLdIVCgeKcarjO5XQOItHv/edhLV
Hqqh9V4uUjj0vo/u0jWpFmHc2PYvzaKQGxeZHCFqZlP45Xjxpk8BxrlcoJ5D71ytErN/HRct3Rrg
C066pX5CP5Pz4yKwg3fElW2R2mFA+wlCNHfM6G7tIr7LcCaNmPAsDyUelVKerYsmr1yEedjF8Mot
Er1x0emFArEegzCKQHN3ZDiFJmvR7/HNI9pcPzHKx94xS9w/DO8rlH0V/eajcWzVKLCix2jAF73f
iOcPw4RctH/5kD3YiwgwW5SA1iIHhFn1My+6QLdkWRBgEOwXlSBrxtda9Na5CURzN1TWD75yfYK5
zhRmURGystpBjH5l8aTO5blvqvyXWZkvFNE32J+cNy+0KTW17oaxe4XnqOd6VVfgABacTcXJKUNP
4SyKxGmg1jIdPJ2wPE6Jgzf9Yxlb86Vt5Uvr1tbWZD4aMk+++FVxqgrnawKzfQySMb/N2ZHOlbj1
fXrPCFEc8VWMJOc064XWCdZtIM2Nm2bMTyyiO66qzZUAveuX059CkeO0RDw/DYP/hhDwFcjNfDOO
ehFKYhIkAFm/KGJmo3MmetzcddpR+2TCc2fxlF8ko5+R4CYyVfnP5BaclHBY1j0yy1J0P1FvsIwE
J7tTuQke2rK8leYmyFit3pJmDFbsbVARF48uaG8IfctUaVUDc7pzeK3tokWvSY5gNdSixYbCHtGw
uRmXzOjV3PzJFj0nO0+0FnfSRdtJ5hm2Jz3ou7oaxR54/g6rQX9mHlIyFKmm7UDJMbNkve/Bs4a5
yURcLQdk+7urCZfDkOrXM7zb7WgHPMclK6WG3D+Yb5Z4dgV7SOAhdYJpg/4h2cxjcMjTwDsY3qVY
1KVzNFobppT7Tlyh9wZ7s9btI2goZ5d3tDgTYzvn8MZF9yTSNxk5uL9b/4hLWO3sEnKjFQrcJJDW
pgWHoYfpQKCOWtCUvjWLfNVglr2Rvgv4karUug3hJ8HZWSdGRAwqEPDdTQZW2tZUULsm3CuLzsY8
QkWZveYol5Gka5onhg+sxrr40cq4tktvDgmNGQ7GLIoSCe8dizFULcpo07igi+H2xqt50c+GfGiD
qgDLlM0/85JtCFObyy6dgpBQw90k+U41I0pbYre16ThvVMtwZarf1TBS6EcKeJzc6i0KClAGrJtG
i0lREcfjS+4Pl41JdfcJjH9AuZVJaAX+MiFOvsohB+/gWEB8yuU3tra7FI3c1jafokXWq2bzkqns
w+jwc+AH3fQ9uQUQKSOssha9GPUooPQhDmAbCdCpm/KXFKfGbmb0TaZg6zeJvZq0NaxsXMLoEhax
cL0ohiPyGgHY1BW57+FS5d2aEOtXT6gxWwTFU4yquFukxXQOt4ahbEDPFevIMj36ZUNM0GuepEZ6
bC764wYPsj9yOItr9bL87t/lUIJJ2JPa8L/wTXBoKLKW2ox+qkzxFcCDFDbVfHNRL09d91DSklll
zmCQBMt/e7oCmtRCKknCV8dPx4cIl7O7SJ1lxA+lDaiJzgwFK/P692OWc+znf7o9xBU1A8fjPB8s
wugyE7ssEvg0BkRpQMrUAXBss5pebY8DSruIp6kp9A4i6ggjtfPvtx7+60v9ZmwGvSYKCzK1+lEY
afEgxgS5F8m1keg3uWivaxP0OP0MHuVzwGlp0WMzMD1FizA7K9/ZzZPBHeI/uoi8zWTQrUswGxN6
3kFbdjlMAoyZ2/DiD++Jlt7OWhTd4cCBA2dJcM4G1rEmY3Ng2tAQq6HYZpACOhHR146cT2F5RLxT
Jz2xDQLRyCd3H7lWDLyKx7OAkrQpGePTF2myi9FOyWYY0uHNg4cK0YQSSm6/c6AxtyhMFJhUYb0b
gXlrRxZWCr7DuuuN9gmJ2ZY/9leIvfziMAS4OtPEy0IcGRf2z3YX3OdObLDxmKJd7hVPJHLbY5Cl
zjq3E5aRgzdfOenet04S7MwsTU4VJ/ogbKcn5Nfx2i/joyvy8lKpdN1C7Lh1xJvqLIkOTA3f+cd5
oVAnpa3Br//YEyTu237tIBo8Nl7dX2aeLxkECFb4pBJ1upRKSs6T7jxd/n5xsPWRkGaGp/uQ+yTf
zIBHFkAS/9zA0sXwFrPXHjklVdrdCR4DjmXPD+AtX8yMvrZJRXNXRzziPe4atUrEqbWrL8zUCbab
oX1g8LjrIOOiCMmjXT13jD2hRN1NebczZ2d8BBlGqJ99WGvecxOIOWPzlK87rOCZdSaa/RjE7nyR
kU36NK/oAXRIV0JT/PG9Ib1oPicIBpjyUZuoymhc552sziX7WNeykktZq0tScSbN5xnDddtPO0bd
0xrC0tFCH0QL0DFvVNfrgzI5xiVQJfJAJX9KI3gdmKTCSY6jdQt/aUc1Z74TuX9su6g7TEnwENel
s6tEx9lW1npTl6w1R3tUe29Q3ariBT/MtrjOQ7wD+5zwdxxzP9SedwCZz4trIKugMqAqhtf+kEaw
YSVn3hrumb9ujUZsHA44m3xU6BoyliDZVDcbERDNStLqoQvgwgrVHtMMyqVI4Wx7TVQe53LnJjK5
Ynrh+A3MCcxZn1yNpB/2/LDfUrMVx79fkqg51J3T7n1hrNzOG5iFAsXgN5NUSX3OAq/d56SY8KuR
EIjti3LS/CM8RA3dphinwGYmj+UiWABm1pWwAxl+ZGn2wWE222c6HyC1kYNJuUd4U+Ty7pnxcrOm
davEPDjI5bGEZ9kRr0hMdL/iW+u950SpItJPzxRgAEAR64CC/KXri50FLyROMqbsqXVhyuntjaAZ
NmlTwbONvev0l0qgWrTjgbtu8u6TuWd7QVGRwH2r/8BMVSy1xmCdJeRQeIZU1JST6doAhGeWSIPZ
nwMAhO3MDT5rDi4EaC6hIXe61FsbmI73ISWNld2FzZvHB5t8Yq52VYeEEHrFCwiEk2uiv5lM1gbQ
Zm82LtV9XZcsaYFU34m6AeIwAQtyE3rNPbqKdM4f44TTMn2mYUtDcVO6EoU9yBQu0UzR1Ez7yJwt
dtgouHNNdScqZn9t2CHUb4/F91C1IWHrSL06JaJRf1U5aUsoq3dW3EpZTs3833QBwMt2Ig0Fynul
JFRPxo45necwunlE3IekGy6ziKHoB/4hSigX58YMB6F8LC1XHZMW4l9d5Tst+nRnq/wXk/MCQSZY
T8ondM4YYHfW2LKTKfWuMSsFDC5eYGUlAW24Q7R1wkeyjt2poQBYk97ihmmea7MhMhAvZOv6Rz50
4RzeMFbf0gbOR4u56ZkG5u8iGYAcAt6m9RJJetw8RKNtX1Y/BofyzpZvgpzTPob7XxJfJtZmvPIT
5h4WE1sSvr1TI9kAZYRv3OMutd97yPVGOGlUb9vE1is/lIeaZaQuwGy6dLP2vdNcGquMr7UnLzBY
AD7wW7dpHxHFb7OyWrdxi3PVtU98h0FPjJp0F6F/o29oiKFb6VK4RsPXGChmnbw/55a6cc3SMwb8
47CEXPkWEa7WbzkckuBr5Hw2l9IgT3fmmrlFhb+OrHUwoqQKWuKlRsDLIARSaM3zhbJYc2dzm75S
n0g0fRKIdEdlee+ONtHolch1qj7/oe/EuxNM3tmwo1s2FwldfU5JCdHbGfQLMgPuK4+xTpf6N/Al
o9sOA2jF3iMMT2kunZPfxWyVJ4NSzMh7IJ79di+NGNBmaK3BRT9TuV0Ek4z1WxgCYzB9Bl1KcBID
Zc4WawByapeIYyrSDKpf6nmWMO+GISmBZBq7TPWnhMQWH69TGRnOpnasg9WXr0HjcFf6drok29aB
+CDuTpE8ncFzBzSQGOmbYqsckJSeDxy+kWBWsnpCPkQYE3LLuucHvCacwvHWYe4PEo4VPIF/3TQn
eCrfguH2ki/4Y44elWg9vMnEaNas8YGkhG2yIgI5EAyGmWKk1o+c5XGeJd00NflrSHjjZkPTe9zq
nBeIjQ746GOusVJn5YqkJ+rHj7PlUFUN7GCy4jbaLVmR7dijdgjoBxDMLNeh7F/qMBWnQHVfmDjX
7My3niwfOZy5q0on6sIOk5MxHX63yoGzxP45TUP7kklmymYi93keMCoJYDXn9fKNH8mkyZYjJbuJ
nIs228PZ89h0dDWbBlLKdQoJr9Td2hq8bTS4jyL5GIbQOfUjp3xUO+wMe/q1odQc2jHNRQMZ3aBB
j1EE3i130TUiuPv0MvI0opNvfdp8Wlm4Nb3IvoeEGT7BEyTa5ZWvEbODAs8DjX38dp35WyxJSyuR
9S/kxv6it0qi4r1puI0iBSb7lQd7nzvAmtLVBIPFZyUuOox2/IDXcFRO2ZBOu1YOknE7gxSG+Bj4
Jq4ETkNOcjRjpu2Rq5gfD/ohbrt5Q/zMhrLDX9qhqx9EbTIiQkpOSo39ig+5lyuX/wRJJe794dtl
9Gfb7CyksB8nU54gOm4HWjZPHoatTQKmpMJyalXARzLoP24zgiZzk3wjTPKwlcmJhgG6rMvsk4IV
l6S1MOTwI2UCxvOD+/+8KwnbnuTkN/sSAwbM0Pxsm0OxJyiPXqtp9pXmUF2V99ECZoyYD676yj1K
i2r62LFxQYq28YgoMNjg9aLkyzATHgOE1RiIO8uGNEd1sYU4jIllP4cM7I4EpXnYTwWot8ggD1b7
J9nxkdVdqq6yIJOt52pTm76/15lrHEJBxMh3YUx6JKqkb/rbuJ/Pk032dQaB8mwpLwPsVdgH4JiE
apyZHwxg7FNsVWhsGausRMjsFzaIukN2Qe94afCZzunvFzKVxS6uh6fE8XgstP6FK684ASVnWqTZ
nP7vuyr/syLK/6XR8v+wrCIC2/77raJHE/0pl97MP1suS93mX/+FCO1n8y///FtLQeXf/4F/dlP8
fwj2nAHxQFDeZAut/+imiH+w9vZs17WFJIkv3f/spnj/WMibgc9sm26GZ/9nN8V2/sE/QcBbmKYU
Hv2V/1U3hR7Kf+um8N/xCaBYjpT0Ek3JH/W/dlPqgTJgESjBQIsI2jhufaX9dRo5MNP4OPIp7M95
ZRwswzdWfErJARYGk8ciIiHncU6T2XG5AQyuhlmaCKADtEZX6HHx6diqvEezCvgD49vKaCHXlY3L
4ZkgYjrq6aTqajrZatjEeWRd8pdkP4jO21d1VDNWjPfMyWKoYXZ+ynNna1QmsNlRX2l+jTjLNCC2
jnSQm/6pzFK+VMommMwCIfLnR5NoME9f9wT92zvpioUi2LQD/iMIMDFfJv2VsezbG5wF2lHAOx65
+rPdJLATZNcAGrbLrdztMiArRseacVbyJsjsOGH9Fti95IbpMctlOOBrRl7+ju+K5n5mNxs/PBWk
/PcKZOLKb8S5d3TxxpHxYZjvrbg3b75Tltsk5C4VjYqtXZavwsbQ28ydEBr2AvAHROpAa9yOY2KD
DJYczYNdYbYWSltGFn071qfAy8/5RLVdJ8O6rgFkuT2t87BiOhTHXbrDejJQzayh5IwFSClnjvZZ
DXght/zoWMYyXU+07akoiPhceRX4XsanvDT66GQn5p+RRAmOmgmaO0qg80Tk5U74XsNRC9eRYXiK
N1Ukd6pN6jUZr1vV98Oa+rbFhaDYZUBpzjIMqPrSJ+V4Zd3Ivv1WHEI2bufsa0VkACIvMwTb2mnd
d5s61IDkBUzKCtjwXeOM7mJK1qtC4xTNEZ9tqqx6z5Kk3wptPE1lWu9KC8tlkLfk1ILM2grhAPoo
wBEQT+LhyLzw3ijzb/In+iijmS+yXapL+gx9tLwL2y37p/osU8Yvg1cOZ2wtqzgNOMibtt7lKuQI
wIus072iG5uv3bgVa5Vni/eEtzUw2/iAOKzkBOx8uRnxTxEFrPbncjxNCTjx0kRJEfbTOm4IwmhS
LmDJsCAHfuTx8Mej2bs+kMQmvLqNkisL/yT/1MwcMIZ10UzRMTS9mm1qTlApAHpaCyZpOhIocm2g
tLa3YGHyjEqzAfXYpknMaNVaZQUjOEtiGqmXRmpatdbBnWNI/9N8z56XNzULR4Qd7BTDELz8ksAf
U5M0J3bRuPCvNbLCY8imSZmlcy5N+RVpr90OLG+2lZvCsM1PKu5gNs5AfLMwnPZjQVq3p+zSdry3
rcJtvpd7QMLvUTfF+qfCqtjPefvJhhDAPqnVk8fcbEFOfhcpox96/+pxcsa3wkdrCdnGcIMLBez0
ElqNvJM+rJEkT4I1Y3oQZ8gh2e+7r3NuGVsXFhaWM/XJxFvelx0b24VFA4HxUiYdXtoO9XJFmtsF
oQDri2QLyEpZUT+F0kMG1j5XTcJEgRTiBPY1dPndnZx1wMJ17yA2yxr0WU3DwdJA12sa8GwGIhyp
BKNfcRGA2VB39MRV3lirpqMon4ZwoVuvuUyiZpiWej2NveeqlmS/4drxgcnCjQueW3lpsIelVcHp
5TEpFXuztE5XVavgTrGBPNoBh9PAN8KnWC4aC+h/O9wnzb5+q/JJn/O2fDaHBlWnrB8KGsPsa6zq
rh9S9vQ+g53StHAt015i6UQagotXW+dyH5fTZ0qs/XlgnlxMR/Kg/WGERrgeLee5txKfKTnCp1ji
UbYLhSmGRNAqbIPfDHD1IYdNy8+Ab0GcVcOJjKH0ywfb8HcywGJSSnI48rtQjEKTiWm7YFa1DbLg
PesleCaVfw3UMTcyNKHH8+QnIQfKyyVCsI8dTRotxhAwMUrBIwACS2RnXBLDs2Hzu1OReFwzVqw/
ZmG+ltOytBQBXSbTUtuUqfKJVs3vVPFOSfJanfzBXA/9IA9E8dAH9eFnGEXVLaijVdRZEfLsjmOe
q7k8WprqXEbso0ZbMPjxahqLaN1YzW9ISM9pc41mVi/OXPt3NlHUPJB7ANsfhsU4Vgfg44fCOyeU
tWMd4yQIWBVXhPsStyo35H4uUpnZvktSrtZ1taKONe9bj1UIKWkf5nxP0mjvTDFahpIZvJ961G0c
s1051MGQbmjWVtykGf24wf3fL4TQkx3zC3iEZkd0KKrzbUuhcVVrCvIYplKEvqN51X0cHvDmUfBT
3P6VUrx+R6AqSprHppRsBiEq87MaYJsXlgYn1DWkUHICKpG5t0P/rW5Fdgrj7JcqUY8U/s6BlU8+
F3gySyXKgxwsojdinu4lSKdjbERgAgwuNU21ZE+7XkNpS5FTtFnGFVRDzlPRxpXtL3QnxorHP+EZ
wo3rmG/LtkmZtvc+5TXgrqvKB47gjXxLzZtm4rn3hFOuxgbSlDENd1lhWCfwZSAmTSXvCt/YWyVU
zmm4sPxs2Reueu0YK55xtIGmNLgPy2/lQEcrAt9Zt7kv3md3wExOkkH14ckgoM1HyLyw8jYvYX4b
rdQ9ZFkRXZO+eyBTPV/+fonG6aEZBCGCYYiPBGAOJfBCNtkOe2sz2M9k16/jKk26cM8MjtWJiGsU
fzahZY/xwY30xILhag6Z0f7Kx/pX0RoIObBvXf5+UUjq09ZN9nYObie1Now+UJbNwz2hHdx7jMRj
33y32XBxua8eR1s9Nk5m3zUksaTNZMvMsidziQsYJzPHTRZW7s7pbHcr+ybfMmFgVE49pQnKY2xp
yDoyeddvAWRY69XzzIYFy8j+helI4Jk0zXS3czQ0UoxnHz4RcRU9zbzpVF4o9l5RvJfuIgQKxeuk
J/zm/B+OZvPRk0CdeBug1HIJ8XoouijqHFwTiHFtbDoj3+fxtItdt+QXVbzAvXgJELjTJGR4PGTe
00DCxqyi5xaMxrovozcup5sJIAopEmsLRu2p6sWLwdggyx40kEP5ZlP4v9d5DWBKTl+8xgGnt456
cgy/20apkEQb2veMdt9ajb24ycnywZAMLVVqgQPAdIyj0bsOf3Q3f8G1RG61nmESKJKOeBBOpDuT
+zLjSSnG5U+UuYsCGWo6Sjmo/o9FXH2wJU7WhqBGEFJVBPMLWAUcUGUW94YCQt2R0APlH7dUAFpc
PlFHH7iDpP3g2cGppr6nvfRrKpKfeC4ZfZaSkip6khWz0UMaJlSBtHHLUha7gQPPAWtnunQpCu8U
SPU6e87Fbt3dICTUGT44j5nHNdhlg0XCO2IiDa+I9+q8pRU68FuhurWTMUhEtrsuFQQGHqf3wrBv
JVkJXmfTiT7QaUw5S08sDihf5uJomiNADq+AYmZFF3wC5IGWL4Je4rLDfLGbPxEFzAOPkpPf5voM
pK7j9+0htiv9UAmX6GJII4SkDhU68g2Pgwn93Uvln6ZpXqLHvrersxrN6vb3Sx3kH5R0bkYmsvvG
jZmQ9w1aZjlYDwlbh1UF8X1LkkQetP2riWf7d8wtetXQZLvaI54e9ljDYlfmrVuSistWqW1zIowq
Pz1nlpi5H/j5jnIoobCpKPeCZMdDIxRLqHR44bM6XQE7hjvD7lKiOpLkjjfqy8hidxVg+1m1pj/f
0lF4+5w9/93fvyzcwrwVADG26EyrIw8U1XjGkTzgug75HkQ8H1ZTFr1YrqOghKJ7Cdjwtknwkaii
XeHO5hNZOTzVGmdV1/m8FfQ/TQO/HkmUy6S6X+bgmJvERAoI5xxVsQkQyoOMyK9gShZvq92p385e
jNVrxiLqL8hGewZractHat4fzSgJJ6mAyXj+XlJZ40l7AUl6n0f6oECNrHOY9Xu3JO9getN0zBrn
sVRMXXH7suwYrW5Dmbnm4U7wkr1JNQ1Q2Bv+++FiPG9bFIFYxOmzWUdNv39pTK4SVPXPjO7Lk6Ur
WMTVNR1jf0P/n4o/hd+IDzll4xuzvIYtHcDqUofQPwoy54oFnpV89T1CEG5ckHtjqLIUxbdtEN6a
kWGhT1dx02bU5INaMzYLf40Rp5NJaE5ayBt7+JK7BYtzF8bYQ0LMlOCzgmXdROjWkN+C1dglz1pW
SJa7Q2h+szlLcyCcfhxRvBVt/m4yHlPtqF815c1U0n9pio8B2hP3LLLGEzqdJhI8tPR1GqjgtuVW
xCaylLxlmMMr0XWLy5AE7a5R37Y88MO+cNiT6yCb34Ym/Hby9ppzwaaIkT8S7MCcDVMszvXLNLIL
I9fN8xIzxB2M4evA1YdukvPbbGt+X+rhvQaaVxvcAXTi7/hzAf+LIWY7s/87keRV0oEJvQkKaq9M
3q+ZGBiGd1jNklfVOIRCxEHiGz0O0fTTJJXc1iK6lrkNxDHrzkllJne9TVKFV5PNPrfbsv1uH9oK
LFJgdF8dkGvEtzPUpAwpZjfsG8Mk5+FAGWJg2XBWmT1b0hgrwbI6I78SdoUv9Y90XI4Ls0PEwClJ
dKZRcuka+F6RyfRMz/CrvAmCBTteIhQ5LteMI/sgzqMtB8oB4TtDFt7oaHHswHuTVsIH1ItOAIs2
jo6/aPAfUqqme8oSp7GO5aroePPAmzmOoTyzjSxfuWoSoABldmf2sdyH9uBunYHleBTne1d0z7ZI
/ZMdMVcI+A7y721/FSmBUvq17JLG7jmJLAhKYdqfu2DeCBwFJA77ciOJFjSE3I7a9q58bM7laDyM
JvaCf2PuTJYbR7I1/SpttW6UYXBMi+oFJ5ASSc2hkDawUGQk5nnG0/eHqnutlKgAaVe96U0OkWlw
wuHH/fg5/wAHlJMglQaasYa2SkzOD9kT8gFHhw00QThy6bHwRm1jeEWyHow93Ab2LdSid4XhS0gx
ad9tepOKXd7UlvUWDincdYFlT4bcImf5ZEHhiX7bIvYWBf5tULX1fYB9Y9jowabQyD5sLbeJnqJg
jjPsmjSE7hNDRrQniMrVkNCmQtEZ4ncTPnvyOWh8edtF0M+QtucqW+sUW5QbtLVRLWhUIDOiegvy
eHQ8VaIn7+2xBhKld26jYmXRUXyU9SLES5jOf8953aKRzO1C7E2yvFv4CvktcL6zpWrr6e9+2AVv
YFs39P09z4P7F6bhpjASZLlezBa8HA4aHNpPuQ7nkE1suBnMJHhGq4lbIx4s+ByEDq1O4J+FhNsL
7ZXG8h6VjwyEdCfyfdmqnpOiXLirPTb1Nun/jAvll9ayQYJcideiCa2bzvtZRH5zCC35h09ZG1pp
gbVWCqa9yOR9jTibOnIbjIXXAK4azVVcwR4IAu0+VawzDG70NlqAoUUdU7Pp0Q1J1WLnNrG/LoHb
rMxct/aGqsDxNmi240lQN/2fla63LwWqrDuUhw9QfaJNDsYPTi6CuQ2fK/OpowCuAkSMr+StBNN9
jQmn57SB8aOmDzDVndE/q1PHbt0j24EHboWGZNe/lXLkb71cPzd9L6+EAalJbokR+Ft8ZX+F1fLW
d/FwGiyXvAqcbptZr6U/PPambOJQ1jpZfExKVeOCRjGAy4NLkzkh4edbCKvTNhngINAW8lbBfIDV
DmZbr1+gYLFjhN5b6/od3dqDBxUGdvLk5Z08VXE1XXdCx+ZyV2mVE8sd5SPcH1GyQAjP8lksY3iX
jAHA7wxSFhqh3JLCWtr5HjCmMhzuR9aSr3FEGtNBP4hhNRiy0/UuDLkJL4L+cBaYFqy6Ul1x0YjI
n9Jt1VbujrTxm4nOkOOHxlPWkfaWMhgas7tvW63YZzblMBurwNTW70e99k91Y3Kueu1z/Cr8b27s
UiLkThxNiOyMSu3BrsadErFxtV757E0Md5fzGByH/27G6c4SvbbpQcQzv+IPUbnvfqa/Trwh2riQ
sOycZnRMo02BOgZCCi5s2NI9RzdcD2FLRCFRidDKmH3jMvcLFXX0nwV5Rum2ewO2K1rW3R9lwd1T
Ks6G28Jly4CB5EoSrwIOCK9pzX1kCwchH/A5UnwoEiugCNDcwdAgmwemCw9VEreYfcCUL1kb2HVw
jcEV3NATy1GgfYFT6BCSN3Ts6GoRkzK2R7bR5JD0QOS4yVJOi5GG1ShApap0CyMZ7QBuN5xL8R6M
Z/hY1wgDKGaNPik1OvJq7I9sgrxBvXOV6bCmKsxewbVprNsPSNIcKFawq6HuZVwnkJovssA49FJT
3eD8QJLTTr/DA7obqAGMCWnn9gZbW1wf7Vw709uExawhJSKNb4qmvrlWQle9wX8u6b2z5Vrb3ssf
sER096be/GE2NemV3x58HVQQdEu5NNs9HS1lPVRU2eT2pGci28UCGiWgDmFsMeqqaLv3mMuLFzdO
HtOEU9oDC7Kxm0nzkHtX4jnQN+AGCzqmnP8nz0JasCtpD3Yx/I8x789NkA7QLW8TFwlbzQYP24Z3
8Ms8PBbSl6BmT+tCixs/aK41hC97a+VJ4yhVh5NTT4oJv7PdmCgi6qLht9uvEDTA06XsgyioHkGM
vWGus6lL+61F4VVEMFND0OFrFWnNkoujXsGIU2uEm1x0cvO6eCwKHLAQvi03RqI9qaorPQZst7e9
1n3HzQA2ETtuS/m01u0XL6hItJWefZnKgad0767G9pQjvV/CsJDBcWP/8KSX5UMpqQ+Snt2lqBOQ
EjTT3B/LRLuXCr3aI2qC6HaD9oe3Ng35BYFijlJsefmOkF1QA85cuJ5o0SOR9GQgUbyOo+6xtTld
gxamOa7SOhk7mRC1OJQtOUfkHC+3nEqmHVJ0lrbcNMttysEGGTvpXgf+47rtEJTjKPRPIxKw0Cwe
cxDY50S10Lvz2xtFhVMvTPaTSAR0Fdv4mKKBu207rDIa8N7HWoqkraXC6tAMd0NtQd3rfnOPNtG9
aE2UU6rqnI8nS197SDdjrzO4Z+5Tp1AGiA2plCJMPCDInNAH1X6alZkfqSs5iSjCQ6PFN0paFg5q
n4gA5bQI/BDeTbEXVVZN8qEc4da3GLLPpnTdO6sy6mMWAWfzEkE9ilM4Fx7eH3hcJEDfG5MiA04G
k4du0kMlRpHIT+Szh1Jy16T3ylhma4VEpApjDLOibF/LlGYH2EdpQs0UlYFn+kKAVSKbBj9iIXiH
1ysAFwd0paC1J0RdHCIQEMTd9wT1py4C3m9TFRwC3A0741BRyY4SHHZUykk3MhwtQ6GrbEJibdX6
Li09fLtoO20QcvIACKwwcbFlsznlQDdX6JfjFRGE5JqoyjtULVa07vZW071lEHJuO3JpW87TB6sm
/KpuWyAxteswaqh0ke8CVBbRK2g2piQepHFiJtKQQAsad9KhadH8plnUxeSfVoh2c9XLGM6GGfGA
jV5ZCVKspN4mIPBWPUODdqXBAUh+ZOtHCnES3+9trldg2hTkIcsqwtoExBWg7fYZjY4/Ai5uR6sM
d1hlH6xKRXqdLGarld2O1BzBpqSMKTT8NNkbB64NQyMdALvSYjPiNVVLdsg22vUBJlQyYHuHT4Hc
lnQIOAvz0K+QWXrF6PYjVrDfiKIR63HQg45kjX8qIgWpJwTIoEL2diFafSs4PtkJD6xHZGr0b5Xk
FtjkyRtKJlgY45HGzhsig6fLE43VII2hGvYUIh1UdfEup8B5kPIeHXfTyFd0Le5KRCxXdYu0VRkZ
wGxr+568Fb/e4S3WQEYqymsbIYaMLu+NPyApYyEFu6lrm8wmvRtU76eU8ZUlQ9ujTPJKLgn0gVeL
/Azh6NCGwUZyzWFHRW0S2LXxWrX0nHLTBGECzoNkm2rS6AxdM9oHkvSdZQU5Sk5BdbsyPcBuX56U
b1HiUi8nM0GREgCL26ExnZ0pnrMao2yL6MnRhx4GUeWpaRLqxj2wwx427WA1VIBTqKiG/tBUxruQ
cYALu13PvZcrc3rIaUWslIJlKksBbuU+aDQwSj4uLUNl/upk9Yb2FVavHDArStIA8T8slD5X04Jp
JfGhJ+OPopceVKt+7zQqBA2Fp1XXAunquuM4tP5ZsR9judCOseAgbhTzHQb0DXLo/RvlG2xluQrn
oLKeI/8+ScAArjytvLHUtNhHGsYnOV3NRyN3HwLQEgCTXP1cRqP+7NO4g4zwopEN7eGLMI09cgC6
XYy3gmvESm0leP5DLT1KPtjkmC2VVO5AJ8Y6mFXmYAXVnbAY70///CcqpP0J6zVQ7ZGHZtp//0fs
IcCsdhWYj6Q2sRznYhSTO7Ri/AVRXL9BHiJx3AYYlehrD0HF1t9Faleck27UnNT8rut1e1tzi9v1
I4VGpQrDQ5ZxOaosuXn0+qp9dF1vr4agXkvvuQvM+pSOGNyg/oOyHVpUfhrJeyBMIJvq9jXMFDD+
FldBLQ7v7LiTsTIb4ap2aHbRSeD7DiA8MytUHbtD1gxUUXbQ/F6m9knmAeh7L5IqcUzR+XeWutdS
Sb3rq9A7BlF9qrNCvUtM+Zh3Q3nUPP2jhnqxa+RmZ3YdVi666rRjt3NtzUeBm27RRHlEQn+P2xXb
PPIhYNxBd5n6lkLNKcvSc5pNqo41tf5SY4Ns8x3VjfTQ2iF4tC6ZpKvHl7CLtTOQ3/Ch8thB6faI
tlef0MPytnwEihj0i/gU9Qc9wYOUQmkz4vcwFjgM97j6NXoirRVKsVWCq99Ib30bDSRxUdw8VVX0
XaJLY41RzMxQjQ7D4SciFpA38+RlwJxFwim8Bb5HR8aSYWN7jgqp5RDm8k04+bvlwLcLbGxCpJfh
niFUEqkm4LgmXwG4gf6I752cmWdkwOo0/Db2AsCDljW7Vm4fpJYrtJ9DsPRyUGj1ra5VVK3aCeLW
P+e5pjkwzrx1A0LHspuXUIFQqXWi3dNSBRyR+zldlnS8L5thS4EEyaxOh4ANVjCUm+9+Fz1i1VI5
k+qKW8JOawSQviHvSKrj9sb9MSAttEtcgBZDjRhC4QWAwG3t2dTG/DZvD0iDPcGn6YEcUf03GgUj
qhrhC69rdmKwnuukfYr0GvlcEwsxNAtMcnaC0mLOpS6na6BiTS5iLT6OqaCj0EgZ9D/0fCxT0JgI
juSp7l1vmu0auaTJd5UmsJRvpCr70fpF/IhJCL1y6bVNhnTfjvJdn8j0rY2BC6SJfg3a6tyM4rNG
vQ6pKzhvo+txFkvf6P5zecttGxN1IF7xgMlAeqvjNyxLFNPkoIDOpjs51/6VoeNlLYZs7fWUSJKe
r2YFzb3iAdYzvfQnQoN0X6meDda4hsBT4iPJua9K3DgCSKI7JQBW0SZbPWKnpNjdOXU3VmsUWdAl
wOplhYIyasfAXKdrvoIHA9Xd2vcPRQR+Qu6NrRkp1fGff6lKjA9BrVGzKtF0QsqYvxTaQw0T4mYM
kONzrYnEy/U21mgn2957kyMnrKJMvlLj8mRU75Hm5h+go29oB5+LHj+xLm2+AyDAB6FFfczWX4ee
36Fo0UetTEBTLvvA6/EJqYKoOXXtG9ZSBsn5cEcTbCd7Zb7FLashl8FCpCs7qh7VTQXA/MYA25BZ
EeIEEaBybsoQkk5DW9tPEAT/xBvNCalKr2wtMhxZwBwLzI+qqKdMSK52QEq5fBlVjxnoWDSgZKl7
qpO4TgXdxZCkHFnSluAP0EKpScM0/6RQyEY9SEWOBjSqnNmskXB8HFHs2rp1spNtV9si/IetdTQi
pRNMTHHBdbCARLLCKJedkqoxukLyRrVIrXHeVrdsw1SEIOsp2LdyUc3eEQR+a9rKBGJT/LQz+2EU
CEbiAvzU+Yjl9433KuU68A1MkJjWSST6D6Y23GaRZK2QiURZny8o9GZ8CmSEGEoq5Gv+iNppGXJu
UZRBav5bBVmLTGz8A3E0TOqMyQtc0c9VGT9FhkmlHvjugFfolgL9SiKbXmPScR+ibteV5vdR/a6I
4MPAOg7NVng/KX0btA/ss4lO7J62AI7TFQ6UZXVSc04Y0WbJKkdfHcDoK7qfwM+pjN1BAPtujHQn
0Mo9hj7yODaI+36wfyFf5iF0jyJd4H+LzHfLtLi3pcZ7m/rVLgjkLbLqE8h53NIRzSknb9vGwA61
PfZCRVEmRq6mdKKhOwXCf3UlKrdlw4+M9RL64ci/6p0nKKG4t1496hsp7t4z6jSrrLqzNMpYiJU3
AjYupJtVRTcAMJGajGc9QK6y4fFVhb6WG4RrGedOr8BVBC3DG24I+yhDEoCmLAjN4CbwpL1qUFRq
JW0bWMU3w34xcnjCXCkalWIWTNYwkDH38L3nGHWpxpTVtSabBkUE+ZB6FUoB+iv63rd47kGWx4VY
bsq1K90GxfgIyeQ0NYQCAaZLMnAC5CqE0Fj5phrKKxLm4PZxR94EWrEBacwxI3vvgYKztO0YSrah
srpJPeh93Ipu+4gOM52wcBy2nVxj5Y1sg7C8jwDzuFQCAS71FeLrQLiNajvKFEVbS3oOZWBmGYq8
HHMh/2OPKyu8/TJE6UNraMT1pwAcCZ03l3xL+4nXZYyTbq3kx1z4JJB3Fs/3tdJRYhiHpq7Bbev3
gGvOKjghf4CUZqKlhkoWOaGpOVmj0Puj7ol8Ja6tqKCyZsDb+JILbiM+mAHCqp0Sv+W2e4RGZW+G
DVkvgrFUM4yGsNZocKOmqH8bEZhY5z802dXWdocjvatVCfdbLg+mfIqnfmZWQRutuGFXssLVWMar
mfs0Z+LBbsD9u9S/ZNyKwrC9a8PivjP9F1mFwq3RmBGdtKny5EGtIcGbGMm3ccWp3D+EFp1PMC5Y
8QmPRhHqHiUyoFFJ1iBBUR5qREjU7C5vDG70Uv0eFC0w6FETWB66GF2LvjxKivvei6q8NUz4a2oI
jZ9f4wxeEW7GWtk2CnakvU721ENwQCQqeGTLpxNUGt/SzBpvtLGDPWS7h9HQPoDiqghSiBe2CLSJ
6FrlYcOvTie+uh6fRqAfa46pqWvZefIzkgGQ3GAF03hO1GSf0wlmdqGQWyK9HRU6lE2/8xIS0sHr
P7BBos+QjMomyYuUfAXjpq0ZoqSIelm6k9VUxbvQltdVdeiNV5RLvb3Wd9mNNrTUHYOOOkNcwI22
Arw5lOil9uX3tOJsKCogc5bcAkYwq2Ava9ZzhuXbqATBTdTXrPkITH+TRtJq6LFtxHUi2gw1jk+t
XZ5F/ytLFPGkJHQ1c2yNao/mldIbxgZxN3VjWZRydeCT4Sif6roPzjbNjUENH+Oek8UNVPqZoNga
JLUg6t8BeUKuvw3VD0u0ODjL8r2N7/mxdgswa+Vdyb3v1twkgVxSXahCyl5IHGQqd3AkzKGNGC2X
x3oob1Fe6MK2PMY0JCgtBgdMs3ZcjCW4RIh3mYp034T5wcjKbi93owFaL4C5HCr3GIkdCo1ZyQfv
I49itphR3cOWqk9msDHxmHPMrH5SgB7eIugTsTUHf4ZRn+zB+QBzTFqceEWu7OD7xscuxU/PM+r4
hjKr3JFkCzgqqFQRd5KiVDdhKxCOzmVQAQJNdpp1qE/9GSbJjVLjqNcPwUfvWz9NERwyql60eLMn
XW4dgUucaNG5TYLcQpbJOhV+vcvxKwEbwZ3JA/giK4eOA4mm9UtpUEbKj+l07y+doTBuW3n88CXj
WzsCaItVSuCPkg6uAJSAfu59CqsD3Q4zaNYlNa+dSJGI1Hzv0BSvnQaALzKRZXVN87GMMuef6NQ+
EJhlGFRVRRD/KELlIJTq5NVJiqsqfrixpf5S8xHX7tyMYRWiN6QnrQ+Fr10PQR8fzRryGvKITtbb
2l0mxyerr4H1AOTf6yYLDz0rz0FqACOosPxziHJupH5yI9caALxQBxNU7GHnxY6hI5ORyyWy9dpH
DpdmD8MmXRlYOBMjSvKihwSc0iRIXAzed6+FqlLRcW2i/tEMg20W24FDE5fUG6b5VlZCWvwk1pmp
WfdVmpmwg738kJl8T/oFcaSOT+DTuEMa+R9JOsnkN/laKqe6S80RGmrR4X8Ovv9/gdV/toD4P///
GUX8zJq0LofHX16QpZ+h9IqCYwOOGgvQ+0P6R/DjP/7/fyHvbRNXCIDtulBMrG2EYf838t6w/g4Q
XwCvF7Km/QuTn2b/dIXQzL/LpqUI05qw9+D2gctXlDH9f/zN+Dt1YaHZKFIhH2/Ytvo/Qd7/FXYv
qQwhDPRSAf1/htvDI2mNKu7Nba37NMXHEZ6KT9Zz/jQN/+Ur8r/SJrnPgrSu/vE3CAKfHCf+/fjJ
ieLnj8eA5Ocff1P+d2hK5HF9ysWjgjh8U8WhrgCpKitoM5QOyWM7l5s/XlH++vKIf/W4+PeI04t+
GtFG495qItfYJmWrhHcqhSMUcLRpXHR3zPJfgfCv7/ubF1uaN5bF52EqVBbCzkuNrQ9BHh2GYLSA
mY5q9n75NZYmbkaDMO1CzkN7MMgEcnFCWdm0HmvA08NxsMhCHMo1ZCAJPM7HywMuvRC8kM8vlFsy
pYVpQOSvzR4cfuM2a4GWY7C9PMC0orJ4QNt94qL8+8PIfx3ACkYS00bTt1Y8ZOELLrwa1zrZjlx4
BBoOXQaGvHrcP10eTpme+5vxdMLtLy9kJlWkV4O+bTyvRaZctRwNT0Fu5nYsvaE30eNgJmhfUO83
pSMq1ZYWryWQvMnx8k9YeGN9ZrMCEInOnY6LXke+utbK7E8fxbdCbuNN13uny4MsfDd9WkCf1ntG
sHbWUOvbgXLrd68sTXppcry//PSlV5htD1C6AqPSSn0boYD3S8YU6MjtibRZ01FyF3U67C4PtPi5
ZjtFJnV6DqgFoSqPKhoNzm+qXpskL3ayHm2Vm5vXeJvYoGtBZeQlqtvN5ZGXJnD6808TCK81zPGk
0LFURuRzS/Uz9Da5bmveFweYbRVqT3o0xKGxhZPPrTuKIgR5erJC98oAC3uFmEVWYtPUCxsPhQah
JM1GpyaQP6DqLEW3WjHiblJLvm0+EKKa8bXtT59tTypM3zTDXcBJs8E00O22RumJJpPsXdnGF95J
n21HU11bRgyMmDVd4eDWSeVXan1kbJMQBW+p630o4rSVv7YIZlNo43kbN3hBOhmto2TXlUreQkxO
sta5PMDCsSRmuxFIcNfqchxA6rpRa27IWSpvx1SJe+x16q6/Eq9Lw8y2nCJrC1frKV7Bzh6fo3KA
8p7X5X0VQn7/2pvMNpwuohTYybrtqBKKKwJFwOjW7qjyPEa6FfVf+yBitvEAGcwjy8wtp4zFcJDQ
C7qzPQUQ6eWXWAh6Md9tXJBezJBBzaZQe5rovXgzRpCRlx+/9BlmewpIlMy0ZAM8c8xn6CNsKznM
EVsMFBLzy2MsvYL2132rgdo4QJ2A4lC1UbCNB4tyYyUP1CMuD7D0ErMYj2xJL+x++gRFqU0+DE0I
YtfKm/omkuK0+OJczSLdBKKO/2KPa/KQjCdctotzNdg4irV6fCULXZgqbRZ85sDvlycwVEvDNnZ8
fVAw0O1jSbsSdgvHpDYLuz7gSlurJQpHkkebOVMbAx1Ve0J+IC/UUt5FgSK4MtjC1qjNAnDwQk9O
gMk4XF9zcyc3jYQ0A7BwnAw9CmjnSG/pvaHPofRvl5fCNFG/yaW0WTTGveea2di5eLCoPg4PsHGr
n5U6+vlWAkJhPEShii4QIip+fZRDNVe/D8LW9IfLwy99v2mFfjqi8dwg/cWoyUlMCSKKiFVAqRRL
Lz99KfXQpmE/PV5vKQ0VKmVVTeZlUN5D0GdreWE8UNYaqNtj9IAYEAjklNoEN7hJIsWywu+0N9B9
+NqvUGdHkJViiNDiXeoo0aQg2uw1qT/BPvoOEPmptyRHioydmfdrNTEPl8dcWEnKLC7wLynlzq1G
R83DN9r3+Fs1PYAWATODilWxtuv4ylALm4kyixB8aPxxVKTO6ST9F3le1O5EHaE6VXfUyy+/ztIy
me2IFkC+POsC4SD8V2lrY7R/5X3fFVc23KUgn+2HcakZUEEojQst6Bxv6MJtacXpo2Rlo9MnbnPl
6rf0GrMNsVFKwwohvDuePIbvoVVI924be1e226Wnz5YZYPg0hCRtOzpd/3BNoTkZaXoh5PO17Umd
LSpY14OugoZzahrG6P+atap+K3JNDPsUhGcCxNjIvZ95MlbqlS+zsLjU2eLCSismFEvDMSykm4FT
2tBLxwilKBi4XX5leS2NMtt3RzFGRWNwv/K9GPftGmm3NKfMjDrGF9NQdbbPGq4tp2HRjw5Ni9pR
MSLaxLlu7r4UH+r0Yp/2OUORfQm27+iEKqQYtVbgwgyZ+rWFpc52US6imaUEhIJaIfcu+5MguCiv
fOGFVavOQlsxkFHtY290AlMaH7o2pXSPxzBwh69NzSy2/bCpc60cRkdCT/ggyZByuN+IL07NLKK1
vNXzOuLptYt1gUhICAY5cq+sy4W5mYxjP39WrTXbNIxcwB6szke7BhCriCy6ku5PMfSbo1+ZLck6
JXLpUHSOIpBsYPW8S1F07FAmw98BE+oMcCVg1isztXQizZaoAmfRtcYQ5zsdAmFWavoGleh9lDfw
NjNQqXkfX3mxpWmbrVdOfDeCQUfHB8keeIpYYa1Nv4/8zeUlNf3k303cbMnqaHtHEpT5rUX14qY2
IGi2SRbf2mmUXtlql15htmop3Eqt0oT1rgQ9VD25ihd5xxyJxl9fe4XZuo2UoC28Vu3BjwNpiYfx
2TQhHceu6X1x7c5OIz2UImFZ4BsL7IRXKL+qtLft5srTF05stGn+Ghl5KFTsV9ptnkpvHuobq7ay
73K8dupcD7+2dczNlKN8LLHCQnvzn68g0DxCeNG49goLn1ieB7duAQHyJ0BcZ8Ozn55efX2CZsGN
lnDuxhVPhzKBXmQ+3NNHPTcWsnTIBIVXPsPSO8yC2hfILsh00bbgO35lGmaLLnJ1X5z+adBPhxqd
z9hCr6LdWpWFbLzwB/RrDP/mcgQs7EfyLIj7mvJTDFRp26vlXtglfhj00THY3bW5eK1MQPFfG0j9
62vAGFPTTJMb9D91p6vkcxgVML3DD1/TUO9IrlSLl+468iykq7Gs88zvAFYHCMK4WMBF9l6Cb2VE
0t4rZez8xEMS6BB9/0uwa7FVsjSHsxiXXRCbgy/V9DcHDr/QAWsOr7YPfqDf+GRCsbg8hb9fZjTE
/jqFRWX3IRlmsw0NG1xniAlSU2Ixffnpv9/ODXuWY5paKHmIZSACIiRj50kG4nljZd6xF8ZXFtvS
C8xivW+EmgrTxuNaKbEMlcYEDSaMLExzc/kdfv8lDHsW7ireOUkDW9vRowFB3lJHACiBFsd6VgDO
2TquT1biXB5s6W1mUa8EOJBlPewdD2DPDd6tSO9E4bC9/PSlzzGN+insm9LNNQ89Ggel4/dK6m97
5GgmUY0rU7X0/HngV0MIt0OqHbhAZ3bdN+i3DxF4oMs///cnk0Hv9i8/3w6CxFRSs3ZofSYrH1DO
qs38xxYFLJSltS+u2VmwQ4ORSttqGqcM9BNWFSgqqC2ObP3r5bdYmqRZZNPJ7vKK0sRWxYkDudAn
UH2vqp7cXn78wmaFyNxfZ8kKEJwnRQCO5I6yo/W0iiMXxCcCpvEW8wWUyFzYV6Kss1MfjN5GAOK7
MncLX8iaxXvr6Y0f8WQnJj08DyAqUd+w1b2Eg/Mut+LmcPkll8aZBX2DcrgcuxketUF4hyR+uxIq
75qrxsoo7D+/Nsg0+Kdoca2gMNugbJyuzfOVUo53SYIohqnm9zhvfOkkNqxplXwaxE7xJsmlpHaQ
wv1lQM2+YcMx7y+/wcJSs2bxjuVDXdYlMqxe252VyrtDXeY2b/rHrz1+Fu6jyOAR+FHjyGUO1xeD
EbfL3uPC+uLPn8W76ETfBRrPxzLoPsJZsQszuHbiysmxtIhmgZ6BzPeQza85+qQHJEn6VWP1FNgy
nA9lLb0SEgvHhzULd0VBAXaUVIlsETZKgsF5m724WM+CoT03anElR1n41OYs6iXYiZwczFXUkNC5
41bVqp2LnvblT71wLpmzwBZwUuB5Yx+WjWg7dOotBJzLT1764bNQzgdsRzKQl46m1Ie8yvYJ6cIo
mivb4dIPnwVxENc90iL8cDV7QmJo3du/Lv/upQdP7/MpcLF2LfMx4rsqmfVDdYszgvFfuqGCcPzr
o5uijfqhM4D7V6HyPA412nEN7jCXf/jCgjRnUWsBtArlGI0zxb2LcFvP6vjWUnPHlOUHFaLj10aZ
xa6n1p6UCxn6dwGoX0E3VDZ+gMiEZiYXq1yKv7gwZ0HMqkcpRyYn0McO3TW7xwSlBV59+S3+WQ76
z3qEYc6i16paOKd6K237neX0B/87nhvciL33sl4Nd7jgbjNpEz+UL262udZgWIiICfL2eWX5nl+I
wkeMCz2xUy0H77pXoc4luR+XX2rp+bNY7kA9DAMe5TDw831AgX7jSiH0bWu48u2XBpiFdNk0Mr1O
BrBi/R47pw9gGyfLsL92LPwH+k7og1xYdrWdeOG9Co9VjU+VqV95/EJgG9NbfQpsBR4gmhZKDYdP
E2cjg3deiN64En0Lh44xi22/Em1MBi5ttRHeddI0H+aYre1UelECrfriB5iFeI/3QYcJd+2Yqtxh
TxWBddroVjnGm7zIqmvZ3tJ3nsV43iXCpbVTw+nJf0hd+9rp2XfZja+k+0uPn4U2znpyaWhMVSpQ
xY2nI1mKSce1ZqyvfI2lIWbhDWfUpHTdc6NQ/WM5mu8wik5uar1cjrSFpTRH04WwOYXpo2MyFNqp
DKVgGwjg/JcfvvDb50C5xivBt2LN5gQ6FkdyebAQyom78QoOb+m3z4NYhwXvYbDiqKoOh6DU3u1e
Kb62QCfV7M8xNvhKSOGpxtFvaG99ROayLrvDJeFKCC8EmT5N2acQVunRgRiW4EN17qNvGTdxKD9n
/Px14Rbj9vL8Lw0yi+RM7/DREQyCea22du0cfxnvzciSP6Q02l0eYwJM/6YebuizSG5ytYp8pSsn
8hJSBYB/dUUdViJBtaxTjvi52fCZfJx8ZWT/fT/fBHKOCGKNNgTmK1eOwaWlNgv0TtLYcUUzGTCq
d0gBP0rCfK5s7dvlt1x6/CzQ606r/BxvQseVEBpV9VOf5wcZytTlxy8kPPosyPHdigzYyqXT1cHW
VHvkpdzqAbY7apxWcKr08spushAyc7haMAq3KntEX2w/h904nBPri1mymJ/ZUqnG4FZKB78t9IRL
00Bp1kAPqgtVCoSXJ2rhO4hZyOtR2qfRpBjbDfW9xCYb+wL6ZfR8+fFL0zMF0qeo7AHCxga1B3aU
ttong1yvwalqVyZ/6cdPf/7p6Z7q6+QyaolurfLaheEj6P2tkPIra3Tpx09//unxfo9zVinjMK2r
AewfNcrsGpHhXIuu/P5pFn6TaYpZpAvf86zGiktnRNYhSNTnuMjvEad0emy7L3+ApSmahXGM3wgV
AYZAdx6dYu+EFBSaxdcaa0uPn4VxbA1uUrRD6ZSa+VNuLXJ+S60f0IsKrpxJSyPMIlk1W1SEcbB1
mm6oVkWs3HpFHsPbs6/cvBYGmGPekt7FU67yeQXhYctkqHeuL9/5pf3Hl77AHPJWl6JphM0XYEO9
bQf1NvJTB6ndr62hOcjN7ry4CQuvxJ82+Aba/LEo8yej9e7y4lpfYmGZzkFtYJtKmZy7dGR6gXqE
SYlSHHsrOXaltf3aJE0f51OoUXZFSBh+rgP38dXwjOMA4imOiu9fe/wskl2kByIvDzlSmasVWuHd
yoNEh+lj9bV9VJuFco2vM3pAduFENuJf/fhQqtED3lUvl19g+qG/2Sm0WRgjauMPqS6j92Qhqbvy
w4JI67Pk6fLjlek5v3v+LI7D0IZ5HA78/CJ/Gc3kvrSKUyBVH1ohIZOfGS+BiSpIWmg66qBms6Ji
g01EEX7x/WZRjv6K4SaWVjijXaprpRLntkPv6fLbLUzeHGiF9ZaV6X1WOJ4++sgXmFqR5b8su42u
1LOWBpid1EhcyDZd8wLrzKrOHUWZqPKuK7BI/NobzE7pIWpwb07c3NF1D9fDqJ+EQRrb7MorU7QQ
4nM8lZKoMi6BUu6EbvcHlctjb6A/gqcXtu1yvrv8FlMw/2aRzWFVJuLCUJhlpImj8kXH6HT1fzk7
t+U4dW4LPxFVCAkQt9BnH2MncZIbVZw4CBBCnJGefo9eV/nZaXeV71a5VqDRYWpKGnN8fgSwMcW+
/spnXHrDap4PCsLDnmocbDmn3ya32BNxQfWzsgvcWD72FauZvhRd1M0LmqqR8N8YQNM1VfC0KPIh
uU0UBP8bCoEsn2svHs2+09wcbA83j1nB5er9X39pqK4m+kQnao2CSyCwFu7Fb2CGhJpKVO5/7PGr
eUwRZcPAoosTLdp+F48cSJJQNCh1fv8FFwbqWomL29GqgaU7wDaxLkG9HPZdx780Wv8EdPqDeeVa
gxtXdQCZeodhxIZnOLZ8Qj3yS8L7/fvfcKEP1jq0XNiZKlgD72Od/NDNTFLJ2LWrzEsPPzfcXytp
W9uYe2NtUOPkdT+8iATHEbZ6Hxs+5Dzx/nq6QeV3GdOw2Qv4BeFEF/gTBV+Sj7XLavZ21oPmQuHh
vBkGoDvCY6WvitjOJ6n/CD7/7bb/+uWAnkJbCLuJPcyoCu8LjKtJCzgb6Bf0KfJhAHnjScBgs1HE
3D72sYjNsU0CGBwSNoYc9fRBRaqMJWK2exTd0LPrmgX/b+ERcMVgRRIslBXsqGD0LfLulC8okNt7
7gz2pD3sue8SGkTTD3+oquI5EU04HKKwj/mmaCPfwoswIQVM1mmvvy8xY+JxYJFXvvp5VI2/lY4l
TvKqoa3vIxwRwHKvKGMLBvQAe+rZdIvdGNBSwqdkqQMLvapoux3R1I4HHMMCHTUnE5h9dWwiH2wY
USYoi6eJeIIdsCQ3gKL6cItgI+X6SndeCMb+qjtbDVhP4xK0OIpVQaFsv3a6BWxUjE/vj5dLL1hF
YljnoIYc1OZ9N7QhDFZt2BwDaCK/Y1sIS5+PvST43xFPdEGcR0uzj/IayAXpFebNjHL5HXv4pM37
L7kwaddio6FuZ+HJASOfqT+QjJ5Cr7+mxr/w7P9Svr8GPmy3Rgwg2uw9SBBSOBzjVBieXO//8Atd
QFbLCYStFlm6MnsVlT9gGviQEMCu4uJjeft/eoe/fvuEm7xFBfjt4SgQ7NUpbpK948mVZr/w69ey
x3CC3goEHbMPkgQ+t15SAWpS/oaRwJW1/NILVokhnKRpVOE6GCdcgG00WEno7P2Iyu7zh5p/LXos
UYgORpGPKebDiRN+s2qHEsnicPa4+FjE91friYwKf9RB1O9j3LYdYcBMsAnv2JUpfOGczj833F8d
3NWw9JhgKrrnC2gC0E+XN9h5uC3M1QDXpEV7OxL/ypnghdTBX+UmZpy7qbVxg51yE33W8Ev+Vjnv
jA6y83fb0ObP+53y728K1/I6sLscnUbcrqo2cRwWL0WM20MvAi++chR4xMILbbqgo36+/8J/z/Bw
rbgDkl4RH87V+5g3P8YGboYF3No/1P9hstp6mHgWpcuxKMPeE6SOkQDO683+h1Ih0Db/t/9nH8X4
YYETL90odZJcVzdD1ftfP9Ywq9HVl7D9Ek2D8KHBvpaa+j+wybVXxtOlZj///a+xGy916+oeqWgl
lDqOmsNxyB+uSRD/PVpRRf+/T4ff6JgU58jKa35iytwjiftBC/t1HOprl3mXvmC9tnVkGYGFxNJg
NX2D+b97czWsV68sDpcev1ocwoDqUpYVdq1RPHnHClb6mS/mObyi87ggewuT1YxGZTLg9IrrPRRb
Q/UIz3TLMxFrcEbmvvE+53197/F4CnbRgEB24pHtLFhmYdhcGQMXeomveqn2PB+MYuAW3Ax5IurT
91oGnyKZgyQSfPnQKOarXhoknGoJKnn2Scjh2USmGRYPnf5YJ62lg11Mkf2WyItn20qegWGFU9Ba
aqN2H/v5qzUw8qnDdgphFwbwZX1bLT1MzN3SDtcudC8MM76KUA5WgajsDvSe0rNX1TKXM8MhFZuS
9P0v+PcqHvJz5/810aPe1R3M6vUedpnfelDupRtfUFLy6/3HX/r9qyilhtoOcELVe9PBQXDJ6R8H
B/0rv/3Sw89//+u3560jfQ8W037y2U4F1SkI+g8lNyFfTe85hiWURsvsC9u429wnCxz5kvIz4zK4
MnYutfxqgvcl0w3TBPifOr+PJ3cjogCs8mt3CxcaZy2gA5ujZVHXYGaVHjsAhVMclDEfO0UI1/q5
uYoKPlW03rMGWEfLXPe5KeEyLONRf8zEKYxXY58lC6xKtA9/6RDOti3Y7YIEz611H4s98Wrod0bn
uUgKtBCT8y0fEn+DdSh4fH/kX+jeeDXyk7my00yw+pdUogI2CVnojkAfM7uZldfEf95/zaVuXs0B
GCYJHsFpbz//Z3y7ABN59rj1k2bz/gsufcf/WwUKIHySot4DoPCkgM4dB/8pJ2L7/uP/2039/7OL
MF6tAPAqGbjf4QNC1W+4lxyInh5bBsM7+G+2DfzHQ3ZnqfgDjCpcfq+dx1z6rNUE1yXnXgUt5bZ3
lBxoBRrKZD3zrGWoPzbB11o7VWgy+kEP175RmB3pC7U3NQ33QxHyj3XOWlpnnFf7otYKRurqV9Oq
m8CD2tcKd+Xw/0IrRav1bbTwdhotfjiSfjBmUUYNSGQcdg9OJc10JYxfeslqnsMaSQjY06i96+LX
UFXHRspnU9ormdSFGbKW17HJx1U6SkpR1duIMu1aKj+DfnNNyXD+lf8Yv2t5XQFXXi3FuQtoKVB7
YNqTlcM3wBSbraqAvBa6ZldG1Dky/etdq8neBOW4uA6fQjpyd3YdPqMzULJH4IwF152PnaqE0WrK
J5GLbdgj5SfzAMAuOLK5l/IoaPsr5Q6Xenw15/k0C4P0Gd8hI7shFWUPvQm6zKGK/oO9vprfFi63
tQdO2iYn+dKcSp/490FgwmsVG/T8oH/1xWr5jhgN4DELn08PVQ416klbH+afDN6PKFQhwGrLxcBI
GvfvfrUvO8FRV1Vy2byQENVvRp1JTvCCfYrzheOqy0IZOGxjCWTVNwPo/LybzQzw1RiWyy9aM3Yz
mRLgvUJOqNgbAadziSxk6tcFc58lbIHLT52Qzj5IIHby+9JIzwE36cn+jja0SzIaiGa6ktZd6MC1
EDB0URuc3Ty2ucA12gRc9u0M4vphZn758v7CcOkVq9AD+BKstaep2g8lIC3gNGH8faoAkPnY41dB
B5tZW3uwTd9TB16wCtixdcO3pL22eboQFtaKQNjx1LnrlwrHFVoBMdnYbtgmFlqMjatbz51i1Gzz
I1BkYMG8/0kXosNaJUjaJIzYFFY4DPWAb6pAqwFrcRdFuFQfUCJ1ZU249JpVEJI44ybAXVX71oDo
6ZyHABTYk9F6F839tUvbS92/ikHEz4ux6sZqH6mxeIZmnT1wmS8/l5J4V05/Lr1iFYV8kcR5YNoK
xCOABjZWLQP/0wMmMxyKGYWLVyLRpfZaRSJoJQClA8IJxba4HdmNIDdD5YaCgaJ2HOj06eoF1qUz
g7UyMJc4tzljI/Z+/Ufwb5BJb2E5/seUgPJ15lgRvoUG6H7orh2g/fviKVwrBL3FEBxJ6GrvtHeQ
BAAoXqf+4GeuHdKF1NtAtbsFLLf3R/iFHlurBmMqKu5UnGzg6hIPx0T1ISAsCaQIUT4p/8oAv/SW
VWgI8eyogMXIZmlGc7s0YDW0Y6MfFTLsK1P1PFf+sXisje1gbdYWhcUVWhyHwy4qSJ4BGH9t43Tp
6ecP+2tfPBU4MKUjkXswT/iuK2yRlSr/834fXHr4+e9/PdyPDFHqTD8kU3GC7T7ocdGVhr/06NWc
PzuW9qjeERvnGEqmkJGTdv/+r77Up6u5bmHrV/Rwmd1URXDTyeGQtI9d+bHVkK1mOHSUfowhIzam
nNsT6hNLwMq8p1yVu4/9+lWuIcIYnrHUA8pkhNkw12AgUs8Pt8qTb++/4VLoWCsF4cDbiRDuX3ut
uzdwYb6hPvEelgqfuoXuhBcBAw3sMqp43gAMyd5/6YXIuFYP5lGce+AxFXtlA7WbGrGcSIvo2NOc
ZLiR5FcC/YUotZYReqAGhKzuCthu0puOsjsBfuxMwT+jFNXi5hbjDsjG8WO2leFaU7iUfjv24Ilt
cJLpzTsQkVF8YzV3m/fb7cI8oav5LSHVbRUDYFDY6Dafwp0N2+8fe/Rqdlu5LHmdI7FTw4hK+hFU
YKfCp/cffqkfVvN7QoWEa/JGgCARfxXALXjTN97/qHFWQXXwNNkxK+prYppLjbSa8Q5WSyBEmwJn
vzlYoNKOf0SnwZx+/1suBJT/tgV/hcEEcm8WVyF406xxQToQ2e68hvwZJ+G8K++49AmraT9GWui4
pQlqzl26VJ9Ic+3i/4ImMlzLBlnkCFzGcrkn1qPTDcC7Nf0ZR+A7AvskOnAKQ6h6PViZw3fXLX7y
aR66pt3GKMwdfko3d2wP4oHrrtw1XPjUtXnb4rUE7jDDebv2H0dl0nWxK2NlvCux5tILVou6Looh
4kTGmzFxXnjilbbLDi7qqFJ/f0BcSPjXKsNuqEY3CTNuxwaGmJWYHgtR31eiewv9eTe210o4LwTN
tdAQKWNIDa3xHqAvkWP5d1WZg8kxeoeaxVeE6Zdecm7Fv0a3iSewmwe8ZBqB9/BqApJPcbSOvCSk
v7JqXnrHKhowOcKdZUQxQBm4nQaSrs+nb3EUvuEw5fX9PrnU6asY0FSc+z4Vw3YKANXingdHm4X5
u489fbXs59xWwAJTmMGgQBcoe5DhVUyHr+8//UKAWTuBMhy1URK1wxYwWp0W4FVmZgAESXJ2rQzq
QvOs9YZFN5MGd9PDVsD14IspOjh6Rb6Lr+Rc5536P5LctdLQhXJuB8DQtmWHATr2cKf3w7ug4Adt
2EHn/EXG14oHL33Kanqj/Js6ysN+WySk3oW+BpvZu2qud2Fur+3v6BxQp6qh37ZNvg3BWWMUUuuk
b/+MBPVqpf39fp9fes9qYR/nFoZxse23gqinIsof61jeKNM+sN4+nwuCriwsl95zbsW/pndYjZFH
W/TMTICvxRUyrqGe1OydaVFiY4trqpRLvbKa4h6I061QYIjlqGUCcVPKDEH+mufahRmyFn85lJ6I
Yur6bWyC10KxT7C6+NOY/ErWeOnHr6a3rGXdNAZA5DABIc8LGLT7TjTb97v6QvT7Lw//qwsUqaC5
bLA9a8R4xuWCxwkT0bEu6p2NgGTcsc4E13znL/T3WgsmJioYObOdAWz4BSv9O5wXfpuCMMfpAz8C
ZvzlQx+1dsEzUsTDEOE9Xo1DtTac7xezjFkl+YFDw/Wxl5w/8q+Wq0oEFu6CDsSqpUuHcsIC1bXg
SA7BY1+Lj10Ar6VhCbwehjoMu+1UjdOuljxICy9Wt7kl88dm4VofZmsaRa6buy1AZzZFgcIvx8rb
OpcPczS9EpAnr+Q+l7p/Nd2drJlrcNK1TRLVppVnTnXll6gSyh/iQf3R7XRlA39hUK+N8nRs4yHm
wmyLagK5nYU5oH9Gpx2YaGm3+FfmzoWZ6a+WdcGY6kgZ4TVDKzOVVwT3IOV4pbXIpcevJv5ILGDp
wKrtOmiK4wq3nZbuqrwB4zBobucZVeOVt7yEbDminPk+KVi7gwEqYNZtuBtCsCLfH+iXum2V/guK
VwEkbbayHf5ElBewszPPeUvuDCwCo/ZjVf1srenDlQUuBuyZr+aFaTJ5vxqlP7//Cf9OAQC3Ws1V
EhBR0TbetRE4Z6yddZrMoTgIcGFvJpePX6EYD4CuFfJDSRlbS/qIgtbRwcVu58SiwqwnZGhuIqI0
vxIY/j062FrVZ3o+Yq9ikh2XfNv0AP75H0sowbX939aClV072ACPnoJg74phk8T95v2OuPSrz3//
K2iC1FIIGbdolrPlF89RmlS3Y3xlpJ5/4P/P9ODpv3q6D8d/Zxu2WVAtEOrqVnfm0Y/iKzPy0o9f
zXc/hMyK1jXbwJ9jt4TBA9PFp/fb5b9k9F8/fTXZQ7hmyY5qUFQNfwvUHP6G8fp4GoVInpp++kbn
8vtouvuoc3a/yGk8tHqoniqYJW3HWvqgIzZNStQ4ZYqyTzSJgrRMqmv+if+OqGytAtSGtKUamxhX
K7r8plqFe0EHaK70SHtiMBR5fr8dLrxnrZQrvMowPotoVxuvP6Cs1+q3YETlziGv3SzvBmQ+1w4f
guA/h8N/tPraVy+2gdCAraqt7JdZL6CtFyow2yZEYVWfdiokGKWyReleJrsgiVlKK2exi/ANEwGU
fEMLqkajTCTrnQF0u4Ifayt6cuhVEbU/KJ0hzcQmvxwq0Jtz0KdRU1JQcpNI8Krup17MJDou8H1o
oaoLZ6O+MBQXNZ8bsJKXdAqAMoJfkQ9fUlrWfmuyiQztYnbWGRLnG9tOM5B1LGmw0RBF44H2y8sT
rQBbhR7AfAljALKUct33rnHsD7z2UeEdu9aLb+DQXYu0xFbXpYleSHOCHZk8mTny76xOBpSiAkWJ
TV+d1F6/16FgxY+ZE+OdtC5Bd03jpgMaNSqi/ayZ2o++7B6C3uI2sSpQhOK4rACtqCkca5vYnunW
Ffi35TLnu9BzLC1A8lQycd8kFOgvmnQZaK07FQGSybvwPMUSmqliXpaNELTOotLnKR/9TEVsS4Ok
OML4atpz3Qc7yFI3lQl/m87eSlQIZQS8YDq3u7CB1l1M895Oat8GSbvxp45kBY9B4i1xJWnVk4yC
rGt/B/1N2cwtIMSgDMM8GQy4GzjDwtJ/l7Ry37fqtNgnONtkmoBHutzUDVZcOFJLwMlHGFrODVau
Edbd1Q/m1L4KfABj+zHt+9cca07d4V+1w0NfLa+L96sn5W+wCF6p94qirzvXBvcLIOym0uCU+7tB
oa1gHDZCk2R+TNNv7Cij5WkOnjvbneCnlHZdcSwCtJjp0sh+6RMD7Gd/y6evcy7v0eZ3qFY4hkv9
6idTiOiwYBhb4HML94iyiTY9y+azAYKNRTXFE3S+cPgSUXNYEhQiL97U35NhYBmnormXQS72EGCD
Yx1VqjsyE1K7wdhEDXNeIivFIWQ32AQN35uNdW1yj6b10xmrHr4B17NNw35RGxx7vTyX5Ril3Rye
6k7dCsuyuKT3k1Q73/K7QEzfuyn/UsrpjUahgmW22aBisEI97oyiXE++BDb/PA79Y+gw5NqWphyX
ZFut5Gvjwp9Eey8sYa+9S+7AfM4aO9+M/rKRXvBlphG8n2ub+b70t3Erv3EY5qAkelMFw70qKoyL
evrlzSVQ3GECgCvYruNzzXPkj7vcwPdpClHbbunBL/qvVUKeaUE3zHRxahvzRB2MbJPlLgxeSBTv
ACLYLmV4q4MYF0ks+TLN6i7x1VMOnoYtAcGO+TY0ExAR7cYD2TyvjzRKdiDi3gPoauCw3d/3sB+S
fbfJpX9s/PIAQ4ttMfLDTJY93EpucgBdAZm9afPhARUq+aYpmu0IQi1AillRFd8x3VKnxEOe2xfh
96DW08yR75WLH2PUxXlRDBi5n1ms9wiDEpI3jf8uk+S+gLWcz6eU6AfWNIfBAZNYmS10nI9j7+3G
yNznGFKF0VtAf7YzKAukB6K+G9VDXnSHUb3F0a+AVl9Rn7PXBUeVGrLGKjwFos+ijr0EhcSOVqa0
PpqkeA54cPQNaDc5tlVgwewD1pUbVCreBtTfVeAJpW2BPuXdrG77OZTpGPBXS8odn5pHOqLi0Ez0
FVbZOGTjr4Ex9+4MglimU070rU2KXQdAQVr7ej5HjM+gYj3q2R1yETzXC5ZSaVGEiNpUpPNBkm+Z
Hz9iNYInzByC605Ds4tGXxxiCZJoEqFWw/Q1YATKYVCMmwl7580STUWaD/CXGz3GvrtK6Gfw2xKT
6mFxYjuOASjbJe6bUkhp4sch4Oy5XJaEp/Gsx2dNCrtpZYPurzqVDQWKxK34HdquyzTsRqIM/+/Y
PE+19R4ZGeGbXLTAoe5Lj2Be136P6njJq3hfMCpfWA0WRhaESQNogVRxm0YhGudrMoN1mqIoAT7i
RcniGhX1Rgwpp8P4mU2T/lonOTxuCUNI3TjYqTXpJE29jQABVxlndBlu5sLaRwFrXLq1AnqiU9hE
6ifHpfg3HuOUrek6es/ABr4LloZlYlZIoSawrvWuX8bO29YkQToTAgy+r71w+Ek9aKljy4rvsPEN
8gxS/+Zbo+V4rvpnmZycvhVzwTNbg6csAzxxEyzK10eq2jHc1AIOp8eotFNya2pBqrfIC/vxiZQ1
e17yBDqUQHmKpoPxzM9+kctPIQL9lVeDjzBh2HHBvekdDP3ssjVY9d+sAip80/YmuUMx1beqTryb
IQaRbzv0bYgpNnnJuFE9R/0otFj0xEgT7sQw6m5XqiFBLB+Dr0XAy+9OyAbTRmHBfB76vjkOMSme
Oxf6v/IcBhQgPsmF3k510v7J6576WyChxu8oiVzeirrsNmLOq41Tmh47L2L3VbEEv2kwMYN+pA3w
1769L9CLPyrIlmAbN3T3Eziiv4Q/D+zRaZXsQTv3H2sWtU/w7NDPtm7bAxuTDnOQRVxnQxPhjE8s
nX8QzcKPTuYknVjNXwo8CrM07pA3sN596aG7KE88iOJjW7bFBlCXHx1hvd5WCy2ipybpiu9nIGSQ
gqce/hq8YNz1Y9IHx6EHz+FhhNPwslETFuLWsgbziyWgl+eWqYdoafqtB4rZJzmH87eak+UL6/34
czOQ+oQbgHBXaD3vzSCLHRy4g0MSxvYeAXP6GU1e1wNFMZebahj4geX4TdZCv3YGImdJwr1PoUVJ
ho1KCHpjtCLih+fZDMvc9KVbiC43TWmBMc9JnNBbJ6c6zIqhUX8W19aPYdlbeKNP8kbPc/wtpnmd
eVKSDDJLms0h0XhLixUMO0DJQQutKNyy3iKJuxnEO66BddnPbdt19wVnZMmc7hB67aKoeYJLyOJl
qJ5rX8dl4j5NkTvyb12SsBdVCF/etYAV5ygvBtvtVcOXutiASEjijPs5mY7VUgThdtFIcES6OIBF
Dgsqs+3WoUrLS920mMcQ+t8+JUu89DaLQjiF7WCTjttWWfl5nsZGzuKPwkCdvdRXTrU5fCfjcRq3
tjY4kjwqNg9jtzUB3FhqNUOElUgEiMcClmN1VkUVFrGE15kudF93GUB3Xj9lrfHkmDIWBgESXk2f
irIMfiiaP4dwCcqGvPUENpyteAaUaZrSkIoIsW+O68/LEuQaCSDP8/aYCyh0XSRDJDDCK8g2Du3g
ZT5SbHVDAXc3mxFR8El3uShu57IKs2RxS7er7WJsBsSw7/1EwjPaO7/Ok2CfcIjCywwVOprd8nhO
xrdxBMLwea48FGDMpB+Skw5m0jFIi2Ch7LIpqJPiplBjFX9qGKC9DdDxw9jfzlNg7xBjuN0FRUnU
di5qLzm14xx6G6Aeqf80t3KGkxka+7vBUSJHjhhMPjhhA/0CcEA5ZXlFZ5zuq7r8mS/nrdwcBzzZ
s7rVTVrAM8ulvg70i18htdgsUoAtXavFhZueIWGsfSTykGfqIrlP4FlnN1qY0N2VHWBRj1PJlnHL
LKDYWw5Y4II2X/JlW9Xcxhs50646aAGP341tdPGGMpSxPJialO0L+sbCOwZwxzGjhfTHTGDCT5nf
zjBSy/0eCRaBQhI6WlAgK9xxTpHYoc407jPUzDb0hgUDVweNwpNxA7aYY/cALcavqtcIPsaWstlq
E3l1OhkU0e/meZrCk9fPOPoK/WZgG7hX8vLQd83YbsJWLlFaBARtGDDpfnhwQFNpuTgptqELhj/5
TEkCsk4YqV+ukcULJlbYbFo4az/wnpYOx89zrzNYytRBOqGESh/HYYz9jM+JMhkYf7Hcoci4sXeo
yOl5hn/qsV9DxbTJULSBnbdh3fQFUEqEbgGboldn2PJn4NS9dAVRQzYmJYz40DFcH8C2s3EW29KD
A0MVuHuUfOS7ASWz/cZMPOa7UholN+5sb5BibJBxn+TeGG2auhL+DUWxfJii3gv/Tw6oRHH04L7U
bZfE2HYzLhyQGTxxrnYUOBJIIXtMPHLK266kv8NwwMYmxNXqD1EXM3YFFfV+l1FL7d5E9eQdWAFa
4wG4hOWTKKLKbJQKiupsqR/4aVwHCG95VIp6E0RFyx7IXIl70kzeCVov9ytRBJYPM7wCJhg/JBlk
hsjvYIjP51POZxbs2oGIMIWPKv2GeJHXOxFECv7Fik/3TTvEPy3SIp1KdKbcLESwNx0vyt3nhWnH
A8jxwecOoAi+LQgDnXBe1DDdYwlyItVJEy0bS8YmyjykGeIg+zqHqI2McZDZfIpfXVfxECXiso1R
0Z30VcrRi8FBUg+JVg6PgOm2DMqY3Ey0wohdFKvMznUEkxP3hyy5p4Pwm52e8nbZ5MILmi2hkGnu
PGN9jg0Rno0dRAPpdOkQ0uGlJlpYM09VIFJcgST2Xi5+12coNWRua/tocFhNa9U/wfV9clnl/CmH
NNMP6h3NqSCbGIKuOI09z70UVZ+IDdbSAYp+xsnX86h8RGESvNZLrzbkhPO06Oc51QxSJORsSPvC
F+MBIQ7iZSmT0mQJrwwk3SwgQYrKo6hKnQiJ2Fe2M/E+7hOoBOYZDZeGpR1fe1X3w2aYYf25GXoN
X4ye1pDiRwpJ16kqZe9vGJafcRNHshtuMXXpcMpHlPBBEOmD7BZiVfoW80XqjGFDiZ1rkIjHZpC+
POmz2WoaCygns16z/o/rRhHhHCM2d7wTBNnn0mPIqkguMKmNcWGV+TGzcHzPdfI60sHqlGEPVx8r
ket46zDfVcbKIn4EFXT4apdzcbinRv0yeyb8VFnooKTnlUPakjmMcXyS+zj7gVF6dNQFsiRsfcFq
QqzhJP+MEz9VQOhWOUgPaB654i72tNenFkD6TuB4aIgXnRJnznFgjkThqrQU6hyl53Gi4VdwHzsc
o4AZXlVPpT/2BDRnc147R68d/HEXom+Gn743BOWSDjNrq5t56XOp0gUw6OQA1xAc7i6wgcjvQyzM
6inJxzm6m5F/9596heB5nAY3J/uxhp/1pp0DYW8paNuPsLLN+8+NMQI3LRY39xS2MsjyfsmC1dGN
mxru3+PcqRM7zbygPbX5yBTHXl0Nc5nOC+XsV1/khXogFI4ZxwWq1O6umaOhQJk9wKrYLiU2becu
IUdCk354CPvW0z+DYuHqNlK0x9GWlrWSv83cdc3tCNmIQnmAzd1X4ZFy+KSqOpT3qPws6RHuQ5G6
G7sA1OttNfoqQjGLR8WbAyhowaa2m8bXCTjuAjkoJ6w8yXKw5mCgHAryFBULk7/tDZxi0gkjI3jW
SEJONKhpe8Qt+RTc+aYATDvriFchxUO9xLxp6xhOaECszG84l6ix7AKjOZi0RqE8xeJdBOpXFdTN
/IkZDvRrzgtFnkPcz/h/fBRABMfQYzgEGDpMx9ecQ9JdpnHVVMXrBJ26hwyKttUyZ30bs+5IvMl3
rzC/lsNRGDkED9rNPdmDarw8xs2gjz2uWaZb7BEi+YNOTSRe/C6kw4u/WEi4EX+9EY0+09zhQM04
A7/aVEbEdX7aau3VDzwe3PLbA7+RQpRDNKpGNyLRRaiyeM7H6KYQOrCvVReb/DRQjgoVnPDOOklz
9FW106rI+Vs4jIJ8xhZaLLsJufb06BOPe5/9PuDi1Naq7O6SIqzcJp6krz8pmDFgEwlNI+AxaR+h
5oTflQ5L6ZzCF1a5TTP7bgkz3idY7BDcPf84iN6vFW5nfR41KUcaN+E4BRRBbDoozkXZIQ/nSB8W
KKzZJpLSqzba50a8qsjMOOigi1+390a2MkhSsEQWA7VoNCCsQVZlyE1ICjY9EO3DXN4ZyZPPiwng
uMZJJYfP/8femfRGjqRp+q8U6tys5k7aoKuB4eKL3F27FMuFUIQU3Gmkceevn8ezaqYrYyozB40B
+tJAXBSSXL6QZva9q2ZJn8vO0zUEmbmbFaQbO9YGasryv53aSkptAdpzVAWXmJYFP+DYvboMueK5
XBWwZXrpqHRunzmZmmkb2AVr6A1he8WARKO5rgSpAgx1Q6oiXStWemK2IYUnY/mpKBGI1OdmTNQq
QFq48F5bbjTrVRVqtUD0dHZvK/QqS+qfiBFbKytKB89hSfTcqcKCo+stqKY2qXralwt3wxdHV/O0
M72yMkKOcv1yo8l0KDgOpeNZcF6eh8Aymnq68avZz2VYuzWk8owUb4gs3zDGg9avm3OCf/acF90S
7agHY5UY0yPZyMVQh3NPLsrZ1rpr+SI0u7t+KmeO2nNYJ1UBTW2t1NjvOR7aSFMGWLC7znQT65JZ
qZjvDbNYC9RKTp9VqH0s8t76YGraMt0JTj/eHpNZOnBEqfqh2Dl1kxcNe5WRg3T4sm4cCapdqvk8
tYtIA47UVh7rhdHpvLBhEDF2t5Er8QpiUIvg9m3sLGJoD5VdaeCrVjekHJJawjyyKy469cx3gZnK
3HzI563tT9Pg6vYN4RPjBlDQdJwimlLU0ZA4uXWDINFSMbCCek+22vJvOKLW+i3lT/2wKze5FOzj
ZBbfJO2WdVFqoml8Mnoztb6ttaP5IccwzTy0eZvb51bLF412kdVcj6ZwSkCS3CjEXWeNFlDboI1O
bFlWGhmdYR1INRvK3cZtQMA93DbUc2202SHNnakLHVPPXKx4fZlfpO4MrwgumCuTAsQjqrO+c3cr
fHUS1+ksudvrkbkSyZU9B1rh1ttDQj24EdPm7UNZgGB08bgmlnjGmjpWR2/Ts/x92GzwhtLGkxsk
3KLDFx1ribmThZMMj6XHEPDiGYa7PWXG5hi7dGJwPlKFhhwDO0ZL30ljWzUne3tAZq8vLmAqORYa
u7wSemj10zq8Ajpt4y2+NsuIskbPk51rV9O59pelP1pELvWHHC9lfQfQpe5kvqZlXC2OIXZ9Svbb
jg1O6yN7IqmFYvLN18O+5yicBbOsxBx5yten92Zs3TKGEb7KUuBRBkY431E/AKLKYschZlgCjG5W
c0oGFr9D1nizcZGF5uuvi9SE91o6pTjacgQnBVRLY89LUbMsq5Xa55RtJAlL1eReVCzSwSK3qK0A
H6Dl7AA5pDUB+V11c6tyF2ZmkprLeq3GBRyRNeOTOxM6/urPLI6fCcBkeA2k52fkbDA9lVG7Wngu
M1HZn6ucPT5OCKJ6HEkZ4bwhqml+QGNeylfdy51XhhZmkCUbwDJFYlXm7dzVafKDLqAlefFFOr2p
nFiKeFzSud6P8ExX/TvsymlYPBdcenL99JyMHLNPpeP7PceERDYvi1uDc9hmnZov7pyurR2Ick1s
J6hySxvfymz15SE32jLBhq5n88EG1f8xWqvFmmdsZZ8EWPcXBYWCQlUFKGuqu1Fk6jLyu3MwV9aK
hoNO7fu5ccHuKzLlHlNVQ7VMyXhs1sG71WkXezCNcbYezNmEEjCdyQcLdZVT3uCN3TpgF8/66EW2
7f11FOda952vLsPyzpmWdWdngHbkfgILmxlQ7SB6qAODSKzOQalvi7k/wxyQtbKq8uLj0Nq5/F80
uJsftf2KPXmuaKzcLBRsTaGs/VxbApTSWB4k+oIvo215KA+0hl9EP3SbVaICOB7r5yZZcVXgbf2w
0yW7MVsopzbZviTLOsVUWTVz4LYi+bBGP/+aL26507xuYCCZt52W5ebZzYBZgo2d91L6whrghmrH
2hGPNJ00W7eOTWOS/rR2NvV3GF3DVIjkjY9T+1okok5AaahenxvSpRdzQzCTtYb64WQN9cDONjYv
+jjUd7JSy173XEaqTNr1stNMNRVsDGlrhqkvYdzslIpWZM72GgvP0W/QaDtH3Zzyg5lb7T5zuwqL
o1N/brtt3uWz6OIi52GCAndvDjpsWwVk1rIdtbX2yxAIWSf5My1v674azsKUxaFoRqAWkvu6eJZW
F9mcXNLAGDc6pNuacWBUvXbntKV+0fEPnIE/jXg1ryDZsBlP9lDnMduKf6pNwwDwKizxXtQug6vT
rfrOMOpkR5eL++RteX5Xti4xkqbpRbW1lF5gD/N2ozxjifOqEjHVeQ35m6ljhUPTuEWgdxa5vXLQ
BcvrtJbkIAjLpm2jL/arrHGkTVw73/p0wFCYA8cJxrRAEJIYy9QEFEwW/5Eh2fmcFWkuIpaEqgqF
axv3jpb5fmBMrfc910glg3qemOrWqqoCVS5+wDzR0PYkpiwqEQ89DULpE/4JU75plrZe4A+Sr6JY
nGOx+e19TTrbGHeEJkZlN2yRKmheX1xNv1DS1vww0yuXJfmcl3Zm1/Q5ODN2OtZ0BOM3UVTNQBGw
thYR90E7phuQVEt6O2lE1XjL5k2po+Gb6aEwBu/ZrnTzZNV5j9+6StfQMybfuBZkgkM2pYOctcKY
iPPRmaOJjqazyjzv6+qv7SUpoNGysvZuTG01ZJBwSD8niPzilaS0m3QjJZnEUjjYirCzsJR5eplM
z/gCJM/QqaSXvvtVWoTC0tdoYOo4ab7R3/tMLJ8zWxJvr5HxYGHCya1qjdzCuJqbQPvsoCaq/1xS
hDgFa9NzdLEtIvA13cteCk1at23ul12gMnc6J563HrOumeAW2PIfEsvQnnRr9vqdn0iYU2L6O+ic
ah4OYG9XsNWUHGV6qS4957DDUJfz7eRa8mEunBw0GJbUMIk9mtv8Yg+I60f2gr1jLA6Sw3w7aduG
dgmU13S4Cosq5wQsrQIIvzJ2he8UU6DoSgnrta1Pva/G3dQvn9Me3bAOGMO00PpHF3v2/balb+k6
LUjMMvK7i87ZazPe+HL2pxAxwhCP8Hl7Xdhj2LK/noupgvbdtNeBPxOXTCo6jVHfNg7dnyTSoTDH
CIyfMKl3hrPRuIpTJVB+7x6IS4Ta1ipKhPVslfuu8tSuwgR7O05zDajSJzeGs1g/lqTRbrHGXs+6
yp2/rfOg34xNoUPf+3osyi3bq3Eyr6ks4/3qF9Ot6wkTTKe2/SrQZdFErqMbAZOnFfVeLc+LJ93X
LoffxpmjDsDf4kCIqLp3m205Ck3kzGpbzWFIDE8yoxxWpROM0ZZn64dniXEn0KeHq9/MYcN0Gnoj
zReOJXCdq1Q7aFPXBronDLZYPQMEW+UPQ45PPiXruOgNuctA65/TavWDLgXRDVgIE0hz0FRTpY8m
G+1ON2HTg83LjPwWAK+jZUUvZHZpiJJy7tm6Vbsjw/Rzz0ycrhFxeNmwt1Wd86KnrcDgG5RjZqdW
zEnKMY8L0J372dELat9TV1/HW720F+3zUmmr3A2FO3UGXGuypI/SG5bkYtGexHyPqTadjhPr/VBF
cIKrThOsBIKKtgaBJcBpantzHeD3bgh/9py0fPdbjpdfCYCd1lg5Pr31xHWtfER+jnIhB5vYK28E
wODQTgPomUFmyS+8B7UZbz31rDaSjIQ1OFC9NxgnfyHn78W2QJJu1kVbOOF3U+Pkh7VrsuLB1ey0
+EF7Oj5E3W0UbVsDzFT1namp6q3AWJWcuMJzgjOnoeuMMchSgl5ekFpU7j5BTrIdTWz43ikja6Jg
8+97q7wkXuIXz5u+2u2Hl41p/WGLSVZ5YAjush+NPVk1p/iZBpedmJRrRsuw6RYNFiZNJXO3trJA
PzCV1YEuUUcdmqJoS6IKgSKLUOYs6jKkG7rfDhOTTP2Qbcm87KXQ5wZdgJklJ5VmbfaFTF1lf5+R
s7Ya4HQlk8emz9GBBU1T+TYjWDZ72nXYLr3vNSzAMh44Sq0DUiOdpO473V7g0ECa9UUeeioAWlC8
Khm/auYylBeu1bI7bJQDrCjXW8hIB3RVvIvWIge3bkyu55rehjS0HKfRXzutr+H/VmMdNUIR5FK+
gWF1bAY0G5Fm33kksx9Mu+uGo8FG3r6IRdGOe1PpNgNnX41tc+QToMwlMgptsSSuJCm7dwLs+vpm
SThk5oHGrNR9sqqm9s6ONLTtlchKQ11MuQxVzIXBxxqiFuXq9wVfNJG0Gb2igoSB+cbVl8J+kcpg
ZQrK1KmMD11sKn/hTpTTE+axa6t4mriOujGJ5EB94FLjBSrtr8L7ok1sXV8JDrbrZ3JVVoONVcl+
fPV1oGn0K2CeseZxVd8bkqThB8fK+7YOOOAnKyCB3gzVhZG2006SfKr1dktFtZ69pa06svH8sR36
68hK649V6WP6am5J08dNopcNC/ykmfc2BI30AjhPyzsRrbO2u9kii36XSapmWZ/b0h0vnetIpwo4
524aB5MqKfNj0Q/u+n2awHU5n3v9YjxrfSrHQ2bPHhJl+DZ329E/nyaH1W48YFAI9814IWpRNOhO
HLu8kZm1THDC4zC/CF+v6jbUhKunzbHuZ06LebmK4SbJLc8KrM0hMiRj8mgfoGdawNDOrxMLls+B
nOgAFsuiMeMeb1jv3FajPov5wkeH6G7XZ6SN2zvHy6vlk1avBI8EmTFYctwBRk3gF3JzjfJrlvVV
gY52Srk3izVJ0zvO1f28IjSxXM44dgn+5yERk2J1Y6G2lHvVAWFh5ERMIVtEL1lbaFdBjRz9u0oI
QPUjMroWsmCzCk/1UTqJUV8DyHZ/LOLZs0f/mTSTugaVUPZYvrYaSqZ7sBTVPRSqSPwPQGMxPTll
bjkvmcEN8tyuY2k8+joDPvdzRijZNxLak2VBo1n3QFwEZCy+FemOO/inuZ2W9Fxmpe+eDXvLuwe9
HcnPrOSSzXFV9VUHLa/riR6WTTv2pzX31+LimchPHhKnnZdP69hmBfxvb0Nxj7UPo9wPpBPUju5N
z1uFOSy8Cridc5bZm/7uG1e/ygGovvQg+JNVIeqoNHRevjm2h87KHXtnUsw7fxP9bBdQUyKxT11S
Tog+Wqt35umIVCUVLMKu7iTBQPOTAXQKKa1C1fbpEqqKARgAb0NPdoPwwh4vK6VbTXrXYDUpz72j
Rv+1U4Avgb3Uq4y7cRjmmIzSpombctXP6CH0x6LKEMkIhfAryg1t+VprA3qjZQZ9j5uZiSnRtvTJ
gnGnIGyt4YpF/qilrDUgsKY5w+A0BsMg2sHmdMVIjjZw2Upm7GiX+5nrvAvGAQPjDUiYVZ1W0we2
GabOkkCqiTlE7jojLlzMVgMQr1LHYYsAHLtXJtk6twLYX9y3NfjEFNo9hRHpHQOUp+ozuYzuSnVY
q6+bHlIw5mov5pwu39qK68wNswGd3a0Gz4CWZpsqGaGPmpNA83LmKfN6nVbhRM3W2ZfZxnxRMdhT
NFzoSFBcqhdCXfAaGS0a932qRKo/AHXa2a5C0PVJVARx3KXQz5L5VrRzhHqjQeunVo6KdEWZJvxj
YiIBCSRu4Zal0skN1q9qmb2vwsnK7QXaDuy3XzGB2auYp+fUsNqvNGfKe5EKnhNTjTffFpvX+AcL
H19+i6rUK8Op4ensN4sdfV8WXuecS5fXEzAi9+5j1hjaGiT11usHmx0GfizvmWfSap4/t5qdVJey
S4xPqmLYDNOi17qgMJPRvDMYrKpzpzK7uZe65RV7UisUUowarcJtIjIrCVWfy/a9pJEEIHkh2Osg
u7zEfd11zEBwzW2194bUce+1BXFp6HTejLIJbkm2kXRoagmH2qmJluEAzyJcOu6T3Xr6Fyj+ugCe
ad0kqOZyJIVOwwYUjE1q5JFyuoQJw93WJ9uXnQw3z9rKMAH1c4OVq1Q/riJxPhWeTeBbZmtAnhrO
AG3nsJiT29oZ0+fG60GcshaxkRe4/ZqVZdDXhWPuR7nI+akkJTMNmDwJu7fZN7VdhlHee3AaP9P2
HFC5X/OlSKZ4y63827YtSxuDaid64BCuoB+aami37yxbRRK6Nq84VkMGSkBor2HGaUkp9yWRPf+v
rV39xV2HvowTh/um0mukEciOdaSQsJFoFbN+3EIdLkbEbBuLF1GoMf5wk26wL3xqJYNHUWTvdmXQ
4YF2MO3CwnVKM5zVtDYhy1sCIFKD+oUM2Kq4WYUzej+WuTNPo5t57CtNDmOCFHt1H/yJ1TDq7NnM
Ih86Zjo5i7ukUS+Bm2K55vbJpgEKarWUG7tj11/P3JbuSnQxZtn5YdVs9cwTBsE/ekblLoHHPNU/
s/GYRZQpt7LvWoUOKaw4FcF31/yCjmCmt563nkkqrM16Tg+O1PRvfiX7L+wFlrGzK7SaIWn5Yxlb
Q9qexgXdbyQHbalCqBtxh4Cu1oLZ2IqPsfVkHZRZu4r7DSnjO/V/jD2e2xPfGw6ORDWr1z5NRJnw
aBuQU68jowPx0R+tmogCgFmnQ3NrKJ1y3mom8e08mu6q40xg+YvtLZmu5/XBsKM8F/1Xdpyi2IEg
2wjrXM18zxYKG5GEzr1b7McBKD4k4EtUJ0W7C2FHM9aGKE1HzYzred4U7RmrOpGuM8mjkWrrN9XY
HAPWtWMWYwTfsjvW+Cq9kUbG1jYbZu1FqBSKkYMVBD3Xi9csdxpaQT+stRKdHP3C00UwMrl1pLJC
bV8zr7QfqAHIPtx0AWgLOox8dWhg4BreRrhSPyBXkpq+hcY1/KHjhGKNCqBUPU+l0N2bBOAdumyr
tVAVvTehhPEt9wnvJxSktNasocyx87d2+aIt7EuBJmTSr0Hq5n1yXtq+a1+XDn+oz2nZEnNs1KDJ
C0MrrC989wDUXQQOmzGUvZ1wEG4CtOQjvsxZH2Un4max3exL74wrPixpSCPviGFjeQZbSRG8JVQ9
epNmRMrKymmN/oU0dgF17fl7FPJVyBaxIYY1PfQrKd3d3dA9NxY1Qc46jg/DqulxneVQ1r3mxLTk
oK/nqIMeSWvv57X9qi/+sIOYGR/10hUncN3py5yY4r6adaMM9G0CxSn1Mk5b19h1nbkeEAI1D1tF
vvLUo33XPUMPCk04YeGvgLoDNAdaNe08IlB5cNXghFqPWCYvamh72Y4WLRztFb+V9gEwqn3Fhd4+
TVM9RVk6eqeOk40VVKgmQHoBP6p5mcHCc/WKvGqkRWju6RN064M1tcmLvaXpzteNBjmwvQYTU0sw
KAe0Q9rZzeZx2DDSVr5Wuug+pVq5BJ2dGi38mlyR61rgpNIqw2oytHDxwdU8J3PDPikVmujlsmGq
CRiJtygB8Lu3x2V57lBzkvmYJ4d/UZtftUljVQckbDZNyGmSWkGnOgd1pyhYWX7f5vJLnsQ/M578
ZB51OXjXsumreNilB1x9B7EzX/XYdEM7Nvcc0gM7wJC5L6MpTE7myT9g64vt723IkkTw9h88j98w
TP2cuuxU1rTAiVRxkn7Wfa7Y7DSh4/v9F/kbBkbb/8lHJqmVEEnueTuDhTF2EZxSESpzNJ6UGwcZ
pNwntK7G0Te6MeaYVwZtg9d4JrJSBh5y5MNQIvligvrj53Q1Lf6zN/4nAxqFKTSorzgBxazMflcN
vp3dS3Z0cFeTmSsAkN6cA9Hw5AlPQ+qNIZKGTISQwHL8g3fmt1xO1q99aumyDUuuKW/HTEl3dJ65
y8VLEHtzgLIPKEtd//j7n8FvfcA/WdZU16+9bVnubgPU856I0SzqyKiRKRzKXEKf/v6f+Q1n3M8x
1ZDsnahn09lBKJgohYwm7mA2/5Mv4icDaqucqSeR0tlNXo1iwQAKSOvAa/+oZOA33qSfI6qHLu3q
Nk3ILwKTCHDIHBNR3BI4+0d5cb/x9vycUj1g/kTq6Do73+5iPKBoq7FV/8HF9FsP/tNSkixwqw7D
/i5FKBD4amKFzIBs/1Of7M/h1GbZWuh2eW/MrXYDbwAe7Tf59PsP/s+dxSgJfn0fuMqoZ1z/XDYZ
qO173+TXw5m7EsEKa4D3pR0xjYNZDU57+/t/8rferev//4MBNfNTwDJ6oXYAxs4nu1P9bWFAuf7+
oxvXO/ifLC/eT3e2V6yWO62pvRuLpPPiXu+EDOnBcsp3t244GSWdnw6IH9vevIO424ovRr/pSeSa
hZWeMrto02ebp5VHsJGzlv7tY/zX78v/SD/k/d+eQv/v/8bX32W7qjyFzf31l//+LGv+/dv1d/7P
z/z0I/sPeftWf/Q//9CvfofH/fvfjd6Gt199ETdDPqwP44daHz/6sRp+eXye4fUn/1+/+aePXx7l
eW0//vrnt/c6byJwC5V/H/78928d3//6Z8O5pk3/6z/+gb9/9/oK/vrn/9m8Z+rtT/fq7f2jz/7v
3/x464e//tm3/+K5PimHwkJDb9jXnIX54/odz+U7OuFphkDq5rkO32kkIxF/WvwFBxcjFQ3whsvv
8Gn3cvzlW+ZfXJOHEs417NQk6eJ/P8FffUb/8Zn9qRnreww6Q8/jXlfp/7iaULTy1CidN3AluI7v
/Jzt7NKDMBHTOuBnSOf+KRt9n+hoTlNRlg/q3lx8iQHYyDj/j418sK+1j5ZpJTvCI4q4YtKN/uEt
/Psz/NUz8r1f30CezRPyfCHgGyz2bd/4aVHWHUgRbRVmLI0eFxx8epS4IjkCbrZH/ILWw0DVQjSV
Ey30S+PsnbquYZR8zmUA10uwLqYVUstWwx+temAka05irHTOqTtR4GtsM+lVhTp3oni3tLr/vsA/
xAJGPQs6bbRDjfjaIVzSKsGF4+XfkRrNn81xczjTAuOe3LGkA0iYUwnXpErkciOHDZW4y5tpgTqj
00WRh6xNQzVjVYnirMhojosB2WcAsqK/G6XCH5akZSjQw+2aTFi7oZz7+7wqgfd7s0x+YMG1I73B
+UnmRH8cyZi4U2WR33U1+nsXtBeVgD3cp66VROaIQHXVFhWOSEgvs9Gm9T4foKmkq5sv2Sy03eZi
4G51fwC6MjxCh21dnGesgfE8VV97bdOjxTIR26aQ3o5TNaE7iyVkSmrux9xO43bu2tgbCXYJS7Lk
vwB0DM9Op7eRyCUiRc8QJ2HT3oa3w+Hct5GAZK75LrGT+qYG639hhsufi7TUPs1zh4NF2OqgVb7A
EzT7USfbItwKff4yT0oemo3aC4vo9Djt/fojQZt4EZ5rMEW0KtS8ab2+seXOq8fskkojvQXtLnY0
fatPfqKpKCuG5crHT6RcNAJ1Xd7e6FQ6PaVj0sSpQn3rjX0TzWQnHtZt1JggteK+Lcvhc45KbN/0
A2ALJFVoLTKJCwDUI+JXP6q7NLuvHTER+nO9ACq/2qHUa2JAzBq1km6EG8Rl5DKmX1I1iP28tOmn
DWkWdIYxrRcGExmUVWfuYN2MXcnAcL/N3XzuB4sgqXTQbvSBl6SJYnwAgPf2wjRZqOWVb8y0keAR
RCqJ7XmPi6MPZ4SBBdbl3AFdQYONuU6PzKbDz9flU6gmDAMkwy2IJ71Ow+Qr6udNAQj5KE7jsQDJ
GLPOPbg1cwlK6h7v8WIfW7o7whp+JSykhWY968BZWgvaFFJ1ufF7r43bpaTbraReXQ2aHw8FneVB
n6ykU1X1Zn3F0ozAQ9Nc1o7Et9JAaxfQ/aZe60Nx9bStmZewI6sJPqhG2S/WToG3qOmWztltPxUz
A0w5zIfWSdUJ3Wlyt+nVgovfKM+rVNmPOiWFRzBqhobYkjMRNvodGFn3OWX1PaxjjyR/xLep6Cu7
NGjDjhXx7Cf8pryyWpZZ3E1VejJbP79xi8E5DPM4fld21T2yQPpooAvt/hoYtzc80C2RoksK23xE
mjVU7TgeOWuoK6s5jvRLZgPGcEwYiMMlma/eGPzXuinFoLbhpIh0/C93U2pmggVeSWQ8wX97Kv/b
U/n/xVMJxX/RDPiDsCyQyAQlE/gtKb61E7X23NTULlwtlt5mlz9Aq/7IYpn2m/fdrjfnfaSTOpKG
38VwXWhX6NfKT4YmQX/GvFTIZGmoGzDi2HaT7dRUtstbjcJOP6q8mMSrgd/kGdUM+l8nn5lcFxwm
bguXPxYtjRbTNr4tmBN3m1GYjwI5dUyw37bLpsU5+blozp7rjV9Sb0ZgVk/G29R3MppIyIhrkhTi
bEoUhX7gG1WtXnzshgdBFftezW0a1Bz5Q6WtVbx5UmPuQf+Qk0IR+hLJo1j5kUpX37qxfBi4G2H5
DtBwoSyTU127Z3Pt8eCP58X6tqX2F7WeBlMhRTjqnQnz3T4PqfuQpc9qPM1d/w5aHSJAqEIpxs9T
LUNCQB4KewbkyF6aztGC1hsi03TP6+qE5mKei7WBxEbJSbNSdVm0pyEpYjmKcOwQ/q3DAWH60WvK
aCAG1Fum29Huj/o6vdc2NihjucomgyUTKkwRMDekUrVmdvSXOrCyhXAMTnBNjt1A23PeLIPORKrg
J2e9y4/u1oS65oXUpuMUWz5aIrOt7Gy5b3hpj8nWfjGq7GR6W0DgPKKR/gEfcUUCZr0fShxsOhr+
wiWQ40drf4zsaP38ANUYdGzpZvOoABEWvcFF8uBgd87FS6WeWjJ3yi1g6Hiu8oHzzhesJlE/3GNg
wQJ3VwisPuVb4U9RWT2soggs55HipqhGIQpJSytGU/qf7JUkGFfz7jNCUNBhJD+mBSVlBu2Qt3YX
KVXwVzzz2mYDSWCRPkLGgsCBv3fx1AcO5IHtLkeV5t+u7rjjog/+xUW4fOrpLKHUXeNZQVcGkxi4
lWxHPM20BVx8d760vXZ2gcKfbepHIg++9mB21UGz3PGmw1G16ysj32E7KKICyVbk9KhPutyI5tVr
kSPLi6GJdF/CFwSKoBjD5TxMPWKfBg181KUeqUGImkq9ZYMvo5EY+ethKYu02ZhuMyIEjpNRX2Xz
vt/kYb/oprxBO+IjpcOigFFbXBBgrTS7e84thuAmJCPzvp37D8zG9+z2NCkr6UeW1S7vaJBy+1C0
cv3Ab1t5YVOm3ucCM0HoiaVDbS4StMGJ5D5aPZQcXgv9BAGAIzOA5qqef+WGdjiyQjxWTnXMaXII
ipy/i2Cw1XdeWyIIkGir3E41XGcddZ+9lgR/s0orLC5WRLuA9s0hMzEeKluPlzzrRWxSGzOd/2ai
boty4NpoeE9/MVIvU+F5QQKfT/JJLzMn2LJxpD0RenyHidv41GflfGpcKz+gyVz2g6Wb33un0OPS
WrQBSr/keCzN5rghew01Oopir2K28tUKh5Po6qow9+1PjlNvbaSgIEDP1UiQGgHXUdNbOXByVqy4
YvBlMNNMRBUIuwkcE+kDFB63XVtzPfqTn50XJzdxdHhjHs7+1keGI+Wr5m5bHySdug4aDIP7sq17
noXTPW6zi0huGUzrViW6CAsUoLG5rOLGKarkQWpVcY/oe9sruyXCJ9WZWpEUHhxnk3tXS6yj7o8L
5nHTt75Iu/OiQUgEfm0KU5Qn3mXNquxVqRWrrVqWXV00yc4AXrEDZqHhrBCdnVyMTFNADTizX6F0
xBB4snTbQdK0YHmyq+ZUyeoFxaG+HxPduDNTncbKjqwLKWvt82bmyU2uGII4gqtLUXmSKpxhPjmE
aP0v8s6jOXIkzbZ/aNAG5RDbQGhFEVTJDYxMZkILB+AQ/uvnRHUv5s3urcfaLK2sqyqLZCIcn9/v
3nPhvJT6OzOH+YM82rKbCI8fFiutedYcQwPrwcXnekl7nmM0YkbMdm+AUDSs6XFUdfFMrbUBOncq
TnVAbI3NK0ZnC1wJ18PRP1eaaRj7nVHt4S6Ea7sPsdZ7ZZ5LFHlRqRWuAGePrzJc+0aQ7WLeWye1
3GOHOev7nVM1NLsZwa/SmnBxuJMkDu7kF6xz+6JQkbL/Elw62J3fsGqZe5rUtWoJYQpzTarX+mX4
ZX+I0azWoCDFS07pDT7CyS02gvDjOahja6WHYFhl8ZDv4wJtHFJT/uob4YKS3xM7XCmrW/ZpIsMP
klDuzslz40DMOF+rZO530mvmg9eUNqdHb70nMKor7hZ18+aTK705mWkdqKbHLtyO3bGqrXjLj3F5
tUYlngstOXKdACDMmHXjruNdc0nxK21MUpe/6TqqD2QHk+92sdNtzUmwEcokVIWRAgUiw462jN6q
ncJ+z5vWP3RpwYXWLowIs2/wvOieypDJ11EyDPnayFy2gWZIuIi6U3+NPuhip3bmF3/O8l+mk1Xc
SvN5Y4UYVgb2d8cqufvJ/ODDSvqLmqvfhCTij1oGHkUrXLwnqxwJ54/W3psDfEZYyHHn6nSTz6ra
h4PXkWA3CdPOst771aDOcdhaF7jUzsnrUgO6AYl5MqHJW4pGtu9QSo6BQbZv8ab4TMzNew2FYV+X
POZlQXD/0Cpv+HbsvDkXOA51lJGcWBcTGQbRN/4TTDD7UOIe2zUGltwQEESMDaROcFhjPF3lrGCv
4O7kBkugeC1EnuL4HcQ7nBhmEk8FADN0UDVYFo3JY6lG0iMiA2KhUg3Nu1YAWjCGT/gTckxXyAAn
j/j/N0wNFfWOzDZdmTendAzKPxOW76vvGxCRiEnviiaw2aMXfEUY14ohYnfsfnhj3u7yzAufej0G
0dya2SEQXNfDOGVHaxv1b6JpIHf4quNzHvYzEAolOdYMD99cqcBh5aP94o9TuCGnl24mSlPxo1np
xiZyfbVjT90E3JCD2S9qZeZ5vSsKUo+Y2htvLVzL/DGMwTn3VodpUQGF963UXjdyGjeNUU0EaZXN
YCN5exNgBaQrB85zb/gTyji88G01m7mskj8CLMOuohDlcR699sZKOuUt2/aPDp7phzLxpRW1Izku
r8Je7xApByZ0DsKseI6zHsQAAbiDA31tv4CGeyOR0F6F22bHuXP825Q3EH5mMyA35/PCyHx3V8Wt
E8XqDtjSXgYJZSBMnQYye+KW3G8x0fcvIBvilZkMyUMRhzaE7B7jrBLFxSU2wyq97V/Yxdc7Lydj
3LVYgl2Dl/emn4wPh6DOV5ndN3kJpsDt1C93Rmgzf+R+Gn9VPg08m5As9cMIb+llglq+BwenHyWm
kM/Oq/LLWOSH2GrD3xi4RtYkY3xoSVPuHT+pOpyZZNtFQk5nVRBKT1aQtpMj3LvuS433N5aHvLd3
Bkde5ZAtr56NkFFL2R5Y9PbbmeOURZsNHnEaeKk5bbo1dE9K1ZDIa0T3p1tuhg7feqnO1qDlxpZZ
eQqdNnj1vVIerKXEnXaPD8SwyX/TrLEch8EodmFbd/u2nNoXey7zv3lTV7cG78MZF623JWjlfZIw
0Q994IsdWeLeX80++dVodFPDxsXLfWVTjFBiVo7Ck3/UrPl/4B1JnN6OsSmSKevXoFmsB8bnZNfA
OLJxdg74KcQE991JWhcEP7plCuTLVzsp7PjdQly8Th1FLU1aKJwh88gjTP5/pa0sT7e9Qf/SJRT+
mJyzqSvfSwm2RZFQbjc99LGXUAhrWeGGK/pV2VT5GRZgcvLj1toD9AhPc6shu42WS5uhKhxeGanO
rSt7QAOPgO+0cJF0a777TeFcOsOcdr5rGWu+L+tviTSmIv/+CEe1zFy8NxjcH00ytUzzjsHrrBP2
TVV2cqSVxX7hGKgf8tnqdn2XTT9mJ+XOJvIN8tYsCVXJzmsOmeGbt6mSC5uq5P6haXgffFnB4G9z
Sjc6HF4C5gZGaEZoVajhm7xpX+yHpPbeDRU3n63dBQdBrP41Xpbp5rVk4SPTWtpNottgz0nok8UA
CHOwxk68L0XoXuNksI44ePMr70Ui2kXq7EqzYF7RQ5I9y1myEzUxMXyNwmkL3CaxWGNxTZ7AOoQH
J5+rsyW65FIMGSH9egYoNSpSyhZHRReJUXifzZLTc2mNZctmKc3+YvruoikuqpOdNeNLKE1n3+nZ
vdaN577VPLXG6p7DPZSYKlbTME8tGmqsH22rl/vaN5JjkdTGSqWTfetz08RN7lhOsHNwdBdrYVX6
mXta+xEA9jqS0rrL9uEy/Wjdtk846IIoAdPA1t5MX2aSVcwHheX7kVDa3GPDH2CY+KS+qy7IkrVn
Bu4M3aEK934bQt7C1xHeVdEwA5oUBzsr7NpXRdKIA8eCMtriEQFBz4XRCUANZnm3nyqj2SxB26SQ
JUFytDSfX4a0jx87rfWRPLz56Ri9xDc8xwdfVeZpLCaBBdELNuTpp1PbUxl0L+/aE5roHhblEYZH
DT5ybC97TK0Zqdq4Xldc8t6EnXt8sRQuM8I166EBHSTT1t0s/sQzwMrFu2ShI39gYbZ/eFvq59Jv
67M7dApwHD9yJoNJPlWViCG4SupE3QSwwChHYGcDlkXkxqY4InmEML1Hg5fkwEaFVx7NN+Fqzgfv
ZPeieCLyL5/JBAWkTsQwfufceEBTGhp6R+2aztkqGuOHFyzIA2Mg47MiArV0m8lJGSDNnigTF0/M
Y6tR9e23C97gS9dmc5bUGj7isRv3k63Eb7OiYXddzRruQ5666bvmFfsu2JcwgOZTeq0Hpz0AsOqI
NImmWImlnt/KSZpqZfUVvmnMR+aP9jAiHQmM9M6aP9XRWHWNTZrT9EFtECrw/uRFKvDUzbFZRXaR
g7hMW0IXkZri4V0RP8QZmhWAZ3isnFMTutkFS2iARRCr+YOPJzfY8IrFQ2LkfFx7ZQan0R4yojoN
/1t33ty+GATGnxzHFB9ImQP0lJYWXKzoow/Ibbbhgklqa8He+/0LgLL63HWwadhJhSqCmmVfGaS8
Z5guhLTqSpQ+f0/lJ+En4rHOpbmnU5cLpp9CPzVybIvwPbzwQPJwjiQ+5+/B8Obb5Mt0ywzrIabE
EuxNic/2d2jOE7dXb07XE+Ff4koKndxhj8iNgIQe7VdTV/3tx9D4oTYWIr8ng/4EMIofslAd+xZZ
k5Ja+aZwS8LEpGJWeatJqEGEyA6uyX9s5U4jLWA2dEwydvgs1zha8XaxGhPJwWm13i3KrB8m5Wdv
Uz1l21E5uM+bFqv+YP2CNmtca2Kkb5iSXQSnAPpPGGY80Vq56w4iKgb7IcOwNiJRnCqmeXcVD0X6
YQfl3OzsKksYem0zO4lwEeBPWYAcB5oR+C5HtkwKtgJ1y654vf8ZpzgiewiARDRxv/k5So6XBOUv
THnxyWrS/FzGTg0umsdhyWCXiJaP88g/h4ifjBeMIfXX0vQpC9/B3xdt2514Q2XsbHrzmXNu3OnF
5hZbVePyzLfKx2eop/iGjOddSV7i42UDZD3ynbp8hS6xQytWIoJbZ0wb3aVogaO5WH+9orDKHb5P
ADkIHPMxJgwqqGYYq1ei/cw5iluEnMHJQI7KoToQ0zip0R1OxESMRxpatV7LpI6POIOzN8rF4yec
7M3Obxz1UxJb3w5GGe9LLncZ0lDBM1mQ47I21K6StfCgA24YizIkpCKAdalHdYW+IEsMpqnghqld
6PC+TZXaGngya6hYZ/PGmGx4QJ01nshWh9i9hPA/BEQLBDzR96vBBFIB3hMk1kouafY8yIBjIwzY
EgGuNfEra6PKXkQBSGI1LYRFtYecGaXxNHSrMkjzv3aTlJGy2I6q6r7SFbybnsDDTbRNBlA6aYUW
Q0IRloMzNuyKQke148yULddErudZ21+ErcpLPRi/JNi/Vyt0ne3IX+It9rKf1h2BKsw6a1Yaju0O
32f61LZMOHki+tvsTt7Omax835jwjuemsO9Il+6Vs9ah1GCaPwKiCfxRJ2Z4GxazI9HFYhlbJ1rY
fcq8E//uA2iSC+/vmC3ji9RG+aLrAjaTBrxEhXbSEFmZlwdu+MzSRKpZseff3EXSTZc1FlTlpOcD
XffF0xgsgcOZPi47qerypSYFf/HHIbtwHjLh+WHew3NxnR3ZLtRIw3DHHZIMJkaDR/qa2xNXGhPi
1aEVQbaOy9qAbkb32mZh/erxDKf6Qh7MOuLdBY1lVHGOhFI1zBxFdcwtAO6pRTSLb7lCJ+3iLudf
Jcq88tAf14nfVo+20P51WbLpU44BLr2SWpZVH0zBk20WdKFNMpmfzIx6FpEl4c023PkRM4L3rael
+zXekTXMlsk+C4b2Z1YBHbNiLH91OkUuGBe0mU51+tKN/riegZ0fUE96pPXYRaHhuH7rq7mc1zKg
A0TaVf04oa3PK63K4q10m+oTFa2PDGJOWx+Q9ZogqNoUtoEw3aae+8iVlW2mIpK3B4PSethyQ3XU
fJyedN7hXErKvj+K2EiuMVD4C4+c8w5Exto3xVAeW+02+6LrmTesvr3IAMZWkcTyZclb/zz4lc8I
TAzzWJNTYvq1qr1S2bRwQnnOpa3akc/gUJ9qWQUcHZNXbgLDKj/TDqch+KxwJ1y3ekV5LwBOA6U8
gI6brug4yzmzbIkI4lHhRi3c3jeyGokwHF0A5FSabmoDf4L0/mnRTfI933N9nBoCtHcc+HYq8JWv
ZrXgVe/QSzc8v+Eb58vIaN4m+gW6ufHcdlayQ78V+3CyS6Lzg2kiyrV0Od2vMQg6Cf/4kMxXpJ5p
H6pAP+OJKTeEPK0bV43pQS5F92wRYGPmWCyS5xDYbjZ54/c0tIK/3uzEb+H9q0BLUWVUWXXxzgtr
RmZqwU8KGxgbvu3wHSPDcpxrrU5N2hhr8gyoTLVID0DjmoMsCsh8C48NpwQRbwXdoTGZI6I6KZrD
aEqMcyVkQ2YSBrNtkFjLkxFOFgb4vEEjWJYbCqYPNlsvLB143dsXrniFYBRNk3VJ3hmxzrb1Z6Zc
Vj5YfsE6evn8XlQLKJo0mLMPxl1UStHOhwwLjFgHdsO3PBA8eI5bWXKcgmrDZyAqVtAGTgpBiHCX
Ksn6agjUo0C39FYGWYTTkObF38ZyxhuNlsSm7CV+kKHE0dy1ZbWvhhzHr/S8P1bQ3RWDWNSvNtlU
Ti3OFRd1BFsFg9sKjCASLYKMe4PZAqZP4nhYp47oHiDRWV+C1PnGKniKVzUZmZXrZ8bZJuYR+TAL
Iz4whIMVzoYMwrhPnVDt0PKiy9wkGxXEJzi63IoIuGGqh1mVProiMw6uKIwr+YTPdqhGHzAwsgTf
GJCRJCTnWlrJ8lzH2c02czsaRULWnj3EwWZQ3YgpLU59Uc6vmUzNrYuDcO2TzI+EP83fdlx2a1OD
QAJJx6oL7mf6Mbo+jPSwzKctGkgfEY9AGgOYiH0EbNlptGr3O9NWv2/w359C5p+IqDoHc1otNyiU
w56PQrnO0bPZNJmq/1sU5cIyLRE3LS19oN0Rm72LV781RbA187p60Hm9RJIM2mrBaWpyKVDYK5A/
gm3ZCWMbeChwHSRhWKp2sUae7XZBkhm7Gn3r1o9ze/QH3Z+y1OFWi+AIjauAdP5XY+h7qAC8PMxJ
mkV84DAVA3LksctV92BWrfNQ08HrRxjTjdcxXnoSL1RufAyLiI+iLBGo/ytAbASSWi5sHIm5RfIu
Z88iLn/BRwMcad1HaCoGjAfSRf3Nk1OWRwFP1huRM/nkihQ+iDEyL//jAvs/bCa0feiV/8MKd7cr
/j9uwuevnPEx/ar/p5HwP//Wv52EfvAvIvp+yFjl4Ca8e1r/bST0wn+5geMjO5mW67mBi6PuP0ZC
x/yXZdm4+0LPZjZ37n/rP0ZC2/mXCQwXIyF3FRYrQvz/OAldruz/y0to2RbONQyFd++eH3j/y7fX
mO0MvXDot8ksqan7SyyffZi0kstMSWkKL/SlIsTEfLxsCtRpFHI3u+bTbWjq8tYBma/tdm+5i71n
U/LlZLY+VqDcV1Xiths1egHUqFhtgqQ4kiwFR9E6ziZpwltlZ8lTEIhIzejLrO0TzggvZI+ztIVY
zzLl3ueG34KQBwJPu4Vh/JANCE8TDP49HkTmntHTxxnOyD7Mk0tHKccmcU3j6GuW0jkpzXtKeQ3Y
UqxVPXvwPGdWFeguJyJFBxmU8pTEwy6oPGKZWsptXOQw56A5XJKBnGk82c1DphhmQQN3JJjc+3JZ
N89TOQE+To2XGnrPZZia76BPQixzOcvr4A6EUHRsGNfU2/HqFhcBRBWMkQd116m7c5nm6oGoS8Ey
u7a/rbDdNeAaNmQ856jpgnlNTCpe94BP14PImOOTfHzgyhWvx0BeiUX4wF+cTzPIBFrEhIuPLkkW
ziPkHnKce/Kqq4G36k9uBc+YC/w9m27r2Cx8/YH8NZK1/nQqk/orKk1xPBwIqInz3S667gWCvM2c
ydsGq14xuaciM7/NYZw2Wetljwz3vxI3l+y4JXVJyUyNu27WNri3A895uXIcO96W5KAeWr+PEcU5
4NKR/1gLAu89TrCpBUcxtzBDQi/ZeWR1jlC3v1sXuUCzhgeZY0cVq0Wi4KUzhV9G5vHHzBxXWwS3
YBbHdaSn+rKIMFgv9vRpA8s8FXZ/9gkq1rUzrVMbchHzYJBXL4txHTFWRORRn0SnocRYe+5fxslX
bGgkfIYyxd/0gO3PXmeEEmeITrsik5jc8Bpon+iJS601no+gLPfBBB/UlFO6Zc/ya/JQz4BwcsaK
8Ryia7xWnXOTXMjXarKGw0zfC8d6hxATSFBbzlJuPdIja/Tm7I6J5bUfmISIPwevD1eisp1TGc5j
pPkaT//80mlxaOFCRz0j0wP5kEcTrl+3mkaIUclY5yep/Y9+RBIrAEKenRiQGDJm9lyB2hCt8e4D
933LAJkkgWgvRpLtPFlRoGP+KPOu7fRoyKFrZMfGk3d1uPgqBjv8ZoD/LX0sfgBpCRgOso5gfZKg
Eu0YWb3vPveyFs+Vil+dPDXPQSrEGYzXxB/4Up9Zsm6yxE+fAdk+pmOdnr3ls2zCawd08heWm/aa
FYd2SdeOz0I/H7LXoW+WJypxXgedta8+W19XI/JbRLd3bb2Me1iRj2To+nPTMtYE6AtZnZQPoCFh
kuqE3Tobbtp1+FOcS/WUDVGLKvME9MDahmZlbFFl8SnK4bSU4qNIdHMq47Y5Wco626Ret6kZ+xHT
wPRUDrlNUndTq9L4zZWpiQSIxbVSCEgmwutWD72O8nqsz3Uvj0K1xaOt4vzxn78Keiy7WVnJ7T//
H8uG8WqXTNbwvOsHnRL6vI8gJwKYNF6G7desXGvt+vZ7YA+vEBhdsk6ldcHHTCNiGBsHBvg6gqz+
43dhHBE4hpyp3VvRxvh8ulREMWjMa/HO5VlES9v1T03YfqvElVQ2aLb4upvXgZdsWFnCgOST+zS3
vjhb7TP7/CUSjVooKEjkmnh4iBu79I7MDl1tN9cg5fY5DctBVN3ywjn/4/TGoUMD3PYxY5c92u6O
e9OIhoei68YYS+Kyta7//KJNbV2bIHXWFlKXYcIVKkuugWPhOVsIBVTxtcdOu/z2ZplFM7C6jVtM
FXt0015rCu3I+WluvrCYu+OQFdW++AZDvZuCYH5Q4+xu647rQ1psinSdFzB1gRW1uFCHfeDbAVt+
FCf4nCkhypjQSpMPx87SLMA5yHiaNx3bSMauYdjJwF1Oo4k0VCaD2jE64kzxYv8RkxSfn4SilQSG
EB0atFKzg7ih9x2LrOwjkwYU1kfNPl4YKO3kxEHAwlT4+YZbXv3gJ9ToVPU3LhEZORphoDLwmTKZ
D0+S/wSXypGc5RxexzskNLcpYEz1+CsYhrfOnX1sP8UCDZE2VMej8Mf278NoLTCXjf0+9LkAQaTO
9yT1N+aSmB9ehh8s/RoDflKQ/BxMuhB/ZSkhURD1i7S8wYCyX4K4wyxNe+GGuoEu8pbGPDWOf8HB
BAw0cNhO4kQvMpKtZqGyxzIlzo5ha4X/2fntBOvc7i9ulyS7eFo47Kv2XBjy3e4Eo3BTW+yDDSD1
buwcLWmfpWSt7QLkOrnzXB0tzroB3MPln19U6w6XOLHLswh/qiLMzyEB2aH3CBNoihH6cvrbuFMc
JcpPvydLbrKm6Q+S+9zar6jrUXkWH8aYuiy3d8+IZiXDeulG5TyWV0M60ez6gBtzJXYQBOrbHLNP
RDqefhJ++xwzA4SX6rGAe/FU8TEwulyfeX6qnVulfCYrAwqW6HmercmIIOOuw9wwzncm4cVxyl3g
hMZ+AtoVpRyfm0Ek5UVUTr5lF5OtCD/wjp2FAS7FrDFmgErjNKsuLNP5Wffy26MyLMrSZDyg2AGi
U/OlzLNLWnclXF2bUSaXV8wo3qausCYKQqq8+sJVELosURRVrayOvzJIR0daplC5ypmjjny4CdTy
7PCCHNPwTbkh5BKSFiQSetbcBOxbvgDkhDs1pVZnsWhyz6o8FtQmPffBTJ/Q1O+Myj4Zjl2+xlm+
nBKNPy9WEKoXI3lrCuEdU3AZ1DF1pwVBfWUE80tbjM1L+TTaXbkRCKsYizzecBP7gKl7y5ryMHgu
F9TfRZarXZqLflu0k7nibPhcfKoEJpN0vU7/WF175Q9X0teRWJvEXCtimdvCqHbmIkHg2zAIgqpM
NhmmhZVS7qEwJsZZsWS3XFT0qnQCMWt2VnPmzscRMm4u5hMOmWqXZmHDWdW/QEU2iJ+I6d1OfUQJ
ClKwmGEOFd4Bhpb4RqDBNCgMeQgWZJq400TQY+q8Le7xXK9ufjt9lcMiH5IG7Bnv5Np27z4JVgJq
fvCQeQ6p8b7UfoHrLj2wimQMY5usHbrSwFNt0qbg04WVaCpHiGVhS9KdDhcudeARrMCEZBxQ/dLW
1h92o3fpo3kvWm+fj0aPH6vcM/oWe4jdW8/VxZE4+x9n9p4D4IsfPVSo5l7BlbTlqjdnc1/E/XAx
+rxYO8P4uWj8lC1dTDNpNdgW8wam7H21MhkraeKVgSHI0dx/tuEUIEzN78OMAyWLcVLSy7GbtMtO
VrvAUrIDTZHN2mkyWl27fxpMlr0LNq2AxvnP71oBEl4lVvLDDAtqoyXyMTgveYDVy7rXSTSKBejI
LyJIlu3gTK/zLNzHOax+bDEFO1a9xhl7WHxGhiZkoZHPMBa4GGi3IICrtTYaesS9rNxW3fC0TCxQ
mwVPcDYo9ne4X1hV+daGp1Q98G5/HceMAI42H/uSjgnARKt+djG0znTOLYhgmQMltTaTSOZhtiY5
bqwFtIyjA/jmCJN2ivSyZeswf/X2r9Ry9Mkam7VIjJgxpu42OBzRjFL6cUz8osCnMa4MzMhdGdr7
lidv6/Yo0PfBD+8EPcIhQXxeCrYoxqNZ0vPA8FFuDHrHwBCk4aXq/lRCzkdfNeuG99uRnfhLqWdQ
fsFUYyz15IWKwbcmwR6TSg2ZsPG6Ey4MwOuavWIx4lF1uvhCoP0lUCmoPRmaR7vejOH8ZwQPe65C
YbOWd+bNaJXi2EOhxpNWg/HDnVdanR2FmQkTkEsJWLKzWfsvre6YxdtSU3qjWazM/qtZTGsx9zKa
HLUdpuGliVOqpTT9gWXQG5EasnTt9gCB5mzeGnPNpzQwEoYvfzwNAow7wck+aljA+6q7LThrqGpt
WTTFKTregpgXLvoBnOzKpiPw4C7OBb7QiHtVs0ngorOr+l5DlTSNgx//ga/wIAJcXAkmAtDCe9oS
6pMaCMCAN8OFlbnP+f1ykNhjeSvKguYP5LaV4xrNmpSI3gHXh+OQ0eNACK3ahq7tgJBY+tsHHYfh
hgKLNkqAwF38pdjHuv+YAN5fdFd9Akam2cm9d8LH/bVo7Pk6NjDAaIeLerM2X7s84xFL12ZsqZvb
BBja67lkoAIOI8c0gqIScGjgde4ggD+xl3ZoClv6swoYkhiIxwurcOAqoTwMGhm2oJh4B4AIJD6+
ctJLM1+ATy/ikpXhlTEtmPLfMY1Tzyrpik2Wo8sBceJnbBsWE2AuLjJxMAXOmFMsz3y20xArTXGj
pNd9K3kPbOJmKU7YVtZu62ZPiUw4poCmnRAWwLnyednaFCodEc4WPoTcJrsYXIlj5eNBKbG8yNF/
Tcuu2ugWCNnkJdRLQPmP+IDhlBTT1+iqIspUhi1eTu7FGKGPAtZIWNCUw9bx3HmnB2a3ajL45ICz
2qEdJJt8gDFIWOlcGco6jo4admUBGjQxcPaWrEr//ZTgToB6ZB5MaLqTLlnz1MXvFjd3WT9aopie
a0Laa7tjJS8VDBrt+ZhHsV8BP+Qp6Wgug6/xlYcV7hwfePOUeXAxUHAxL0mKue4+WyOlcS2uTksM
n7CyihL/rf1HdPbHMCXlvlu8+j0nGZAz52H2H48h0a1EQCujQK0ixTddYHIW26HPnlgfzRjXrJfe
toqjUVWXxVN/JcFQPqzs0ax7lAk8yLk38q2uIR0OJgdP5nMLpFuGCg3SVFGyY6Uzr4rYCMEz94wg
PLXjpN4ayb54DE+2QZMdhuLfsDpvft/y8Ju/28GoNib8vng05y3H4mHKocvIhidmxgW3p3LlVQUN
4QFGSHClNfbvyvuN5ZPxJOCtAN+RHVeA0STN7TWtH87RoAuICOdojf2q35uje02mnyavun1oT88x
mwIg1u9Wb72SsRx3ZRI8sngaVrWd7jvHEqdseZb+rI9D7iDsuO0rinO9LdleDwGtpjLWVoTRiN+O
ZqdY4rwCv/8wZuZ+ydH+aTl9svuBUhnM64l29r2riBxMhBKKBlPBgm2N+3M23rA4d2tR1HTOyOwj
Z4s6zUl2SGybVUe9zGfh+fO5bmxUg/w1M+8zua0qbjoYeCbl7Ck9LVZhSA2IHEPyqU59ZB9VooZw
p243ZWuzn2+BS4XwbvGxe3uqpt4gAzvbukIu5giCS/EbpA8cuLK5AZILtpy0Fde+COdAu7Oy5Le/
LF/TIs2N6TK0eYRZK4+4aFw/SiHRK9IeWR+HhGd3BmFQXMaWB2XQqgEWBwsW9tboXeT9Zyw9/gXH
CQRBK5ioQGQVwNJg1Uop4KEBg9Uu79fao2YYlFO/j5EaV+xZkUAsL93UTevcSspi8GyHoKvGlkxe
Yu65jzq/DWyDNM7COioMz9n1ELAidw7ZVjTU8cyMxqJj7dFqOZ9sNTBRYdDlX1XnDMbRdu5LFlME
ILd2X0k2PIa1N/Cg1TIsNgC2FvaEo97CDDi4ykTFtGfNdNVhWFHJ/dJe72htXJlARG+jYUTaMpEq
kwULjZL7SehxY4PL3dgljYPlomAMZWn6mINWAOXUsqjQ/kMcYmgy6USKgqHuThnMZ3KF6IaxLRAK
8dtXX3HiKS76Rb/Vi3iALoQZW5xzQ9nPjQ2eTrAtWA2CS9iQJt7KAVyzLUXxJ68LdbT5cT2zjHpE
tGsf2EUZLxa24zZZXkH8NZQLsmx2p4ZiOQQunJjjcEhV+GBPgdgLpBSIOdkLTVDQitI/o49XxbNr
95amud76LStUFv8bPhzzY/0+l6D6bfwqmja1oQmIwQDhQsk4BGw+hopGG1twJW8pRCH3YDHy1KN9
ILrBHaPIj8wpKioVqRyq6EBnGcVVlqD3gRDfWiw+W16IPR+UfAFTvcyXfnHuW0bPYFmSf8BAg8ed
V/GOg6Zviica83YMK81Bk1TyWPCvAaDVmLPGh7lWFF74+B0NTtNVx5p5C9UuiEaNQmLNP9wdd2A0
fzcT3E2HUS/xixidJJk21D1r6oQlS59BHzJ6hEpaabjNsO1lhHts0/k4V7id3MbzNr7xyqLzSVfS
iIrhnsjFpmTvOzITdP7EwwEm22daSwQ7J99z6X0afOyczuRyuC4e5uN0eJE85ErjOewyZ8YOXd2E
akCocRgMM2Q38nBEbIXp4prFJoONfppx8TRdvuO9zkbbG28m7FqI6LVitvD+m6gz220babfoExFg
ceatSFGzLEuebwg7TjiTxXl4+n+xcYBzY3Qa3Ylik1XfsPfa8pItptdoVDh5XzD/MDuvjuvoPDg2
ldYbQfH9QSU+glSteqtaDJCVZTwsnfaN5agOyAoK5oyqWJ/aZrcs0Mgb29nXI4oSJwm/eUT2EWUJ
B2+6a7SRoGQbS3lI3N7GLNuVum7cjMaKIZw53SFZ3B0IPW0fYZdTm7YPGo14XfCum7QlWWhQAXih
G7ix8/aaJsacEKO9iO2PUXKvMlDewhcPj51dv2pklvmDhrg8HHUuLMiLXKt7NWux36vNm4SM7WLb
Di37X4/su1oIyes6kyExpioaNnLKlC0sOIudg2sBfiM5ZBL/DECOIbov36pYNc+LzgYiG/yZaQaR
MQVhqcYfPe9NzAv0gYk1+GUfB7PTWOR7iJhAR7PZ6qTioC/QUNzgIe+xsTyPQj+s6au6Oe2dAghg
lX62gwaRCsVvhUV6FwJ5WAnXCr0uyZBFDdgtSYnehVT60UzRT+iEXVArarhVBnRmaDU/I4f0hKTD
mV61eg06PgGZrtS4pqoXgvTyPSXBb54j6hp1k7S3xCGiN/mtEcrTroF80Izf7McyuueM+xSvAtM3
zf3bReIeqsxVjMz5nKtkw6QuQjdQEotd2U9VGX6vusWBpZEftaLzoTqkvGO0Ou1YnEORj3yq3Kb5
Yt5WNpeJUF7bwNNWR6jGgWaBzJ7ygWk6q6K5YlTKfKx9a9tagObFM6iQDxIldr4bVcL3cmU8oV10
9tnY3Q3jFEq7gOBHWItgnNrp8AImk+kbwL4PNWI9TH74PoZFYPOUce98j7qORwZGIPWzykFB3Jka
us+9dP7146htmxTsKCU9OXACHuwLGSflkY6E4FoSwF33MkYje2CgP4Y1buo2v1SJre+UZfrL6O6Q
tWnDk2H+1Uzw4qXZj34n210y4pW0er6kLJ2i5A2aADgKXtx9pDD1IiABi8K3wlx7FmZ+sqv0pgx1
gd/SkD5VzA8//0uLYGfGXAObk7mpaUCWayCShfYnXe9bT8PbWjxpoI7RHfeVyV1FwdHyQhRXDYU7
dx56p8lF39CCiBmRgVOMo4E3QghuacO8fhH9RdAMgt/j80cT74Omf7bognzL/ggj5JuajrMoA8Dj
URjv8WyssgYGlmJCiQbUhIllNu0VqaLqZZO1qSxglrrGiVbq7it0xH8uKjDXDvds0yguaskVY5hb
oxe7Sg9H1h24TRW9uJSiHKBc34eUPMOxGCZcd324GcCU+pFSlP6sIzJu3WfVNgPSjKpAXWnpo64Y
GwT+Ph8hRy1czoE1ZJnfFEwyUTTv4ZYjW9FTci9BJzOFHPZoivkQrekTAQeaExsE4SobdALIicFx
IEYmncrZsUansO74qy88CR07SFnZz4tCQ4fkr/JRS9Dfpvd8KonOSX81xp31WIWQYkcUdevHQb2y
KZ/IULq3o/avMNNfnPsxHRD8zbEmj9nsfkw33yhDjGfRpMOxFeOLUjk6OS3GHW0BYA1ceCMd/hZp
VwfAOl7dyFf78Lefy0+TJQbJkL9Ed3ZInnFJVhA0NgaLWI8HjNs4x0IVsoXUXXpnlO2Vl1Q3ol8M
r8nqBxBIsPV2chSJ8YxDKIULMT2VGpPRIYP/b2jK24DPFRPlxZB8CyLpHhL8Xv6cAl0lBPaL9ckd
g/N+WIbs2VbJ+apaYe5zkV5kNYEYbZkD5lUdICxOPV1BGTZQ75vz/MdomtdmRB1E3POmlMmLBbh4
Eyezh4b+NEWkayNN3ZiTcatUzfFH8nZrMz/C12W8xTfY6Fa4Xxu+ssxpt0MHGgpqrk9FN14qXDXk
3XBg1sO2bdzAdq6a4r6w9t5P+dWokJLN7YG0TEkwfTRuDBfXmzvOr5mSPCNIutZK+xHD5fIiEoUQ
6zGfgjVH+rC+oiQk8ZdMg8gp3sbr4MWKmjNqo/QSqxJ0CkWF09QXEyOH0ioXDFTl1ZzK9CqhqPJO
mw5hWCZM8jQtuBoTOMiEQIuLZbc7GLTJswVLFc+nO0TLCZFstMud7K904vHGK/8HPBEDDsv4LS3x
FJausUeZNPoqHppj35n0Nk4B+7N2qSEwkiqFbX7G8heAB1RyKRcaZX3bm3FzsO18ODaq+cti573V
Wug1Uynf0U+NNBrlJikoFmVqmH5CpeA5KZqavndfpKSeA8GF8ylMyReJTEowZI/HZaKpX7CW2wb9
u84iIIOvyu4vc/bKc2YKla7e2IaQ57fNqDjBIE3t4jLDVqwVW+kQLZDEzpZlGlJGs6fUYewWg42+
NL1zQI44xfnvIGo67ciwLhd0L8W2nmvjkjeh9Fuz/8v3QT4hQOhWSO8ClLQZPdmZ5tapYBwzGWGU
0pJ8ipYKtCQLEfdgU+aTr8vjBju3zVm82zqILa1whdeFMiP9g4i1zOgPXdT+tTAfKqX2PQrmyaSi
aFV4GPPwov5roTmLUnmys47g1Kb7SKYYYv2bGVL4OBgCxYaOB4C/m/fbpgZJ6RCKROZ7fzJb9nFp
K45xpf+ANUNlznE/KeRE9Bbnoe1Xo3btFkav+qj+WJmLca2tcPJOMYuYC4EBr0rDRrxZdUq5zS4p
wXKeK9E/3MoXFUCRBwfB63tW3KOOnzDp6w37Z64n/IktTvlIWG8cDjp7ZtZWbnkhlNXazdTmGEIx
d8d9dLSE+s/VX5Wl/mdMGQm4YbF+yovg9cnMC2OkdxTr8G5T31gkqrSu3KYCjbNl34kmaAIFaT/z
92yrtg53FMqkDpJrrMxbZ3j0367LomwhazNYDY50xOOwlyyo0b4kp1rGzTZ2WgdZvZH59ai8GOBu
9oMc743qRMdeqz9oyjF/hg52HyHP8djF3khlf0DvoD2rXb1PFzP9ylerhf5vthmA5bEhHg7w+T3+
CmvX43ChISFmKCaf5gyQh/BBtorEx+VeI+Vw70K2tGk7PVqGg+dFMT6FykmSslTye3oPr6T6OU9D
gRqfxj/QTTyKyJRx0IeEbaBRvOpWSXBpZSSBJUgxH1ntrdS35UULjS8DYcEJCUAYQJnSOVPzFpe3
OfsSQ0hhkD1vjEcFX9bA83XqyoUALlzzJ1ssO7usgLanMn5WmJqQ1SID3jbueVeAysW5cDeaL9dl
S9mZZe6RYfAm9HI8pXVXBUnqImNUFesoQB/3SNSuYdIxbUbmFuDEmLdxt47tyXE9VsxDpDbu4Tj0
X9CxjA1sAWzKc8LNPBUrLX4mNZoEgdNUuKvprERvEyIr7vq/MlH0a4R3FlkgcyPSlX2Lzo+FGsNT
iPYiiDtsKc0S2ge31gdPijENBAMkL0mW4YAvS/OF28ILXYfaeW7u1Cq7EI8DInfsrylBbbcR1SzC
BDbHSK4f5ZBj2LEnBIEuFUiufZhhRS+STZ6tpR05IxC6SO88M/b4arKcPGAcqm57RsdSvxbtx8Kb
ChSIKGcyeEo1+wkzhrymyStauAcyppovCaUTv6ve0p3F4wso7X3X69u6UV9L1fyzhLgaSYh8Q+RZ
shaEjc1M3iStsu12XMe8jwjSn8poXp47JtgbI7LkyVjm2AsXbQgQCtqYajEiyNKMrqnhnjAXdXsc
OfWO/DIUhCj6yPSORhyU9jm2xl+FUIa92rP1EpPhHlNTIv0kb32bdJRvm4ygB1+Ht+VL6ns/L5gl
dza3CcEvDq8m6+o8ZuW9RgRmefTChSWfB2KkF2IJXqYlGDv3V4nzPIiWyCI8BtrU0mgsRWYQGHVh
KO+op57avjQJjmbbqVdaoMPi2OV1M/uEmZWM/O2d9V+sjR7haMdZR7dLWLmqUFWnbv0oq0HQStJo
L13xhTENnUBL5ALZg3WehoeszzD71wsMC6HeCrKGL3UIxiGVLvFYs/Kkt1n0qrio1awe6HMPfU5T
6+vM4whbMnc9nDX2Zo5JlUh6pj3SME9tEtfHlFMSevJk4U3HDEf9VruNcnLs0Dy4vXKvZpTFUz9g
qWmKQzJYLbsdg3hUYaAkyNo3e7VNt2NePbnYB1RhV28NOOWyvqqWzFkTndHALd9Jyl7cRcssOy2B
1z8ww27pAEKjUKhYkvfUgnfXIJ9hh8xyh/c4GItpvgsrpQaOEMMplrZDYCu8lIXcWrxjb8mNfcUY
0u2znFBZuvaF/xwY8nrXWHiWYe4X+sal2bhbmfoSQULbjdUX6EsIbesq2bj0ZncAlVZf2W/CYJZE
jWku69F8Xet3FtKiGFnunKNaTtbGq9I2rdmmQT1VtIu1Fu1MGWYeUF0YvqXF9xVWmtkmk6codLIw
4cN9QnTpxhZpfohtQdtXMu41Des85rDQ4qz2MM7Vp7hg72fjvThZ6vtU2vY5J4KGkqw29gjPT1j1
86szYW/pEaM/dUi0Z8NID7xd8FPgV2zNHrlCp82HDl78Puni4dqGxmvS648MptxSLs0/QnmpFmvl
XdXHpx64GaEY2W9OhKxfq9aJjZpKDBskGuJ6+tN/XxDkPiqDm6VFpsBtjqLxIxyH6MgKBzHzGB4o
zqPnqlj+6qYNLaKMP+O6eB/IYzov1XyeGBqfdUP/sjF3Ie1l9ge0+hAtrC7xa1lBbCMt4RLDFIaj
kWWv+8IQWq4xJnLXLxSRZkOrnfSyuTo0f09KPp5EynZCluNTUjo/2Zq+kltfEmfJBrAhjWWsVsc+
ZpwjNQfVQhXehsE5W9qoHGq1fpIEdQEPQUk0tKnfkPPgazavR9EEmcM62MiWkJS4LvbdSU0DpeNJ
shHaMIurlM3CTu5aLtBXLP3VRtVmRTVHV60+1Xn+Sqbucly09qW2YD/IbmjRyb077Ku8fOYJMhiX
XWDuCmbNhvNecFP5urQ8SSzUjegjHP8/OHyXRzh3qpcv/ZtrcYiwwYMkzkDo5KTW1WyqaN+7ph+p
efZkOFb29N8/kXSoXrWCpYCZXVljj6zSBnurd3mAsM32cC90xzmCuM/ZQhpL3uNMVvruzDJs8ePG
ISV4JMRQGyW4F2KIkV0My7N+0kdnCw6E2Lf1S2khIYinACSifumXD0XGyyeSyHqfT2Ec9MJZSS+V
u+3dzH7WBtxbtWBl8t8v9SLtz1YY/7Ku2QpUHV8DOQ1EMEfoBXHTeCjsS0+zmodAC+EJDFSYENi8
LJV7ZGpZPpJ4eckbp3rYAKOAF08vKFzx5gsIOwguiyfZETwW7gou6HM19kuQq4j5Uj4xpCv9uKL1
938X9s0Psjizy5LoXwPcqR0CHfYNsPU4Ss+21saXJOSin+zkhuKKHOeecAQVsF6kmsOTWzdPocOP
L+7L4d4v1a1p4BOKjU/SXhzwh6NMWlOFLWmvKZyoPGxS3T30RPO5Z5+8yaHdeslQ1oHB6+iFuRiO
KEjDJwWTvyDTIBwehh2259jBYm5XYXce0qzZ1LL5qSyG601uKbu874jvs4+6zXXmKmm41a1Fv5fz
eJBq8xNG6hesMEh/C3tlERMexWELkGuUQWrZNiK50t7FeEjRGUfexMyEi7d7j7SiOVcOloiEhpX5
WwQqQRMcU8xKavUN2JNkoqE6B6VjECQalJNZZAiUi5MfK4JdPmOAoV0sT++YXsVF+zXPEdtdpLde
VhOCYliDfSoQRx0sSFpEDyW+0hFcMqXGzxK32qVV+nnznnmLaoltKWV36keQTw5SzphWm4m8brfp
uR6hE3GfJRsCuMDazDBi6PxPLccjtEq19iQ4hd0gYHJ27rtrivwc6bPXLnN/Wp5tHTNuM1VXCPlV
sIw9sT+hiQ4xF9Nt1sQfvXSmg95yaaAzOStWdyNwF1Wew+ofVSZbK5ZhW9coxFOMQFbtrAfm2ioo
MVdvZa++E7c1H2wLHeFaqMzqwBcDuVE7DeCGrI5R09jzudP0ODhuCSSlOugsdQKht2rA8gKYZlwI
8iDs6NBaBCDYIUEgGDRKX5rMfRR8EeBlikPHrFY6dvXQnAgdYzXuk4lmSBtXlsWng21uR54zgQe0
5mc8+v/3JSKZdcscQvda47OcMu3OJKA8cqTiXe2G7hrVJ8F+4Zho2rvsr7pJERA1TXQY+V/W9KVs
DrPt0EJ9ACsZEAgxbxl07XAlTeSulK4fW7l5aNaHRg3D9K2JyGLsyK/tk476xSZ0d2U1hTlqjtDM
g6bgZK6Fc5Z6dhhk726aMWu3LYumU1wblC75jD5DqHpQV1S0Uyuca0N8FKIno/Wp440d+0TdiwbQ
S/SUfhcpFU8bJDn2M/Z9rEbKr6XitiyTv2YbMu+Yh1O1SjCGXlmbHvzjCA/i3lcJ3DhCoBmPDQFp
iA4QaMM+WhzPXp8lG0IpmE8h2JMsbhy49NmUVKBX0mH+E8XjdMT4MB0bXo3jf7/8759MbfrsW8fZ
/v+/qobobzm3yKIKazwmenOzhs9ohUIsxkhgbtXsW2Vg3ECArE7U9hlNRbK1okQipBqCdBTE4VR2
ELZp+ZTH3coGMYpHn2l0/CaqvMTcMTReqB8FMBMmFbl6Jo0BSk3dvEo3DffYCAjhHvASNPaHjRsq
YHF5LsIhPYIIvBZo5TYqSHTiRzq2GLnCqZYyyMXY7sEOe8lLx+EsbvJD2lc/SCNqpMpCEoDCDhWw
jI8BnUc3THiSSSfZJOpcUAA42k6dTFRYrhZiFRMhyLlI953KqO5pnMn70NT/7Ch6T4XSBZY5FRSI
iX3T5Z9RXy0FLeUHZwbFf5ugopVvulgLOpMEbLeVQPKoYhq0pYp1Waj1Tl0agRIZTNdnS/3ktKN6
U4pcvSUsNM5zyww5THDg48wwuJsCRsMSU2byRzOpkOpF/yDibWf00XJh1hsUan9ERRahTeD3IAjw
4HLL0MxCqm7aytxmKD2enWSMAhXMit+tlVtakOWiNuLidFP+DrYBCUpBCn2nB2x2dU8rC85bovqu
g8kRS3iRx6JuO6IpRq22NMcaxvEBvcIhCgk+7REM37O6hUohBhjRmMb6Knc4gVD6Rsu7ahbFZ+6o
6aEISyosRfL2q+WjNtcMBhhyrQTTu3RD+SZZ2Q04Pj1DY72z4Jlk6qhp1EpxdBvY1nOKTOGJHf8v
YxYT3gM69EhwwPaRKK5K2S2BVjB2JYAGFX3+cGySz1PHPUxOnD+TeCFeEeQdtYRdmzvmJPjh1Kjn
5aWKij8pmWk+tUy2ddvuLQmL74U4Ko/67jRbQ+c3OMzuzDPWiKS/6rAmhjtZtJ+EgQhlXqa7YJxM
rjy8pxSJAxp9DvjJ4lIIb93k/tTZCPyn/pMM6Fd6riniYJTnZv6KW1UiOrfqve1euwZltd2wAA5X
dLerucM7ozPTZ4UJVyDsv+ebUiNjHJFbj2yKD/wUYTCaztdksYpl+Ir/MMqvlqt9oKXx0vBRJ2MF
kaO3vLxFzD4DsJIDbvyRP98AAXNrMpoSaGCopVEyTUVdRZ60WlRPJB8OynIdW7mwu1a+pK4maC8k
8946Um6m0+fEN0vlUuOW5G4C4ZihHfdNQsmeUxoIcmoExVmZDIFSxPJmoIEohCK4uPjJEsXNBI/q
Yz9PZow9pn1pxsV6NplxH5hAE0tC6I6XlOU33cyeEWy5gjh81arna8TeYFL7/gnVahEUGZwvgsDj
OyHS0RbTVbpjf1D0xvLO2Jr9u8FobkxCFQnaiAXWqYUXCzDU0MGZrbF9c2b0BKlUXBS5bowNn/Bp
W9jWD6qwvUqkqNs3zT2OXGc3aJ8G/BXgTo75NuvGBYYesng2E08jF1A0cwGRmdYdRoeyt0L5Wixj
51PF/8ste3nEibnsNaMed0M5ELDN+colyO+gtT0TfiX29JkGa46W7gA04JrEY3pB4pxdYiI2L0ZV
8o2oOUF7JfobKxo5zXr4gL+MAj2eid9SsIlN0fxZz1p0X3Qj2TWSp/m/XzrzrO8i6jEPEwHbB77b
G6SfA+MJx733zi5riOUCsi5lgtfk3thOcfrvF0RwJmd76DdLpTKXME3MXLMh3A1Bt7mvTKypUWag
rGfAbPgipLrmrmB+Wqx4eS1Go66P6AihqGLedDDC9g5cI2W6DOuX2IyWTVRMLzQFjKJQp+60XmNt
sxywm4h7a9r9I5dv3NAzQPTR3nFJZS+CRfkhiZLCo2eXZ6sz/kl2NY+CDW9YDg9iHZw7CtVWQbeg
GyOXUFHXjzhVZxCf5T01Qcrqg/yuSIO+M77qYsQPWsSCd4KbP2qMUyzCHE1in90MQa1byD9p2ten
JN2Gk75sdSCPm34VRVWj+9fuUqYGUeMCwMJ41+v3WQhx6vmZb8XkntSR5Q05HLkvCuZf2lQ/FGWg
qW2SoJXWP5zJzOGK71h3bK9tyikwbLnvcCtSHZTaAT1olac2/TNa+9lqGWcX6eIbQoxHzgBixmLS
kZUYi96kY4PWsi9mv149dtbZDVEr2RAIKneZP43qO0r4H1ol6V5kGA/bxKncDapgrlWlt+9DjFaq
MbOT02/TpXGPes1YTyNqcCtr7MuuWVPsYZ3YwtNUvWbEH4uZ2UHulvl2KetzFSOj0Zsp2y2uqBAZ
tflxCOVd0YHIzD2uCMA17Px1kpINE8RZqryHurNKglv2yEygN3HGNlUUhfOR0vR5oMPWIXFDS10x
aUKPQEPxrSMtelf0kZC75QstffWmEp8H6WXaOcAcbo3Ka6sYPN3GPBivbj7dJsfqPWV0mE+ZsXkz
DezgalXcM+ePUtruw9GjEnrUOJ3++yXebSwPGTJGK5G1n6zNINWGfDTE/XC/YoeIStT5+ksz0IA1
EevH2IovddK4L9kIDFawjOROni7KgvKdsGGdAaGloMBWYDax70IxppS3aQs7K/ztBqrGOk1IaFiI
4p5s+H4Nv0mli/vIlErm3a1p3eg1bLmaO8L28lo/EgBBcnhja765pC3Mod6+IuUePJQLzq1jzAgv
TwZ2V7YPZ+D5zSMFtwVFdcSOLohw1rCubDpfyVk5dcBKaEkM+ZFpGBxqt224RJYfRv4RY6x530Py
ddqkP+SY+73c5jP1M5DmaIfLmmBUTnXbSMaHRCizkQP6sUxgclklksySTDSfS73XJnRdREAJX67z
xF6OBp4U0ziDGsr3Y2/frKJrGcA4C652+8/U4sPQQki5W1NOzbUd+/6KVu2jsFdcaEJLwMSMcImC
Qie2L7kpXjGkJweoM6xPmCk1NRtInWkX+CzxnDihtXGI9TugVlxYqqEl79AJqZqxKcf5u41t4kEL
rfVKaE9wWQoUQbG+L/IlfywDXU5i1y8dm3qDY2NHGoC9aY0EYb7a3gEcHrmxUdro6aPTVBp99KVV
V0GoGnnjydwgi3AoERhFbPEqRx9A6DhYRGsSjPIwXDOzn/Kq6nYAiO9JTY9BVfRjgt0j6SIqSSbP
P7WuoIq1meq5g4IHDHDFnP0rRNoAP6mWbScLrMFh1p3qCLhQvq7rFpA/evSqgykJyEKGQKElCJDz
VzRYaAhR4yJLrfZKWocvTt7v2lkxAlC+f1VymdFpdntQJaxxKFQ26bSuKbIEAI09DOCeMXkaaJpY
me7Dfmj9GE+th6W551uubcM5X/wk07Tz9OUIZeIoUOJN2w/DtlPkU0lk7IZnnDwPuCgQE/MgK8dX
nW/sUw7U5hA74kuGLlmYVscOLlmpp+lHWDoEDfFjSlJ6D/oKFiQIi59QdSp+nylrdjL2JVP4GHSM
11bR8Tu38YH9HZjunCJh0cf+TFnva8NQfYUjP9KCNmupYYjTUyRWX3mlpRFNAvahx/F1Gd0u33S4
FQIcALjrZLVzHbuFu9R/I4gqKM0SWNyh9Z0UannpBl5eSqQ9xaXjRW6Y/kDx2abFLLy8MRSwP4vm
z6XmEnlf5G95LFgq1Lr6NYnpJRXrHrSlUktBvu2xvH2E/a3S+uW1n4t/xKXzCDLc3SGGRUJvure0
X7OUYUXkTl/6GVjTLZ7ZQG1VfAiZ86xkqnWAg4e2gsXLDW7DPi0VZ99nTFkHyN6OPd0tFkIbMYhX
LmNWldCaYIGo/DQ7xYM8RWbu1Ks+ff+814rpjBMcaYG17KMRiooFJHztUKUfYiIOxDLLjRJP+04z
Mk9G5huArbMquILVJr93zKh4FQdtYw28p6oS3azGrAMde0oxIzJBLf45daL2QY9zaJRkx06vwF6q
XT6SQF2tU1wcRkfac+0MvXfB38B7Dj3C3Icy9MwwoWkqarCrAAbLzlrOuHoBW4W8o66tzKcxkctp
ZS8iUCvPiwWQggnyW25H9zwasm9r+Nd3sfZemnDp8kzfWGJapwgKofB6Jre6S44j6yn+ZDu7Wgni
L1vVp6OFuh0z9JcGlf7TVAxUEqoVXTTErxulZJtIYj2mjdJgeEeT9qyzCqLLntJNXsVyH2EED8qi
T9AD96Ae9W7x6IA7wn8vIaRnnJIvLiqRfaVTVJQqw8myQ3dlJqwUHfopFI87rXs0Yzrc3MR2mWiM
N03vxDWfsxuA75Lim/wTSsqgqEWyN/vU3phGjAy3aKECyuKSLknxyxjqu0yn17FOmXSVw3g2QKV4
BbGTdWrjROuwXFqWveHugXBCI8fTx2DRtBR1BwI03M56+5ilw/yA9NSeNQERBUboGywRtU69QCr5
7gb9LSKU1O/ZngLRzfQnQ8ifNNFcVl1sj1TIJUcTT8ZLltjMI9GIx0pWBW6cD1dDWP3VGkQwFIV7
QS6dM1EW6sBUR6CrxXA13sK821ZDKbC0PzdjZZ8oLAyv4K5EE40qTXOWFwjXzn1NptaNDB1/JJ/q
tQ3EVfqJ/MrmaKYOK2a02OB+o7Ox5g+3USH9opYcanbbBEBXN9DW3v/7XFa8QvljFaFz1LZ7TGOZ
Ny3aHjm0tQsT2r7SKdHRKpjUN+5ohj4UgsRzgcQex0hS6ZjT69S550bV7iD4vpVM4hep2g9rtatL
zPzo+tXferXTdoslN8ZUd4fQ6E+lFIKwnEbsR5XbbHBBahn9LQKxfPnvCxb10J96u31op6oWDTdF
mO/6BvyVKMPuGbin4uPXKZ5gbuG+EHMMNRRqwzIYl9lxeAKErlwzp/yjDnI+qXbxSImUx2tTHG2D
52FirrkdMv4UwhDRwMLTHjpHuxRuToB1k5zxq4gniwfpMuvuQw1PPU6CY8Ff3mYyV4SVc1SaSXsm
VTXXcpfPbTtoqZDH27g3/SkXCxt1RfNY6GFdIb9pryAj9FZ+2WY0zNbPRqjM5lwz2Xegr8LdDIRl
OX6byZ20xldIbgpbSpZCJlvjC6b3oI2o9Gv5UKakuFdIxF9j98xKr9pWblFzpjrVhfH61k5jzQNT
UGFJ4HXF4bju26HlRUbjtyXqR1M4xLMiyjVrVExL9wqhY2U4005nnTvtJ23gPEA3GXZXQrv6zyqr
ODPK7BZPcxUIxW3f+BemUcLWyMuPhupmC9B6Zg7dx3uFIGVfW1cgQ4b5kxxy47m1WSO1dSq2VTLH
gRLHlPdNqLEGQPZQZ0qgodzaax2ERW6xrSHi+Swhme7r2bkVqT6dChuj0YrHPLvgJIjLMs+UO4Iq
OO6BKDZ/Zd0yvFtlcPG8joVxVe+Hbk85g2OkmveOY2nnCPYaeNedToVLUC1HEezr02pws9QkOw3D
uzHl6dmR7o9SA2fFHIdL1VKoHOZV1qhW8ZYZfMzQa0bjXcjdwiP8XCPrQ/8Si32rm36xGv//+0Kc
hkv6RVweqq5RAwab1COpUx/R1NZY93p9V5AbEDsklJgs/j2jvC0V4l6Z4Q5yCGXAQBMVpzRfXhS1
ZrkQgkGTmoYvqXCf3VkAfypQps21bT9w2/0ZGX9uRmVqn9Op4AvECZyQ44tq/1n0YnqeKsPLoC8e
paS4sa0cs6JsjYAYInisXRjtMOrs3KRI3ypd+S0jNmpgtAAmY1/Nwj7zCdmOz7VVatsh717mShEn
+J6IUsJw+dQHWAVmBoVQbca7ofEWo35F/7clrDL61ayWTlNNBQdpyu83IfJG7A6IkRt0A8LmO0yX
8JGHCMzTbsdW1DiwOfvsGx7xKnGNNyJ9ze1AXTFxTWEVjeUj4fAEHX9dWmU56XjpXYK+PfyE+lU1
/rqGKR/wj99NnUFePCD9AbCg51cRy58CakcavTfwE1ZojLVZEuIxoBWULzjcLJ5FsI6FI5+VWp5n
IwTl6OSeDnnRU91i8Oa0y1hUANNaSqZVHLyDrxapvV+y8oR/xdiaizIE7SLsLdHD9q4r16MWlRBu
MkrNsOvhZWueiLofV+9MThGB4U8noiN25C+5cR+O9daiZg2USv7U5bj4pWFxpXKPjQ05FkK2x4g3
cF+EJ7OP3b9tab+yaah2SEAS5B+uekoW4xbVPQiK3H0qgQgeUtX6hIIIdD6zY/wXyrBRhtE69RYC
rrR+sjQfGq3+P+rObLltZUvTr1IvgIpEYr7lTFmiTImWaN0gTNvEPM94+vqS7jixLe+Qoyv6pq9O
HG9bSgCZK9fwD3Qt8WK34NZvIjxYlsICPc40DOXIeYIl6OqMa7IOsZsApEY9fKvsDmZBqsF1yr7F
s2zv6UseLNcv7nNIcA08Y0T8vOdYS1awkujD9tHR8Mc1kHl/F0jeONNxzmPIG5iCLfxHm8S9LO+Z
F7rgUNDTb/0J7I3JoKNp0VnJCwOiQx9aewgZz4mJlgUsicw3aYRnaJqPFfTrOupWMjH7jQiqo1kK
uY7Jr3jc5KtINSbEfnEK6QXvx6anpA2qNfDA6QHdF8VaAbVnRoW7kwAbJ4RPo6xqDq4DDJrctd3B
wN0N8wsC2aXK8Fs3fPQ1Ro1yMuOtgaogou7WpzD2Z9KUAI63BluAOWWL07n12kTad5/y+1PrrF1D
3vWtoM2g9Na8DnXLhOlNGvjhXdA4IHdyAK1BLIv9hKbF4JAQmw1nyBXasPUs7ITCNjUI4x0CGPX4
VMQY8jlmfYDQm+MaZO59QDaDryOawli0p0++mIqheAkwmZhq+TkfGKXMA0J/GcM3pBgMYzFPGfxT
6tzSLt/cWotAsIfRNhrzOy8woFag/p6bsCho+H+5yWz9v9Yae4i+10VTXNv/D5xLHY8um/mh3Bjm
pd/IXf/rW/7jvw7R9+Lyrf6vfZPyf5t/CpD95yf9kiDzjP/2MKH3bN0QMJyEh5zYLw0yT/63FLYB
8c+TpGaOq/9Hg0w3/ps/QYTMNsGvCxSy/qNBhgMq8pQ2ZaJuSagRtv5/o0Emf3e9VpJjOvWFMHRW
JiyXn/abBW/TVI1dRCMSeqn2gmPJDqWGC7KMao6NzmbkVpAkI8IHrMxLaYOR6qHq63eS8rrwX2KZ
nZJMGVDZiVxotMwmXC0XvQV8H/uZ1kyIolQL8BnXOr4KVkPT87YZfzPR/c3+9J0hq3oERD2EB7iT
N2Z57x7B6BHW1WFRbd0M2RFTA2HchpfEto5BiNSBrfyoQi1C2aNbMYvu9RjSsY1h1l/W8c6E9f+s
wzQ8yRt10Or//VXKRC/dwYRzUnfymWO+M2akVUodmIwW7ws8EMOqpDvraUCiLbQkPAjYlVuv6I59
9qpm9/F6lF8z8TgocuXEe/uyru0a6NtZMMtcZcz7T3NlWkwofmRpxXICLl/dOXWhdYiq/C824576
QX/+IsgkAol4TxrvntueUbCYpqLamlFy0auvlZVR04GAgJth7722WwE538seyfAQ8R83Y06DEk5E
QxAF4cy9w7R1xcxgGfbGZz2xd+DlUvDx7DvrGOZgY+uJPq51nuNN086IryANPFlnF9cGLU+Tdea7
2tr0pk3k2W+9ZIhkT+wEwUVsjgMN7BhKThRfsbtv9iiyWTlTaCNhIlkLvgXalYydUClrCoGmRtqd
J1xZCd6ASSrzaEh0adwi3WJXfyGXAzMEanBgKGYIKPNx/EzDF9pbElsroc2buuzParuFPo/Qt+3R
Rpwg005QpdyV9IjceXREyT8H7yWPAf0UhjVQRir1maTD/C+jtzm/SoaayKyhPNtnbKEmce9jl15E
KQv8Ms2dpTIVMrVrw5gscSa8v8pzOgcnzeRKMrXkXpvBZXXx1dOyJVk26Ul0+XiP6QTId9+eMEBH
T+i2KUzTVZvwHw7eDtL1aRBhzVXV3rZomVAQL9qOt1q5vOSZp4wK++BLyXtmOLYIqewXhlYtQ8c/
fbyY92qKHEDTMmgdYIAibxH198XAM3RK5EChSk4o1/kAfnXJCTQc8SIN7W5wB20HovTBgJW9CIyG
gq9Uogr4PPRBJ+iSI85FV1lbIoLzqYtRHBtQKV+ZbbrvLT5E2Gg/0zDYNKF9KbHzQzOarqGOCine
Q9sgHS+4z0xbA2AqGN4YBQ3vrQhx/s0xCYGkbe0Lw6I4FrBSy+RvH8P48yCato6WpMuB92wHn+vf
PoboPDQDnZCyPEcHMI/rozURw7FpOxl2h+41oIWl0XtPfjbczRwhsKkV82QLQ6gUlJ8V74IWCbz4
OXM0CBwZhlQzX7Ec3b2DZ0JyNyTA/lMP87HM3t8ifWcCYQOa1nDgLJ3XAQHoNCVPrswuqIOdOtfZ
O55xcEznlCQT9k3+X+KPrkQyf48/pi0NpDyR/vQs01N79B97EAyvJsDEwGXUaphDJitxcbNZNWW9
kbVEZdEuuYp8bS1CzhnAJPmXJfwZ+VmBKT3Yz/T/Le9dBOxk5kNPqtOt3zfKLsRzgflibPPx/n4n
Fqq2t02w8VxX8JDE9N+fM0/LjIOT8pwoXq4MtDGnF8hqGLJtgTQNW+hrfzvelvHn5QqH2HOklI5u
eq58t6eKrHacMO4xppLptarSq+2JhRg6aNcZ1gFmMkULit/vddBv0U9kJJYbDX8BzGvu7TCjAtik
BLu1KLhUmrNOZ3/rNcQ8LBNOODlcPaGmM5tiZFpcFdzKjUM4DuDkjRoyyl248sfJWyaJuQ01oC9Z
a2lrQ7bnSa83GLKhcRz4LtGTg+WmzwXcul9hHYjcSbORIkJ249A13XUe5pM1scRogNoUw/yC/F67
nAuH9h0TfLDHYC3IcyBf5IsUX49UNzOEVx9F+obH51JgKbe0wN2goFKfmYgdwF08FRFQaQA1DY42
M1RC64Qt3FU4/Ka4wx1G3Yqg3Yl6JVrWxgoBDhQSZ22EdYj8ta4bxwDU5NqPvM9D1G0wKYHe+hTk
kw35GSnJygOClkfZTszZG+THl7HljpMl1iA4wF2yObpYsXG0leqa7nFD1NYV3+5LJkJ4q+Kxme6a
msmC/+LjyUJgQDebur6hLl0IL9+FtaAM5h+n5a9vEkDV0qAbpEV0pYQ7NNI8djCg4dLd6S0s/YQG
zMJVxx3iEAGiL+77Mr3cVoCy9D3oC0yA3tohj1BSWJkNj9+n3kklBLeYpLXJvXCMY1i631DTAg9V
lEv0qs6aTkvqgYvurOcM8nKGb0v9ybZ8JdDe7pkh3b2WI+/a1GpXUXRqsNW4sJrsgSYsXyl1y4Xu
qOK9zvdI9CyLwHnrnnIwH4taOskqHXhdAoxAPuRrhka05cy8XFo73QbN7oJvpHk11fusLNFA8kHQ
ZcFJhP1qsMSxjtyHNkcStnbSS9z4J+7mi/rCDmZTE1pVdklN6W0rtcQ043VmvCmM7J5qmfz0kZUj
NoFrNFIENK29CaBv0btcLdZobfuIDMDkXqimDgLavpDNj8lBw1bxg1rf2yB6vVO7aA6SKxoo3tJF
cmxRJa9Gosp5A1U+wxiWncmNWzNYYR/T2ZRgyNkNhsmGtCo7WkKthw6s5B7Ca+LwlAZTLKFMHAKL
TAEIRRtC/VGnIdJZfi9hUxilvx2ke1cdAr981WoOf2jCFUoNXqxjIxQ+MFOc6ew49Y6cfItV6KWj
k3b7okNW/My0l6aDhZB7j4U+uiDZ+RlYcwIjm6wdgH2SZbC7KshkaLOSIXh3Hd2eOUuuSI2hbdBM
lNkmK2qgKyFmc47mADGlQVLKJwQcw3+UAuuEdv5qVcazXpFwRLGxoocXYuub7BmHbKwEiXhftcZc
GV+akW2NdiC0QARaEhU9cL27aoF2qh0UjWiQLyYnuGajdbx979bFK2jwHSa9WrJG7+aIgM8qoixK
awxUjGkz0iJZjn5wLTx+dh6SjalAh67yVQvpuIRMvkE6A1wgBZ6zC2AQxEHzb/6M5FuAiDByD0yZ
LY8/tuPZw1bFgUtnnRuZbuY4vDh5e0YwsVmNXLB2i/Bojsl9aEVLGvunSbqn0TeOmMwo8eXiNQ+M
xyBR23qMr2XxYxYohZDGH3QVomYzUCBGNF4t5IJUTJkGDh7GjBG0ajaRbobPc/AD7iHnPyDMOMSO
X1tySi9icA5FHWwSgpDeEtPwGEKaKLnWKnPwgae0DXjG2t1ZAqaFnsFxZIFwC6ZFGYX8FTN8usUN
q7buSy8/IYH3ohf7E6yKdQanFYdFeD5MS6iiCBJELxmSZA7V9OV2qJUIFDg0fnUBFwTv2f5ZjxTW
kodrBCEOvBah7Uc2YVlvCx59bhNyME1b6wPen54JQIIx9R3y7qCeuQrUS6hBoqQaHOs26J5zGpdY
mpFc+Dx7bPs7029eglS2WHpliFcYm5k+3cI2ecvzDGdh6IH0eIO3sdLweYzGH0x8PBqOi7D2mJNI
Dymt0ntGDjjCi6irlo14VBsENjE/oXL2KhQ3FVNvvf2a+l+sCHtooXFdJLZ+pDUUgD30voqZHS5h
LUzJy1hlDxmX9CitXQZzS924vX8yI3y1yukIzfNIyEhWt62PmMKxQ+wa7INhe990+BNqd3SDeYQF
efCrmG3J8awtBIL6F/wJDXQjefg8DmJUOm14MbCogTGzQ0613pIcj+nOmuQnWhYN1xvV1VjVCz0e
fgrTgI0cYdpazZuS3DvBvmWJbp5Yar6NaoqerO25PFuyuL/lcCmqPzbWTbdVOskVGA97G+e7CpTy
Ik3Z+tKOr0OKSppjeCtcH1ZVaaPIoDrXmCBBek71x2J8EEmwHy365NYoVwjmwMvO7sunsEQEJfJO
DOjwbXKcUx6WRxKLrZSCuCC6h6FQnzzcWizZaIxj1aZXfQqucd6cVazO22xZGkB3onIzhsNeXcBl
LPYFhoVhah/yAHB+ZyFgasWPg9Y8zVF3BmpbmNk56myENO2DymJu6WrC7QIoYjOqKUE9Uj3d4m6j
HTpffplwz0KthmiAz4WaToaLvHsogaZUEbHXnDAkAgsR4U6oUkA0pA4jHARMD6zjVDcHvwczQAhT
5bQKRKD+j7crS+VlY0sjolWsvvJTPpJ+VcZ0hadzUNugEYxooViTqRRwfVttYTc5dy2RutDrM1pc
P1v/y+3uBmV1sur42jbpBemYAhicc9SbPZziHzWaIb/uXtekAWKF7qmYLM6r4y0zb6A5RCTEKKJc
UrQ9CMvR4LBnSz/rIBiZ9mnU2OVmOt7LYO6WQ24ecR/B0giS90Ir50cw8X3pIPsH/EgH96OIHDJ6
zH/V66hf6hNKQe2z75YLfI7vsbY6Rx7PaqnrFzcuegXjSrblFz0rrp1XnfXZO2XQBUZqxMgOAJ75
Getd2hgLQec8p3DYbHHI/Oy+HcJrHxRvdUdexATfIV/ESN5Br4NVk9aFnT6s+4EQJMwXB3X0RTOy
8L55GFta4p7gw7YpbwjIKPrEGE3ohDkNX411ZJ5uaVfhCcoZzTwiBow3R/ETguoSdhvoF/Wvb+ng
7delNhuiyVPuYeOo1/4a+GC1BgG1M7DkpmvClzMJlzJBeHcm1CCixLXmkmy7FEpo085sh6HgtNde
xPcA6Auinkvxlh9i4kK2giaQ4VHdqGOAMAsC4NwMSZjfg5Vl/9QH4ETfb52VKlB3OientblNjNj8
Oui4ruHjs4Tny6yxwWOpcdYzk7FFN04EhZ6oXcUYb6isltMTY8NB4UrksTqlGtEuseW4s1W+gY16
CTFIT1YafwHAifm1Y4+o6J1Yp8QNz/AHXRTd9RbtJZzuDGTTQtbaqmPpy+BehsFjBFUCNE20CAPr
gjCZwV5ILrfzxxm/6IiGVGXyJe/tk+rXFJZ1kCI76KW5clQCPHF/Ih54se3yiwvf2vd4m75tf5VG
hFBtU58bLBfKOfzqmKwm0Y8eDaSlrSGAYsbQb7D3gkP6hpM5vbHEPOIRhAQA7DgGGbB/FhGEgSVI
J5fCITikzXMr0E0phuRLGU8H08JOs6pCpjSwAdpBfwDrkIBsM78Zhv2jBxmJQA1eOxqaVWujDL6g
iMAWtLBhGtGQZmoJI3ecIXB0MOrm4eeoO5j9Va25GOqfaWTC/88J1EzPNwYDIITLHH+pxQ5sDLc9
W/WUcaOLaqdQqkVebENMJBgGS2ettcGnpNCtZXJEITzrwPa0bgQZ2Y0QiDOpmqIxutq5v+0acx0y
Xlozk4W8Nnr7ANcjGi9iE2LhvsKiER4G/kOLrpuhYE9kuoiAuUW8os2JFlfZPhsw6RfwNOG5tADx
LCO4F4XfbYdEf430EOUrUwfzq9E1S0DB0DIzIgjPs0sgCR4MYxa7IMWwMjG/MtnDEhxwYl/+JJ6P
zLcBsmngMgRpQpWxCYV87suoBeiKW3quT69coxnnCkovLSN48+UZSexPtUQoXKT9kxALVA4VjJxY
l8QzmR6p7lwfyqY7GQP0CovJkx8YAOXUDxBecEm4Iyrc2dkf46xUs8jYgWkjppgDK7K6BXj7fgt1
dpt32XKufUx2iHleYVOqUn8Ait2HrQkWyykZ7OlRsrIhQa76dNqHKmnt4HPJJDj0GgI/ARIGy1yA
MptgAiOggtndnMOnnr3PI2g4dBCZu4tr22cQdhALUXovdAESroguROPVnM+9rH/2xfjY5giAzags
tDQxqSoCGCId+NGCfgXkmnAhHXPfEmhTrgkmaiWJkS2aJV0jJP3C7gy8G1adaLzN0N2Veh2D2gMD
BOswJ1NHIs5EpRfgGDS03v8chQqcYqen3gDw3TxGOuJmg9S9DQIeOJAL1HD6s1nmn0M130aMStOC
eTVADYUnZ38vnQHg5/Td1uFZxzVsaRzRmBmwomDUvhZZsdFIABSUEB1WOCItI4XWpfL1StEvbRzI
4tisFyE9h1WGca0unmNli+pM2ilrB9Tpko1BlTjk8jhV9jHx9GNpkSCLaV73gbmi3fNZw5BkLm00
YnGW4w1vdJe0J2/6T3J4zaglCXMP2lB/sjvvTd5PCON7vXEonPCTrncvt4xIRe7Jp4GZycfS5tZo
c3ylnAA1qqrnEz/WDojwqOhfkk77Bksdg+4yfYtb1TJuaZZ2hoeY+Alq9D3Yvc9xLe6xGfsZvlKo
nWSKaQiJnIg7CjHagIFsvsVO5S2HWuIlh7Wph2vXhEGz61CzIrjmCwFQb54Tdlt07cj2OcfeavaJ
0iHJMEc3SJYcz5UVVfQbNe0B0RJ/1ZrOdRibb43Qn6zYfRtSMnnTAvIFBStIku4xYoeD61SSJiMo
IBiBeaOtSw8APOpDINopo6pzNVNkNfKi6dz5pn/Sa3M/apmxQ2iJan8iJOcB9UHR7srGf/DUcOL2
ZTVaGPB5TMYIMeCKVMDUIGK1ImaYknA+iP2I2nGYuMwDD+dPjRDF3G7hjC0ga0H/N1YjZdUwVpMX
1ZEPk4MeNV+rQN2A8c8EpTQuAV6Fj9Yn4n5vqivsqoQkCZ3TbYJgecjPNlRayD+d1f8iD35COf/b
V2kHl5ws0OjpruhWWGKVGl4kKC3zNe0phWTAF9H9nzpODp7dn2OX5XiTc6opppO8P0IXIT/ptZ9h
rtRY491MmqjeVO+KY1OMAPzaGCKerdPxVU0ISBev0gX9G15CBBCKEDjfeCAPu0IHO2IzckAXYtMK
bnvgSEidDWhYapCAWKHVIeUu0NmyVIuFZvPF1ckGGesdghEOUhB8EnKiEsZAa3kb2unf4NTM6sI/
x6TUbkC+GmhfKUHuUO9ImWbgbXAaavZ8laAoGjcJIJ/V0I6I+hX+umho6CB//9DY2Va9tlazd1py
13qsD6FD91em4w4BhmOO83C7/fNisBaMKbeNysn8jkQDyMVD3ryFHWizr4FtrEolVKBr4S5HPOXX
grPJ2sfS/izTYVMb6d5Fog/VSyVGTH7RqmtgCiHlk0JYLiIv0PQug/Bn5q2gWIxmZZc8XVN4JzhN
hw7RDPCiKg1z851Rh6ciYySL0Bi/u5gXSFyw+7QvgoYpqi+I+7UOXLKEXrsDTLZBTrfLesr0REKG
rRz4JxoypSgef6ub7kmzyGunrK3QyCifMc9LBe+Uprm2zPAh3gT6uBFqdDJM4aUa68+IUdL+N1Ez
cLXqSaq5ZpQ0Z/qEZ9ya6AtMX0cHTKBN6YIGwQHNTwqT9MvUxatcoybz/SG5Q6XFXhZfLYfzYavu
hszY+n1fkto463hqpwW6Lkp0kEMIgQeNhaBAbBAbYXVI93K2fyBBBaw40Lc+dnL73DGWtAc+Mwq7
Bm1zrmv4DU1uAdTyaQMDw/p1EHL8D5LmSZW1ee/9mLThDtVfJHXoDfomQ6qAkixAdwjb1OjLqOYz
qhy+TdJeo4LwiQZBtC8jbAkAJm5V69JLaU+Z4c4kd3VsK1kFGTV1+xRAFWLZy9sEzoVXYrrJPXqA
JxPhrXgsHgxIg75qgQdqPHYLQZgckWURsvv6DGsXJWDEiXKjve8+W336KtW36GzGxVGqn0SeN5Dj
egKbtie7WWoBlxA2XiivkSxjZwLWTeXssMfkurT1L6E5rbH++6mHwPRMjLlqMazwraaMs7Ny2UbT
Jwjq3QJU9Mh96TOxDZZN78WfPHSXI7/et+geoPHm4qhKbjT7QJpjdO8RCKdVFFcnVxj3HVq6S8pw
kh4G7VQd4XXGbpFsjnGIW8FZ7I6zaisVdMDAugJsdtBbmc8BArhByX64JUedKkFGr9ggpDouItVq
QOz31TS3I3BzPJvJcPxx3zebW78HKt8FSCDlEwe8ivAMQG/r0emsOxj8pJkpzgtjtIXxeKQNeJAy
XlfB9NAl3L63FllsfzJH66uapAJJjpaC1eGz/iDRwR/xFFw5mn2YI31pNcaDpSa12Pcc1JpvjTIn
ILZ1BfwFh5Ic5FfyaG8xnkHKYERUqEBUUadB6QU9jbzGRdA5xBAk4p0ADEjW9DCeu0Hb3N6SM8Ay
SIxi1wSSHpLmnlSnV4uJl7Qpd40uH2nGqFOXV8yimbTlTrO1QJsu/N45oVTht8Pd7XbGD5sIAhJy
aWdofgYm2i78iTdym4Tcgx+Ppv5t8mgL6I6QzhzHFu/GwJ3sRAnCP9niMUOMjmkKqTau2fK24h7v
LUi732vLPEaq1/nx72bA9i8DQJsBttAlv1vYanD2jwFgH/dOH8RTslVhoI0loLz8U2KoAr9tz7NU
yRrvSo7O4fYZbkNYS5QwVNCoARgEfR6VDbo5ts5J8gJQkbAeBajrNI2uGeowhOBlq1Ew35rWuUfu
AWnhghXmUhWqnSO0tWqBcCl97pALqrLxRYuhE8FIp7XyzUQRmfSRf6Yar1iuzvkVqNse7Uful5Df
OlGop+b80tfd8dYgkC3kLRzs8jK83nrFji5/kPW+OoEB+bDzl0ne7emhV2R7HBIFeAE+cC4RTC9E
v61NUAOVOe7wQfzRheIxQ0MOaymSiy4CFwsb4Zi0QYnQoNhIpl6ulX8KbW6GLmHGp5XffGuLXlK0
ag11LGhvLyqp70vcqmmscgHdWtuOyZigglIt+wQx9BjTP/HWuT8gRVJz9EJZeJ3w5wJEG9BtGUPl
cMgcchGhrT9IWs2uZjGfSr4nOkCLj/eG/BOfAFSKAb90AAYIwBW/b404jRhTspKt37AxK0kruTBw
ZgJgF5Qkcqr/l6+wc2KZBONYPNkyuZcWtjPJUKCJIrcqb40UlkMH8J5UdD8gWiPWwx1Dy1u1MT5e
s67wSu/m2a4HLMw2dYPN936Mb7huZUUy6bYszlyMNuZaaJOsZQnvDg8HvhHyoAmWSfihRSEUsfya
V+32L6v4lyPtCcNzlXOmKZn9/v7mUmnoXYTX+RbVQsXtrxTWuvvstyNITgR5BszXVwBrn1PX9T4D
NwCtApIC+kbTv4ydvIrShpxbZC9VT+tbrxhCVrZ4/ssy/+Xse7q0HBPQldCZYf2+TAPILV1tynzX
OA0Um+vORmMBr98nk6V4EaTatDghr02vTA2LQb8iPOmnn/IJW5VplJCs008fL+pfBvXAoFgW09wb
uu/3NWUkuUaLree2wR3DuRgVKo/Y2GP722WnyiwPWvb0v/iN5A+2Bc/3TxSf25YSQ3oLXTtEZpag
lR3g3DSmTXmtOpTNexi6EyKtfztef6IHQSJgrMonljqgN4Ue+EfkrfI6MEY3a7fJEw5EggjHPSha
95SOMRIa0eU2aG49cvPZp0lI7VjMNNIH9xSSOKK+oSIidUxWuAnKUKhDITbaj4z3nPq+0cgE7Nwm
SUITwM+O5l8+lP4v0BEFzLQt+L1wTN/fW0OBmLcvym4biACpuy7d6uOwRzGg3d4aDFpJ0Cjddikj
Bxai39x9/N3kn8gRy+LKNAEJYRAG1PP3F9hJkgs/x7vZjZxDq6pHGlz3Q7LSJ+Oopjki71eFbxJ/
6UbACWNGU7mP+GslmnVAMPag6jlPAR87mfyYECdDmhnnx+je9IZzhgMMnux/QxrZf353ywK0Z3He
iAO2fA+5dMdyCpygwZgOcSYALwR2RmmaqtT6cAJ2z1WpFqtaWGYr74aYnoRWTxsfk4mFutpmWa9d
URurG3JCCzOaZhqe4cwQBuAIkbFphv4tyygG05rCuzaBe9B/TuroGursHcjo59smUr3uuXWQQzKO
0ouvaOQR5J8RmPoedu6mLOGf6HCcQ9ogS78mAVGN3FQhQHuT4ZI234Fix2dbjdeq2H6KQvMZxS8S
PRBbaDTAlh1f0Zs4Nwzm0ct/UCDKvKd+DPKQ7p63rPJsLx1va2vzSU9Igz/eJjcI5e9XgsIHW+B/
bIyJ7fcoXU/vx5YGZbkNfHoVdRdB9qc2VCNJ7KVjxv7zxdHHbYkmC5Ir0Gg1MAVt7h0Ch3+g3lDv
+es4yb3FpLLowKczf6t8dLL9W+fHr8pz7tjsQCfjJtRDwoYq5CWiucsQyGOdZfcyhQln4+9hFbgJ
axj2qDFaj9281nhPacqH+vjR9T9PCLRTIRmdWkCLLPHuBu/6lvup7kEY2mqWW5OfiBezghoxswnU
/qLvO/NUNZKxtCUUPCAJyIe80t5HdXb9eD1/3jcQY5luSwmeWzjmu50fKiHHAHm9bebwNgZepWTb
6e1f04DbT3r3zR2QzZ4DhteRzvvYCuzKryS+V9u5PLpMIKoChFShAqanGiHjwBGDdIPOl7cRgt5Z
bLnXqm+/OQ5tlUi9B+zjAboO5A816+y8aelH1rKAY70cSlpF9JhjSN8hk0FeYFkunQwsIyLzz2FN
daZjPhbCK1ZRW/XI1EANVMf9bXaGz9hewVy9gGKdm/no68bV9ePxf7EBgDICMbUcDLdJj38PkXnb
uxLoeLl1IOyixxdcSPkYgIDpUwEya9TQXzXaKoYfYxM/qzJvSrg6uiq8Tpl7+HgH/Hm7O45uAbI0
pGH+edemsmucUtfLLYSaHIU0474IqpMlAQ/kzkOX0n8cpr/9UvPPm8pxDAAZYG0NXTju+zyn0FtX
2LLcToOL7ZsPZKqEU3X7wsE4Xyy9w2CFwaGYaoGSs2ofmV9yb1hjnf3sd853w0W9yO6GUwOKhGg3
etGu5/DGKAXH5fxSZTk+rcWurV/MTEcPT/U8rXn+Pvf3t4ZRGQCTIpN4QxT3u1RoIlnaW9lnr14z
fqUVz9QiZ/CC0OfHb/xfUMY8vKUwvY7NLfkeyl5bI7DokRiAUwD5Bc0z8bMld10I2hIAu9v23nZ9
ghoqRp2gfcJQW6x6kf4F53kDcr4/k2BN2Y+UFJb1/vSnZHxDUcliexuH3mpBs2AAIly56r3WRwt6
5MwEm7gpHuIs6zelZ66bNHrKBNdNqMBWatqK4eGXztMWWMuyTtXa9gz6E2rCecPCGPmbjt9v19Ki
TRl9Mi2pvHbE9KVazmprQ75qVm1Cf3F4swKQzilYNMgYFwSj+zD42bcAXdDigpNHmIgAgIc2GZZh
tWenxxiodE63Dn2ugFhaupJp89hCal7eLtx2oHMftUfXekYLArNYEX5PIWFmAUyPSWQ/RIInQFJR
PNY9HplZIWGD0oly4pdEIBaeN1wvmc6MHwMR1E/7falzswRoFSxmPbgiAg4hEVo8IgrbPgyjRdTt
RFtsc8w8fkU2BR/ypuBLOOsAv5Krzs2uBQ3E95M2eCiF9BRiI/eNMdD5RjoCg5Sg+RzCh51nUsaP
t6D5Z8bD3jNM2DIgfQVkh9+jUOnOUVhT6m4Nd49Bwb3V0XA1nH6EcMuNbNBoycz6LC2Y5uQ6t5F8
HJly3U2ors8Y/HLHMdomSWGMwUkM6qde8v2gUGP4t4ABDX+mo2b24Zd1fXqv8KtzXKPT2ZafR8Nl
HGHhVBTBqVxPokasjB4Tk9+L6VFXQ5xjIt/Nz0mnL2+40hzjp/Uco/Layk0djhalUcZIqmAsh6/h
l49f0L/c0y7XIUUYFBAhhfXunq4DE0kCpkvb3KHt1Y0ohRvQ+bcxsgqm79ErxwUN2aMMjUtHP46g
Ek3d3Jiu76x0jkbV+7uPl6T4U+8KaVeaDgRSk7aQrr8n5HiM4z26tcVWpAO+iJ699xPVrECg0RwA
mGAM+jDO7Z0WVhcXfzTlgVAt7CRmdG2CE0AXaQAx+arP9w5Wa4ta8JW5FZD91+TdDQYzamAQEDK4
iNA4NAGaYFipge+CepJZ/hv25t6W9AX8Ml1iEaPNURW4yTn1OU40DELEUlU/UdCfkXy5V6AauwHL
Y6OxMYQAytLx4TabG5D5XlNU4XuIqOmIzjQzAPE0WcBXwVrTjapt1Wxk2IxO2qoeAe5MULqWNtRg
Oy045Dpuf8kQ7psC3FZV1WtsDroFePw7DHYD5jDYBAR9tAHNdjIMkIKCwRaMY6QFPVSC07mYQaWo
8bA9kh/ijwg6FypKVpr3osd2dpj/Up4Z//YBqWhd3fNMcj9b5Yb/KC/7ijlCPITFtkxAYqCMfIPJ
0sdyV4ZOPzV28XP3FWcbW7VhQUPHKRmuE6TmiMzVhvuCQ5jiHIMQ7T7fkEwzo2uI+BZva8SuSJVc
sySRBAKyxLOIG73KgO6m7Wv6Bd0F2kO2WaIHkPwlp/8zjXClTVpLmBW0e943LjqUbJosD4qt5ppb
3SejU8EZ+iitGOK7GkqkwIs+PhJ/1JsOB4KSjWaJSUYtnHfJVKg3/lQnNGqxUGD0OKMX4tGsHWbz
R5TN4EC4LTLXvWRxRN+SXJsGDsDsATU+w3A41lQcqo9b+c6bxCUTauzRdZrz7T945XgEGbstR/3I
8P1vMfiPav22eIswTHxR/B4Vo/+xHezJjWEo58m29oZnJ7DvkureGhp2JMlsNgSfjK74bHTmY8us
5uMX9z7886tVeINfZOjU6n9kIElpIaVZ4HiveEAq9580cn+TIcmSTs9fq55bbPpnpuFwUxBO4aRC
q9O924f8x7OGdY/DUx2FquPor1PEOAg6Y7qcih7EpFk7q9EE3pABUUBhYSXEIO5ptMPQGbFkzwMm
oYlrb4IaIDHmHOii7zwLu4cAyT/AuhR3YQT6TOsqfWtMDrNFeN9hQxMajNv3JvHwE7BboAKS0ZTU
m2Oo1H27ADCPDRSpcGKGo0pkR5v7U+vI7WDrbwj/a5/0XW5AW57boufkZZdobnEBtaBFwlZcRH1t
KxDOse4GJIRHZCzK4TMYxnM3D+EuM84T844NQiz+Qpgd3jaBWe76emY/Zu1rK5t+5QDwXFIT1oAj
AAkFuBwWwGjWzdR/Gf1hU6J0sJ4swCNj8z1wLpOovmI0Vq17Y6ZW/h/yzmNJciTtrq9C4x5DaGFG
chECoTMitdjAsiqrIB3C4ZBPz4P8yd9mqmnTxjU3Zd0lUkQi3D9x77nAHtouv04LC6rGIeeTNOaZ
Fis/Gi5819lad5EqMxiFyqPheB/bi5lNDgup4j42UwIHknvhkv2glswX4LLoUrofYzC/JiJ7Y+KO
OIyjM9DfdPYhDJCIcE2Vcx6MktVEQOJY8gqP7yAo41E7wSupbcLZOfAVvA+mZI4JqxeAFw7g+kT8
GnM1YC1WrxOtF3GUa+UOGVNNmRW8zcu+GELsThRtsmFwPW2mdqua5KZ62iRghmUoZwgYtkfEoFll
W9bviJHIElpRQZSIkokTssscFW1k7bKoNle+M1a8Tq04BeOjVkcxypHHWtnXOEnNjZuE4NKio8+0
A+2OGdNoKWOjNQDKLEc7mAISs8XsCFkHL9/fvBH/vBM806cPMrFMcyHoTB7/9RAIYpyGWhH4sKJU
vJ4rM6DupzmlNL3n2aJLbQlw5DbEoaQz+J+SfI0xkRQ2WOJa2BfFF66ce2ue7K3LLpjvIsXoktsY
7dNfDz7XzMlsACl52TXr+iVFLl/NGk6HtEh+agOxNJj2f/jIeMiQQfTtkUkF3o5BiUiQzvgkZxHK
uZ6UtbFLCSsy1yCk6NopiIl00fmifaP1jj0v0MoOJKkaER8qqMELZZW6Ao96AqfybKT9G7Qn/phu
cKMDrrPaQ0GFHjik8dIVb/WKe9iNxeXfv8J/DlwwT3LAcbpiJOSS0P+4dCNVG47V5H6YyHknGebR
3P9NNf2XFcf35/A8n1mKjlJN/+OH2FCNMviM/XBohzNh80vyFBtW+NXJqnC8B8t3fzkmWXOB9mFN
E3pyDXHfv/8+/9JV8kVwEdpU9AwWONf/uE5izXczN5FeGMRE/QJGRcgXk+KnlfPAZsDdC5TGBHF8
+pZPHAP2sR1ukE0lCedCY/l3fm3zzxYfpfrS3Jr08SyqGEn/65M9NQIYmgCV3bm1FtbimU9LGrrS
wmBGfERDl2V86tjxCzojlyHwRGytUOd89B9ag1QPtwRwHAU6qjZI/yK3io3b+lsWkWP471889//6
xbJsNRmB4C3/rr3/6X7KtRmKJOTq0MVnuqo1Ajampt0PmrYxaUhgROcZakKdMgu39cmo4JN2Zbkp
Gh14XzJlV+wYvHXvx1Q6d1Pk5PCpEm1nDS56xw4u8eQCOo0yez2X06Plkf+Ze/Mmg8slpIHWDlZB
o+TB6Bu0kYvZdwgzA6X84M17bE7WSmjxOwwnllcVP1UFhKkbux0+vea+M24Dj9VB0KuKJCn2uLDj
TWLq/hrB2MpoxnrPI3qsQIvfzLm8AtJiws7C/yjIgtuMpZHu9KynX65KiFelgQSALvbfv8j+X96K
9Ju267qWZbG7pEr844lIlWs3VHLMa8wMHJ12nYiXXBFOhaaOwA70kh3DhPqziLB/f78+XmWA12v1
S1KCrMmTKF95gfzdJvxt6IHRuozrlwi0Md5GXqw5tWcqBahVef+QF4HaZTpL8sTfEJapbeqx5fwX
v+2axggU2W8xW59yJA9A6xGZVnW9N3szXpuYASx1yk1hbdGXwHqdqGE9VBkzqQn7nFg/R69++qJ1
dvOFOS3rdpVu/RxHDCHFXMp1/I67q18VrppXguxp1hbqoasOjSInWNQmkZyue48MCr+er28Jzn6a
ugJKWk2gb4v4ea33PxXCm42/PHqjEzw1A6WTN0fv01y/QIonwlZKlCZZvZltCRcAmotHEX6Wtjbh
5qheczGsREpoz+Cn2t/cXM5f3jL8NNnqmsxyWVRafw6PiEeC4ZaqICQ6/o4pyjHrNMnIpD8vMa1C
2Kh2S8vcRPRYecPTn4IxWJuKl0flsb4WPPur3IdMrqUF3yHXClkoqIACJi+ou5GKO+1XD7EZJuAl
NyoYZN46qIz54NH3AXd90+dgPuWxb0ATg3/vYgRMLZ4AAhicO6s4ETM1hDySv6eBxOws0lnm4Sos
NfA7nXuFi6SFyuRLc9NnRMlXrYoirO4F4Y+phSIYFtPftEl/LfqXmYvh2WwZOR7/UvRPIyjocXnV
+gJXK1LZArbf2pnAuqW40RigGytDfzNQzG0mLfo7BYHxlzm8Z+sUK76zrLvMwPvT3I1ERJh6pziW
4+4hCPIDmYlXK0uHfa6Evs2lKFZmFLdo/EtjXXtEUPVa9DPJTbnvPPXZzFWLRGuk1feXh87DfqiJ
fTOWDOakeJck167GvqEBJPYHs1//yq7mPMTuJZqdNjQIxWLnrtXy2tc58ujvgzFTb3mW3MZJfLKR
mDcNyjJEas1ZZlxWsQS4uuzC6AB/j+7ggOSiETb7TycFYGZ6cDC7JYPUREaSje7LWBtUxXVgMqyk
rFVQm7iPqaswziNYN4sR31uru9s8tmJWatyV2WTJcz3eclVnN3/RzSgt2gD2QKKLd4ZdEDbmYniT
PiGiaDDuctuANtADWihEDXEOToOW9hfTLq5GhpzLM9175Zft3g+CQz15xsaVeBpsFwtDnvafhQLk
Zkj9mgy5eVpmmoAUstAiuBZNqXlql+8cnRDfAEZ2Rt15v+XAgRIf/TQ57Xi/Lze36WC2Mj0DDYtF
noUThFJ4GROhcQfqFfUg5a7QbMCvKCzmwRFbMk2mDR6PeJNpwBmpCj0CMsYwsP0plKX+0dgpu79O
l+tMd6a1I20Kea2s0Vjye32XzNsRoGtQAH8Pol9tTyEKpRKyR1BexsBD3IdB5OxCYV83UYSxwW4x
LmuxtTNHZN4g6bk5ffPv9op/ziB4tHlLMVpe2AVL2fGv90vrukUu8J5D4kJhn5EtHsb3PMmM8QpK
a4CBnkM79De32l96adtgU0GBYzk+9c53XfZPpUOWqslls+WEvZmI/TSol5y0+MYMklOUjhu99oiv
J+ZjJ9JcLixdCPE2tw12YGL66m22eE80f7yIcQbnIFG/VUQQrLRAu4d6RbQm+A44hkQ1K8dY8AA7
WTFMy5KIxWg9VLj3AQAMPiiilJ/HZiZjpzIKGcblmHIVYY1OUOdgKSx/GvvmMFFghZlOS+xGSK++
j02rGm9o7MhsJptgNSwMkSTzLoGB8/T7xN6RasHYT8jPcSJu3DDtx6G33mrL/E143RR46G7TL0am
HSpk5+yMwMcjLECMKb3dkBTWdiCgm1KJEOey8W/YPXmwGe5sIzc/yBiDQ0DYFAhNzOM1VH1iz256
QDBS0nf0sgz+d4NR7fu8FBthcWbqaUFipC5ujcPYLNVG8Tf1imHyvPzL0IKulQWV7aNC4aj+c+DK
zlxIjfya0M4JfpwkpQobzJAQA9aPWfzUxvOvuXEP8zSLEEAMwmEyWEl4/JsvxPzGUvzrV2LpDs+0
weAQRWLwR23v4zFrzDi2ww51OLGzAeK6gISRIc/9VURSMlxEOjlt0ZlmPvDxzueNaKfbDulML41T
FlRtKFuejuUC2pAjgr2Yn6NHJNH60jpjtB4ZTjJM5iefqehV7zl99MqWayOqH31HFpu6+Q5Isi+t
6D7dMs5CZhYcSbJdQfADU+c6xCREEtQQ/0wOoRvzujhl9Tktj0xjc6WbbntOTQ5Wck7CLhCHbDlF
M1ex5DKxjUbiIVBZR7fahAmXG28MBLa+3jIp9i9+V1vbUR50Ggg/+WkymaHwEo/2VL10JYWziVuL
MHivXA9W99YhtD3l96xqoHV1o6B4kE/ton2tNNYTgfbkSUWH0dfrOqemnrvEXCVwdSij2EiKwWUJ
Y1WPJM6ADwOIL0guGkeWiZ7UHp2BwWouXHwdtsHKDGBDDSdoxiPZl2yZ+y8RqBqmR6Gfyjyv1kEE
PgKFMvY5QUnHG5MJNiaOdevj8ExX5jYYzUNhxLAZU2zFzMDX3liPRH4jRhFL2kvr4wqebeDWPfdC
Y7rRhnkZFZImiWFwkaOijbJN8CJpvfGmJF53841swymMteY+TUGg6pYEUkrueiGpujoBydkjyMDA
ywDH0UeGyTbKg+eF38DCnZohOi8qLfTyE4GGAyljLgQMab314tHLqZ1aI0Nez1ucusrilgH1O0n+
VR9ZXzPrXyxt7BFS0F0r/0e/LWqmYI3rIPFW47xBHRIQMguzJ677o5sq8hXje/qXK8c50UVusnew
bgVuJDdG0t7LxlMbIxYukaIqxknyQykUoh1G99a15o1Gds+aRg8MIROL2JuJfjSm7Yy2C3I3IFTP
OPLDRpq/vPLfx01TOdTvUpEFoM1It6uuXTd9+5soUH5UiYA7XZo285CUt95g75gumQRFWaCCi8le
j1Nxi+NYbs00+A0j6EV364uKuW3iHvC76SmCWnmc9MacwoygnL4ptA0FOUc4Nh3ApMUmcDu6vtxb
cGL69XsYVgf0M7zY1M30QEQKuts04Qv6vr3+f0Yf0sIvneV/+5///T+Ye5tP9flffgEDU9Pdp/j1
P/7r9Sttk89/Zhz+73/yH4RD3/uHzQNCTUWrqhuOywf7D8Khb/yD+RG6wOUy8Bed4H8SDk3zHw6/
CQyAVYSx/Kv/JBwa3j98wzTAHQUc30xCgv83wiF//1+uJdv1lyWStUwL2eC639fWPxUcBMU2vl2R
/1R5OjAESKmrAfD4qhXms1Z5r7OS51i2Fynng41WX7dLdfBEtBvT9tcMKLTSMPfZOm/xKC3DQYc9
L1IUKWVtHyePyDhFokDbDpfiTe8VTifKDph0p1qlLVSajGGy1oOBbki4l/DIkWXsY/KFST+Pz1oX
ITh3ygcD0RaqCx85RpSdFKGcbRM/c3cwBB+jR8tt0pVbu8dUT1dar+PgGed3gtkxVZc9EbD4y4jW
VGtn1KIbzrifU0GsRpU3Of9E+2XYv6M6ppd41Fleh8Cl05MnsGcO2WEaE4MFXqrtB8u+idkorrPc
I7YwH9mEbmJOucwb2kNseLhOCR9bzVMDrTVrr3ZQRWiEX9hYcFeSjOul95Ef/ACL3vja8yQrASCM
zpXEM8DcSq4guNChZLzQmaut9dzytwIF0qbL3ryxCqMIALVfMXTEEYOjASY2N7L+YuTDsxWIVdnI
VwUJ2JHDl1MYF3rXdWkTSAbPaO83rGc6R5k7pmRkGwiP/UzrDm/Eo2/l1O/8zhx+ZnF61XW4s7AW
6n1gYxCNi368a3T3Ku15JMV2qdFyR1/PLk7hNusfsDz+MtwhO1KUEohGJXirc18PA4DE57RFl9KK
5qHGFHtBqXO0yCq9wDde9Ic+wUKz+2r02ptBtv1eOuDBu4r+XHiywepYHmGQGwdW4faaJDCMKbrx
UQVl9jShm0fmEYeF0em3qunpyG27xTE3XtOIaans4wkhiO2j+AKGY07xU09g+P0MXaiJTGYpk50e
Y9LLikzL7qRlA7iufYgw5Vxu57GqzrJpo72X4B4hi3SbK8ZM1hIyNzfKh/I7u/cgaaLxs2b+tsz6
jW2i+uYw+1W/HXXiZ8f+B6yGfut39tkaeydkk3EzmnLT2Y7cRHJmNhdhRkDFO/IqWac6dt/MQJyk
Bdfasn90WbIlyR3VGTGSNPTr2DavXeBhhx0eJa1ESP1BSeE+Tl5T7trGwipNDsnKw2W4XphsbGk9
b2sYtFJVrBwWFDH1Q+PsZ5zEWIPB9U6u8+F6bRWaPcWTMfkUYCZCfksLPrTW+dAFHxW6OI5nmey7
Rgc1VpPkLKIwqjRuLBhIeCBCuFNHR4cKWHs//AoEwmR9NLH1gQcEpM3G6SyCr73uDpR2finZniES
/eVY6TuEoWNQehhLdF6Mro7uzWgdUdoVWZZh5v8aRPblMx+41eSSrf2go/Ns5VWf9OyAeWXYJ/SV
wSwUWUF4NdrKakJZPXRaq2/yeebrayx95UO7XIzi8c84eoyi6sUohHYQ83w2EHaGJoF6JgyktV+6
NUQ8clcTkVYPUsqvoH+KKuQNM+nYx8bAhrwEIm+Ua5WnIrYf7G6Q+HhNeYICRvsdExs7OMMuqyiW
B3tJUtTSYJ/q9VfcdPZNY4qwyXT4Izn977knkolhNf+VmxXkC0Mbts3YHp1oDHadYHyYil+x7Ejc
68K5lI+lFoOR0k3Cn8zXMX/qi3FmBIlK187v0qpqTkABqQOHZF4zRbXPXTQFG8bobLX82qfHDohn
y9u7uRefo92oUNcCQnV6EiIaoDjYkiDN6FRSx9md313EfJcuHZDeTOPBiOCMTp6V3HkRtcQgiMwV
fMWW1sUfysvPGXC6tdEq7c6cCJLqogVSM5WKUxWMnOXIG00i1JmKdIh4QWdoLIrv9OjNmSPCoDFT
1si/z33a66euMHZN6xSnetLfa9Xlz60/bNz7OG6MHxEF80KsHW/AFOrToFjdm4Y/7vWp/sEFKvad
7YMMyftoy0X7o22dmWqwYfLPmp98Q87rUfLdpNaACgj4/Yng1BvJAv15UO5TLg2SF6y0OakB13Rd
6awgSOPgbDl5enbSHcfdNR6C6FzveMps8ofqyqnCFv+aqv07C2D4ofBdG/N8/OV1xFGak9lvG8YA
XB52tEtF/Zr71s/WyggzRlJtS/1LzKQVwU4naNwqwaHoSICUA0bcMk4sKcu3Hj3iMZkm0H9Od0R8
cop5KZ3o6NFJFygOOe8s0HVWcyeOpOCVd4yyt6Y7uySwBv4G/g6YdtpL2Vo/cSSMd/1sPbZtXOKj
77nSRbZXBNuHOFK1O71v9n1rpVePaMdVDDaTYpZIHz2N6lD3cjKUeo4bX/lqm5U8Jt+/tIS/r8ax
9fcQnhgo1M6nG5OxIl2bg2NO54OQ0L5rNaWEocpxFxflgeQajMtEUcgh0F7gp1B3qGjrJmUdBjLt
n/uZJfgwE6D0/b9J7o475SniRLo+3/DB7JOcvVc0/2QUNtG4iaDPIJo3tkI/zhKaVeyMwyk16XR1
j/nTzE8B+qz5LnJKAYynZ2+mUUnmT9feN/qPXuQOaREtsdcBTV3f6/MuKLJdrhtolmiUVuRS/6gj
9MFWEHNTOuKQ+zka3Dy7z/XoPifuMH3LUC7V5pgwYyw3Y6zdJzQIi01+9hDGpbAZeo7DTdN7t1lP
N8Dj+o2aSbTm9NBwAdPwqThT66R1OzrLC68TFFk8GpsqSV5SEZ8GkT8T3uiofauiK6Qom2OvC7at
nj5Ady8tnQ6hPTmaXmxZPnyNwejSqk8nd4G/N7V89I0kC403WbRn5UTPM0PyJqLloacfQKcPRON2
FqWeBWVMmjNhzjGOPk7iu2Kh12kmKwhH1+w9/MRdCiI+kblxM3QWcNPyZoxNm+c3Hg8m0oB7UyNI
aRpta8sEYKAmqjljSTloWKREfYUtp2WZA7Di3BiTsQ66hsjpGYV2HeXd3qG8CH2rgSREaAdaQW/X
trODcyIu7pCEhmM3/86ngugaCJyUTUw7KlrmbW7x2M9yDi4e8URunyarpbS16bcOflCfpZ/dzzY8
KT5VAG7jMVAEYta6dNZmZzXrSop026blSIxh396CYXZWyULjBBTU7nhQtFOeJ7vM6slvba2wGlII
yXkerWZrCS/C83JKUWcMia79LLtlQqDsEwEpZThJ+2eKGrQpoPakftSdgwbnBrzdYwrceFtHk7HN
g1nfGoLMZjOBaG8E7s3i9/gpioPuKgrwrNTvmcb45ySB1qwlnfcRi/l5HyaUVz/MTr23C8zfc0S7
nev3vnamzw/cXxdlGvV7G6UcopnUnogFJCZ65CMn8f1QELZXUDy/6gFgl6artYuBxpUlB06gcYh+
FUUJlnQ2XxzStjTdwcXSTOB3qmh8T2iTDaXX99iP77DIdBdCdZuVIPdhNWqZdh5k8mBY3g9OyBfN
sfJr0kYmapTskJH+ec+zSgBwWtRfFrk6flSTVuyCksqCiDlIy5UjB+tuEoTpiTLTPmXaXYK595+7
LOj2VRskO05cfd+UQPjIczCVGl7aOJjvzIju22tm59VOnXTXKkjtna/flC7Us08+ThjbMH+lj1+5
TFrJpttiEF8yds1ZAT0lajbPtUv0Oo5K64nv/U60sXcq+4RkrtJ6nqfSui3/Z/Su+cwU3Lo107RP
1DEv/OGMg4fcRUu/z2BYbm2tNjZiMKaUp9xFoAhUKvz+4yAq5pNTofH1smHT2lXEwGPyr3NQ+tep
1NITS5dr1oqXQLONwzhhtyb4O9uwFLKZfXXNnV0Fau+31Q99ypu7718cYzWzC7x2maKpGmXIzri6
qeUXlzL8FpOaHRBcBlaqOM7GaD0ElVVeYnVuRgKNwABMbDTZQGXQm4aKqwgE3daKjDpMW7B0ONzL
A6lzitC/BsQBnV7YmXMEuhKQD8SjUZrepjYJwYkZZNGFcuXZWofufqWevKkww2mEipLyZV/dCk/R
RJEzVqr/Qqw0FHX8C5U5tR45H9Ie3YtX+8YNtAswcP1FEuX+E0KnUQABbWT3q/LaY5UOzGRU9eoS
87WOWvfDG1gDkR9kPSf98MMZzPxuSQU0mnvGxyiL7CNBk19etCzzugq/eF7gYHRR2xexFzojlDnL
BTlm2+kVJydHvCzLZ1/lz9JuZCgKjaQ6CWGCLVOWzNYx74eZEUxvH4M6uXYwwI42WFGyITUMyBvP
y7xdwNAGHKD5Q3R4FxBr5nCiAn89Wh3L39k74ma7Z9DasLtfk4Hrr9UUsOgzYn0DkwJ9az7g/HBz
xsigbILDUI8o8F3X26jkgUsF+jMxwqy+wShh4juTdswEava9vZjAQJaeuQeqXlyV1aRnOdCBuzXb
sEK8J3r0rvEjeJDJPJxbE86mPvX6RwmNB12W9+A2sjyDlg7Wmr94nuP6WZAM/RgnETGu0k0333/f
ZzdETEr1tbRKdRkAQInNNwKgOcp3VeEGty7HXDURqKih+b4QB3QHSC3bG0jSsHTYIar5fDPD4dwM
7UvkDZQbTEcFEXmrciy8kOd4ZUOweEqNeIetGQE4Lt19IeKMkkIlO9nYvFxeW4aqs+aHovOLuyxo
zm2+G2NvKTjFXV9T5NoEp2+TIp/e0kLvgD22zZ3rJdZDPc/76ZKKrgYGPENsZvwRWhGBTt/kHSXr
AiArG78g9xipBvP4VKepfY/w2GWLnDWd8Yrw2FzCP5kGBzQc3ML3sHjJBR2z4Z5VOBmpusfJpscZ
JJFInADt2rs+SHhPzGO67Q0G+FbWz5u+RA7R4PvdeXAHnk0xvbDQyx+jSb8bE2JR3HTutiAypjXC
E4sZSpMgVjBo+FF4H4QiHqVrQD0BnT2Q9FQ8Qp+gD5t14DUUGyuFLnI3lb52QQClXSy01bY/eHCa
YtQGVoRbgnEXiCi7H8O6YUbZAdwInY4XxKD6Ta04eOz05I33uEzyt5TL6sFoC3OTChbmDr0nJ2+y
Y/0Q4xMpzJ0Yx/c+1t+9xBEbNplPHarQc62cZ26IdCekeWl9Hn9QNt2OAVV+EYl/L+WkjlkWnyJG
MYfI6m/CkAs5izlzaKcx8iE52kfikBpqjLJ6xC1aPpLYSijRXRnNzW/WwUKkkmasKKj/QLTxLSMN
zIZEhVgKV37g/Mqdcp81Hi5uhySQsngyNfOnVPP7NLDeGfP+/VpE5ifTpJ0B2AaXHgkNDckLvTdi
jqCZzazgva/QKbjI4onTgg/ry3idqmuh4s+BBFcosvMYanbMIo8mFLSIfkYZl7xkHMy1ELtZU+Tq
mpMftt19pM3WTs/sD1cjUqhN76JpzI+BU31JdIEhFC3E3KW6uHYPylqVzikz+nQTqaTZKgsb9mTn
H4ZD2OhkF+Ve53w+D0vSbXBFrJLcIq1ezbmqjn011Sc9vgIwLh4huLkUZ9wJEG5LTvfmZs8an99s
x9fcKl8mphvbvNawDfgwlUH/FOcBU8f5+38D5e1Tf5BE8lldGOHsvzVecagZL51qfzp0GZd0ypLi
NA4JseMJ2eOFyWa9q/WG+7IqdgpWgwMwChiS4WxRYSbhLIC35g0yCJXfSxWoR7NL4pN0IrGyYH90
ZhZ8Yc5gqxy84KJtPnWixFBr4QudhXZM/CZ7rDOwppk+nts2OJfCcZ9qMEAMMp97U1w7Yc/HQlrp
cWI9gRipOBuye2ZMACM8HghNsBPeZVUvFixvHDZ5nKBuZTGajcXCLpstzL1WdI+WXoS2w2ylroQR
2h0L9F7a7nXyZnNVN8kxiAabctmHdelqB0sfzcv3b6VeUV0jnY/T79OCEEfLKhBoNuXRq3R5Uj7p
nzobKw0PzAXZqUWE5NnNzMvgm84Pp08/DGXIvR3nI0xeuWOAF7wBiBq3HaaJoSlSuvg62dpFwONN
MJpbDwy6kBaggmlWppn/xKRhF9HTcnNuPElqYUMwalSnb06SHBV3UR8HX41ZsxMmhOISaWa2qpJ3
A1rvulMKJm1AgC/TTKawFQULQz0v+Wrjie6wyJEnFJq4mP4QtjpmEWR3pLUK/HXs0TrZDDzQ1dv8
gtOIWTNy53VlMCHLlVsQwdag9G3bzyrtob3ZQF8Wtb4hmDyjsVprlnWIC6WtChIvSTUzf7tG9pAz
1t65qiyYAtGNeMESPF9/yHzJuy2NkJ58vo9E7G2bsso3vfExKnc8tYjLAEp+VKVT3tUZOnAYg0y+
osYLyceLyTKeymOJ8sWZjOEZUUm0q3xvWBcZacSTe7EdsIots0WNIcJvFCxbSGOMiGxL3c3xxBtw
aF5l4rhbN7qk8VhsUv2kJ2N6TOlj1oUuxJao5uk6N/54GnT1qejtlomI9W4N3sFGRKCVGp6ppjj7
/ptjKOwC5OCy5cvjZ3NeiIgdIY8TmPdrlL0IaP+p+NGOyblrqpbyGcB7SvAmeFjQ0El6RMaA2N/U
7mOPHXoitI82JWekB2O9UsS6lNjKN3zIpUaZb7YofkZxzQ4vJvplzn/H0x2K5p2XLRWSENR+rL4n
SdIf0t9uFZnWflRE/NbWRvbmRzsM1PsGF7vyOHtmxM1le8QhHm/1yAxRNgQIVywg43Ta+97N7b0O
jITFv98CX/WBt1SRcZpiAdyNJ3FU2ptjDhjxeNZ3gNzem1KPmLz22q1vEGfW03zsRxA3ztRqV5jj
kAXbjiM5KkDfIojZYm91Nk7Pkz/EbbNWST2s8Q/ZnMHN8OCSZ0klNDdrKS1etjHuNrnR62E+2oIN
AQYTiz5Hr/LsNiXpZ1q7r0RP9tRxnofqxiueAxxp3VTGPw0sjgn6Keb+SIO7PnhWmfGoUB0Rtj2T
fFaIazqwiA2Uf40HiH9LGOLY3s7z2q7c7NWy0vE6BMln0atnEoNTvpciC2tplOc8nY9ZpFHZtGX1
hEA+dDuZXzSa5U2l1LvKfBEWdZDtDEMk59TJ3jOmAg8zIsSta0NQbRTrBuxR/WHCM/Doa2o8NCxO
VjV0vQ0jGrFD03lqpVfd7HYonusGQabRG4cq95b8tpa0C4zcrZ1Xx9Yzho0WNOxFdBGcxy4+1RAx
91gRn0vHRfMjuixMdXy3UWCKo770Vixnmu+26YiXEBlX2d+WhNuckVXOSsSLwd35DOMZh5FiiRGi
GCjn3EEcsGGS7kUrPlbpEfAbiE9U/Lj7XcLMoT+P8Pd7/fL9izXtNdIJ7oNg1o45mrasjA6YSIba
TC5k+FoQsIPHqeWKBG75f36JTb6pBsqbGxXQxYnwvnRklUTWT3qe5E4rEg9cFfzUUjqEB4I9VRkH
GzoeRurczxkXN7kQ4pXvChwrFDV3hNVWy+mJVRodiu+tZT/RmrnTfVLJ8eLl84CXuXX25lLCeUGR
bBXP8yEtAF1aVNTc44UFGFo2x6TukMV1TD1qz6ApkExdYdfy/oqd9lHkHGO94/Gntu6Bc7JuBVuy
3SxpX1yWLZxMhKcmr6Rpo7wbx+QGQBVMpmMcZaYuydDrT1pmZxh5iZlA20qyMRa87wIgax17kwfm
J77r/NAIvpoRrgdrjLnckEjp7GL6rYvW9zsKS3AgwnlvxmhVBvHRSdOLSNn0J7lOKVVKKncLwwZv
p5g6VA5r4/doV7ATFb1jMbPYq1ra7I6ebAkzT3aB6hEIpXV3iIGJ3wrJIEtvvE/TS3AxeMI9k81T
bKOxhOqIDmxd6UPxKiPquGk07JtRax+dWWYhCDaeqMZDvTRUtJuOf0vi6JIY8UDFEaurHksPFhR5
rF5hTOc4RxXqT4jLlBgufRZD3867Uz53R2UP8k4OSUz8djZe6gpRc0bvxKiV7RK39l3cugxeJrff
ttl7lEPS93ViOAo7O+iWZqy7psdQlLKqwkeH96Wvj7wB5WkR9qOp0Yt9GmB2YmgCyn+cNmYz7mdD
M1Z+3HdPQTl4G65I9wUI1nEJRfhRJTnCFArXUEqTrLt2XkBLbXbUrVRuK8roQ9eBAMGXeEr/F3ln
tiM5kmbnVxnMPQtGGldAI0C+r+EeHnvcEBEZkdx30rg8vT5mtaarapYeXUiAoJsGCtmZGelOmv3L
Od8Br34aR+2FeUi6ZUzzpsOFmz3Y0QqXKVsJkcyIuibd9yaa9mBkDTJHb6InpaCIMUYsjaAqV0Zr
7CGLqr0TRURegulZGia3kJuXGiac7i6rG+4NL1frIiAV26DvaABbnZxebb2ANTVa2DsrHqaDG25N
I2xP7tSdeT3DDSAMgpVBGb62erZFObvT/MzdISp7HVKwTqleoL3R3l1PPTMHtBctVRlS1eeq8t5z
JOOqkI/13CrpOvlqdtXo5xkyFHTPpR1/mrY8qiDKL9ZQaRvm/2cIgz30XDPftVCVqUAgScqYckeq
secL6K1TNph7z2H1ECXsDBMvvpSGW1zQcIHv87u7glazQPn6EsJAXoCJ5H0kzGHZGMOnrevlDRFa
ecO1A8bQNA6QKUj+yAf7KJufgRnNm8Giv1aIUZeUkBc/V2oePlTsLYJ0q0xIlxpZheZUXGo+g3PV
CUZwgG6Wfn8ck7Y/uhOgfixzPa6cOLjGCS+xiS9hmakgXFRTWF3c1jCR5OoEwHox0bFWlmw8H4UT
bJn6MR4Q0leuSxRAgbcq4SKclE2ziuOMc4PBI60QJoWopf+O7iMtjm9VY1JrNmP+kncUOfiP34oK
sEnnkxhkA12wmZP6HnHx4AdqR7BbCJeBYwdbKVGPO8mjyLjcxuzRDeyT6yEVt53X2pQwCavsVvgE
kLV9SJGAucxn2UtA+2vF87OwqCCJAW7Xvp+dmzBnKlRVHDjdmSlEjh5LfzIiVs3BnAQzuXc6mQ1M
w80Fxv1VgsVjr6PZt5vaXimV2qyKlVrjjKT19Zi8tW4cbn0rCk7XKYiiq5OGr1nfMHRnJubo2iy5
YvbBGwQ+uKIm6gwT3xFOXtK6fiSaMg5VUy8clwVCkg2n3umeMzLnSCdpf1LHnKoYwREod2qnctOy
NPAz8NpaltdrQua+Sg+1qF18IJ5L7zIOGTNFWeWjvFwmElhH5nrNsSTHe0UU4zBkybMM5NkXw7ZP
8ydB4Dqax6sXEXSF5bMmQI2Vk4Q3XspnL9PDhW10QKxSSogwHt9S3HdGgTLTNvy3UpnsxBrnKdK8
ftkW8hQEkngsPz9mJftrPXw1yBbJoEfwTDJ+mflCYwQC1RrHlctkfVXK8ltoKM8A+WhwffQ7ELPQ
tqiSwqoDG9s88stPRTboB61iWYPCcXgOpUV+RW5XN5kACMwG2r98NtHQM1T3euevYjemHSmGr5G7
7+yFqjl3ccoWboxPWluL16Yg4aimjvaVGax6z8jXzjz/CSu32drKBNLZjKTuerzFVS26Cw9Hc0I2
czbhfD9OkbhjrHuYBmldA+U/2GxD1i774WWaVR0B7wSwFAp1s95mPhmOTbqiCUzXdqxn94iHd4SR
vXmsKK6j4/YH02jeW7t9qnsQ4sLUHgI5cqMiR9hMkPkWntk2ByVlfhts+1b2PoC+KQzXHMoPaVFB
YItVwEBF0JY44kpzxqXUjawzG1ZMOoTUOmzdK6L2cj8yX1wUIOwRD8f8zqR4ZI4p1nn5jWm2XZNM
IjsIqvrE9ESXryyr3qJmANCpob388HzmQYP1nATxmd53k4/FrUm7+0iw7XXMT2IRwGXZXFHoYkMJ
pNUKQIaIPjjAx3dOoa1YBvN5S/s0zGnJSnPzQyzlFeW+dhcJ4pqRrDfLxgtWkoyAY51PEPBC8Qnj
ZzrqdZkskb+jvRDVqfULnfFim2w7i2VVE3MI1fw1hIiMFechpio7nYX/ciRhKszc1aBZeKFK9INx
8OpT3jCRUckxgThP2VS/CkKFTbvDyRh6xJzqa8aNDI6j7hAGIWrWDohpMzJ7sz3tosXqoS7R+Ogj
G3myVxF3V4T1OSr5SGvu9RRhC2RZ68w6akNcAFeuHwQ32aaEs9kJdwgTdUW+Ytuh53BqZjFjkJ4Z
KtmGlj1QJ5Ui+5yMQG60qLo2zEsIqolpCUqGQW13dGny9GhCkFHcHBPeyDgaZ+aCPQ53pe0UaUKU
J/zuXHy7o/COpmZcdeDhR1c17SbPzN1kCHmcenI02K32SxxQ08nQIYC4lu6jHceOlifjxsNCsrUH
wWlYk3pZeRptXvgdjXr+GErxidqnW2PXMHdJ1YSbFjTrBtZk86zpfcXxZdm7qsK5MajUO1ngQw0r
T2lHc3dtKkPtTRMsaVP5yZGwviuNDuHcc5nbK4YuHQ5ojRnh45S/mq1YGJVv3ll2gbFn/p/KI57U
mdKlHcRqm0lkrL7H0DCYSvLPhT3shlr01w6QUhOZ8qBr7UFyzm08pl4rftKjMWrBN17mG38JY4Ae
EUVnFumNWv0uiu8KxhJTHLwN89A9jR353APbaEzgye5QDV8WEoXWjMjVHKx9k7ss2yt5jn2J5sJz
C4jqScsaT4k7FF33dgV41NYqb+XR5KdVWmOXsh8b6Bwb1+MqYndPzjdKd591j9C75xglxqLyu5uV
TSdC3iWhH+6TNo3tgjVSvPQwpyOOARg9dnu2uCQw1EmxRoD/GTkFm3i6DceoeI8Gcev19Blc9T6x
25+IGEFpxfiJq685JG0KHJp9MGpIrrp9mrcZdffgEuhQQA/hwC9GzgVAk99hEn5nw9yZDfGhdMJ9
Rx7HptVHIPiy5BKqg5ea8MU9/cvCMGcRV5e6i1afmlUet2JZ5oQH0Gcmx2bozug4yqOZWvzDY8ZJ
yqvdpaBMXOWTlHdud7CnF4bMeMaaUiwKK/lRnvUhOYP0/nKM7F3U4tYW8Q++4wNJVu5GaY25ioIr
lwJZHL1CFW+11UbCDWC5h9IHQ17uGydN9Gt07oxwTFQQAIh43sMvim4m4DmKEDu0kDkytiyxqODV
esNw++SjF5wc+8cQjid/8lvKYNxLWpSTSVgyuYodJyO8oDqgMCYRTaycgaStxqITTYObJrJ+H7CZ
5DlmjezE8Hf9ctppzniUQwaCZVbGdE1y5I7V7noPJBUh6FuvP2iu013qeE12fbZRXn9D0GKdPWNr
x+CtvAlW4gSZ81RpxUVEWLFLhgA7L+mefVboQ+uEBN3xNTC0P88xp3F81pFRDcHIlMu1wyVQZlKc
83Yx6PaWgGKEDVGvLcdEXtipHvw8PeUFlRolL/eS6DdF5B+9Wvtww2prFzofs+2eeoIZJI/s5PhE
OthTvDPihkoG5eBjavcLN3+NfO9BNmK4xJAwjwSVUd5DTcAimb47BePV0OtenansljxXr2PYoeij
n10ODdvNDr9MbTFqwNaK5Yqud5u7hlxroGEyKIo337Dfhs6KTybfPh2wOlIhHwq730WSiI4JqpkT
VnzVFo5cNku9S0M1D8yanedRnQ1s0jQiq1Ym39LUtTtusHXo8vdrpp9CCiPKxaWnsFzvxI99F+TF
Tw/lm0WkyXIQaO3BJxsEgkU/hAO/NTv3BDGuIy9eixR/FvaR3sif01kr1iLpZuGhtoPf8ZfN3sdO
c4pDDchl1xJ4wpyzgDcBx/geIW67CMfgXjiGOuaS8OcqiuwFek5vg+KRqAmTBLyuU8PSMbtxP4a8
kCGBBKVME9pYZSCuB5baBb55m6qPyUJpphfEBCHJ/Ey6xxGFwD5y80d0HzzQ/oce6IBnugpbrFu8
RyErB6oUBMmHPLSuMBLy25gl4arV8vqJ8f1+LJrHOLG7T6OyToNBvkwvlM61EOWrqNX6ay+ZT1gi
Pes2xuRCiAMjon1nwseocm/PLRevfQWV2Pfocd0QAxD7AWtBfwN2OYleNUy0fCsD2y4czakJxcDg
qnBj4yr6n3LyV3rdbp3EzAFAY6xAxPCRY6XylP2uV960cCNgbloBUdLQk21qy02YG6REpIhKTR36
FgnvrJhdZttRvM4GDY1chbHXE8ZTMQGtGCqmPV0CyF0amEe8MN2I0MXVhfCugyaS2+OayMZkTim4
iJUI52yQqCxODUNqnl5mn1nxyDTuQSlkTGbAucT6EoON0xnrQflfOJtk0xlbaoWfWk+xJxghuyay
PMV1ufSP3SiOba0IF9KScuWW0QcZFR4UrpI1VoUqI81Ie1G5B6rCZ/Th8rUW+VNWzZ6xdCsY4O30
EIUEW9t2CgecPuq7KOvHyUOMrbMSVlROHm3rkYdlXDTuDgEs7A/oVnjqnj0QisHgVbAZ+1VPQ5kM
WYFKZyBvFIUFqY+YocF28M0l28jSXzIOhmL039qfwDje6gKLjmshvw0L+z4Cbkf/sskj7d2IEKsC
3Jh77WprlDRIle/+WuA+jfi3F+6PzBQ9u3uxHPFwYUmJ7tSd1vJBBqyzUxxz0Gsmn5s6fu6t8RDX
3U62VUIjl1ssdBLIalG311r1JKKO+Kah+wgib6L/EbxxzRvKQbnqISe58swmTP0Dm6COa+CPZjKT
CGssvxbEPwFuD1cLv/4H1T6D3irje5rYwzbNejRCY5UOjgt8Bb0FSxYztPWVqj02k0Lb2jPsQKri
haSJg40j6h9YyvSZjPQHRxk/jiPw4SM/dm0H+Of84/7hxzEivZiIDx22WLxS6KvJpe+Lel1NJE4E
jOXXZpV8s/jistCjd7PVzmXlQndq7G8n17xVmpd8dcOTXfs8kob+D9zlv2gVf/35sDbov9wWOKVn
9/kffr7SshijZw2MihywOuFWYleafr5zHVMt+hoQSci0b2Fj1m3ZPiRj2byOzqcRl1w1aqi40TEa
9nWPZIAn8v971wyeFaEDYvvPjDP/o+7yjx9sGv7pWn98fTfhHz00f/8DfrfReNhoAPpA+JSGpXuW
hHzzu43G03+zTIyMTEuwwgNN+buLxsN6o0OGAEVpGwSP89Q2RdeG//LPhv0bwd1YbGlp+D8AGvvf
cdHIv/D9XBPIhxTuDCCe30j7l+PyD88XdKGO96Pv0EXPcqhKpNUOpcYQLy1L6zZe2pN4Q01AgazZ
aChVmXPNq760Tx3/YKxpne/jstab93506itzrem5zlRJyZXqxrZJEETAm7PIXNVGD3FAkzpQHfqu
JNLN96XDeioK9dcEeWIKHYLYXwpeE4gbMv52WvttzSVIuAqZx4U1USUHcKju6iZtR8Yendgy3uXt
jBB0ECvtPxSSgB6kVujDO7+qruNQoK1RoR1fQ0AOT23otwCzmkz7wuJnHKywb/c5jrvHZmip91QR
IzNowsxbxXEUXZKo69JlFAQEPBU2Ta3pgtlgrVI/jXAVvhOCc0FyNH32RT8PO7aXsX8ZMk2+xYYf
fmTYFgn8TvN1ZpbS5ka2cJ42jqUY1Awc6uivSn9DyPpAIEHdjQu38QoQbWmtSBMJzPF+KBrtxUsd
8zk3K3WpmiiEEGr4YhPwge0Zh7tLwmzdcpGXRftg1hq7MEZw9d7uIAE4k6U2o1O1b8rQo0ctbIzn
CQzEczVlfNE9QGm0JXavHjMn0nd9EDpXJ9Tjp96jclnSz+ZHtxzCt9gl5XiTtbZ/4hHJN/rQ0WQH
lKu3MtXMM4bC4Ai4Ud+Hg+FercEFZcMd4pB3MKZoUCuNnx0gQiZ+hpEoJjJbGGmuTFMzb3nom+mW
jfr0WgSJhmqVAqJY5LVf/UAHMV1LuGSrZsjyjtKmpGCmoTRean1I0WEgB11kpR1xudqxu6qYB0cr
mbPhRagS0bilQhvlimAHlxphMgjwgLozkWRbudkD5Udiz2PzQd9GkQ9QvGuG2T3Qp+0dgY+d/hCO
pSiARHVmTctTCoGgNcUTErqO5tL1DGx9Wk2K9GcatHW0r5Dri4tLUG6ZcJ1IsGUxwgD3UevG+GGM
UvwrgQpgL6LEqAd7vAwlcUml7mcf4TSAVpXJ0HxmTqj0S+Cw21iMXF9Ls2vyle7nFTnLhYSfCsij
6/MJuanJbk4Dgwjay1jUlW5s/K4hEN03u20TVbOKImCACZhiU1nzNhgxOXtUI7a9lZ/X482mNiRD
efAMqko7ro8Mkt3vBOkBFWXQ3BK+8DVKrQQJcdjtVYy7CYYzw1eudFI4OzpoM6ndo5aVDF/SCHUX
VPOFZDyK6afzzhj2GOurDKBFwNM9+V7yo/UZjLlmnr1AU8vvEFzHm6n1mpulmuBSuH6/xmsVPDam
yD9CH0ZeqQ/VB7pHSPF1einkQG43Pqj+YGWh3BWwdU9FFdjMWfAoh6kjN8Hod5u+6j/rhsgvT4Ks
xVQqqvc6JDEwU436QvM7riCzZhd+IDANCqEVg62mZ0PEtA+rEg+qFPJCPK9/lKl02fxnmcWcW5D9
PJJmFzmy/hn4bvzVda7/s1ZT06/aXxrA2C3TV6V13pH8yGxfCJuYGdOvNlFLWqlhZflLX5vqKEoU
HspK1E8/FD2n8qA2iRzyexYShPP18EIjDBVbci4qd/baeIdAH/K9NwG58zM8hIVqCowYfl2cTTMP
VsT2QVW3ZaI98Rf2DN4c/c5mqbduKvDvxGdYPyokB3vRuWwvccDhOO+9dasTT4DgxD+oyRlmPlZ7
MNww/lJdPG6EFSOZS2ADoNEysKEp4e5Mute3MtXFU5UK/b6kiRKc8VXPIexEh4qt6B6FfXLqoNhs
0t6YwAWkKNdwejb/qLKTfy7t/s3VJv9SOolp3p6nhbN3OtZpyxyY+8GVRXDnN4VhLXzJtU0yr2Jd
zXxmePJCGbKiSbNfXnifJSvSFfQNVF4MB3OyDoJ1lTntwZo84iadLEnvWxJwaFQcO3GWJf7yPX1a
xFrIpPUwtfarTx1xblWGniTUdJzQJt0CH0vwPm8WFlbsKfQksJjubc0Yn90gmbY4Kou7Xvb+FlE3
dIgMe9rRiib/6lH+HSW7zQc3xBLHhndk8NdH/roEWrAmjUwhk5faZ1qqDr/NmKJOMoJo32t986MU
dK9TNgc0JEhQkIlpCJqVVekYKDDPuLs8VEWZ4byTDeFShGRdOs6p4AwACsl97Zd2/lVmXe+Q+N4K
hs/47UNtfJdpEBMVMRVdv1djQTBUMogMnZUImn2iE1rAuAJ7FrMnp7WSXViaNknHUT4Hs1aVyxk9
QUIMga6s3GpIfhSjU+5FyypBjnFmrXXqi0+TwmEjDJmuW+KD105tzdmduiLGY/5IyjjUj0LLu/ss
F8XRtLG/OHYcbSVanXOvzHHrmZnz2Nt+eUS+UW0bg2FxmnfV2bUt4pZGqFszxu1La0gUnMaw3ENx
9dbjxGLYJOwSS2QDFUQjSUwbepoTInN1S++xJek/6S6NF4Zf41EbBnmuf11UmEMpI+bbK5vvsdKE
Mw9SpgtdljT6L7ZPbd3KX7cgNzR2FW8y9J/lr3syrYLGYqw+35+iTxhPDYrKYMno3j8nY+fsETZC
Bv9DLXv9vbf4Jwid1yLK2+Zf/tky/vrikE7k2gLiB9EMhoHp8M89R1HUBAKHImRb36h2RcpGhlsw
KsZLg6fpqS+YUpZNQe4sYUq4951Af81rYA85Ed3sW1L9S3drL15mZqq4WkrdTjdJazHmg9QgFrXe
g8QsXG6TRS/6eSXo+G61Nroow/KJkWePmsTtL4OZ8iwVaEGeGw6wmxeLGkUyUdAFO59ocs/T1CUo
/i3i4TiFa1jMcpa5zQuMjV5Sgy0RV3DHOaUC55B7ZIFGfTfuYG5F+zIDGVaU2pfVAkge6pF3Qqph
Zw3M2LxR0UEZ8Ag4QyBlen773EOjBXsuJuPQ6SyaeDBMbIe8yCRWItwwJyR6vTeNO9eutSJbKAJK
mDd4s/KMlHPpnIPGCHZ64LFJ1PNJ2zSNYe5T0r6gMKcaGWIlDm0tNHwoE428wvmODi3v1aLqoTfI
OtmQQQx4yalA+TLranatllqnKKvLq1vrCIw05GZKutWyChxSMwvgU4EY27Uh7PHqIvQh2qydy+AS
UStVP4m+RIL3CfvSZYTJ8l0G/IF1V9gMtvzAuHVm6j5mvGI7fId8fizjUXiNRoeodQgOFbCMUxOP
NgK51r4qR2ofvVHZz2GKlKQnIXiNjnG8xz5R/6TT6O5ItkyigxE0yRcAoIK83RyNZf4FRaJ8JRm+
6Bj74dzgfVVkPk4lEgtkJw1HU+ujWX1wxiBSGGY4ynrdwPEjhMreS6vT9cPQeZiigGsG4UpGJS4x
4oT565z5aNWGYPrgZY2ctYer1sf/YI7WGhoZGoLm11luz8e6+euEL38d9oQGi1nEmdz6XxcBDxiX
gqfmCyL5dVm4vy6OqhiHp/7XdYIBdOJlracO+pY/BnfZfPfYv64hPN0IZst6eoWQZn7zMXe7kCUH
iFrJ5JX9AbPdBL0JojLDugIn9Cu8npFLNlen589wfJMzo2rzLvTt7hbEHozdRuqPtiziQ4fF+Dxp
Cb4RiYFnhrPgic3c8ahz3C9dpBiYZhgfHWy3V0cOxbYEjV51J01ngTiDgLZpIQPQOWPf79rULo56
1ld7KzQZEiUm8RwBish7ZbIhU2XHsDDpGiNe9VZsbZEbDe+1HDEU+fQGDP5yN/vQyq4jmCuzPVJz
S8VWPVN+iYUdN8IizvDGgQbsdYoURo63iJzQj7KphkfdHPJTTAnCwZvPlkdIbNZu6L0USVlImrYp
UjC1lnQkTBcL67K0RlWjH7FDFs4R0rKdObTju2CFcNcLHviFlvvMvTOBjQQhXHU2Owetni3jrxiJ
L6xwdJ8vQGBAuk8lc+5HxxbhyWjyGH275E8GilnDOm5RfbwxC8weykHUT6I2rXDDziILV3FRA/It
E/5xUUZcos5I+Q3PCIrXwq8ypqReM9Fhyk4AEDP78HOMCzzjBRio99QqrB9p4jTTbAjGDg4NIipZ
YjrgswA8u28Os1GOAjyDaoeRFT1wqzc7i0TrJ9Ys4RWIgvtJI9M+uASnpcACEwDTss4sY13NrXLE
KHcWM4dBv8yCyR83XVYJtlUWWphINSb59mU2rQan8d6GKdV+tp2Zx1jEbMHMibOE+Wwqkdhg1X2b
Qik/Aw3K48Yk2c475AAnbhC3Am9D2nGwTxoPWRp5fWm1Tmy9tZcJSum9r6lEUURF7g8r7fUYPuuQ
rQG0qZte6+HFS1zG963WDFwz4dSivYy9Cyw4D+eOkd+ZE/qpWW3brnPY/XINv5W5Qp5mXrTOXHRK
5Jl68QcQyH6LYB7fWWxZ/D2Dzq3FgT2vP3k8Uf5osgE1hH2AeaoDMILI5KQFYzHawHIy0XVLMwJ6
sxJTVpP9OEQsA6t8tEc4m+Wwo/rI8pWRdP5jjgLnPZlBOrsIrPREulFBd9gjJsyQHqMwXBmott9c
VLVv5WBAWMeQ93MIhJuttNZBAjrRuT7rA7wTUnOrOCc4QrO0U9N1mreM2N5wZ9aQXxlva5F/njpk
xiuv04hODmq3v8u9sL4kesXSsseU6+MPbcJwiQpBUCjVQt5VqT+XpwNxxoHdl9526sjPXBrGWDiX
CpZPN6OVWMVQg5pHZJn1vkMTfyf0ZFj0njNmC7M2e4/GuuS+x1aI1dWrtOGaSSPc6kPWPDsyaL8C
hgIja/8hgI7UpUxVRl7CD1pwBVcVbsKSAVKF7YfSdzEw6DxO5H0ShBqn+sKe8PSzXiiZ+coy7Bu6
NFRDi4o3aFwGOL5XmuNWOCy79tG08PCtTJ9BCcFdMkc9VbbpsQElijbFHLb491jXmnUkd/mEy2+l
G2awblvsJSsPxElJNy2YD3BIymPhMHLaAM7vwYcmdaPwKGlFtB0qc9zlwiGpGQRLucZYgK+VS6Zf
1cSFTTgd2uAH7lx5bFw3EWtqWVTeXm4X7TLzkmnnD4mVLNHpCXZ7ZgycUQ6lWR70EVIghNBifC89
igjRxdnTUHnVt5X0Lj2Tl79YVhI+sxbQP8Afp0+90BAf6+Zs5hvZEHQNcQZUvz9dvSzyVemmqKNT
P2Gx6VKxfyqe70MQds1Rt/He8OY71g+TsDcWj15pPTqqng5o6OWeKVhcLdSA6yrtIXPytlYXDG7R
3Fum8ZWSO04WxQRRvKLhvTnkSKyckpJvGTRNtyGy3P5C9FB9Tq7l0L2KHDdYYg6PWTewx1dh/V6n
Nic9x2zC1Soslqte9WLYFMvKjdSW5habEfaC/FJ4ePSRt8VWyxLLYH6BpelJy6V3s5Dy3JVVX+74
uVncZEJ6xHkTtEu2Q5RsVWSilZn05FTrWfEdsoAKkAhnkgWYbYXnsXaNJ7OuvVOQW9GPihneVkHL
vVCpFJ9QudhJpuOEn9AI/WhnmqZ36uxgnDvu9D2WfQ6OFwGg4QGs9Qo3J2C5YOn0f2TIvv0uZqxT
899m5tWPohzrCB7Bf//zfza//ze+0pkG9af/WP8iQ91338x5vnkb+a1/50b9V3/xb3ypx7GEL/Xx
lc1rzYZp14/2LyNyw3BMVi3/MZxqyVryKwo+6r8O1//2O38frjv2bzDajJl2SZQYRCjm9r8P1/kV
ZuqswEkfgFD1h+G6FL85nk6ejWW6ck5CNf91uM4v2a6jswpitA6pim3M//oU/tY48QH+/qn8O42U
/AsREzU5SFMxw9DZCZvmX+MUu9BGE5zF41a3eVdUYlGpIg22gTU7FiJBUq7Yj+16gc3VnXztTE8W
0G44/bXVxGedGe1GsUU+4sy6D/XyzmDqSXwUMz2DzHiQvSmRDU1C0JAehfcErTEebPpibSvfWpX5
A151+CPDUG2sObFmYAyssjJY+dVQXGTTPFNbPbF077Z5otv/l5Fqf3qM/196utnP8Ej9x4/28bv+
SP/EXdN//y1/e6ad3+Qcg8AiSeJtsuY/7G/PtMnTTjQCdz+BeeYfH2rd+M0Rrk5T5JDVbbNm+teH
2v0NrJsga0fHLIvqiNTPvzzE/9lDrev/ZiXJuwZ7ySKthTdOyr/G93gQHfok0ROc8i1OpDA8yZeM
cdU5S6KATM4uXkUVT3Nh6/YCWxb6Bx269bzHXKv2kYJxhOryGFlFQWGlNSt3QKpZtyND6xwBsQ8p
YeVHCi+wLV+CUEcZVgwHhAuEpzeZfpBZupVhFa0RcvgLTMkVQa75wRDNkVovxim1pj9iZjJUwVwk
WFttVMVmzNr7rB7Ni+q4mg135ZnVtI6RDhJoVW8IqiS4IE82bmCqa8ulEoroWDkt9BcAw2S4Q36L
07UeJMWJjjZAPH62Ia3v6qlNVwwwoifbXSvaiMcxGBFIOeKC/NBhiuZMzUtthYKi37sY+P13VWgl
jzHZjFkYpaeJ7n6RJyUjOBHCWwvaaUcU8Q0BqbWhlDK3sx1q6WVleGs0mW7zoLoHwc72SqCcyFpC
vxkOPBdDEd6xPTAOoCKQNxpIsepE4UMqKKKHFL0zE+CMjPCdohVZp6rPd0ovraWntXxgRi43SYYq
xcBorDKlaJLEYRhfTN+sX5jPXW1BQcEQId/DaUIxHdXVprFAp/lBVWwgym1oPq0jZD6CCyOktuGA
GdORFRb+MHnr3QRraWrQeZYhKq6COK4ilgcjqk4Djv1XkioZm0CovFNkVT91LkNu2Qavw2jVR/xo
ajkx0/dEMxx9dEm5h/iWjnlbTIb5hBzJWdpUI/i38wuT2Xw5RtrRQgVyVDDEPeKkjrFpcjh6ENdS
T0Bs4TkzvNo+wIXqYIS4z8gp9UtCIX52A5HMOshzJlBtmg5w45aKGfNm9ObhyvATK7sF0n8iZWfY
TDgSBkJKkptJTNobiBxrlaAkJZGr3aQlolF3ROGYW87Zqit714r0gdlyuhxiKNbCMaFRpNGe/eW4
7TogsXn4mShGjGlO8E4wJBo+XX3bVZN1SFVlHdgSIx5kXqSqaDpVhjme0oRXQ+uSI9UznXlTxutz
0+bDo1J9c2sMjd6miZAmsUmi62EIKYMXU6UBYUugL8oBd0dOqE9PdMqdVqVvpBAi5Rt4K3w5XvHK
IHaJRD97CZgepaN6kWSPgiBxT10w0n6Y07gPS//BxTl6EQ63De4le2Em3lcDrPx9VJI4m2EWjHXQ
18c6iMAu+bCgU+Pb0csXXPAshgahHVhDlbs0B2Td4uA7D1pIPrtlXyMnTO4Q0MkHHZnsGjR34mCk
1e2BNGet0ze9G3DT1jgLcs0q2Y14+rFge7So05YkrtwQZxZ+uFlTZxvkEX++snGvlIY8GRmhGl3z
7mrJcBkK5utTMWobqBKtt3AcER5DM4c3jIW7EY+VG8OtG0LaJGbSK2agwzLUa/Q7MUhgzukC4V1y
bi26ZUdvOYN4CeETICgdBu8pn+CjE8V4N069ugdy2LItxdEHGmfTOIHcG2GqbUUJt9aMx5vPfKKX
trsPWuiVZJGDpPeiAZNyggOsCO8FIuCdC8qpNZyz77sX/DvtLCpbqKbFp+dH5iUx4w8zHowLu6gK
+QpqMAchM8gRm75fsNsLRndYBT7OKqYr/krqTrNpanWO9MHbJX7zyZKMOt0DtwtwSjvWenXKGid+
MsJIPfSgB5ISI5JuBWfknkTfUDs3/5O681iOXGuz6ws1/oA3QwHpvaOdIFisKtgDe2CfXit5u6P1
K0IDDTTQJIPk5a0qJjOP+fbea+eNEmS6M60szNRgISRxnUI/IIsyisqjau3mwz02o/HipSObhYSQ
GOcAN+ewKK8h7WF+nmGh12HDchD3ASU5/pQW9dpRRsBpcQ6EvzTdsza00cp4pnFUpxB7ETMOTcFb
0qCkrVSRlxh1u2GZWel7UXYPRyUfC4SqxtzlMK5yzAf8EQDNDJiCKQyn0wAR82C4pXKUcf9b68b5
0jbZzU1wgRqSWqr+aaUd8f7Tp7Awc4TerH/+CWg9a75TXcErGcFEEUrIaYpYpyz9AGOGd0qHjQ9r
wEebRtmzYFo74MOWQV7G1UO2UDs1mhwm7ZkfU2yctDN57RgC/dbMjG2U6XJLi9gKdZvxd2GTnuvD
cwh6YyaW+ZJ4bEZ/+5EP05Q9GbtzdhaZfSgsowNhX7NwdjHFA0pf7uhbiFcYHzY5ovQ+rE3fSRG3
rbbaCGoTdWkeS95hKsZ9DMX6g9RrYMlQWXLvn+n+TKaTTGilZcBKLabX/EBWmyU2/SgKWUnCGbl9
MI+hO220iVd8j3zEKAavmTYJa5HHCetc323QrSpy6ECNPJwItbZR2I8OVYYDkVEvm1XMEzHUxrAz
avbTAek9euoN73UJ695VI3mP0uqK62bcki9FWarS7FyUNDrI9ih5Zo5Qwz4Lof1KVEZ/nSzalVCo
tW+FnR16rVtBp/pyXCm3IRWkPiLNcJ+6aUG/SA96oAdD4YTfymj9iu0WApo6KgfKra4AzoyLO3Jc
sPAXLpHJxBbkisLdKq8x076ys7kHXAh5AHqrWipKFC2zWEJ2z6bXdHblIU9re+EZrbOc3N5mQo6M
SyOrWotqx4UG6mta1/5kqptUk23Q8+I9Tfm4Yznl62mV/jEITOywaTib1FWY+pVtSzMmSL9w9gC7
GcUueT78fNQB3GLIFfqwxYF8lW1yK/VnkqA2B8yzVCmSoEzPjmlutXEYKaqZulXb40PoSS7oLlwP
PcqKJQwnAN0KdKJOy+RukrDNmPBG/tBhVGN8OcDhIs6bkzBauWnSrD076RaiEQ0N62HE3p02W6s3
oJyH1B61TKORUfFQ06FGVNhDNG7HHJ25yYNoirxNTKZhOcJmoO2ujfag2Iwr/UDXTImYeoVFxdV/
bk6G7EniMd5ZOU221rGdL0VpdpuuVeOTLvG8qPliUMS0Saynqzap5j31qtcwL4kyiG5VN6RxNCAZ
BNJ1bOtzvaJMHr6dVjDwluZ4rRheYZoq6m099nJD9hdJG/DXDyhoiQvqmVkoX2am2Ds7Nv8qUzes
QNOFK08mnKAHhmnQNyMYnRGi1HRJlfLTc0S3mQCQ7j1MZdAddChveFUWYRzVJ8WpN64h232BT1Yg
ZgSqFluBlpXqYSbXJfoRVEvt0UHbOxFAWO2FOQv0Hl4bS1uxx+PMFsZwZQAnnlvkIi2OHw1HzoOC
8WwNKuMSGnoO7Ut1aCHqAai4LSSehqI5ymQ0PeWwbKrIe3Na4SPHULBQKdXytTm0eAK7aOkKdAHX
y0ayeEn5mJ2pP3it/ZckG/GIeBL7orSt+9yTbQGIUbMQnFrk41M4iguV4dlC9zBscJTzrkaPUUxz
pLHPryLx9AdOK+9BiBKwKI07Lk4TunjFC+IT2z2Ir/Y7JhF+jlWaFyp6XK3UWIcSIUN4FYEdtiua
5Fu5bwZPPNSiTVYqzVBLMC5yQ/SL4WKmAx8vKI4wa6vAnmYQ52W/oXYxD2+zUTVXmJ5+T5D79vOl
PFOzJS9Mm/pfvgPLMJtqMdgrVDJOdqlnLyzd5e04R+4im9Qt+uTTpNxSemR5zYJuBeADdf6rkNnF
qaE1Mhewt9VM9V6Hp2wXtcN4iUzcY+XkxS8KznXKsCm60LO+vMzTrk5nBZN+1lKcFYUbTE38C/R4
Y6P3B+zNnLbGVIXgY9FXMnfai2PNNiOIid9309R+YdofyFV3bOAfrQin9c9fwY3k8DR/LxQFYCDI
ld08OHxzrF5kbg6Hqh1R4Gh9aeipN0prA32eaqs3mRvfjYnXyO3Ut9qDQkcoMilfS1gVcbQzhg9N
re9ZhR6Je8lw4zszwUVlkl3SwyWpc42habvLZ/740mZrTRvjW2kUn4D3WivlukHAAMdFADKGfcDo
z5yIUtZaiFteXPuRFBYEOCxefdHcOHbUtxr7M44fjmv//TWFC2mrzN05txIPY3f8N9LrPwSd3jyh
bslFvIC9GZdazLlMxtnDmlgFUonvJTLcx1Ndtbo4PvWdsGiWFTt2iPrFjL3wpuLVhQJRv2A7pxHb
Llnun6Y0SpG9hsLeKTaqYPwzUbyZBRrbcTzWE3jmRNzQfopDG4mX4ec/ugO5BkLpvplUxVqL9QnV
i64dOXT9KyRL3U2O5tTHx59M5+xCezTd2lg5vYMCGVXusnkey7VYHIqq0vc5QXRAARSiFA0YXh1O
0kVVyK/NceIGep3qp1rQqdAyp1oL2Wknh66906gp9aZwOfJEXd5iWLcWc9GmqzRD4GMXFtjPZbuN
ERt8T6JGdnMbB0lVgf55fopyri0VNDrWPT7lit5s3YiCgZ9PJT0rJ7utX+vQCu+TubHcRj+bGK5H
wXs0byg4cI3qNHEIm6Omuf88VFA6AGWrw+7nU9Y/sbMjyskAbuIBUKZ03TE9u9h0np2dinBtlF40
y5t31A69oNyYFwVQdtCgny1tW6xRZlvgKOovLAjVXjjzR6SH17RPB3h1c3KWeZWcufzsm3hEG+fF
AgIk3ilI4+Ty83dLpuYT8vGqeRHUMKnt4OMuuY6jtjiYEvuCc+hk28ZlmCB5vJFfiy4NfXS5Ups7
83lonxxRY5hwlMBp+WYIzPUTu9QeXQc7Xhxya+OucvjnIY9Ibg6hhXFirA9erBWbYhjPLI0550Eg
Nebz61bhyg0U35PLtej48xADVq7hGh+UufZ2FN9v2Dln1Uey/ZwxL20nQ2svBlMP1uv0RMgbh5Ba
VVxZCwuyMfPeZ5zp54FAX6AS8iCrxBNup6J5KPWk+tiKMPI+P03sPF9VszkswXCSS7eG5MC9ZdjV
deH4NTmOh7Sm/JzFxtkWuvH4eUDKA1nBJdHOd6iR2SPJCbU/LQZQWkHudXUq10wjNPbHaD5PeR7u
KKA7oyOVu9Dt3zx+pttYxBg+2IeiwYiYMmTZos3wQjh0xYnB4GLvc/ycTpGMwmUkroUzlHscl86F
fi5AZ2kx/xrt/CzmPH7Fj4wR8nkji1htISfIe95mED2tnDxcwqtvLBuwUSmUXopFmWNR925x/1PK
3FtwMS0YDOkQpY1jr47jn97q9rMgOK6Q+OXVNUsOQF1xytIs3Klu2q1KWIkPLgHoEF2Y/NHpm6cz
eD4QgqUWfp6yIG81RkKRWq7JwY87x27MFY3ahj/b9TmZipMHMd9nkJYfwKXBoNClT6HwttFpRhyn
5020KqEZxNrXQGOqQXnwaIzxmywVJNXIwjjANn/CuVot+mpAWIO5uI5TMtpoZ+ckTzqqSyljxe5C
ECUevMV/6KnmZJna1ssR2jgRbpjlKeYfDB9+1cad/x9W5U1qV3XUoAIDiD3nkNcdBC+VfkFw2qQI
6/7Zli15cxof/0/0lGPy3ZRt+Vf+u4LyMzr9b3nl/6O5tK6ZGL3+z2Pp/wFITPyvMs0//8N/phjs
fzGO1hFZDNO2gXYQ2/lnKO16/3KwV0MRsQkS/HsZiPMvz0b+QE9x2SXMZ/jgv2IM5r803bP4L5rD
hd/RtP+bobRue/9eBoIL75kmssCV0OVnMjj/3z1rsTOosdIaG4005iW7jVi6dvwshHN0Mznan5E6
jwum46AXurnfTPUQryuhPcwqc1+6KZxPsKU/IsYI2CwUndCr4S11aNZbWZ3B5IpTWjKB1ZswSAYr
fx0Hgz2Amp7CZHCNNXvVRc2IwpqC+SsmXFUWBFGwBnsO7ckBGP5JA6rpqwjTfurmYu2287yzKQzi
KDd4G6fPB+j9sn5wGt3OpdTozOAQKp10fhMsym3JjjrryZYDe36oSEAcfj5yzLBf6mhByOtZt6ss
faVw1vet3sm/x+HKyBJv6GQqG44EDAN1v7DtcWG1ziUenUVsWPlCGIx185Bs/GBOlxlTkGVyQS/6
irRy55d4RwOrql9pBBgZS5y5KCSr7ln4lF+mGgcJEwzfyemLrqr+F0js5WxFe8zB+QyKH/g+eQSr
eVAYszK6olnQZQGzVfqV1f9SO8p6zdr5cHRnCxsYa27UVXi+mcfKnBGykhkBTPJvuH8w5ziDjFza
AwO7Pu579xbCpUFH3zsyvYy17BfKk11msJ/pyqX2SFDW0GvyojlmrD6B7ONNbM3cgDhLBy7E606d
qOZU+y+t9w5ThNzsGf0ZZ656hOm6LIrrZJfgwlm+hrKmCDBVjmmuvwkH6Gkfq3C7ZvSFslWpTRgB
MEPuFBMdnV3MJMotglnk8SJcK0zSFlU2LUvL+C3d7C8uy/WQtgcFlA5GXdpKO00Rq4nf7+kZER9L
iTUqD5+4lHevdi6M21Etsm7laJSPi1mYGN0Hy3flDOOq9swF5RYYvtgnhrZ9B7u3T5X4T0Z1KkQK
E0Ru159Ml/HiwPU9gJ2JLxGYG15ExMjZTeGg0M+0tEKgmcZHnRBF92ZS7HPJf5bOdbbq32Ojr0QU
H+VUf+F+XZnMDMFySd/uLYO/5tAbxXZSgVtRbZ30K92Y1rzgfxf06iyd0IuWeB4eowbpwWj2JFq2
nqm8zXV+dnRzVQAsbZU49b0hOscJfbwZNhV4ktolzwD4y9i45M+UgxwneiqTiRBsDVFS+RW6ZszM
lQKwpIYaDGh9MWXUSbrlHKii2mbKuFF63P9RdBp1zY8kFLHCUipO+H7pQDtwXbHjmQjKOqsXKF+/
6d+ltFFrfPFSlM4fx+4+9Cxr/EKvAM6EQqc+K9n2ZiivSdRsspYKhWx2LyCkuZxMA/cYb9tHTrQo
XUuhmYjCoUxydcatxfsljdSNG/Y7UVOAM0wqpSdAucO4wxWBRxq86sCAAtjYPqtUb2GPFCeGHe/U
qOR79ZB89JxawfBE1rUKWCX+gt5v1Fpb93Oxn8GWQr/BRqMIsiEizVxcQ7O21LLmRYOVty4V+e3p
CW6lxFDII9vTojWB18EFnjYiEXsVqAEXFEUwtcR7oyIP2DjWtqpGXVtViFMGHxtzrKH4PeFsgHKc
VmiTSaeNavWmbxUxBlFGi476sET11oOj1BoQasWgrazseSmaNI51o3lVRSgXWS0oMh2L3woOvgL8
Eb0VTNR4oc4703bwvbsXSo87v2fFgtx9HSwQOH2ffejhZ2iLk6Zo67jN7tjtVSbABO4J6FMDFy2L
Jt+igEfMnNJfA2zcXLruxnlyxnAZoajx1rUQAAg/nODavuhmA2JzFDNjSiaNUzEfcYjsRym7ABc7
gv5I6qYz2gHfjxVY4UAfTkFP2ex0Ai97s6vj7tfTezUnBjf1CpSoA9qO3ttTbxf1MWHlsg/1QFXf
rL7RUoWMqSbQ+mp3M7cTLqDnbxmezh7QKhqHB6GxAFQIgmqB6BkdXB3TFwf6RW8nzTWXI8oKyuvN
qwmXi3acHxSV8jNMGOWGLi4poqy1u7B7imQA65LM0OtTarYGcPVpTQocOPLz1TI29XQxOYoJocdn
gdNA1RmeOhmuhSLXQ19aUA6GdCZ3b9mguG1RwiSb5mvpENfFzEaJVdebe1OmVyWds7UbKsoOc1Tl
O8SD1vHcHPFEu3sCNN2G+mEZZLyZrmIEcF/RHcC6DyPTS0vaVYYScxjq3arPWuNYZhYHUc08tpYR
v0EsO5bhNF31FHSBDOkpoIBIIIh12L30IlR8yLytHw2avevx2z7sZw8JXkBFSfVb7HhEkKsSuSNN
t1S3p9u6p6TAKj8yeHwExUMKcRljrRXqFJ/YDLWig5SiFKi22wx7xV8TzqnTIVHkEQmGStWqJ1u6
Xdg9lXghLRo+vkt5xgWoL7FiH8xM5iBmUaAHYZhfOGIn0NxJlO0sRTwrUftpze3Q3rdJMt2g4RhU
B+3ipEj3SsxDl4QJJI30qLYKPj3pdveu1G8ad8RPcJeSzOKY72tBcVU+Q74CaCZP9dM412VD4LBc
ll6VoHTYVX/G6thMqXX2qj7dD1Wh71SronQE9Pyt0atqgVlX3jVmLngNwauL4deQaas2AXIX61lL
gDMJyZhXbraUplND45DZHu/yTEiwM+8NvmxfmS3ldzw/FSyFrVjFk4smfKwaG2RIrusuABZSkwLe
pA++ZzwmTwBkNomcLY0tieSR/KiFMi6htsfXhmbDBYRXllSmwysoCN5udrS7o5ZuAI+sO9kzuR68
isV3USF3xdEv3P/jAjFA2/IO3nZVBMMZZu6qw4JzbyW/TdXtJm5gzpvbDPXZfj4oJe1SLlDNRQWa
80zszVoVDKd9BT16z4zyvx5ay1tHenKuQks/R+XF0OdsY3BaDew4oiSEYkg/bSf1awJkRLqO8Y+b
aUfiMsa99rptozrexjNK9GQvI/3JdPvV6VMzmFTdvEFRw9lIwUtkwGdH2NnaaYZpKLGtk+lY9qIU
xoMzpXNM61jyDFjd6zwj5ktHQK8Oq5dRjs3FrcV/PizaUk57Aq/6Qe9b6h944wcwgLoFydf+BEmm
Pwl8xJRRqoE1zR7jDmE8OypobuGGbjvtl9dBRFDpzximVNnqgyfxHEllUSJsg0IBIMc91LjUbbYb
sinmKRGvsTT0Zccud+qw664ZA1DHCpiQIh4NHFExyT0I1WZR0mm/7NPmMmMruCeYJY6WC/uYZoXA
TlN1G1rGq6vO8fXnobLcZxe3e894HvKuG9/h/yigsKL64ggz2fRTTARsmpVjR5Z/WWVGfc4ybztn
In7FIPWVjVO/kg15SGyE1RrSOvpzN8X0wrB76HJccOh/8aZoVyVo9ImJ4Wp0EQxs6fwqUF123ZOw
oSvOEWd6RbzFeShVpC+83qxxGrC8Os47Qe8G1wowHrq0YyIHzltl1OIQ0pWzpvCk3oy9wQGNMO0u
YqwbZDGbbVeR4oxLEe2iPkMbTRhzCp12FC03czwpue7bk26c5qy/CV2P76jovglI/8KI6Mxv37o1
qXkkX3vumDTRQtEjwU6e3GseXSSEBIFQVJgi0gouZr/pGP7XXFBERCWdWeDYL4eWUYbS7nAJXEyZ
cC4uNy0DyXRRW4hTYdgPK+GwlET9dO77Jj/EETXHgvDuqo5HFgDgyd9mTnUwaJ5Fh7Vkh4Y4A54C
wOSW2CtdyHFgXdisa1utb2MaaRtmsiAwp6q/9xXKNPx3VoICvFWm1saBkjT9nwfRJBD/xUR8qBDs
03x3s9Xarz4qG+bmNcXnsD75kcAQDytPKH/yYo7WKisbfcafpadvsO5Dtn3eYsJWY8LOe3xqS2Vb
1s516Na6raO75260SWClBszNldL6PQ9wt4fuyxzDD4jbHnHXHg1YlusOyir0FLNb6pQsYvSxV3Rd
xX6nmtFAW0W7TBjR7TQL+Vh3r2Tzq5NbeouKwoBdFnU68y4++nloMtiTeEpkZkk2HLj5hpPlQdmC
T0yYzL+Uclfx3mUhHsQx1ZPojeItVDZe87ED2UhVyvhFlsOqR6u+/nyGF/ZDj1kt6QNOA6Z52gE8
nvac62mHloXhCdZCtY5C46C5Y7zWFXiA6WEajEU3UuBqRB9OwktDJVfMGY5EFAYSjF+v9h0r1GvK
yrBuWy/F+cEpqbIX9UrYox+kHPS6CpTm4UWhu0y1t+OputUP8Whewzvmios4GPnOfp9K9Rae3bMi
QMYA6Goh61RRcEiVi3UlQ3UwTtaNjboSW09+qedJuUqKqVQwavWzpsH8Db3Ut8/OUYV08hq3gFFe
aaIXp3wPnN8Er+gbnKe3txvFgclzx37RetxqKKflaVJs7drLm6e0l5E+mofulSgU3BhzYHo3etII
V+v1XZQwNUeVdreoSxq8KB53IV3f2IK6iynxwsfATQhSffRHH4pwp3VotnFbkbrIuG1McfSoedvI
6/QwRVDwRGQ/T0TmbMyz3BG8z18XwfjSIQwE6qO9VDe7Olt/3W+SuOmXe5+vOWqAwW3twgnMX7IP
r8KzZpj4XHzm6LO2eDKhkH1I95BtZuKwztNdD9nML+DmNhsD8nb8Zb43wDGP07t915NDu1pb07Eg
B+TjKzgV/YHqqqfFJ1skH9bfVjm63+NfR39AnvboU6M6hlPMq34uaDo7qJcccCDIYp2p47McdZ0m
Zzs5OZWztRc5Nh2uX7T9LDxwfvG2oaLuhk0paKPFsgZLlpuRryCKTqAK7ZtlqQucVrxICPd4awDi
wYdIFMiPNOa0K97VhkdN3an5K4u9fjaOxi16SfmryboDr1PW4jjZ1WZbjmRxrrSfthpkB257n+oL
OqYfkjxHOg/IHL1QvhbcwlS9wkg8WsamavIV1Swp3GPwY86WEdADqG3YBToOkg2c5DcvUg6h5M9u
CXWvG5eMiFAR3q42R4gpUM+opcYnPxXFVs0+OUr9S76NDFg31WtpLWmy0UjaJ6GvgtTz1pW6aVi+
5WvF20E/S4bqBbcH871dRcZ3Oa7SN83acV9BALg1b+5H9Gm89dlZtd4E+iP82Qhm3CY7RNucX99e
v0TKJnlRbuVL+VKT4l3R5TpXGIf9zhlXfzyvXGYBSOxLN+5UxCS8CtTbUBMSGy/1CzREP13BDSOH
jiVLsz8pBN3E5cmvuq/kEG4w+sGc/X4umvyuOCq70X7Ed158md99tnPvzycgfDi3/k3RlviCKhg/
1vZhcazvckKYFMq1x+IMXrOqw20Z3WJW67Jd9oazdIrJJ1hr3qyjfdAvzVv2Mr9ln9W9vRbIHub5
+cMPL519mo4oXtQqbbmF5Ll8+TbSJwcscottM9Fb0D8Bq8mkryx7X7TcZ2nE+GLGXgQtGwv69mJ6
AxBmGYOf3PUoXqZXccZq6FfXqMF3AQfw6gy38XOipvO1uTW+5Did7hOHWf6jwK1ECJRjW7QG4JnC
vMtJV5nhhrn6UhuO3GbuQg03APSvgEFd1zls1E1MUPEcL11zC4nV2Ey/opyhUubLGYpjq6yal/6l
vZuH9lI/XN6f1at75xRpvcfaR/ueYTUNhz2AD8w7yxS4pyrDi7Brc0+84VThU90q6s6tp+EodLox
Wzo6Wb6InRU5lph9uxVwiROXSCDrPZIDSxEBokd4b6hlfUvmi+2uMc+oIX0Rfyt4wZxJryUCdGU8
6qlEwsoExwLCdtdwj/Dl1/xDS9av6KE9uxSYbNnOL0utAu3Yn8rL+CoeFX8EKJKdXOaS6lOlXzJe
yQgShe2wxdfmJ4ANllpq+2I7Fn+53OxwEybrOvWs9aB4D/h+HcV1ibqMIz2GjOfssy5Xvo08/6tr
U/0AOb2PcvDicWs6uxlJ/lChAS7Jmk6PcbClr1pmfCFOTsRUpzAac3x0f2aethI1bZXakwSfBNt1
pLlYxaRwrjjaJW5m0pYTfuRJr76H9cOL6q+8dOeVngA63oXpwKw3FfbaXY0EMKOJDrlBV3bVrbjJ
V4PBoRp1YgHwrsNTYX+nlDnzpawJhvf2XS/tZAU6/6xm6mvY5QacVY3xbV3+ajt175aD+T123Rud
VNqqAmy8DMs+Pj1LtrZpbt6Z4MaB7o0dYSh7vsdZtWV/qu8Ec5YtRG2AxKE+7P/50K6seGHO8SuK
5jV3e2O/DNVXA+qkDwrQGJepztdm9cGlWbDaMM3cmNp8rnFvaWutoglRW9O+pG77bnr0oLVO9E8O
Bv4SPmS6dG4AcyzCkt+tRE47NM+Hn488SCuJYZXrODEDt+nsoN+1Ux4tOk1tAmo1TYHpr05ORKTG
UEHMnB/2wqy9bHHrDJeTpBoJ2CfaxrNGPZBa5qypTuj8So4h3ckKbLNeGddFw+scT3S6pFfoHqdA
HynsHDAXBO5s9yuey9g3JqtaYwhIfV0jhy50LWbHU6ZtP3ri5AEvDqKDdtIaWi4H8WVvzZbYt9yY
VfqiTZydRes2G7cx99NUmjv6V/pn4wsxuzsBqiBt2k8f+CHXwr309HAzhcXb2JcU78HhRwRm2xz1
4tg2dXmkIaI8FlV+Gzu12Doa1qtqsOYVY2eKO/unzEjPLKWg1Hac575IVnZeJpu3RIx/TO0Alqg6
Da38NCp4+eiR0/S3jcJq2eIN1FVqWN91BumnMTGaLcjqv7liZReyqDxzDSnSMCqYqQ7TxnTb9Ggb
sViXxLf8GEjArsFi5Ft45ZZeX4eH2XZpaJM1q3XHeGAOj/nAPMn0E8McF6Tufjan6MX9mH9ln8NL
e5UXVpF2aalvvG+lVlxqegzSwg4ivQffWqYECYv8gtJdXaJ6PNpuHu6dFwbFx3ycHo5SUtrp4HzU
u6NoPEZFES5F5oqxNoE7dzF541T/tnrYoG1aMjBNQQZSR+UkxryIDO13GzFsoW5HnmJi5ZS1wbdO
x/HZCsGdYorfbG1QgcJfLM381XBh9Tu8upCt8o+hdhZ5RZLXlDv+Ec7yybylaQNVBUcftyU4HlXg
AuH0ckkS1Yq24F82mId8qo3ubmlviqhJmUTmcMlxsegelmanYxISz1ygSLxa7gn7NpwYLhYTE3Gs
+CQzKeFuszrHb6Z+Gh75iJ66q2OhTSvKbuTBcXhXuy12IlnmcjUV50apPz2prCsS4Zt5BwBC3/WM
rAK4+0PqkpS19Zvl4X3qzJep67I1WBI2R+2vWcut5qXVxtW8z6kOA9tR2iUO+XghnHoRE4l+uvsZ
pPfPYliT9cmObokdtecupGOblQOTprd0SzCxltAkL5fxXZPqW16r5DN6KnAf6VzDiFcY0HlUqPu2
eNqhALQuRErzhD2+A+72tnZ1zbOdAWp6WeErWowtmRDTu8wuhpXJaFdVm31x4oRxoG3KYeyXoDCT
jfE31owJfHuXfEkNvrT8VvPGe0CXan34XutRafrNYJCK7xjJLR23Iiwaxoh32bcBjX9s0EAGxoEE
UkAxDgbMajyVfpIpQzAXtgYWOknxiqMQmkx/WsdRuMAxAjIJLBYYyGcyxRKv/N6OxjZIlYRp+ahq
fl9aV+qF4w++e6XMdMVoBPgXOMPnHegfGlbT9hXy2++GyiZu5rO2Y1ahYelkLug0YACS51846nq0
5+gW4yL87LronqujvSLgESHw0BzlgTFBALK48lJEFsu6OEiqazZhkX5GXv/Nmxgq6sQbxiv6XzRE
w28VJocyxV4Nas2BECrGKrxQI6gBozwrEwgp4B3Ogh4S1qCR0iFPpJQxOJ8uKeR9IauPAq4J2ErH
Wrk4twjfbsmn6as8hXqdsBJv+kjuw6QoXr35l5I5CjH2KV5C4T1M3BhXMrJL1hGCm0rz2uJzW048
N8x+uEhThxkAvT2noQVjq+SSWdKyLWYdAwY9toKJ7jHyQGW4uQz6HG7XqPfv88i+2hqAesweblLT
MktJcS4wvpyDsC5vRZMcayxai9CqMX3wq08aZsBe5VWr6qvv6FgfNO0tKjK6BFO8ElGt+XWaW/Q3
YpywGRUiRXMqztUXmrg50o5sdqMZgcAatfKcF1F1HgjjlJ51yODJUiOo5YEwfuNyQRMwGMdXOiKT
0M7hEOYPwMhmkMR2s8m7mmexUe2lhzl8D69i2IfN8NFhitqMGEE3AksT2F0n32fGdFAZA4IZ5UHE
IDbiadjC6Vb35AzmfejlKKhzjxqRlpRCq957XDKkDnE/ObNh+jP06SWlr/B34WYsNR2nLGob/wpl
fvKdsQ113hV8Wf7AKLUgdj+v57BtIe1mNsGJ+EFyeUG/ibVFla2ClKbbbU0/DCM6bwtdtIhFdZ/a
96pyCXDHoge+kUPP7cz0lTDTKsYOc6uLjOiyElNdW6Q4Z2fsrnGKu6eKvHFpad5SMagxhme2zPTh
USmIuglW8IicdhCLKfN75xVHDDy9khEknlYflim/817nDyPVbXP1ustuYY1xiVfKfjVFxy9VKSek
JubhqvkJ8m72yS2DtPMKYBbNrVTSvY4xrwwdnh4jAwHTZn/zeKToDhOhoh8iwEUijYKmzHT4Xyxh
mdLsiZzaOAQ8oLZU1Sek4cEP41Fz8fQ0YbTLwtjYUcBoBo4G9GSGvnNoczK0/Uinn0IKdLA5QMu4
2TpqspGCOPSsl9/URCCcmIKY8vQpa/PZVAWubvyf7J1Hc+RGl7X/yhuzhwJAwi5mFmVQhTIsFj25
QbAdvPf49d+TfDVSd0ufFNrOTIRENdkiWQbIvHnvOc9RgmaHIxDIS5zI0FlSwPr2Wg+xeUpGxO4O
3vAJUV/mfkMYzEGXhrZbM05TS6BsaILZPlWHbVCUd+lmYlSkLhwPtL7GGm9Q3SAq4FE+B6PZboAo
IjCgUj8ES8hun/RHgcgQjj5JT7HyiqJVB9GnWl7qlsi6iF4mtH48E+N3SFM0bu2ttZynyAS9X4YM
jaLiPa36+bnQoxljfBSy3DWAPYYBdLc+fW1n074hDORavIqlnE62ZU8nd0QKMARc6mqWc6m3O72o
vrCS5X6t9DUWlPoU2pWxy91Q83PXue2w/D0wcowOs8D3wbtdvUsk8dAYA5xshVknMbeWQWxGpEfG
jr0YuV7S9DdmRARTlUHNYP9lnm6j1hoZV7RZleOyESRQVnG+69VpzbImHlJip3qSxm71UXnkWGJ5
7BKflchpCdKoCHpk6lHWZecPMGNpwHBUnAuWIUK8NuzONlZ1Z1nboogeuoBvIk0J4K8cyJEaZd/O
RhztQfUCM1pUA4lZ8/2Hj69lKcRoqH78jWZO475kH2XzytnbVPNLa3bL2dSKeaczSN8pXSWeOyCU
g6u9pkWAphrhJLo9od8W3a5X+ubU9VlzCvvU3sajJnHdiXW0GDEcmR6Mh9HkBpOfdVH+FYmbTeCF
YR6mpCsQpr4pCAQOfSWGQ9lrOiVG6Q0OWa3cSA8uQvjNLOoahIBLioH8YNj6t5hh5T6M1M8hvKb7
qnEY8HbzHvkB9T4PlJUn5aZXs+6OCA6GUFF7sUP786SC31M0SmCUpr49ZYOPeYnzAKKclRjt7pn2
fjTOJrKBJruxA1NleaZH3yFCvO+y4Tary9MAF+09zF2dAxNXzTyWyVbvbHHDQOgtjVj8RYicPi0Y
vQ15QPdroqsxtwu2ukpHvZMi5kljQZpw13lqPIZfFVu860tdXGGknUFw5r4FkvpksNh7jZsbF7T+
/BIM4ddUv8KudLdMw9Q9qQnma0NLJSUVHM1cSytBe9IISL4ra1ERskgPE/xbWa0cy66OEdA6Vcyp
P9rBcujlh48//f6pPmjafhAVk5cpv+s2jCKcW2IGQPDpztnq4cshZAAyNwIRRMgofLsYWlT85Vpv
6ZGFr0LIAzRmIkQF4lZZxA3BsatRm46VGm8ilwg9etGsflGx+LMMN8eKsYZWkmEhtWJqK4vk+Nwy
t8/QWhs/ityckLTmRN2iHHK8epsCeIffuNqjNWcQZFVwoxONazkT/wwBaZiMx6RGhL1oDfXg/FzV
6C85sW2tinl2M33LQrXb5qhAVgDEDm4P6yHVxufCSeynUx7dOTXt+NDk6A89lE1gcknyGbmFgyJ0
VhYo+LWeJi6TKTAyi2si4aJn3DFOLuzauYmaOTqkU/Q4J7F1NYhvIwEsKw5KtwkzJ/kw1QsNyHxV
k/AcFxQNZuqY60lX9haaBVoJCo7lZGOad8r0HKL0WccNgnE1S9eqSzrOQDMfCFjox1N7U3dB49V9
frG4JdpC1/2hKu4Yor40eqRjTSyee3a5gTwvJGhnLOBftMr6pDT2J8tQycvkMOIjE7np2xySdZBy
RxsrUfKFbFK/ZaOzsolkYvAV57fwonhc8QwnoGxvC7xh6zorjc+w6kQkPgda697aaL78JMjHTVzu
1WgA5xFO4W3bT9vAnON7MF60iDgSAMfT4YcscYtEZfj1UzNogJTwxmyKlD1G723Tn62DU15YZsV5
JkpiN4FtIrRQeQxLokAwthMz1NXmbe6006Xp37vKLjg9EfraKGq6LkQ2eyAion0x1/dhG1c37PDd
pgmKdUnl/uwYFk0xKyuAz0b6AzTk7dCgCOrMqcEXFpgHyESZF8/u8mSWHr5bEAxqbF6GtAjvONQ9
WMuA+SvJ/YQsyYNd6RjsKNPWUW8ebAs8Dgz57jVHek3ygcOPoJ1zUwt61T2Ze7zSI7yM0j0lVq+e
SIJiGgWTPlDfQAExtbU7+9xznvXKfpIBCobpLS46L4MxOhjaNvebIuouxRJ41Nv7LCDZIxtoWFpL
8U0nKnjturrps0W0D/heNa/onRhnt/0wVTbpYCieo+lQJFF7Qr4zrxjFJDjejJgjJQU9KugNIQs5
p4NkHRFdtqTxOlUJutWL4mgqMBH70LrGpJSmw3wsMS6IAkdNEbWHhYdllA8zR0zU0A/1YoptW4iD
4QBJwSbspS1+fvDT2mp0iJJpxicuAVYXC3l8mI+7eZlr6nWy4geC2oxWn1kecyLIquq9CFuSRPHP
MTKpvSSPXxLjAmrF8dKMpts0t5yzAExuTLvxA65Czx3nY7eUxjmUgoKJxDwCIsjTpfVpm+1xKLob
NYPdHCA1oknTvRYA+3mal4LS/dG2Vq5iGqcMCX+o+EUKNRpPNYepwr3r2lZwxOmsvY0zdqflE91j
WwZ/NYI8j3SldGl8203OoZ3U9EkL4GUidCz3QTSt1VYYWJi93Cie06mzPAON0XrQ5YhY7yi1+86b
GHJ+pkhlQ6QUeTRHPLiDEorL4qC3Nlr0T6B8dgnJVb47OWA9woof1OAnRXCpVIvi971GvrZgktJH
BlMzSkhrocNtzUdygVBJLdFt0tgPmaBZ392X+vg1qswJab6eelYVfopfjNYQ+7q1u+PHB9abuq/j
a9Q54V1jADRkJujRh4ruu9JdNpVZsZ0Uev8wR85a1BNuUQNzSp4GoOfmngpS5US/EI+ItqbZfCdP
/hO+ii4BrmU2kz/jf/nP//ij5lfyV75jl4upB/RZdpMfP+XJczgyIuwoTNDOQfwK2Z7TPHkl5cKb
B2MztycdQQNKli8WVwyiHSIe0pp4i79+VDakjT88KsegJ2Polm3zM398VHVZGCxfCjOT6UbdVXLT
Zkj01B7QTgAWLFZz8RUTzkoVBKAv5aZu7tTr5LyX5IBoW+NOvzHO4uLeD/X1pYYOTuPAn0mykg2Y
a3C1Gv2ufm/6Q3AubP02fxIv/dP81D10t3bgE/Cz+mSapxBDc1GtvLxH3eZBa0eHoK8gVY9eXKGd
7Dl/dBbTzOjclN71avq6u6Gcq4wNO/vxr18SWPZ/eE001OOaIYSK3psT8o+vCVoDHcu62fvLRb9O
47HAcEhOY4nDnparVzH0Cyh7CY2zmAUBNM/XtGzuaKkY2kYznTuAdynIXZSUXM6rM6FyCUPDa834
sGeMiAu42zhysMihzmS8Cxo1vgHeHtbcHueWcwwinFTbLrf6eUk9HsSLAcfCpAtL6/wwJI8dJ6Jv
anWDF3J+L4psQ75vsbGN05tDajdxPjvXOR9VhjOn+Cl+X+qzeCnf2/E9cfx+2ZNGuEkU3C2cdtSd
sm/UZeOcdYPu66qe9U3+RFRr1KFtvirkE58tAwNgfcV1glhJ3KdP4jM0DxVY4GpWL91De+c8LfFm
uMyPHsOyJ5ogJ+OaJr58w1ve8OYBqpr11F8bZsgwr4Y9RE+qsEq1z6g8xGoEiXYd0v0y2MXGTPri
3HXJa8n8Mr7MzDIdZprFDo/NGikVs07u/JDJJ4zV67VlFhoxE02p+1xmpCqz0uWxgJYdUe5q6/QS
XQvmnntW8n12jpi0BjdUMrzOyoN+99eXj24RkfDTLUVCAuMDw8VHAHzmp8uHOjpVKhrxfjJV23Lx
rXk+Ov2j85Ylb4Vlv2xYcV94Wd7np/ZuvOnu6TsDQ1Q8lP4wKYED4Bv7pPAEr67hx9u5v8QHbe/z
604w7dIrVDgmdA9usNHHc83cLmN+Vxu01LQbQYZ5hQhijUGXMaj+NKfGTpwiBgqIXh+qVxz7IJCd
u/6qMSuM0H0CayLi98LPldPEe4vJYg6S47lm1tixIkMILNadrr/bnY7sPj3pLCZeAmWO9L5o05NM
6CcYDVeAL2mlwCwYSx+k62o6d9bN8Kg/K6+WcclJlbyW98nb/Jw81s8a17Z2qdN7Y0ec1soGRlPO
2w6CdNhyaAjAyK1BzZ9jxq4d41eDffF+NH3ChaN0JYOFn60790E5qtf0KekO4zf7c/Ql++JUR4IY
9fyekpOj6JdEjn0P1tl13jfdfNMf+k+q9ZYzZBl9k5QpDwLuqnoMxSMJ4bkcKG85AK266WDeWltM
+oylvnQMoMVKdAmim01CXNS5eCwegzvMrdhXWYImezceHMqjvZ5tpgr6A5aC5z69yCdvv9bP+h1P
V2Ogd4ifQ8Mr8y/qbshf8YhHjrFGTMo1Yb4UFn1MZ1/5Djl1VAMjjZ1V9kDAuPYyij0gk+dWf4/O
9RFG66pnVX6TL8CcoU6/KvcBsQJGoJeAq3sklIwOKACRt/ViSPysNl6zWtg4PKb0JmTyZBQxCvhq
bDxoh+HGDGZr3anGLcj2HpHeIs3yNPJo0XxzQwzzStkm+zyv1ybEm300020OXMz7U9QDkPrNy/Mn
m6X4o0EGZ4xq4+FR4aJZJqS07zdLen6RnZU9LwSEBt2tGTIO+hMjjUtA3ofnvIXvbVOi/ze4Cudv
UW3YKyQ+8ZJvbDpa5kvz0D0kAzpeRM68mdo53TdjB/0uUN31hfY9g/WAmm/QY1whI7TPYWo4H9gO
Ks968uim6b6d1sld3iCSWAiSe2hKsgNi2JdBkHl/84R/pK/J6kCoYNdgWQOvsGz1p+qgCQI4Toim
/U58Q01FVMm5NhWkdkzS7MnH5UycI2Q/+oxW6k+eUk8H5V5jN3Vfyrvmdr6xmF5b9eeujneRw2mW
lXdk5a3vNCQS5qm9Ksy/S5URES3l6G82Tf1PH7/k1GG8soVh6D++YWjqsbc7eQftxV4p9+LFBUq5
iG8DfXSCWtJ9zcR/pbiWlz+VT1bUrNqnhENcAusf+fdir50DBTtGc8hBHr4eZvQgXf+uCPuTh8m2
TiK4ibPVECYer++vKz1v4U2Sb+abTpDvI4Ra1jlkCqwpSbovm8E8bIroUQSGOEoox/ZomyFRHfHz
2cRicgzV9Fq6yZOhkl38MabmzGpsoYNAJslCaFVWZ9IqahOmUYlp3Pz1VeL+sTIRENaEpWum0FUu
xh8ffpjGRkKqTObrtM3W7QAxLCHLfLHWGqsIFRKD6sk5EzvsnLEl+Tmd4sPHZx9f14Xix6gUT3Fo
fev7JkPkCyrXzBVvsakB01wx76rIbW8A4B6RjtY7FUMamzP6dhLp7OPHnyo7sY+Gquz7Kh59BEjm
iZRy8/TxJ0ZWJAfABOO8D5ulT2dKS4jqjob1Q06UJ0bLrZwxl0dbTpw3McPnka5JKafRqpxLA5mS
U2q7MY6ZnFvjeEI7xSi73Qs51zb9IX9X5axbpfysKlxui1XQtqaQ4rwkWVcxmgmXinqV6FRVWMij
VVpGo4d6uJj1cRXKOTv+9PtMTt5zOYPX5TQevXbC8IYJfS9n9a2c2jtyfq8yyGftyTednO1fhZzz
m7RJl4dBTv8xySAFANnvrufdX7/rH6lGP5wcNE1nIXSh7HHdmuLnd10xwg6Zb+yL7LUuLJwiMODo
4jut9o1ar+jIbnOHt3lO65tROeEO/IokDezXfrCxQxhXnehS6mXdXbG032uFUW2SXs1uEiJwPHNs
ZtQdUX8Jmb4tTnGjJbSeAyiia2lp+Zsn84dLmNqa4tnEaInbUkhe4Pd3oFVHLTS6PvL1M9gaUjuD
aUMVrCyY3jQ3OIdBv8HXXxMG1KqHymIELrIW2ZCIyhMp97dxv+2KZ9iq7Xa6aa7DIxXFJ/v1t0pO
EkdBiv66C/2bJvibRfanT//rocz55y9Ntf/jrLeayuWGLfW7N1byV3+lpUps63/+x+Y9fy/+BfT0
XwSwfm/D/f2bf+VD6r/Qx+OrtmFayJV+t+La6i+OjU5K1bD6GpYqr4SibD5iw9Rf+Btbd4g20zUd
uunvVlz1F2EBQnVN1bQ+wJL/xIrr/nj85TGBqOTkq/GPwc2lylr+u0N5hQ5hNArNQMcVf+tt68Zu
zF1luQ9JUCGDSrRtNttEzivBQxzq12qxXu0m3PWQe0cyZzUlPAbR8pT21q6KTU8jAyQ5AQg6dCNt
VDsD+oisdFSfal3s0o4B62LuJASPwg/L/9bIKpKy11bvIF1UtgHyIndZ1lnS7I06I/lXcIQ2SVAW
u7E2rkag4X5Cvxh+msLImyt0DFl97yjV/TIF28ACqRqVayBUq6z7tGT3c1gjuFt2JvN3GwKkXXH+
C/OTVhnA76anChF/1QFKNEmImuddRqhtAh9x1oOHZQbY6gTGQ2uFFE/JJQ8g8di0wVcwFPeUROgK
Q1JlQnsvqjZZx+bw1iFkUJ2G7hcvW6hy9ggshl0pkJ3us9KJTV3l8JKyv+lj4MD+/tD16xtJxegK
LiiunJ+WlTlv9DYirWeLQHYTUvMhaz6FGGPIsL/YjdISLZjidgQP1hOYybvz3eX/JxWr8eO6xgNw
qd/A61umZcOdNn8q4OKa+GjMicGWZt5SVfHJ6ZkG0MEjgdc0QWeBCIFvveuD5Taplyd0UeIEuFTx
c0swJVt9nUXXeIvVIDSDQ4RpNsiRzoFPyJp9X6ekqTt0+lQcCPnS4ncgQmCzK0a0VmmjtVjrsu0o
XOxnGeAdWsX7wBXHeqLEIrBE3fat/pl4BnSq03Lt1Xi3tLG25v57FrV+DOwJOiPBB3VUHxA3hf8u
EP9vMf17ejTHGNl2++388yeL6Zfm/WMxvXmHIf2v/fvwNYt/WlV//Sm/rqriF1ICfl86ZUnwK3VX
rregvfmdCAmYhXGj/L6qUvrCNzAF15WlAx34b76B+osqgPiqhgr7TVfFP+Ib/NmdQHXNUYBHwinu
p/4HrQB9EkEWbEfadiZKhprUYsuIPK2lOTEZf1MefSRj/V4eya2D5B8ZAmTbGvWE9dPvC3OlKiuz
pTfFkcPF1Dv1IPqm55YBmLiLNB0lJtpB/i1KxD+IIuDmbrpTjJsoV5mxjs+u8EDtetL+KmJaVcnZ
tudPkXhh6Er1n69By22UllNV+G4V+v67d/tP1g75yld/eAZCh/Bt8lQ+8jy/34UCsvFcK68Jxopo
gaQ1eDnEGKnhKcllUsb75H7UbU8Lm+1iYS3DJc4q4Tn0GIlC2KjOitVpnVg8RNa2tH8OIFSanRzw
rlAkbUhe+ZsqTqg/HtA/XnRHFxTtgp2TzfinmjRnDgezlYZgy9x/pycGxvE4PGWT+6bYexdk4GWK
IshP0AJWDTNEL0M4P43poUHG9gp6DnSLhaoMWwoTKSazSToY/hIVbyoDJTKumgPT36DT8IciY9xq
yjiuDIMcJLvw4DQcHNmuFMX4pgffAPWS7hRtBzJpxglZDV4Qq0UBh0UV3JXeh4Qmv5mWueqAH48Y
m1onXtflsrFeNJsfA89YN89qrWzcKqHDS5CFO3jKJx2Dt2kaK/K503fToreDZZ0zHnlQmM2+ysSr
AOKYqRgof4d1PgzrQ1ffccFtxt6lv0qiU7Fupk91LbOX0zXzvXM8TLs4Z5sQkIx10A4SKL1ylgiT
/7DWquwmxY9tjOJASHWmG3sIyFB8aMCYNr1yy8/x82jtcKkm22c8CJfC2BFeCZKy3E3OJhBEsC9v
qhBHtXZ8+aCK2NipcPcMHrBjzsycA6JEcbBLJHWAwi1It/oIXDHDESpsb4JNwjBvk81lgwoRIjAV
CYoQI0DWWqESwgD68WiBA24DfvWghkd8Xjj2n+W9kuHHdoxhDaOZMPlglag34AoYutBBxxyBKFJD
p0VY2rp13dXQAf5Ztj1WBKf9hJZjY5tANSNlpaOBSOZP48LrWZ3KallZXP096AgRfArrgA7fIKfA
22QBVkYfM6Fv2khSQsXNaoY0E2EfOp8sQiYiz+UlBijSmp5LPoMzXLT6E0MwJ7zURL8UTMFisGIj
T8/MMH9U07Yy9E3rXpUxX6tQN5X4njiWPZFqc8UNmVSMsdYLz2RIgq1hfHLNfB0ZA/wrbDTh59ri
ksBBZRiIEMAvZKARHfKe5LNy8Dznjo3walo3Vf7WLoBGstH4TJjJkwMH/BR3wVtelTtrmmEp12Rb
2DQU8xlIlKnV19HVQKylJq90yO2DqzhYK30pW+PkWICAav1Zo0U29ajezAhzeY2BdqUM38i7TWA0
Ds7OjOiEKHnK/HCCraTwpJwpkHqNAlE40qq1Ymjmo+D/QdaxLUPsABE5iOUU7e3RuK9x8T5Wrcf4
fPAtBO+IARRrQ3PC2YwDd1/sAvdoo+BtmoU3WIFyTlv7sxERqySCHEFYnNeoISyqYTluKExE2Wht
FT1wbsA9koBEZekDNQsPg2I96AlLs0OYnKdZrb1JNJoTs+Mkh5njwsHOdXAngfI6WZNztc30hE7U
ejSKFodUW5AnxK3qjhSqpUm6rOv4gdqGp756jgYKNtGLyzAiVauENu/J3Lxl9RnOCrGU686p3j4W
/X9UEP1PPTqyA/9FtfMVPO5PxY08b/JNvxY3RAqQuU6J4lgU0vz3t+KGAA3Gcq5LNACbzw/FjUPa
gE15Y2lUHeoP1Y3zC3UN36VaQtP4ifo/OTLq6s/1jeroNiEehmYJg+mg81O9ERcmJCZXr3c9gA13
WMrbxH1HhpTuiLKvzsb0mJvNfYuAA9SwI4Hqg1gHvcsWTSdjK6aRllFTbBqiWb0GiCyrYw+LPAJW
KRlKuyCJ0c8BSDHHvn0cg+TrWNntoxY3jMHyNaZoNCyJuc2sFCSh0t/pTTOdpJYOAyym1+toFYQ4
Z1Q6XZCdq6wgca/oaMfqgd+EIYe48pKLZb5GxEau8HkCMHMvQ45tQatH+wYc/rbVpDGT4Oa+hfI7
kjak0LwDY5duCqNl32nNT0tvtDe8tbgRteVTqyOtk5DB9nm0M5z1BlC2JZy8eKsnwCJmoFJTaDPv
b1+pQY2TbnMmjuttMMzbtMyGYyEKz3H651COSx3EcXTb63mrcrIEsBLpzeeC/FKZ4AyxQmzQOJUX
J39NLOulh1i/Ji+5XPmC1IBta60C5q3sGkzzi4msRaLWcBcLLyunFzt9GIbZB4lRrCcrfNdtKDG9
YPkAwDTVn4ySiUqpNDhtGqc/DAuM54wT/6oNk5wDtQsYlHFRK9vUYYHyZQwu6CpqtIowPCYahK4S
AcSFD5qTK418c2TB7ePoSK/W8lpY55HojkM+gn5ZjsJs3ItDBbjSYreHyJVAmQUxrdVhf6AAQPTV
6/lOI/PJcwQLfinSbhcUPac+O7XWuZKmp0Sd+pNG7zaAErrroZmt5nKCENCprPpIwLdjzHLJg6gP
bRjehk3+hHLowTJQVCehgW3Tvbih+pXAAxfuy6iedRgeOGBb386X+LmKloMuyB6gaT5vKAo6iun4
edKQPqbMKrMkeHZH3g3USwx3u4e6BEElje3zMhXbvmEsy53VHtH7D/tcHfZGP8IIISJhT+f9nM9l
59VdnyKHUoNT7fR3AjXdLSPzx26M6FSGZkabpdbPRt9T3I3oJKLZOk7BkPkcOK5JpXrdPDfnydLS
wz9fr//3dgPlgO7/v6Sfv4YRITHz+x+XdfmN/17WXUJfTNZh0lg0XajfdQKB8nGQsCyWbpbwf//N
f59ZIflZNmu3azuW4FD53aHV/EVlBsJKS93uajbDkn+QFMN0/sdDmCPHbxzAaLM7Bj/M+OlE0wfo
hky0mPtJdx+ItsCfZQxQ7YqyeyCZAM1JykS27upv1UBkhel04e1cafvGwikSNN1FH1RM5iVIvoJQ
xY1GEh63FGWe7nSg1aR8rk9jUmAH8dYIVd+Bt1F6Qz3BznHJJJjB0GaoixeAIMS0JjeEylTwyJB7
TvH4SpAj1VwW2gclQbnvSGVfKjV+tVT72cj+uCMfRqkDNLivyY1BG2iVXiK1goVUDcqm0KGXSsJR
agoDxIWNVBk68o7lYG0cK6lBbBEjFlKVGEl9YolQ0ZWKRbttZw6kMg0g6vZIsTA+KM47Mq7pQjio
eas5oXUbFh9egegpy5v2GAMO23VlaJzV5bJYByE1lKVUU6pSV2lJhaUtpZeqVF2yyLQgl/i0lprM
SKozFanT7BBs4lQKb8k/6e8SALBS0+lIdaeiofM0EHzGzraR+s9SKkFnqQm1EIdqUiWqSr0oGdRI
kJGQYr9Rv8GMuCF9FKGfip6hAYCvODcJXhkkZNB3mD9/UpGmmsHyheVkIcEAB2W1Ktz0WYlcbQ2V
7iUpsjv4hIyJkbvGc3qZbdF4M5SqumpCv01cIscnfa9JtWxdOHfjQrTlkj673V2AqBbm/cqWKtsZ
uW3WcRic7bhbZVNkeAuAYw5rLbG06HQxL0ZSt2tKBe8itbz8T4+xVPeWUudrSsVv2GbHAZt0kSZI
tIfWPc4WveAAjhpCcHBhThWZqwT38MZQKS5ULiUvaO9emmSynwitfKZ7DywOIXJvI3I0o77bKoiU
bcTKI6LlWqqX52Z8JvuyWRPxAPZRf3Qa/sL5TPNyBAGEAtqWWugWUTS+9sIP8H5saoB37BrdqUtk
BhsFuY84D0PVNhyUZdNpAVIHt8kOZcHGH6vKilHs4tM7wGLu9pTfY7IZUG6rHHTYKm7ahstNSrth
zxKz9K7rHFUABKwVeOTrzI2FbxKTu7KlThxZMB9E65zThDwN6U6Y1l2c53cN5+VA7bS9HusQ2377
8PunrVanfoxanWFWRSqsVLCHNWL2SsradSlw11G6d1LyTnZuvh6+LZFivDIMVklzJdRCra/A+7HV
wStCmeyIyzglihe3Knki5H/6TR+chNTch45416QKn5vay6Qu35UKfUNq9Rep2o+kfn8pJcsEn9mG
VEL1MQXugXmze8uDkbBMk2WLmNsJmIeJGXGBfjSp+WnKu9uoDPL7lnbORqlG9RRVUXZDICPNcAif
ad892xl+ywmsN0g7HAmG9CY0WfOWlZr9ptTGZzfQm0vfzmvbMtu7JEOHYzL5OYhlIHdeOh9IV75G
0gtB6+dzIt0RJjYJS1gFiF/pnwikk6KVnooRcwWoEq+SbotB+i7CHgdG/qK1Nr0RTA7mYSTlBPxi
8rXWRvNYIhGcmw4Ss/zM/DB2lAzejTywtpNr16deGkCSfGdJV0gl/SGZdIpwUn7tsY7A6RTPQrpJ
LOkr6aTDBCLKF6K/MJ0AWt1OUY0PheAZeAc1BbViYE75+Pz3Dx9fGxNABCSQhnvoRPZti5JzpeoE
CU+hdNoQh/OArHVhIVKJkXeGDXVdfbNIAw2cQ2iMSdj5PZT3c92XXMU654LM/azXhuX1hfvYxxNL
lr3smlDTHwKIoGhfsl1aTO1WnaN8rywzbb9i7o+zCRdHi7VtN2NuMkXYY9TpXfhFDI3qkUvQjSAx
aiiXlqYeXrVC2snz6r0W5bid7ARvsh5MD71r3QazofoGSZQ7WEunuojrR+6P3M+n/MvQQYRanOyI
JADYJ+7ZopinUxMq48l+ysvm2kaDjc+//woSxT4UXY6YyrGVTYMBfp/a4fw8DOl7oyAN0/q5Q8V7
1hQT92PWw7fk3trmryTm6I9BF4tDxLSMGIP7uRtzBNXise2IZNXwDpB5XXvCymMQHcy1mI9AzayE
H9j5TmnUjV7msNN0h2aL24a0pGw84Y5GGJqq7hJ2t4hMHm82eky99FuYoq11oHProupL9G1lcCgC
qFpTifFTWpgTbJp5G2Aq6+HLsqSv+sV56NOl3pKNyAzFcqhsLWXYc5iNNhHe53XLDr8TLJiI08Go
RrnpGW4BwgHdyZlL7UWx7fpiL6N2F2d4q7sCBj+r+laRQ6P0olpW8e8P80i/bmnt+7ww77HNTecW
L/F5LmxrOzd2t1Ji3tHI4mhDL15Zm2OreUOPRF5M3Wru6u42wJrVqSLeFMF8onMVrpdoHE6BU2KE
iFUacIodkFBun2nSznRN8CrJiAysjgWi9vrb0BG+1JrTRhUu9rMSdehoqQh82uRFCavZT1Fp2sjB
hziKgebXfqcuBtYF5zKW9NlIuZ8B/Tn4JjYKtllKq+o96c0HCHU5DhNiQXJYp11B/tZEjEIXVL03
mMUtaoBqWyOeXxkj2uCJYLNiBgZpXuxWfYpKzfCapEfLJVx0CzpduxQHUleRJwIbqt3iQLNoTCm0
VVsDKKDVlDsETLdJygEqSlhMkiBI1klKyK5ABXdwo4k8itqzYNFjKLy6QQkdiVeziVV6h72G0nQO
twqasGJykh2m+GRXoQ5EhcM4GAebG0BM6Jv2HDB1PM9ogkZQVTtEocBzMLStDLrlXkeM1Rlf8bvi
uq030qmnfzecsBIE56rNtuTyWn5mzY6nZflXQ13e8x7kE+0Ncs8nx1q1NUFXxHBGPPhO8+fCGI9k
9Dor9sq1WSzqreJgbDOridbpEB46FbQvkDY26KLfwjvDBasNoIxMWuSkkyuqmR+HtnwG1gX/YWmI
dI+Uhmg+ddUXhH6ZUBHrriL8aMGibI+UgXHkFYLgOegZOzRLW0DFb6ZWjkxgUtqyzbSri5K3vRpm
jMrjqV8MfZ1q0bVL7WWtpcdGtxEp9VJX3VVbO5I0pjryJxAFTI1YGCN+KqwH2t+yO1rVsZ9FLk77
HOAg4OIngbtanwpKlq6+lFE3r6LSfm4AK14n0lrc5kkf2xtrNltPxGA/aiWDL9u6nmit+Mjt9wr6
zt2OdYiwNFIOSmaS3oALeo1fZRMnc+ibrQCqqhAvsCyhey6ddB8bhBQ4IcJJkPfhagG4p7RMk6oh
CvdKZK9rYe0RqFS7NInbNewNl1V7u5D+sJZN1Rrc28Gsa31dzTbKnMz4GpFr6quYc2/rZa5Y74zE
c1+tbLiM2YAgTp/eKu2IG+12VmERpQscYGd4qvqiX0/p/2PvPJbsRtIs/Spjs0eZOzQWs7ky4t7Q
OriBMUgGtBbujqfvD5ye6iQrO7N71r1hlVkaeRUA/8U535kfKXEVvmj2wpQXm6xm0A5rP927g/zi
eYxFmB2UW9mUqN5WxLBjedTbMzSdepZI7Y8gy+Mr8r8Po8bRqtzgdkj7i9RneN9ChL6Y6uVYtBl+
bydCigibQNEOtM3b3BQuflkwY3b/TmS7hPcm9vD63KtuKV96lAUhcZkbSpyX1EUaIfN92eTmMbP9
N+wH464b+Kn/p1v/GXn8N+vmAB2pv1pP/vNm/dj80qb/82/8+/DV/QdwfIQwRIv8is4PnH/4HmKZ
gKE6bby77pz/vUuX3jqXZeOL8oLNM/qcf66WpctclvZcMNCjR18zj/8bXbr8Xa+zvjOGu+hlkVmA
7VllIH/Q6zCnm8mFUGqfB8vODc1T3Kr9BIRSl5zi1WyxI+RcKiLr64ANvY/TD1TO+TZQ7dsfvrQ/
Wdr+y8725zvhrbD+Y2aw6pr++E5K6ryCoZraLy7A4sVNPueF1tcoS//NshVR0q+jCZdP7YVoW5g6
s7v5l2Xr5BOw66Sp2iO0IuozmA3Aezc4lsvU7+uujMgjrED65/ZJupMDHcrFvp/M11NUvuI0TI9j
6PwgljC90c271AFLrnTEp4kJust0QNgFq02nAiAgdAbxyIQX0gw+6xmXRarlk42y/tGWyL7jcI25
k/65s+ngCQO4nKCiY24jCM5P6xA6cerDr56uM3btN+R87oGQA04eSF9bovbGm9XIg9G4l8yZz0s2
Er3eqh/Cw6KA2vRGyiiFCxjnl8gwQ2wM1SPs+PJGmaLdlwljh6mrKQnz6YsUFaTKKBuOeUE3aI8j
3lmMY1nmjy88u3n4s40SmQG1ljf3YRQul0qR0MUKCb4E7dhdS9gi+Zfnxqj71h3me4AiNiJgq9wH
2n2RULw2fe5/b1ncPUfmaoaZHUtyjrJBOjumQ+m5xkd81pW+DphCX/D1otSvAxJB7KlGOZA1l4mf
xbuiDpxdKuWwDXrtHjDZip22JMA5nwlvYPZ+RNid8TswmVEJL7S/N+RxXgrfPQ4WVYqLz+708w9t
e8il1z98FaXbNm4oNnFwBkFx07I2WYGt9QYVMmep10/bqY/UMZmrBNJxSzOrMArIXC5nS+WkCgQu
qHs7t1F7GYG7H+xIAP81lWGzY77S386OuWRvMJ2txAqO3cIEwzftnoEZOBEOgTucyZR9g3ysUqbY
/rwyFYzQl7CUpm1fKHsfDTjLVJw+Fw01WD4kWAQx4UK4zT6Cwb8MEpQiyZpeLMUGhDEFcn1VG/8p
CE0AHpilbNRaT7quL6BQ3Ks0/ZzzDGBpX+/pNMHgVBiOnPjUanmaRQ7118jtjGjOjMFl0a5K856o
Nq3LK8im3KnzcF6gppXEFop5m2Qt6A48MguvhEUXV0xYQzuMw40ijqY+Gz1hzkfWkmvxZSa/M2yS
jxrOhXTyT1oPsoGLl8YXHx0+X+rOjZU3oJTq4LJN4Hm2/T5u4+GyYwxYKMfhQmJobRN+Zfm8UN1l
HyGyIKm/ESrE/gAQZhyADoyTjQ1cEN/CWms901O/0UtiVdFusQvD5hKd7hX0kuuI5EdNA4Y/8s5L
2+9ZLF+J99yie6PKC9IPegf4QhYIhZjut0DOOPn8hn59YzoaVEDxjtV/Xb+tny8Q+HxleITErm/r
CyaOoriQff7kVc59aLxvtQXThl4IbfWLkMlnMFskZjj33pR/4t9FZwYNsBCGkVNLIJior1Zv16YP
8tclNKSYDmLHigiPks9rHEtf3bvZwJok/To1Pd2l28Oa2wZ19Gm3hxQA+U/dY6aaq8mzjzLm2/Xg
CQYpEAcrfBLpZRsE1+F6HVn4iVuvhIET32GAujdego+iKa/UUL9a1iuq7svZWc35qBhKF78Mckce
4VGUf2u+a09gRcM+fkpPsZBqM9Yu5CrzOoXB5Xqk2F2Pw36cb+ZG7ITtF/si7t88kX/O7K0droci
ykiNii/JWYDbKeuryiA4kVP04n5pDOlmSfwUWv4NG/En0blsw0k0pY4dMPHyQS0obReaAhJFD1KW
gAEFLEoz8yzz83uGm/Hl4hODTH6Yt2Fyax+XZpzuSGusePiCLyXNWIK0a1Svri1/C2IxPHejd9N2
P2Tk3fqJcw9bXOfk9IXhC7GrZOZGT/BEj9ALt7COD23ScaBm2adMOdaKimsHa4HelIgZMd3c1zEI
RKdlDAfzpPIvYrc9Ix6HGRB1+WZyQy7EVQIan9nJ0mNAqSVAzUsMgbvp8Bay3QpoMdcva5z4d5dy
uRl0elq/ETgYdyS74pZDOGrZ1RspoFunLD4MVl2kO+79EPg1aJXifUTMyls/CWSTsptOokX+VC8/
HZSlyj4GsRzprXpehawMGHD9W2EeVSKfKsH7jJ0eii9Uicz/KAd6kXrGmO1/sYT1gziyjxgIfztB
0ceYT9cpi+sQWvUczHdVgrqkAOPND8PFxT1+SkV134voaS75PDX60xm4EXOlkEWuRaJrvB97/gu6
iJf/qXb/q9Wu7WA1+otqd8q/9l/HPy6m1or359/6Z8XrBh6KNum5ARFE/yE38MN/cDOwlBKIe8Of
ssj/V/Ha7j+og5kqrCr19e/8R8Vri3+s/k/EmeCTqVXIkfpvVLy/l5mUlkEYCbmKKSm9g9/EBiiK
Z5+5ULAfWYEjKFiMeY0MDDX8EPn/bZp+8Tv8L1B6d01Wj8P/+d+/mqNQYBBwRX1PXlXg23y4315r
QNycK7TTe6OAeeIwYzqbLQCxipGg9qRq57+Rbso/e0X8624oCMRykHD+WkRHJOWFU8H4NpBwLDdt
Jcp0O1lppbh/nHo3wWx6zZOoOqZO7snNkkzOCiNy5LFmTHmpscacZTfbe1Bm4sZCnEUsgy7a6z9c
M39S7P9L37F+NWvjs/pWBDLz3+TlOSxAo3QdwHa0oms6MOCp/hjapIsGzZUaTUuIoULXFwjcTFQH
mvOfn/MhgV1IGo8eTwkRCp9//bbs9WX/KBz9+bawqQerWZ0rkVvhj01IEHWizSPj7ycE/dejYni5
VXaTfvpqzM7KtqKTUxfzWRS5eq5GUh1VEoQkErvBq22S6tbolOdze0ka2X0ueYbFUVyc43lieOpm
UfGdabe5dOy8uygbu/mYElkcwde3D3/9SeS/qmr4hvFLo+pxYJLzv79+FDB9SrDG8lhflOlVr1Vy
sDQIpVKm8UvDtPPeFyXDQgYe/QNOVPW99hUzl7JiKYc5vXwsVXolcArBXIEqiqoexUXCfA2+DYOx
i0Tktw17uQyh3V7UjmbQLgXSliC7ZtqGODFd7mo33S2A6nPXk0+Fk1+MdXZhGaas+UBgeItZauPk
3Sm3BVPGmJntlDKB9cMzbIvDNJ+96H7uwtdiZCabdxZDNGM/Tr1/Job6hATyMV8Ym0wVylaxnTrv
0ICNy/BuKyRA2ZQ81dnDyCCMg4y8ki4+l+h4NrUab8dMvA0y0ICJ4CxG5luiMItng1pDIRlXh/xo
RL0uL007nVOMliIID0HgflRx+T0NYUAt6VPeDeehhZNkyyunydhWMq3zSf5qBYCSUjjPndLffcXJ
reD0IuYprpYlfhg5hTfMhHGHBEGwn0zobuySSEpnmlhzQrJhgiknpz2DYl2uR+b1ySZFan6Wvg1H
usjaEf11Aqxn+9dXzvq4//0eCBB1uQ7zAOmgIvj1wmmDaii8wXh7GTvVbSOKGkolCy7kY0enYlO5
AlIeo6aCyBT4QzGgRCnVp9+V/YfuqvkZ+Yj1PRKquAhSN6GZQE678caKIOGYAqdJm+FinlXzlsCb
cw5JW5nv0aTk40TfdY5Kbb1Jp0iuxGL64+RWuDnkknr7wE3Cc1hM+WGcfPF3N8yf3Po/DdIOwxCG
Apwyv9z6bSjaOVhvfZyIBndqz3Ykty33smVoc2cZPzqgf7IpPsvl3s76/qqKFpzpKrDak1zc8Lmc
h/4TuaT8+Otf5E8e6uF6ltj8Fj64nPVI+8OMpkxMNZPU7e2h3ZIU3TefKVqrTswor3XyN0/mP/ka
GAat9kiBGp2T69cXa+Duq9CM3t6YISBMpSeNHnLqxf/HR/rDq/z2cGIHn/mD02PjcbLshyCJ82qA
2b3huvQbaLu1Ofz1C8r1rP3tyR5GjFLXGmK1qP32JXKF5m1rdx6QXod4x7AoCTkkqv3Um8V7CRsX
KJ9SkGFTuxJvjhD1XVTHfwet+bO3EeHOQ33Dyefyf3/7ei2oeWSCeHsrYSQfa//F9kYYHH4EViqy
W2hLU7IrfXADdqWeC/IM/+aLWCd6f/wiWMxRS+HY5nyzRRj8PvHTiBqJy/b3RFQCFGXRPl1DhUwJ
eGpCqiBldtFEZ+Hns3PfFQt2/kUOJNYTRT7+zbPm92IMtyBzNQoAV+JnRz//67exkB3YTT6XGJkx
xd4fq3QHHNFmqNM6f/NSv99Eq51sPdV5PGJuwa/+60ulS2yv4OVoH6xbqbHMg8tKanXtDPF0wbcU
/d33zBn72zeNj4YnCnUfT9HAo9j89SWVTUxcJVW8J1nT3A2JS/pFrNWblTXLsCmzONmD3yL/sKnM
SEs1nZNx7HeFkfFeMnA6UluUe2FrlrlZry7GohcsEaJhO0fFcoYii9N/nSFveXzkx7AyYt4X+GHI
cyqzbzY61dd0qMJtbVvjXi7SPcVJZF7MzIxOWLKQxBE4lb1rQBRe4xhPv/MNpTej27c/qtFx32O3
82nlvB/jLMw3+FiEONtxRbaYXx1bS6QgUHVD0HsFTC8CJn7Mx8zb6xLZfoe3+Gbx3PrkOuhkpPbj
aUPdwzvJXcC7c5g+MdwaAIAV4XVVsX3LiH7fjW3lFjhYVo7sAjGRtaBL2hIBc8FzM6ToQYtCwleO
85G9P+v2/CRK1V+1jo+0BueCRoalo6i7NHrYiQlwCs9x13vJ7KY4KNfAzsVEdRimcYZy1skX9F7O
/ZwZrEs+EOlvLitm4DBOQlwLohIKhulQw/TCRthigCctZNhFDeBuaJ/ZhURjdjfOYfW9HpbhVg9D
guJdFCBBIOZetKW3jlWg+wxlKN/qrmWCbA/aO6jRNSSbFPOdBSq4R+mwGkqwohB+0s/iORsZnjqx
mZ5bm6FiTXsPa003JEtYxY3VdsnFonvroQj67GbCOMDI2BYIjqvgmOBruokXa9oXSmNVdEP51Ypl
f+n12XS9Irl2oNCIKWiN80VPVbJ1TTC85QlcgMQs0ztTmXpvMR4AjhQUFFVF862fmpk0nDH+9Hu3
eykZZuoa+jv0YOt18lV3vZC6+Wg1zvzeO934TTMUtqGT2x0hD56buxsGhYjcRIh2VgY/ahVb5zjp
vUOcKHujRkDZGhwaDEku2+sUn9Vzb0q9C6253LdxDSTOCske1IgH+qj3L8hxCi+DoWFD6zCddNk2
vwM3Wc7s8RbGPM6yFxJKwUS7ceWtmSBlr3jceEN+LErMQYVGOcYXh1vectv4YFtJ+ghRMtzPpBEe
CicMb+OhJV9l3QxriWVnRI6/zSr4PEPjFce6dRZYVm5yIqF3CDbKC7Jzh0Tkhe64PgaLJ/eRRLCY
Rgrs22R1N41Osj08rHbLHpoXtqv2tenS+a5jD4rEpc4PnjuYnbFYzYaRGZ7TRCSwv012ly1xee8G
VXlQ/qCv7GR868sckhc058vG0ckFUsdwH9cQtmEv642xtP3NUbjGVNgRygSlaQ/sd7yxLSi5CIgK
4x+axHdPUMxTBBWDBxerr5iPlrWLPtgW+gbNpNyWJrO/F40V35swZl9f9h1JtzxxzT4sugBmUdIc
0gIvDuv6fLe44KPGFMRzJ2zQ0lkb3cAinK/nqoqyXT85w20qNZkBc9mP3hPD4oGXG1P7QiPOu0mm
iD0LarBtqpwF0HLhI5OhpUUb1eELF/OE1MixuH9k1kHV88Yr/NwELfbuV1I+xXuNquu2QFpwKWwZ
vKeR6C9kHGQvQPzwnMc84jaWVDOpZFaGaHwNotMh8y2/Tb9GIExOZcngPYYlfdLFKI5ZIVDZiybI
4Qpa5RkJlgXXvxDXw4ybYOczTX4Kx6De+hZoz8BuwuOYJ86DnxThmUghczZWlXwVGtxbW+vilLVe
96YDdDKRXcqHlZlztiCjrP7m/Oj2Y/YlbDwCC0Ci7LK6RXG2tNFlBaHqZmCdcG0H8/xaI/R488Z+
vim5tN8tQ9c+4UGkd5/thtGao5CsZe6eA4WGTdLU9XFZXoedgnwhNQ/6ednNpsFKJ9pjBfWPlEnq
BJogFZ9nGbLPTlNJX9hSGtbNzKI7R3d0VGXWYVrHZuWVjnVVuD2hI1GRXS3SVJKnPIM6NQn7KWCv
sEtrfO6WDpNN1BXOsaoEk/m5aeoT6pMZtxwBovrS5BW93JIU9XsNNInPXi7f+bFg+CZAfitEM257
nScoGutQvNY14ZopXfmrhZEOOLbvXGsHpC4KsL5+JPJT7rspLd6KKgs+Z2cWT8yEx0uTtEBmVMj+
hV0WZ2GRi+eGRdbNOA7JM30C4Erp9+0x4BZKNsEw9zeYaeKXoA/kQ+/My5VsWuTDcR1fa62H7wNJ
GRUg/jR9UsTM3VngPH84WkTfWHbVJ1tbeL6quD/LOETG5dc9R7vnM6gt1PLeacd8dcC53IeiZvE6
+pa61mHoX0pLL4ey82aSB6W+KpXGgZo7VntO0nCGO+WOnzXzABYN4XDhWqbc2nDe451M6uQ6Gcv+
UIspfKN1ia/jyiVE27WVOHMvsRVROLK23gDEpce2dzQdkeCbuqA+2QQtcrMcDfZ77mT1yxxq+JKG
sI4eMyBoF4RFvfeoptE5F2DAyQMu5oOoVLVvTdyTCRxb3rtbr+iiUTZvpKAQCVklIBBENt8tfRId
vWpkLZOGFS+KrdXZ8xzoKI86a7nVBQO23ZLp/EQ/Zh/YqZWncU7U5WhnZtioCg5XEozTwUeIvioG
g2D1hUBu3tj0GFdFWGKX8VTHCTbEJ7dWZKYNtUXKoC6qb27F6gycc/oJl216CWIrhneTspTblHNI
TNlYpOgXo9j57Entbo7FYIEix3a4zUMPpF7fpo8ZcccsBLL+VLIrAAA2R6RBpO4081bw0lWMVJiG
hMqe7ngtIHJMvooHvQgu6F4JB+uGUj+Kbhm+uoLBPMdec6jbNrjArVMT1go1iwbZ1rvGhSnqDoof
yYujfl9mRr1IKua9g8V2W/f4HLGExMUD9p/+Syvs9lbYKELGEd9HVc7Ffmq7fFWcLeq7Fhkykin2
2UkMfIdLOdlfFrdFUiUjTRqGV00gKQo2Rg8ELqECR5d611fevBz83nQIBhx3uSSVcjwg9eZAzNzG
YRmq8Z1aelWdyqxy32rp9C8Qj8TZaVgwcROX2VND5cu+ZdawhCmFP0e7aL+AKO7ulrhzj1QZyLvY
EDaX3iKAA3uegh9i+dOTzWrms5EluWzWyCentnvIqzD8atxmxJTbEYNpk2QE/aj/Ubot/l10lHfd
UFSftFn2zVTYNs9Nwkn4V5JvE7jOL1VCyN+kqs7jwJT2aelUu21zK3oOFlwALTJIh4e67nZFjDe5
tIr2Ip2VflbCZPmuyBFAhpngYaDmYqdMTSh5nRYXRMAuV+WYJTdySTpYVy04pEAs4WtK/QLJJBje
21KKV3fS4bdkslD5BTOps0Ubh+Wum12LlDBTk0ycs9USU5rdzkMyvxQuUxONMPQ0mEHckUmcomTq
u3u5cFIMCN0w4MLVPTPOFJ9tGNUdSvc6u3e4su5TC3hJvZnJGk52ve12IcwL5KekCnCLbHEqIz3K
cSHsHTEFAJy6hQTydc37PCF02S3Ut5e16cFqBlVF8So7Z77lx45elR3yG4qE9JOwMHZ+DhdhXyvG
djxOkK9yOyATuFZ+gaM6TarqpFzM0PtUjrk6eJkLQEiMuT5U0KxetT/CTG501ezSJOu+lVUV1xj1
ahIKQeOuigHpUceFTlvEe/KsmECi7BiPZeekYoeql1CW2ZaUl3YYdw+MBmKtN9pUA4MGKzL9copM
BiZwiWVg8FkXvdoVIIStWzAJY3hWpAcTtu24xUtGmBYE5bkZoR36XY48Pk6hAzInSLifO3kxdqoj
L2Uhl2aDLw6FiRW06PiiLq52TdwExR2jhVhs/czzWUHg3uv8YH6O46G6saLcPJHsMt61ZTftlSX8
DQlE0SZHssuUns4rwdteoxFu4v5h5pe6ilXdoh8ntIzVuJqdKzAty6uNo/AzRfJzPc4on3kkSe86
pU8V9PLJdNUPZdnDOhjcGhpmFfY3HsxmgqKNpiKEqnuavVlc9UFcBRecpPiQu7hpb63MTW/nyOne
QzFQyQeqCz/yvC8qlsHgjRvfrjIWyHV4OTZzgsLW1bdLSoc46KWAVW8F0fPQRfyYfZY8JxNXHGOs
bC/8rIHJnC/lLnWM95V4btIr7WbvqCHdijlDV+sCThWyeQ+6JURIPuojANc1qClC3uJEc/RDT3o8
FPSwp2k1ExWkk9YsEkvItnavywtC3Dn2q87e92YA9T7xQ13hnoT+3PgQVPPYeW5wZFL+cqx9kkb5
NVByOOVu5334dkCkVoiiQalmvGjSrLgwWRbciYJRFoeOGCL4nWX2UM3EfVAUORKVbb/MFYKqhYel
npdr8I7dh4gd9VUUsrkou2XeY//RqDtwolZDn5xsgxAZDAjOShHHW/gJvKvBdFdh1EZXdu5bP0hK
yfAi2VJfZOx2D4E1tkRxQFnekFwmvo1l25zMYBNO7jXVB5N26BDuMsCwjLPG+ijzbNXNstSIHoTK
SONFuaidDYQU9AWs69cleESn3RFXHdkNbvs0rl7DKJi2haMmtN5k50QNjHA0tWP9EE5SOmio6Jkw
VCQ5MshxBvBpjQPEBeSZ8R731GfggolE81vegU103kLqsNPQk4AZyozbCN3QPlTm1k2a73PkXUw+
0S7CsFh3VENEk4jDaYssqjslFUlgpia+DRcSdUTs7pJkjIhc87qda6GREXW4YlnZ2dNA9nuOMiC1
bTVvLZ2TFV/WILEVRzfX+1Q4N7isqk+8qcshHhEocc3bT6O2PNYICdW8QzSHE8R4RBnebJMy6UCS
IkGgzCgdZ5dx5lNRzx2otTIgFtlOKvJ/+dm3pu3Yv4ec6dsuDsGvZtZw0YcOqvuosPejJa1b4oDa
w8BDd9PDmn1tNL65jfTYCu0Trw4fZz8A7+bmOSeSyckqC4P+qGTBz8m2YKeFZmASWGu/UA3P7C18
usase5uln58HLYJzwsUGC9aw0ZjClSMQwfQHeApfq9nMIYYuYuJ0dKRtHgk9ifutKG1zo5zY/uxH
0T5CmFseLCsJXliYNsO2j5eJMPmwRHSWiIZcDT4smBIpvy/IqHYy8+VrT6jCLaYa/exZ3fgF+U6y
tZARTtu24fzfEEXMp8kCVLz0PHG6i9gXbKu4Gp/Rpo3iYCW5jI+Q8M0Faz9+A8KZ2+rQEyB9M8G/
PpdpHONFoLNVm0mTf7yJPGXdZ6XJb9A7x6cyK5ZH8lWxugVdcJI9744yxY4Jcuf+eV5XLBtyXAir
BkYKxnDM3TuXupwdUWHEVZKk4qGl9sNw5oQnzHvlI2ma9QgjxOpuU7u9g6roPlXEnXDRO9E0EIri
2B+18u0fsbUkj/5SVcdhBDDDYuQjTLzlrGqyk2eWN1fCRNlD7AX6rh2r9hgBRz3k6fhpWZKQCmbi
5kyEU7+1U0gtAsXNvhZtejdUDSDh0snnh7oy7g88KwvafA+XURtxRoXT2HPt+uF4s8SOe2FNXno9
GTO++FmU35eqaV9729AuKadY9whNaJABOkZAW4njI0Bp75LAyXUePRTXvN+EyzcR97nVm60L0OF2
rEp1nAN2XvSi+NzSPNLbfPT8Jy0lOCDhsUdL7Oy9cmP3k8sD69ackxZHs+7jozCZevQAoG6EZmp7
UGGd6S3tKgaTKKrby7gL0fFPFkgSXFjgI9LiQB4ogTnsXVDFWw7AoZThH1FZ867MvI+G4+axYoj8
wZAgi+dtD1I5+UqM4hw8lyayr8OFTUqD7px8RpDjGaUFHryQbFZyjF5o3qItGr9l/DEFXdmC14lY
SX5LChIC3wObselNGGdtsKcyGk7GniGThlZMUomHFZbyqAKlozu3/06oh/uu2G5dt7EmZyRgs9i7
0UQUT0RbNI86GfauG9qYtwYnxV+S+8671Qi/O/RkIm4ndi67ls7yBTEoz1fX8pD04Ht9ilbfa2CG
+s1LVPLRu/ZExdF0/PTaIqK7qADaMQhPuY5Ec6q8jhyzwYa+PuEGPESdxEzjzkjKw44EtvsRNQYj
4nkhDNol9j1s0sVhYuoxx8HgRTpe5nR340jeH+LM6lzGQfxST7h9MFvyKOH4atTOIwT7jhyS8Usm
8wF3h2/02cgWRHPTDO7Bjub8bcotZJVd4W5jPbbhppuG9IEok+YNW5U8uIrBCWZFuTptfuQ2bqKI
xxOTghmTy6CvwYz0fCkuIwdyXO1nnXsOGt58EB9E0IDEXdMDNggsi0PVrDvmrvQocxA9nZsJCv6Z
xwk07Xp9VFZEZN46Jh2+ZbJSZzrPGH9wgmtI93g/4OCgiL63LN14G03C20+DCAE7/qSsB8OGlPXR
THGA1U+OJwLOqi+kFy0vOZwBCk6df4sbVVVwE2JrJ8hWO8U+ZysPw+QWfkV8tHyAh0CcwlZvvbHR
pGxD6fyeJ1zBu4rwL6qJMSwOS6hifXAritzOcHxSSgRXAf3ys639oT9i6Vgwf0qn5Q1AXS2ypLiP
kmj9ET2SE3cefs1840JWfShiFxB5WA/Zzk657MNCEMpWNzhCbZPnbyoAz1RObfkE34Zcqxr0Em0U
jefcz0CyqjgosH8BNTh2gVvPO1tCADMW1AdW0ZzqJJvnG70QgLbmZzYzKrQ14Q9igrubYlXleCuq
7KtXIEcgeCd039Iah9SGk7SONqoY4tum0Nx4YaXPST1GW7XY2QNLhoVc16zZp4uej0ul7dtJroCm
EXeg8Gx557V2/yJK39mH7Cl2BalpB8w9XH5pDIWiYH7JzY/qrfIJVxhB1keMBGizRLSvGih/sKnt
68Ij9hFEE6170aH3rIqUh/7UBQcG5QDVWwAT3lxb19TbUIWEPe+KsdLc0VlfHNWKSN6PSZyXuz5L
vcdl7OCRC2u4mscsJBOlJS+Wue9x8n0IrJhFKbwa+6RHSSRbm2b2sbdK8wQxEhtKI5wgP6oahQCp
ADmEJVTbU3mj1zluN1nugzeHtIP9OFo7Zs2J2DRza18RikgpoZou/FqKiDXjJNzyK3mzDIdhNRdi
N3adZa6jhWXEsaXEno5xKshOsJLSbNxCDnfOz6pZVWF6CckzeQ46gU+1ZGojYOOWRm+tKAjupF6i
Kwwv8YVLyfNDmbF5aOzAeigVKNCtHKX3NvWBc1cVnv/otoF4Hx1lvbpzkJPBafc7sfgwxdGPnn2s
TVv6h4ZoBDWnR0OW4IMVeP0rEtX+4IYVibVEP4WXibCqi9Gf5GMEX3fXxqLYR/5iHuFgeDS8Zbuz
l5mQHycivZfExAPmZbWJqRBRKI6lOo2FTM6Ji8efbAoyCPMYOL5b4MrJ3PlsjUivN1HPw8DKBgsC
ZTTf6Nk24NQK62uRJP6LKKr+YhxEdJv0y/eeDZy3cS38vKlroTrV3bSKWZIlOOAp5PYi5u7VX9z+
vV4s+Zn36nEZhHqog4HiP9d2ZXZInmcs8RnzYhXM9nguTCPukpkoSJQT/iKZfwnyhI2k/FiWzHtF
HOl/COVwAWoTBQAxfaQpXkqsfEhdehZtYXY13OwL4TO03vQm844F8rjXmZStox0Mem/XBFs3JLfI
Zjeovj1PqenJd8q1v3Gmbgakxr9/aaYkeHJwRj0U+WAeqEant6Lxhzsv8Sm+ZEpjsysbQaaOU7g2
4+OBEPokre6qOlFH0XXtxzzHw6FTSH36as4OLNrbk4Lxs9PAkw9dn9KU6rmbCzozRWfAIPJc+L51
N3EPE+mTLMPBArb10mSoczeuadSWG9jsem80u6SIp3tHJjakccnDq0qGwyDQoPpR4n+MUaGIHUnX
AVSecXzQLtcOK6g8O5tsMEczj+ANQqs6rHvky3YW6W3d4xHugvVhUfYgC9A9hl8tGN/7QU7uu1aV
vheMH3duj7Wc4FsZ3HswxT87Z4pegyjKfmANtyYs7obsIJ71R7eL/o29M2mOG9my9H/pdSMNgMMx
LLoXMSBGRjA4kxuYmJQwA455+PX9QalXnS/b6lVlLct6E0aJokgiAPfr957znWw3GbaznJmsfeMS
x2QZrYm6OdHQgofuTusRSbEqJ0BogxZlsJE3rzgQmS2l5rzKLNve/s+51F1aFUWw9fBrfOB0MC+U
qNTMzkyu3Wjb/wW+1n+C17L7Xi5E4+aviOeF4/VnKvQvrtfC7vzfP/8tNvzlD9ufOtVb972eHr43
Xdb+Q+v5dz75C638H3i7TBt81Z/UE8t3+Cco83331f0efa/r6c9y119f9ofY1TWxd1k4lni+TTj9
i8zuFzhU/oaGSnfkL6zyn+1d9m8OLUiCuRC6outZ4P5NSczv//ofBhBn/CTSE8I0F5z33yKH/gXB
wo0gHITUuoPuhc3C/Yu+Qip6f53qqq3myvdg7NaNS9ePs5yzZokt2OO6EaSKc1aF+P1PV+r+D0HJ
v9K+/vVb/0VOZSYGNa/eVFvPSrn/o4YclmTe06X7HCpctf/6u4m/ypZY+ZCrIVeQuHfQ+PxFUJQE
FNAt9n2/13L6r4rzm0F8FnkY72SX3SH/6VajS9LV1Kg3Ei+SnW5Oa02AMcyyzt0aGBDKRkuW9URu
ert7MzrjPdbequhqzeFLPIPQpO/ROncyGdeiW4bn0QrE0stk6vAmtPtqoA4s7D1L58kQRbP917+i
+ZPz+mflDl5Az0Axg1pGItD6Cdz5kw7M5HDv2BhwtjnWV2LCdmkPAxEdR3dvdRLGR6vRuZjD58ro
AL0AAV0PaiIcF7s+poM3MJv1YdAuItPohZT0NaxAXs2x0jfx0H1mkGgU63AUfQR8adQf0aDoK9dM
PhkQgYq3digoPm2yT1ZFEjxhhKf90h6GsKb9l+MAStx5Zp4V7SW6o2MeFf2Bg+MESrM68Nf5Ppyi
eDOW7nFiMPNEE9JeN6aHGfhHqWUbetF4fLDn4MFIohhpcEshOO0smewzMe2oTvYU3qufYNIu3xQ9
NLDcO7tEGwT3RtWupdH5nIfWSaXvytC8SoZh1VdjnM2RjgpGwo9+iOTJCJt9KZdY91Dqe2/2Vm3S
0vNE8nYwFHySfMS3oVPeRnaxaxq8fNLlKo2FeLFqg8Gl5h7oOZhXO9VvHKZeEk6SmSejh4l61qeC
+jL72b3ALSJmKq33yCTSxzmiQ1Og6GkgkXc5TrvSGFdaWGcfXEIEWZk6oL6t1hHIrq7+nmsDc4BW
pDjInIGT4zK5l8bBsZ51Jw392hnplrTBTmqBd+xde0CqO6LGcbHO57ExXmLbhhnubUKjDHwsl+BA
I7vaDHlMXTSTMK1bDcZjLyBbOC6vHByVXngb1XsZZrI6ORRsI2MaEMQ8hcQzeCashda6dbVkzFtP
3d5LL05PuFBvEApLynbuVeV2sOMQvIxJHt8wPeouudGyA0X00zdtoKLZuaY6FwAfVro9rzktGD7M
1hCmpzusKF7BucTJlzsSspSjoqYHSKeikW9VSb8XyU6/OmI/uKWyvjZmhPh4QBYMuycKdpnI/dgF
wdFa+2xJlxiMtzrN8KfnYNDEvMuzZwP/OK20IN4PeQBbNW+qO1JztmNXPjkZ9/q/fnKtv8rcXI7/
y1ps8eyaNoqwfxaCeWFpVIqybUtc99kswvY4Nhlp9D8//ONFsyo/NboPRkMdBbVFKS5BGLqAh9EE
sDalALPE+BHH5ngeRmlubXrrBycOeOQtBB80NL2jciuC58vuxAUTqNrE82j26xl/2imrOXwpkRUn
7sxvUdHKu4wkdpWgi3o3GnKZGxk068h2vwgJ6049GuBL7IBhaaquu6PSqEjQjbN1SMnqg3u6/rxI
fwvf+Z8oL/77ET6FXFwa/77hZv+tJnHu258rEOOPr/llt3F+k/A7LdZUBlI2qM5/q0Cs3yxQQDqs
MBfN48/P/DKYC8oMFJfsJ4zEfxLK/60CMZ3fbIE7BnsM3TfhyL/jtjGc/0cFiSYaJ4onKY50BgSC
WufP6uXUIDcsTaNiF+vmM8vT1hm6ve62w1NJK3yXBZnaDfVcf5jLaD8BDz5jRs719LO00uHiYAcQ
jA4DiXmxrbihzzNM4SbNTGbwzUenXO1s09Rln2rPUzqi4SvtbW6+BV5n7PrJtNY1OCHGWOGTjrRk
2zuDvY69sr03pqG7NDkO8DK9gwQkd3VtFJvRbNE6ZeYSJNjDkHBL1D4DIVnMONdogRxgLBa0bWgp
/pDZBEkxcoVVOhagjZ18O4CM5ncTlwZyjzemtIoLNrquJYIxsqFn22T2ASGGhKMR/FaMTEpqW86b
TtjNN93ptpVVzndaUz907UBmC0He676c4p2gl0xXFwWpJl7bmqhU+pn3g2MU11BXsHYy4WzM1BuP
zL9eGl1bzqGbvH5ulPmUdbQl3AVp54BtrpjoYgfq7gjtxi1bwyqSm7iqrqidGNSO1tW0mcVBR+na
bz2YE3I1bXPtsE+mJaaJuaKXSEqqz//xwyIZnvMUyK6K3UqPPbFWxZ2MbTaXKF26KPZG0yyxoZRa
L0FbQs47vacFOKTboffevJiMWi/ERGwXm1x4yveUQ6vYKd4MGKtJZgLRgatR48zgWlU4JJYSLzC5
7umrHXreFl6avUqtpFoPlvAtBl0rhgj3Eh9jVhE3V+MzH7X4Y+qx2y9zKuVdDanCo1V334OkLzd8
795v2AQTcCirxhiwFoba77lmHsiGOI+AQnwYV36V0i4KA+MpTu75xT9rYbyW7DEH2M4arXc+6cCW
1sGnNXHDWAw63NpWCjlIsRvgsfLmx2dzZgxDR/SGl1/uzI5QeQY8tjvvIyeGjkOarWPG19CzyYmt
3afWSt9t6cHBjmqipJKvJjCTa9LVX9aPur4rItjmMmVSmzs6HCPjpJitr0SLwjYwQ7GCK49vxzsa
bntNnOpbH8e3OPYO2ZyQGA6eOjAQ6c1wYCjeKNsVTQTNRVfEOzdw+TVkfbC+ZQWNvNFoVARpcYQS
Za3muLpogtCjxu52C6wuEqR69rpFF6m7ZaomOn7WNmOVRTcrrFZEoPw+wCPzLegwuKKwKLnmES2B
QfkXTJugBULkJckmQKqFbZV20Pw8xPLeCGe4s2FxdRlnrBGkk4TF49RnHwOl/RHnGBIRhmGrpk7u
E9G6yEXtm8f4pJfuD6KT7/BSMPsaW4ApbeVXs0FTs6oHFBloTSqs50ZL0G+qflhgep+tPEJAEjXP
tsswRoMiTEO+3pURYOFUx18ERaClS+sEvtPlxSapuychNYzps+URNwimeDKAB9QLupjWzWOYPbuG
ru4GncZe332Dj1XeB0MFWRC+KvOZ+o7zh6+BXp0WBuu80FijhcsqAbRWC6nVXpit3UJv7cG4Wtz1
97XbPTQL4bVeWK/FBPW1Af8agM3ah30BEbbs9iAe+r1woMX2Cze2ktj8LdJ6jhVownihy0LfQHs0
vAcLd7YCQDsZ1WOaZ6+5nFu02RqM2lm3kUvox2IIk1fVt4cgrcEfkLR1B/IHFZw0v4flfc9j4ccW
8mNXOU8ARF6aILo3TcXk1sEMhAxR35p0hRkWj1Q4C1s3MHLycq3u0udOd875Vc7urGwa0yNCL4g3
O91laD22Uviix8EoOzxTMlSEUXoBz3jprsci708uq9iqZvO7joZ+4nD/6GVhd2qKe8YnDrLrOjp1
Cz84k5CEXZDC7sIWjhbKsIG8PFq4w4O6D2U1r9OBtlm4sIkZO62IX85RZnKW7BaCsRll/RFIP60o
Wy2Z4p+mlT3FXfRmjylxlA3koqgwH6tLhwGUw5VWrXJpvQ1d+kA8IcIGwthWrQVrUvfe2sT4Xeje
qVaDwVAFY3Npdxa0kGgd0+la6RE6OTS3ny17AXMqlF7z/GgWyzdeopOcBC5FABFgTFn/g0vpVVAg
++AzTQgpxztlo5Z3fyT2B8PIZGNmxcj5VfdLQS4EFtAFKwRvb9LVlq1wXvXQOkz64btuEiyOeAY0
oprWDFJ+gAgDYQbLWB1UGcGaj/P3vPIe6V2CJ0CuahYgQGE9unhLuxtLEyYxoAgMtX9I5IcbWw/f
xsl4bOO2PtSjfA4R+/BZ9ciOV25K0u6mi2jD97gOmW+TdZ2p3i8aXV9P3hupnkw7E44E4CPWTk6g
eSlZ3NQ3Vy9fpWZ8U8qGjYiIGucYkJSzMRb3RYeem0TYsoy5/4dpRulYPTbGaYjys9O/WbF1gTi5
avrM3IaVmW6dQrJEt84PC9orCkn0egkKq5CuwSpMQ26VYn7IzICAxnAEpGkkE7/0EhxXV5tZQ2ek
M9IiA4LJ+ji0QKRH0Cc9Ywr391wWt1x21pr0wRTDD6KrWjSrnk4OcMqJCVfm8S5zs4fKDDaZWb+2
mm/Y47dqaNo1opvYR9KoVr3qr1WoxaBkQat5WvHGimYSD0jbO23rdd1x7DQrmKNzEA80YVpr3ev0
hS2Rqo2e1Fg+jfwTxwZ4s2AdO9MJqOitEuBjAIDt4uh7UI9MkKrpGCfs/O2g5TviwK/awJEbcQDZ
4g1eFsQ3Z+0nnZEcYPQl/Zam9riOhXsKSu1CVoDY0O4o1r3VlJsebcHK8uZL2Gtkm0vcsmSztz2h
JEPvALEY473oR+IfVPSeeC2PNb3WoJHnLJg3GQ99G2bnNi7IcJ68m6XUZ5AgVNGyQW6MOloXbnSb
PBn4WCjofAt231L7TrFYkuez65J53Oa1WnaD9NTA07xiyrgXjYp8pwzCdUncQyS/W26ysGZxPXoZ
URBFQmpp56YHqmqA5m7/Rv2ZELse3kVpVyLU1SMILKK5Q1t5a20iJPpcI+iwFJLOLKje3nmMxkcn
bMmacYkD93rt0fEAEGlZ/aWN0UTLw31o3Dd85xp3WcAUNA1+JN5MTkq5lR79ymGefZXLQ2jJKxM9
58VJvmndmG4jcuknKMVT51hbMbXT+4w8bYqcsx2o/lHpybgHi2SsW6URAsHn8cHtx3SZ/wmYkkGD
XjrHbRMMFEdL1TCKtFujHSTgMIjRudTgF7wNhtmjxbR1JQb3GduEsU6Uvs94q/wgyh6SCTNkdtNt
hm5OgCjj50tGcY3ikOgz2vHDwAObd0WMyWHaaAUIvKlQvniL4mzbZ9+jjNumhMm8wjDf3FXBQi0k
G4RIMFwnfeFHUzedmmrAz5eqg0jCeF/Y85nUlnBjMU7cgBJBHd9ZflqHL5TI0SEETdPOfiHN8qXU
pqdZluIsI/lD9/IJBUt8ydIpAVdKYHeYh5D64WB1wiKOJ4WB0syZeoL3bsvqzmvOgRrdp2gi2GKS
SPOJHt/pdvYeD1l9ckP2/wxu5UYlVrxrbTtF8S6D+1ZPN4wTsp0nLAZniD73MEPykxUM0XEqatS0
2RRA4AyOUWOqW2zd9PqrDrTyNPZ1du6Xl6TwA8dAHBFHGSr20Dg2jnrLBeTgQRDvA0E6wvIz6NvS
Nd4hAMTvTazfggqtbTMTxaOjrT2gfnd5TJP55nC4WUVaNB9C7td0YjJUGem9WXASKTNGCgIz0Brt
XLxKJdi9iuWcVoIH+Q5XFtkHOcEzY3sZiGTxU5PnukPwgGyn1ClGo/QMbjVjVEv6fG9l4qHZWK/I
pN6QRU9PVdQlTx0TXwmrpA8VEXhzXlEcMW40FOez0FCX0Mxu3YiWtMpNihtN/8TMN6AyxUmgt7p2
VzqOzorg7glnwTqQi0W4Fden2aziFWbK8cUbx6c6KvYW0pgnnUEm8FiN+xxIU+Q2TBuBHtCEIn87
p9EGyzp0trOrfcyld1/IwLyXSTf7DPdYoyNjj4AiRwWL2rSmWevrCSNZrZBfmV26B9tkbSkHdQdJ
FK5VWXMmlHO4LfPmPnLtaleayt5GUehgKSvbtTW44gMhzoOpHSg10yuEfvZKpZnbbg4VbgFqJvJZ
1H5Aer6zrHYrnDL0SXSPUTn+vP3UvkzjeR8MQfa0nRVDd9XI6ncmkPwLr37hJOL5M7fYocN4+zCP
ZrUyRbQupTU8WaNh7hiRU9zoeuLHXsFQXEbeDuHgx9j01gr9mHsX57q7cYrpNet172JU3h6kk/Sd
urkBPLuiqVnOmFekdcdMMRj28ADemTM9JIvcU2fyxIO3vMQD6ui4/DKVxMfF5BpVIz6b0I2WLhTX
IBPtOTROSZZGL5B4o02QxmTu9En+2ssQbbx30ntpnjyMSGsTp/Z+zBKKPoRZaCnczHea2b6FIYNG
oGtZb7q30VmV5GLci2yRciBR2I2JM1E7Iw8PjPBcxeU3WDcwre3hrtV78djSi10zjLV3jCTNXVEZ
4oCOLubu1h5ZpvRvrcMyKDgnMcgh5dwc+xPwo2Qvm+CjTlngmO/gs7LK/mrXM94i+hjojvX3ytHe
qGadrwb+qpZarA7ZSOLloEyif9gMEBQZII45UatqrrddmBRrlWcoBcg222UWSR56oVenQQPY1MfK
/PA456lROp84E5djOq42lDxk9Giadis7jRHluMO7bj/l9jw+VO5zYRwZHY6X0i2mSxkjrxcUqJdh
uCElyD8SLd6OdVMuKGTv1cyGWxhZ6jvxSEeP6/QW2eEWtfa5ZcUHULpAzb2yAFYbl+quV63j00XP
CHiboBLDzVs3EKb27BP6JaLOtEV1I6BMO6ixexmnxvU9q3TYLnR6tmlo8ADVLxFin/dQ/K7nUj+y
ZdubXJUtUWJh/kBn51TopGQmCg2Akc8mXkc8m0OPS44nKrrHwNzvDHafnY5GbtOyCj05Ft4tC8Xj
W7KYXAne+N2M9P1UZsZXnXCE7bXkUi4CDuGZ/VazYwVvK55eQo1UYAMm43ZE6rtsC2of8CORQRWf
Wz10eJ/jlRna3SbO7ZILFuAXpAKg31WKvVD5axfW5Fy1QfiwGFDK8SZnEf0Q3bipvmPNsN6sphh9
txwz9uaSZkbaNtdWy/wZ3Oe5s4yKoXZjXJU7xxvNDKsrqTDpapoT0qC96d2UEZ7TItkFY9LvdFK5
RpaxM96zioBOUrbyOnzuCASBSZ++90VhIMZyu12C7W8tTOaBfUXY+IDr94rKi5y4Iv5RhTuqvuFF
LOJKTdoaJ3xvP2Uy3g7pZOyp5AfmQoorgislHda506aQroULTzZZKvNH2gbRw0xRaNpoHWqjjLd1
qokdizC4kDpg0c7is86IcAcfIvHrKseFmmMPAZu/YMYG+yAmZa1Gk6Dlrivxc03FeCi98AJc9dBS
yZwzM81g4rEeuiOdBddCcF0QUt3EZKU3sRbdCyc/qTx6iXGA7xwz2y9E+2vgVtTRrnNuTavewCbK
N6rKDN/GakwEoCauab/nesn7OqqTsy7s+2bS1P1Amw1xkif23WCiYi9jWNljFK/wr4rVkBTqMhBD
1+aQXtwZJK6ES++70wjiOCAj3JyE9ozG9dkOYF5Wumi3StYlxd4ECjf3on1LZb8KaWKetESMtAE2
XaiJFdVWCRQk9UCZ5ct8TKxLdEe7LrMaVEETZGCMgReYAGRsu63wkcxKuj462CErrU8axqxtggif
DYYBz1S7Z1h5iGgkQ5IgM1ctmQgBfUxsgHH7jJb6UIXj2wzW+aUqEPG3eScPtdV4GMHscV9Z2q5s
knnrJhrdwMb2kyX8zl18GhzJie8AGymtclt2l8g0X6NUGMcwOnF4bi9eVRHbt3jjZt0yHprqvZwC
cz3EdrFVuqWdfr7Uy0dzKfOdMxBrId7h1ad3ER0bGqrlwC7EjYCw4zHC2NaF9E2wmdyBgHIwTdBQ
FMwdN+4MdUEpfpq+jYw1twUmeNHovllUng9u+NBhkqF9gqEcCCpHbcdu9zXSminPs+Mkco8fsgcA
lOhfmmdPh7LTX/Ohm/jNYsXR0n3M+vg4zqNx7US+1c1wXrv4SeuVnZb5PrDbeytrB+o3sZ55eA5V
Y/2OCHO6J/oxXBekZTCeNkq/M5zyIhax2mNqORhCGVUDzcLt0XqvHfHGpTLDXd3q1brWG3FWHZqX
SeLZ1PIlco83ENmJ2KDvSc7W1Kbb0E/cVv9qsXPlSrWnSWdhStZwO2lDo3TGEOUJ+zOgubJB4YoW
MROHzOrNg7B75wR4h39Fub4epxAAaN58mG3VEzWy5GO0wye+zGJXFuMmrTRjJydSBBwMOKtBd92D
udw1HjPZF7poKjONVWoTtoxFdmVZkNQJHqrP2IjbVw/sA0kd66ypgr1b9M6uaCIXHAR4egQ4K6n6
Es/0pG9FTg8bHeKHEarPOekPs1eIB8nEY2s6GRW7cySCYfSrjBWrbGraUR4Bzk1Ro/suurM3QdYb
2rI95+4jhMtNQKSlbdjBFW56f7Q8DmJRXzCUs6qaBktFeYJC/NxHnJFrdF+IyKf0yLrfcKg1SDoA
XOSv9FVVVzanjPIec0v/4LkFPfeqvg5O118j7nTeMXON7ZBjrhPfo2saNzZJy3f0TuW5kvthpGvb
JeWwm2LxIWkO3E3I0R6/wsDJ94XIxTGORj/VK1CodjH7ZhjYwA923pz9wHgBgqrXup0Mx2KnkRPw
JBDaq3IoHyt7eKKdVzxOpXdETzH6ytP6zehRMeemenRmFAGALqk0knBETj/SHkBp+cEBYos6/8vM
k+6Mjsq5Ieu1Nmi1yUhY/jhFpbdtDZfR/BhEPm6Pah+QbvXezm/eOIi7cPmRc3sHAIuYleXFHNyt
ecrzfr6FSRpujUGJzTRQOIe1CwAqnIgS1br2rLJuAG6Lyn8MgcSOhtMe7V45a7PlOM4tsmUcMGwU
UY6XPIA3SNqNNgP8F0sh/fOj1pNUP2W4dxL7kuqEzNlTJlauPTu7dO5evAm7ccVA5NH+BI7VcsgM
u3tK9HUmefvQz7uvmQqNFUV3cYcojznOwBFoLF49J2vO9EkbcqOrp1nTpiOCfjyDlX4N7BDsfewn
YAie8/lhYrJzwWmsrewkbehygzrkt0v8wiijjUzn4JC5jGCTLq99IkPR6lAdDzE7nsEkPVAGRVN5
nYpSY/m1zw6cO9SBo7sOdHNfdnV5pDNkoAFdDmr2RwKN9IYV69MgfPKqJ+UmyIaT0zvpNepUfWn7
GjcIjvk9/Eu144ZRmPAQ+SXMlO3JtNehU+prDXecH+I13lrjfBjTpF9pg+e9zYXx0eKCgik7nAmu
I0m1yl9nshMoRJw9IW7fEcqFN2sIUJ4vqv4Ban6eK/HmheGKiYXVAkET6aNYUjd+vgxQ21ew8Yxt
rNxTStLKJozSrzaH8DmL4Wq7lfaagPHAyVX/SGJ1jDrx2BTOM/3s/hKVrdzT0J0OBhk9PabFLWUp
S4plJYdOqzZ9NaVXD4LvymLAd4GQclJWZe3lSLuw1VKXY8CbG3rxKc5BwrqqqE5WRPnE8QK3Hhe9
XLzJbS9IBqqzg12xEOhDou3R8lo0dMgeRY7pS+JMTqjxuy3NkUXNyHKtRjzmNeAJHgTuIBU3t27K
guvcJW+GTKKzTIpVrgk2OQTYa2Oa8v1IyXYJkNFYhAI4I3V9R2Ss+WEB5ts5qf4UxJP1kNncSTGj
grNWYwNEN8t0Utdo44zoDA5WC81kJL3c7msSAUMk620GVAH/y64IlQ+k0Fr1+Tg92HoS+CGjOBTj
tJ1ki6DE1l40K9f2UWOlQMIrAiXMIQatHHSHKFHHkSzib+Z0BjjCJlmQ1VTcZvYvxNEZ7uasvNoj
EdIibV5ygyrAQq3gx6bWbJDf5oehQyM0DQbp7tqDXhZk2ytDO2Fig1zMTNGW1H5Ljq1uMjzwGmTC
mpsebb3r/KBvoCK7ilGLmU4+C/cF26m4xfifnBoZ0ByN4XM5UPq54KLjFOlnvqS91oZ5j60+22dd
uoQyJsEhKKotMwE/RfGKLbT8iGbQDmXZG4fUo0us9GHDn6Y1iR+orwRjLDDgpCt66DUHkm3SCtut
2U6sBALoCVgr9O2J3DuTe1W5pb32E6k1U22aF6wc5GyxkaK6JkWsb70vIiuAwIRPtaE2wqrUDeub
9sjRYlzT+2YWUG0dk3s6wqPEUkF7s6w7Y2NSSW6SsSAjBZnQuELkUtM9y5lmLZWKu8hlwPnm+yzp
vgYlzyrV+ycHZB791Txm63ahGzTEj8WWRx6QDC/wStiRoVr6gdb3fjkRBlIGgzo1GWZNOD/0i8aS
lTWfMRQzGdqlUYveHisl92zAppMkL1PgTrja5R+awv+vEfkPhKqGDbLMlAL55r+vE3n6nn0rwr8q
Rf7vV/7Sqxq/ISy1mSLY/H8gtxDA/tKrOr/R43WRfJi2gRQZ4cc/4KyG9xvyEWonHTHHrzzBf+hV
SSoQkjhBSAau0BGg/B25iPMTsPlnjaMtwWXZJsAtgmAF3/Of1SJx6jIxB5rqU66LNzeKbVr1FcbV
2ht1HLqNvO8jm0MXnrxVliQzHBj87zycgyyuA6JbqNuJZqJQaotzSIH3RM2v+ZXFyWuTWz1I/kl6
DDQbXVoace7BzJEmqELcQmVNzGBnthhS6053T844u4d4GDi14tWEqmpx0rxUmuWCrJ9y+hJtkPA8
oiBgyJ6m4WesUrCPpu0uD2M8ZkzVUWYDNsHZi2xwyvUHxlWwTMteZAwr5ggJ/LSU5qOraKPow7hM
5fCmP6PNZDO0s6p5TDhwHnDNgeYqO5SG06jAnlRZ/Go2KekkEuID4Kd4Tp6w1fdnguAowAYLXhSC
EUJJF1KWR5WNmpO3WPHjeEG+koll4KtulyGkOyXwP5QutK8cKfFZaDOsw2ZoPQR5epa8tkETDWt2
rfHR5EPWiISNkqm5MTPHKXUa5N6sME4NpN4erbTIuWhUrnsFNSCiGUnuW5HL4KHzhopmLuOXAYSL
gUJlhuYNP/EWNj1oQ9zlXwz67bvRwY6EXWPuti17n991BWMjhgobbwb95Gh5/KIa2kEeMSo+A/uJ
ZoReHCudmUkbTvUVIxAu/jTRwHem+hbqYLi3u1w/WejXDuxBFbHeqf7B2jUfsZ4G96UokruJatPn
/SCRneENcsbWqfY11tFDTVLtWqqFWVERNR4M3XgwvVo9K4HAki5gSZZ6SGPAVh4Vppdp7tJYfjHq
yc7XQcO4ZD0GBkqNWXnSr9Bm79NKUMJ5ygK0l2rUlDQV4qtG2/vmJGZd+Vo0zVujktXRjBrvBdEW
nJCWKmhT4uh3d0aO8nJlMzrbctCd7xqtQgvs0IQ1K73aG23b34cJvYVVLhgEm1iDD7knMLJjIrVe
isS1LjJ3wZDAj3satDY/SS3iDneG+AfufOUPTDwh6DuF86FneVivO47KT05hEHkERZXhQRiHd45e
5GdIod4BrypKj4qgwk7CZVjNbS2/qbGC7De1YfzAhGtSxBVFYqdbffsq5iC5dLZhHCe9kBe9r+Wr
iQHzMFmMJlfg5LR9M1rY7zm62+tAyf7JpZv63OXOsLeHcfpswCy/Zm7VpvsucNtPMAqKzkLUhh2Z
AzXHPolW3y8mM/rG6EUw23RgegJ7cZxrXTSIRvuoNmHR5oJDX5lUuyrNvTsKkXzPbRthjU6La0Qi
whOq6/AIIMB85Jnp91MzATigEJV3uKusZOOKso65DwyWiQ6rIG9OOCd0YnUyIwrR3g10Xj7sKWYW
Gum0Bzde0Hd3Vl9RWw6GFSRMZFP6ZQ5BiycmdwZhQUN/Qvesnww3TaGnS2lMq1ozwK7Ptau2eYXp
spSJ9uJgSLu5NUGKM9eahRFfcUO+1jT+oJuGCCCRXVOtpUVWIBRj2sZ5OsqJ8lflEBp4cA+Mm9Id
+UdVw/luyHD0DTqFhhKsNZHXGnsoRPmtJ10ULvCk2UfdyHnuCsv5MQYkWtECFjQaWvzrhlnOx6pu
+5MXaDjoNGOkNzBWBsNxV5vTE0HKhtiWsiNievLcQ2Zo9R6kifM+mkV818xhzhNYR2g63KbGqGaQ
vl1NQGsoDkHH7uhB6ds206Y3CAqExth68aDhrdoMtrPM3jqnPxMAIThixv0VfpWxyURM7F6fyN5Y
m6Ob/yDoNPsoK0menJHUCbGqEll547YbWdSSaIIgBN0bdFysMnL1eWXXAN5WLeGP2zSDaRTMMxVS
7AErcir1SC5VY3PG6GsMxs4UWVumZxnxAd2Q/4hmNDPkjzbTi4Vd7w5KSvVZOpZ4xuImBybPUPzG
MfFu7N7CYaw6qPeh1YAwW20/MVuHvR5vjGiKvudt2MdYwskH2TBnxtNGrhDCEMpqrFEoB0jxtEDm
IiXJObE6cE9QdXWWe4pnGXyVPKn9VpW9SeuNsSy+rG5EhIZGCdWL24ev45SGJzvtxreoKZJnnQzI
NQt8DwFgbMZ1r1Ws/sHcHBikAWDSwkrfou4Zj+Td1vVqniTRa1rUfXNooX7yWDnf48QN9lrl/h/u
zmRHcuTM1q9ycfcs0Egah8Xd+Dy7xxyRGyIiMpNGGueZfPr+XCqhJQFqQItuoC8gAVUVmZGR7k6z
fzjnO8U1aYU3L2pIcKeOFmyPUY4UWi+H/d1Qw3BD+YP7C9craZy42o5+mgNcTNuoJg8mwIHboy3z
F+U9Uk06Tn4DsDZs+U7xj5TPKmJHgHKYNJOvGLQIPbw7cxjZQ/IYB5YNfU85/bG1GNNa7dh+DWGh
XxO7f4nsMTO4nnzMsbNyE0CtXZC/TXMD25gmocYDjljeJ9rRmvDWacVePCXH3l4BpMrf+9ZNX5K8
T78aLK1nAF90YJOi1O5YlWX9yGC3T0JyiO18RBoGbwOlux7rcDNx2LGBRhs04Wk7S1lh0ZsKj2hF
qxTzWXup/PamOHzIofORCdKBKWbhW58ab3KesZCKPcLX5DNL3A/sfzYHqfRxFTZNiquwCR+yztKv
EgvlLofmcrAtRH1WMzYH5FxIWfNJbub7xnQ5hXP4QLngnzIz10y+DE1FUMfcur3jf6FnrMHiENGg
pAW7RBWJixDGdRtrAR/B+ch5yDZV6/ifd8/OAL07jz8MkbXn1MgRKURdH+y8nFVLhJkQ6qjwP/yg
HdjvdlO5T4Sr1bKyB2dvR+TXLOZaDIeABREiv8LBswJibyPbyNrUiHlPY607e40KPj9gU5xeswYo
nZMM7TMEvubRiD1/b9/zh4vULBAH9ZU4RZnkH6PCrl/cwkSP6ZZZfg5SYIhVB4eTwqDAoRzLH0Ge
6gMvAclx7EdQ17SltwiZKe7R3JLUGUfqIbJSXKSdi+ot09E7vqxmm8UmE6ooKk4pyIIvAXFIbcwm
74ZHHZTZIfOqcRWSObvVYNLe2bIS0hK30EZo8PZtXamfBpkxh2Y2q3UZOQgJTBQG3wb+brVy4lRv
kt7Pt3nI/tMvONPzeWAxN7nuGaxpzGtn+VcVJ9YdGc5KvSjqFzBRSNK06Pe80uJHXAXGjvzE9pwF
IF17XMGfid8jecHE9ag61uMoV1H2ZFkmvyLWQfte1mLVMWGLuTGb7mEqaVWROFbizLLIWJAQavzA
/hZvPcQPPJITLMIYY26wnMcs/2JVL251nxjLFhhqvIzCeNwWOgO4EnFz44rO+IT4eefsCW9EoB3X
xVNP7/ByDzh40BawUauakYDHoXe2rW5+Nay23LrlEGwBuybndvYVqYxdjMXSizYqDiXsEYqy3i7a
PWCs9qMyi/5z7kW9FnBVr2FpgEfCJ8v10mTgEOMWGF0tg23vRs46yHr+JDQgp3z2rR9NZocvdTY2
m4Ll/7azDdCpscqKUwh8NmEcK0ciLSH3sQzLedsqBIRbz0Pn2RRl8zhhg9pgsfG/TaDjzgJlEzZ4
1m4/4BXcHyTT169ECos1Jr7g0g5z+o5df7paNjzDXJn+h5srTnOpc3FD6ISyjkDzN5A2xtVBVLLC
O2p+w/MS57KHI7IIsqD+jKaQ/bFVCLa5lKFTmI0nX4QjVVNVP5vaKj5TZmZrdFhilZitcwNJ4bNt
NpmNs2r0g5e0GjPJotS5n2xIFAzLpKVIuXMfSauLwbFav2OdB0B6wOwsNBDR/YBVbTVw777WsW7v
WwuEFjHQ7Y3RevZLKpEnrYkI06+9yCImFFP8qJyaNsPnFCFKMmfj7WRWc9NeW14rIk9LQriLaVcn
1l3Ol1X9Y1RUNZ2VNGcgFW60bdlpPXZYZL8iRlzLAFzyLjHGGBxr5UNOFWjR07x5cU0oE2BDjKWR
mf1LPebGSkGJDulo4AsOyA1B9oXZPp9nztmkr3EU2eZTYIVYoawBOADcwte6diTDHwEkpECNMhIZ
sonDYb5Y0S86I3AoaHujUx8ORIVKFtbVopl0flNVhOnN1GCEyW3MuEkqViSEi/VPlZOCGzIhdL07
KMdm+MkBD6Pd5ckbEmgwynyO/WMylcXGBsYzgOkyZjqGXj/MYRQhT7e9l0b7+pIiiN8VmTttzHLG
cVEl6S2hED4hUP4xBAjWRV+lR1lNdHxJC3OQFWXdL+1wHs4M3d0VcUzqitU02XvK6tBdD9r9mAXO
eYkuE8iAG17C0XI3GSfE3aYF1WaDo6s7SuXLdEWXboAZKr3s/knlYwibSjCf6tJxV5hdTmHiWGo1
ss2JVgR1+j8EeQ3QN8rSI1TbqxQ3gzs+leTefXmZi6MNSfvH/6wN6T7L+i7KqebAb5t/cDb/w7/8
j9qcyef5ryZHNz4un2QS/PqL9Xr/8//9X8v9y2/502Dk/sHuD/MpGB60TLaD9/bPkZF9z6K0A2al
DjWnGfCVvxmMrD8k+TpA0THO3edJDHL+HBlZAcZovEX8Tum5rmta/9bISPyzuw6LtcuPZQWAHvmf
80/W3yiCzxPnVr7FucIUAo2S3kW+Hd6imixFMGDuOpa5uuUWLoOpD7uj54T2ORNgvpe0nqRJ9WaO
OGwUJBNKCfI6RM1FpYVmhYtpl2WjsfM7m1O+hLmlhAmWoK2Nm8vKjCD7Wn21aTNslZ8aqz63ZwVc
e0i2DN+TA8S44qaMeLyAtUR/m+dd8wUOxt6JPvaRduTWleDfkEe7CX6UrhO9zgaSQ4p25SzwfAU7
u3Pu2RNeeZ2dzPw1BSiUkdBH9U/oQxl4yLvsQE+qPSRAd/dOUzEHygglLpQE6tY0d5upYxmkyg4j
viLt5sciGrrHuCts5P7oCBfFnKr9lKrixdLCwc4xpUhMwD0QVgsSD5JOXL/H7uA8FOAnV7QJ6Tkj
fPki77Hsi7oU74bllcxTuhhMCkBqW1dyj46pVGv6QU3WbWgtwMfGq6GOnG9MkcnFJ/Wcm892VnZT
wx+MiX/CyRnJJ6fvwrMoKTpSvFaYp9zq3Y2nEEr3VH67c/jbqzrnc1DdD1K3OTSnubO2wMG4q2I0
uzfKkIASbCxPwzAEOxMd0rnr5vSnb2VkK/AxeG0ki4ypC/S1EpVxQ4Pqs3EgKfW7lF2FVVeTyjtV
gXlptRwxGsFt7EInOnMhh5uyMuW+SRBCIwOv2SBYTKasQDTQFVtrCREkvlgJadtxce8wwKFQjxgl
WPJJZNkN9JK+ANlBX1A51fxGJqK/jJyiejM6czrfyTHbuG+Q0sClJGquNfloi2oEa8YvJTmtVruy
7Z1Vhi69WVYw1je1IAF50Db5mKatLqnTInThgsJNS3RNg4v4OdBGvynTLP10FW4Et4ltZGoulC1R
Bt4TmkikmGDbWfuZ1apk10LiOsviHYc33yxo00fH0fOVeCR7VQ15TUibe6uKu/l2MsFIkjxcxma5
QjLpPZd42LYyLYKtK2p3O0Yk/bSgrD91PE4oHOPZfyAWS/3oFTsLPhcI7PvcBQGr/R3MVXxAIguP
ZZzczdIoRzYVHp9VyexxkQEN52kD0h0yXd3YVqV5PkNr57ZWzo9fFeWScUzwmOBmh+mD086CpLEq
plwczQQTbqY0gsm5RYcAQj4/l4kVLrSdogah6CXI3QuecMyYa51l0dGhQGPCUswbPkX52sc8mPPT
9rTbRB4RKgh3Wq5jOyM70B+RNDKnfidEPDg3/oxlx9X6gdkrsUFkLNyjDoD6lDJeRTUvflaOCnxQ
fV8BohU5M80MoTw6wwHFUvyUOZ61aQmP2HJmCYIji/DNBsJDVoTtbZnR9AezGvNDng5IYGsHbUBD
F7GxYpZfPDpYz2LFFq4wZ14LsFTAfM1MYZFrpxTIIFPibhE0vvoMMzvdeUFHLC7URuh9DnCgzJhK
NPopEhkztq+DGfYYCfo4h7BGEiRcMjd5r6NsXlfK0U8pZ9wCtZ8tFmFW67OV93x0WnhiTUxHYPKk
/K7JFFkG0+BdejD8196uwmABtJ2Y7TZn826PEnHL3ObXeYiDJX53nw7X7beap+kQo+1moK0tCHIJ
YeKhXa070rd/zQN5RYjMxXRqbExdVj+4n2liK3B+s4wBd6kO9HyrBec7BpKuxI29jLHuP7Zt05x7
oH9IOJJPU4yHPm+AEhhTcpIpVY4aG3WqDTM5sP9y9kD89Ypgx/hVl7Xz0eN+tZce+tDdBPtHgrJD
674AglC+j7MX4YFwkx0sjvpWGF77664Cx2QIH2TlzU3wGM9jtO+GZL6kQdZuLTl2KDMn783MjNBY
B6qX93M075c5AAoIsKRQIjEEqwH8M9YPdjRUp9IHaIOnJGv96IU1RXOtQGij6EMrK9uaPrEfYkq5
GLoNxxaceOKz0PRqXXRP1L7YSSaXgTwa9X5+NjsTkQ1EA4UlpYcsjxFiIA8N5PsDcvfiVI5heq77
1ACXZk3mq+hcwFQQ77ZFldnrDhIwKqhcrGY/9VfdgFWsqFjLyEo4TzAD9U+ECJl9CnPyfJfY+vNj
zSdh5zHdo7x3wKwyJPHHBRgjJOpx5aDMkZW9YKhaAMmd/E0a8N8acP67LtVVtaqciBMV+CJCWEyv
J+WZ2Eq4N6MMcmmRrbMxMfdErZpriTxwhSZeXsoIpUacJj55D1Zx7XtNj27EU0AWRhP9ECIBdwCb
sruUjioPrerEax5W1iacregLSJd/YjYEwavtDRpFO8j3QsQXnAMXE1X20RgbYwUK397B+DYfhtrH
k2arYesID7iRr6LNyPT3iHa9pSXpzm7SYLNFXrztgiZ8Z+ZjvRN0gPkpnxqaGyPcBcr1LtkoMTZn
RftCtEH+yhtRHVhUFUfL635aGLxhZ+DEc2ZTHW3VGo9B6wTbtL5b1jA2IlUdlTyhzpsRt7hOwjXq
46muySR6T51Y31yXWojPj1V9wm5FmCOnGBMGPlpOnWA6UE+Eayv17dswTZhIuKxYA0dW+KhbN9wL
MnRPLcmmpHygmTTSBo0haLO3UrXVScZ+/RHWeKVwmIXs3NzK2CaVrnY6nowtFhDnNESBsWEJBqg8
n1T1YDLOuBvC1LnkRn/wYM2fCxI39lN5D7hzlP09805uA0qLC3I2yIamCM86zKonUwKJWIRhpR8L
ZnKrNMKxaAmHcNPZyLPPKfN0shU9o/PM7PyNb+TIA9DYI31RmtMzaqrXwpEBk8AueqhAMG3DOUMD
WwTGJW7KhDGAG64mgh6/siBzH6Spu0c6XFRaks1R2w3DPhSSc1uEw0HTgz0Vw2gdMAUD7QwhPb4g
Po3XkXCSZdNUjHxy9dAkzqb0Egw2SRA9w8KC59mMWOPtPlwixJC8wYMkf1V667RS89IwlcKfC5KN
G2GKN2hgwo0gY/wLcJo6RAQHPQ6z26znu8ekLcvhBaMUWk9rYAZkVc2rF/ndOhiScU90eXHFG4+v
0oyHz9xrob3ktQ1UPozr7smsk4EZEdfvMtJpuCkqzNkQgNNDapNPsWjB9pzkUOvflW84m3kQOF8Z
Ga1qVFwAuVxTbgjlDLhQTfOqOMQPiRdRsDZJUV56Aip/BPFsrhPifXZp04zsOWPjDSti/97CR8ba
Vdp01cHMOZeTubWwKyNBvVKr4L0siNqbfCa+ixa4fYaip1EI5qMxPlbMCF4yj9DLXEM4ZPqIvzO1
5veSBV+0sGu+gmHA+XLCprm4aTCe4S9XR9TmgpB10GNRPo3bqvPst/vkz121oeBuZsZ94VvINeBV
hl7eYJaog2yyM9qaEJeYjSltOuV5uimCGepoGLgsh/IY/h40Eh8Ao8Es804UHC9e0fson1TyBCQ0
/K5J4sW0orwxXQC6H81lQV34MToSaCSisB4wtt+ydGCWiIw90/kltpgvLKeIUJ1BldGKAci8Y5oi
GKiCiImWjCTfRzEXL5rWiuSdHBM3cPK/gDMhKtt5Fa11ztXhwlzeemXkPtb35JIsUmLf3iFLNPY5
C3mYnXwOo2hVFqL+HJLU+7LbuXzlLxwcw0oUe88Kh4eBijNZmm4drkrXiHYAyrMnGecEZ7hu3FJN
pa64UpCNazfNjIOpkETlwSRWwqi4zB1Zn1A4VzCEEv2IkZpNEFmmzLRZ/zybsYx2rC+H5Sg4kByP
fdGicRKSVwuzORZCuGcUBh0wYiRIliwxQ2qRrLXvNj6qt14fKN/rjaRbvKKrJbOKuEJM5FHtvhZV
buCBVOrhv2Xo8L8IrSZMYYFDIxHtXwtWzp95XHb1388d/vO3/XX0EDiA0ghwMG3pOg7KEOYYfx09
BNYfuMo9EPbMEgL379UqlvyD8QXzCuGgVmHIAHHkb6MHBhY2J4pp2nxHGGv/llqFrDrUKH+nVvGJ
lJNSeh4/Ast93/2ngF+WMzlDYx3sOqxvACPRu+P3uydZeTSqWbOCKUDLP5ZErCN/7eWIuNROSJKQ
tLxh2B4JPvDcgKhPNkUL1LaraHbksk4xHoeJAeCUQ3Sv87fQKJ/Z6i0Fm9MLa4iSZrCYKXTQoU0J
u1ODzPvKAcQ/sQlb2X10JZjMWeWcQotomCBK6BiNw89xLmckYgGY6XcEG8Yh6D2DUFv/VKRzvQvt
9FaXnCO189ok3WPCnnCBS4ZgsnlNPhQJgZ2J1S0t34lBK/EUhyX5GmIfU6I99lYltmZKilviVMs0
SZtb8jHbk0sFGLGoa/zPsOU6FYX5YmNuyeNPL1fGNdMubWNm7BuBPccqGvEkq2fB6FqW8UNPBck1
Vp9mtNeq9PC3FtCRHdvE7DOyKetDeKsy/I2svFu6TdOuBHLuZd8h4cs6gfpkIuFsdpVJRIr52NQq
xl2BHJ20Y8q1Nnq3g+1cP/thB6VgqjLYsEPLvPnuaHNh/tYVPge7pxKyPlBQVjfZoZ7DB8mLP9YY
MVnidH7nb5XuTRghvH44+r3NfGJpII4c/LsxNrwjgUPEHYNwbiqm1xoh4VQ8k8XRr1yvkUtIqXD5
5LBSWcotVYKUBfbxkQUIF60iVtu4tKdlCC5hMXl3Hi/W4zEcjQ2SZFbVFUom32KH7jV2Ac4DhYqt
mrcUqzpo76C/kfKLJN/RxtJUYl5ZWfitC0kCX1SEp0D7CFA4ulnDKveY6fJMqmCwaOEDLMq2fBLw
ulZTwz1rJarZxSDoVkFFTKYVa4gu1hOzjAIXIpfn8ELggHW04Kxv805dFfEwB0T9S8bqd284WuQo
nrJNCKWEfAfIZPIQpS1vVEoxVmPj2kxQyQWClS233zauyH1n8I7SiflJorNLlBR4y9wGoTsxdFGL
VbV0aP1wjBHYo1lQDG537ORc7Utn2EWugoMlCB9UyM6OHbV24OtbFjhf/jC9kiqVb+2wLLa8a2oz
8arwGUMGHaDfWAd1oq+ye6OPHLb+0F0Z2rG6FSYaBxrLwO3XEHUmWHj6ANn4Qvur3wBvZEcS4cpl
ev/X0C27jaycD489/hqTi9g35lUSRgFVC49aOSWYAAf5SrmuPdA2PpKlZZTQtPuygC3AXxGpgUmq
QIhoqovD+IgsM8JlPP4cEOetlLKQs1kEvhHXtZNZis23wPRfQL8e2lNl9ce061fSandU28/CadCw
4F0Ed77zHe84y13T6IfC5tr0IuVRV8H4M+0WjZdNNRqOryFanjbvT+7oXoqyfUsJC0ig1u6TLD/5
umB/5EUrLzDCPbspwjp+VY5cZWi8F3hgCRowcYOAsxDkqODTceWjP9rmgqCnmOiTQ963AJlp97TI
GfpYyiFmUQ1PwUx2gQy+Q7YLMH1UfGWhe89w0OVpDhLvNbALXq/onDEEPbqmgEkn+4mchMLedKnV
7HzT6w94LfqDtGB4J4Oz7GK7JsBkgoCgBGakwTg6XTyRSWC6u4LN2ksjA4R7g695B2PKgJlUsyJp
Pw0v9jaSfReIBpa7qa/k2eZVxgqIzx1rW0v+492rmRIKf7Ac9LeLumguhH5mnDYOn6o1YWgEX7De
Cny5LLRJIgQfOV3XZIDYcmc2BqGB2ZPgaYSCfK4q9aJTA1tbc1SsXtC+zcdarScDlXrGo7AHVowv
GcOqTWUNKHBhVFpsfSv/7BVmaJtgsC0UoY/KGNs9ZBZ3XdLWLqpqnHaxSyJK1IW/J9M81JmV7auE
SaeM7ylhZvrdwF8sOcOJNYCdLyPNH+l/45G1FtFoPjJvj5Z16f4qQ+QVCiXOCvEGuvgahLdL/Ong
+fbaNhxziT5N0OGVexGW4dtUxt6+TvsS8aYdvrk5tAoF6riJ7LNb/hCZDs81UuKVNY4znrD8+060
/+0zWa/7n5PVe48BR8B6FiJf9yMnB1hleUL+mUIeTlImj2m+HX3iXVCarK3S8Ja1NY9LcGBIVYLI
XjG0OtpVwitl8zSbdB7EpFQ2GZYw6g3GgYhgGsYpBH5NuFrY+0M/wFwaHg1Rpyui//gkKap1NxPM
3AdoWRnBDGbbHYzSmbGJU1Kb5UDB65OYOPiCZzSxYJqIfRY0PMgeakHMyre0IdskQdnC/dw+2GaE
QZ+lfe0h3bSY9VMcdx9Z4f1KX+CD8hkCZGTZ7s8hNRi2IhhQvp8dcq+/oJyvEcesVWvni4lVYkk8
HVp5HL3QH5yc5fdE24ggEQ3Tys0pkF2XqWLgO2ptmcaX4g2qRp4F5Q0nbXT9ElXJbWxcMGXVDcTz
xvR3URxzFkZXxtp8BFOgDfgezCoFSIFFg+8g7fo4MA0YSuc5RwRKLFAClCJNflrduE2gudjNfjbJ
ii+zfdueZI/QqpIF3SNiOVMKBtbVJwRpAjfFhtiVn0YtH2xQaEREU5PEtb80SwFPfIuZjjX0aODT
MBmS2CNZMWWHehZFKXB9prGbqesvMastZmY6QWepfpnRdByb5r2uW3A1nE4zAEeOH9zXEfybRYje
+dRT/yx8CLbYmokeqOWNeKZ3LvXvNkKRNmOCiMc6vbQCbnRgGdzOScfVnTSntoq3LEh+owr6mZJf
lPQWDcfGKJCSJRVpbaqONpntLltkqccoIoeeqaVIWOUSLVgtESBnFJHzm5MYZ0d2ZMxFTPtGtzhl
+YND5pvqRvOsvPY6R9jrrT44pWb/GZod51pjHPNiYuRAb7YgiW6X3i/aLK/PgDOHZYUatDNvbjKY
C6gpj5BceopGdZuLY9eZ+bJ13EcrFQBlVNIsI15LyXQczwnHsIbu1owe3zvqVlD+0WUaWhJH5O3t
yvuYKWM2BL19xUGzwG5/SnivVni9WZOXzz2oWRB/xB75/tmgv0N0x8Ko/3JTlHlIdfgrVtOmvGRI
lUGPS6S91dXp9bhzyuo1LxmRcR9mfWkuBYllLIYLjpp2uskKdjm0waUQVIdidFdpK2/oO8aVafMo
uXpppQQBorlbkEwzLjyuXLM3KGmj35R7ovLUeqhltpGa5K3ZTi9ZI/m1FoWfGw/fbame85BCIzPm
GwN5ykk7O/Bl0DmJD4oNbltkaeuxFPvcLpkXiAKJAVUQSl0PIcc9/gJiDXIYpj9RwI9QGHN2YK1W
rj0HyoJZ+i2RjijbyR5Hc1C7pNjpYJMqzudeLmaCmr90KY+o9LpDVBHEN/renfCZiqcikDctfAS9
XnPWxSwfdQ5ORDuXZCa8Aza5s1Hp9LudiT5Sth8dSt0d22helL40VozZv6q5PwpBUdDbBhmjauKh
HbxFV7wFCkEHkWVePHkLp0LlRwP2KBqzXmVzDH4/rt4pmqfN5DVPDtEqgP8QsgkMTnpiS1W3V4/+
HcoiOm8dbZnb9asmYXFnqfCNiNvTILKjuONghT0Nh5kEkwWhENMGIz0BSdmvzjHazUSwpNUWSzyE
GH7udbEeP82uXbjoaNeg1Ym+uYuw7Sr+yU9xrXGSy5AIhFZig0TqmSy7ObjquPvZOjVqVPsBVXJ7
7x6GBavf3yOGvO7s3YVNlZzXKVvGTcatsx0ohEw/kWcM3fkKOF5211LpdZ6gq2Se/cZuEsMoYAPl
bXGSVStXh59uKo912zon1cRvpP6GlyAy1syOY2ajdBiDOgvUcBg07XDpp9HOX+qAMjLvA7EYInw1
PRTBWTufd8V67dQPcRB/VH18ddi5sLggn8vOTs7opzuexhPKskMMI2QxZlO3MrsJOWlur8xi3/f+
vJ+j6aeBzIONicVEiWE+5c64iNw7KNL65P9vMJG2U8t9QnvFgWHHj3k5cj6sLfqLhSAk8GTggGIf
A/YppRgPs91/yzTk/z8SLGMOBgj/emCyi7PPb/WZ/p9b/fnzV6P+YXLy19/8p2Ij+MO8yyt4BC3H
Nx0X8cWfig2g9Ah+HWapoCq84P6Vvyk27D8sKX3I83fnz58DE9v8w/Y8F1asK6SHcejfGpig+/iH
gQlFhWXDgbV83wv8u8Xo/vW/Q5iDcWZNpiOTZguuFAFY1clxe381+VUBkUKEH63kUAqKFHxo1MRE
2oSY3RAkO3sKHYeIbzu7O7UHxr/8+vq3hYD/aajHmhR1tjNMvQuNKEyQjTZP4xpFFSANm0Ylb2nR
0B9k29FFIof5hCUKPqmV7JzioEZVnTwSIilwFUKFLurVRxwr+qmkd8h2CAdNuytlsrUH1VxxMDA/
sHv359Sb/WaAnfhlZXZ3cXXLitMwge3kVb+z8nYENoU+oFelc9Vz45+MFjAjUgVgDmM/zKsADdfa
nslPQy7GTHyoiLzJREtu05A5xEQSnvGMRAQSpk7pbMc0zlYwbfyj3wR6hzFi3tNjcQpW80SQXGRk
T60lxaq23K5GupE7vyOjGD6mhOB4jUlqXHaNJV+70YVvq6fyt7rTvejK7Ie5MvpnQsrIcQMqx8gz
hsBiFOidyZW/IuJm1XzfeTg4PTZmradHwFbu0isoo0jsGrlHpzx4iFuKiXHI9KUfcjgNCBnjLXJr
jk5KuNVYRuUjSA+1MolzBRgg9HdGVvBzUZkMQUAd2Vc776HxGaaxGVmlk5fXBOYj1lb+ESCKIum1
GY8kzLknyyWBSrPquHlyIr0PpJC9CR23usvCJ85o1C23bpB3f0kV38yqLPvtKKJpJ+AnH7tGGHsm
MRAdes2iTbkGSSY+EctlmJHbrpRdrlz8GmvFM8LZTCxAMOsG/ocWKNiqCFZUH9XNtfTsFK2sIL5m
YYW+y23QZMFHVzbDb9mw3kFXaKbklVjOeBjCoLiicK/4sx2H3JCGTHJWo095X4YDA6MQg3HnzsFy
0i4sBVVg9Lwj84JLFenY2HkgZONlYcUMGXgj8gcr7rsPVfLariezkNemJJpt5TWl0y5NaiTqI4O1
2SJo23FnWPXkLfMy8r802RZQAMeewGvbbCF8dY5Lvdlm1S5rSVql8DQVG5sUlgkjmoEQKgaebKJj
gLltXuIfYxp4AGIKS5XiKThg68iZ0Lt0PoWum5gUMNP1yRZlQUqQ9nxE+cNULzDGfRDwJHLPmcug
SYuDiRXiJjOvxkTldBBeC6iJDWajcyhssbPboiX7OwMkYnuQ5OtGNVjDYvG7coL2huVOfseJMVxn
wrBe6Y/bJ4ufwmUamI6PnCbGuMpMJ766IhgAoMXKvkB56XawUDUJY83EA+hYBNpxHMpbNpXqUIZl
dmmRq9+5Gl79hTsi3M5pVR0nT3jvaEHlJo6GEo5s5PvrxLesfW2UxAmqxO2fI0K5pzuOC3n6kM3P
c2/bG88dnSdad/c23mcAaT8AaEmGOXkrTJzlZEua9bJkeAkMMwLmmhX5LrAaSQSphdo2GJOGJpna
2e3v8qa4mNdW70+bHNYykh2LCNJlVhnOFQqw3tGkuANtXuQhdxe8eJNHElAAi4Myc7Lsg+eW+qiN
ieBW369vHhER1P6Era8nFBa3ODLMD2Ihkyd/TgaSEqzoqJBwjLxWvvsQdubwkoaFs4G8B/7GrrP2
qy1M+Z61ZAi3pR5X+DBcXOR+viMioVsbmLePVhkoqEJem64Zu9bXUKBOajCwonUqrPE8TXl3ADUL
YiIG7dQOjD8FXSnsNtp0NCYMq5gRRT3Kr1FvJIbX96LRzqFI7HTTant6E3owWFjOoCuGHD2Cb/vc
Cr05r2YFkLKrgnpH/JfRLHQAtMWrpX8ca8E5Bj8uvXatE7EDrcKVhYGtWwmnhCxeBxOJ81H2PXAh
vIVUwb90W9n0dUG7nl0gsiEZHnAevJJ4XOnusdGrRQIdHYQSx2hggU9hl64ga5j9CC47kqEke7Tq
hx8+I/5nM9Ty0Aa+2uZJO+xLwCzbuDXCc0HIwAEK7Liz3Ei8T23XPc8QBdLFMCQ1U8nyRbZwEhYx
BpqfRJ0DykVR8uiURfuQoMsG/gjVDY5hbhSPrtFbzzMQi+MQeSqCQ5RiisU2RiJqlfNOqjQH7MxM
LH9LMs3Elpd3E2NB2NkTKRHkUkm8SL4I+pPtqfGd1Acgwl5ZH6w4z3gUmvsll4YY/f3kmIuBk6gi
O9aBFEp8ShXIbQXZZd+XMxgp7pktYydz17EUkVDfrATPrYM2hYOY0dpd54ELbjyx3GNHx1fOJjBV
0My8shzL/v2VQYfPnlF1d/ORs+3Tjk9KdZeVoAeNX6PUoPDGZYzPzWYqXC71HWoFdNC7iBLHitHV
/mq+q1ZQzVTr/K5kmZT9H9Sd2W7kVrqlX+WgL/qOBodNbhKN7osIxjxoCilDuiGkVIrzPPPp+6PS
7ZOZ5bLbQF+cBqrKBdvKCEWQ3P+w1reGjTqrW/D0qk8AgWjWWl3UYFtQ/PuCNTqQDehNiR+ay+FT
MiM4ovEwoIy5aJZEFyebNAWPO2tt2Gjbrj/rb4KiQ4rTfspyxKdEJ1W95sEpOQxVVS9v8lnQI+I3
r2b67lti20Oj40xgNxmcylkGVEdqfUryLP8y2GFxx7QqWk+fqiHEr/ILegPIS4ALiRxEy93lhb2z
ZslRNYuP2qKjPepijLCokapqy7KnuelnxVLyqV0qOYDHwp8OIYmYeChipdrYgcqWCrK3eAbrGz1l
sxaqUWuxq2d9VDgrpaxZM2UHQL1bL0kx5tQ91Fp/F2btJfEwZNKzT6cwKqz7JGeDgtpLeMQIKpjf
PlVa6SzYEolEHucz+MOmAsNvqNT41LHhYxI9C75GoKArrEgFR1IRPEyEfS5KgpXI2gv7jTq19rEx
QEnmTdzjB2auaVvjtAzZf5MMLAy8Km2Y9PflMAyHwYIwCmyx+lAngZMGbBAmuqbdJKD0TqYW05SR
kwe/Xanih3IWvAG6i67lpwoOJ14GKoFbeNHMMrlYRwfENBTp3CyiM6LcuGlywMizEyGB8l6Gr4o5
K+/qWYTn9CDWiAQR+g6YuQFsVYmIb8mTHIsSwZRR5VYC+B+df3QYs7Ceh0PMoZjfQTlrOK8VNunb
TAcyCBpQXcp5isx0pyjcvp/D/UKjPDux0dCRjw0GPTW84VmKL9qcxv3kN84ysKg54VZ1lyKys1tk
oSlcW71Z0q1L1+6UaRUOZjAs9VB2+GqjZqvi/ToGOFooq4DVEEcUESpeKricGex7WbbULHt4aiwT
qQYDEPtBsfxwn5tj8SgaNqAiJJpUHS2WiSZB2k/k3hI0SATyl5QnGDUG4b9lH06uKQvm0BCltmVb
e25dMLFYp3Xsu4kH4gJLu/fQlEhrGwXHHkJMZ2tqasqAKHhCq4tKpmuSB22OwBNVrxxNqeVPelDB
PIW1Va7rwIlQyf/Rn/1JCJYu2TX/sCH+14bnF3E6LKqp6O3Gpk4hnbphwhrraYhCEQDvlLB1Sqp5
u9Pp3YKzH44uAFvCC7pLx2tBJJCYTMv6vjM0KpiJfDy7L3LuB8Ig+6iEp4v5koo/PylESKN9PJUj
TRDSw2FXddkp6KJoWxcwjVJlpplbDoto2OmTOmTg+o2t3g+XbpDXTMGXlioVjJmhicuvJVxnFKFl
vTSlPSxjG8CzVYITcRiI720nUNZ5WPdrjEfZMSdPxJV5P8ebe+NmCGp5P0xG+jJoYfBeZT1GUZ8j
Yyw1mDYTmja+nuzUIOw2rLwFO6vXRFQV4fhFTAMOlTYst4GFLb6vhNzDUXLeY8VqOY6C0SMi02Mo
M5NlFxUy10epmd5jGMTZVWVn6iIiUYnoDtHW5+VyRBh5NTgld6OuEuY0H+LIddBwh/YN+PB+NQIf
3eYBwE0OfweIvzmswraebs1h2DBxa/DBDYG2YFY7brwkg/kISbt47KY8/9az5ztncV/vISleploF
lUmPB2ywFNpCNxER0Z2wg7cpLanbMMXKFbLNERl4GnVEY4HItrj8rgBhhj3FSbPXmLiHWnlT5VN/
BZ7GngcgGJqhSH9LeNYBQ6zRF3gTkZM2a94bB2fUfOj59qEMa3Gc+kp/sBCgYhVii4HzroNEUUcx
4n+V1Kc8IsfJIl1qW03yMiXKPtVCSXB1HRDgRYZktq9ggD+GmNzeyyoL7zVs27h5EyLQGs+SS9Tn
4W6IlPJNAY63SCbPAaPbqtfOn80Cc6PgAORzc1TS21hJu5OcCEgQSmdujHG4+Jneux6NQI1PqHDW
RoVRoSNpIVKxH5GjmF6EmjSLynZectPInlOKqh2C0hx6uExvwiSJWObYAUVt1yCzDasI0o14TxOW
1D5Ms5lf+02Guv8YNH3L5ErDykVgFOPAzifESk2PfT457yiA/Meh0+AEFBpnIDZtfUvaPTHWfT4Q
YW2X9SFOdR4SBnP3TFWRTVq5QAUnqrZ4V4ropmYJ4motLKWWnc0ZwUO6hoM8pwQY1aYw+C0N3Rq/
WDqXcKg6yaP5va9L8/tSH8w1Wuz2MZVRcvFq0uP6nhOJaEAWDKIcWQQm/mbq0vI6G8ue2saZ1vlk
kG7Zjpt8SoPV4PFtaTY+wSAilKOZmnhpKh3YiFFrruWAjqsMIv9sBrGJtIqBSxxp7bH1R7H2kjYg
vCbvT1XMpVLQzOsCIVsTc73mToYkIUd6IRO0bEDrvyafD4lirMUqjPOXlKLPNpn8K2wzq0GxgcbG
t6C16d9KG6ohcsZUDHKt1IRhJwPEKHzqPLy0o2HUmyFWd0XCKLPNrK8ZVDUkCN29FvNAt9nz3Otz
M/43D2VmXD88k6VAG6QTyKUamqnN4Jr5n/8whPIk3hD6PG9DuMA8Kk18rOYEVKeNm4Jovhm4BJZ9
qq8MQrZ1zaiHMyoc89pMXf9BIdq6WZAlB6uyq0f6aeXQNvEYL4gqD1BRlESAk/tWrOjZRbpqEH94
C0qd+D40KbVOSDIMscukJaxdVDbJSRM0VihZDM5Nhtzx99xOfGYkZv7ZGfSLSEloWKPQ/Ni6JlVH
V51fjiBQpLrnCUAhzG3rlSki62vld2xAoRGO9C3w4Lhh4mdTz6pvVezAo0A+qtzVhKE8R6QlES4m
TB5CIeG76FoKbNWVAkGjddSWE4vUHB/qcoDaPcCYAdrNarIdbFB7H5pYPBc1W1ll+c+HxP93E+A/
DxX7L+jT03DS/aVPb/+apu1//PfXtPgf/3F4rQMeaj+NgL///B+mPSnZUDqaxvdvazoz3T9MexzH
aDmlihJOYMn9zxGw+ZtmOIQI2TYJpIyHGc/+n0EwOafS0jVGxwz+iRn7R7mkYlYC/nAPKqiq5TyZ
FnO99MO9l+lgUVoO102lg/ShF9aeyllTjy2jQ12PDmzF8MV/sRMT+X37XYk/D1qGztsxCSnXYyDN
szVr9wFeqKts1vMns7Jftb2I9kq3U4nKZRjWjoRXogQSMTAwGVTs5GuUeTPuUqSLC2xZ2YM1N5t6
3Ut2yBYNqKlpRw1AwhcTliNljsN6pcYnktiy3TvETOEBZpFkzL1tijZrn4Z0gkUeas/O3ANz4MjQ
FZ+tcRgPztpmYLmJ5845m3vovvdLbVl6fvy1HyzjHGY2/bZKw7zQMW1ADpwb8mZuzYc8xVdBhULH
DiM4v0xTPdzEAAo2EpHGBqrIO4KD+Mzpk1yVjDDOXML3GT+HAWDk2wvS2IEMprI5TZPAATIU49nR
rGCHrtHYEFwRbrR5zhDLYLy0sSPVQ+3XnrEUn5OJIcaustASvTlnlUABo8Phy5XeO5jzYAMbGBiL
AOE3AIFmFc0DEGceheRRFn/Rsi796oHdWOHf068jIJ8nW0947MgkpVFLnLZZ2h0ecVpQ+CrrAEKI
uiiKMGCbB7mDRAwllcOpMVEUuBbP3VvMmQgcfUwMT51OoArjRM2863ObaZ89DI+66Jyl1JXqwPWb
v5I+IrVla1QNWZVYOKGI6neG7Dwf9Vmr33cFWkolyQGsd3Fi3CngRSiwnbLwH9N6NKmQ8Y8pCAdr
/pw88ZkCBXSBHMhlcGvqTEC1oqJ7zuGrEmUkFZiD0PeKpR7Z5qHsHfMg+NP02ypS89c2QgmNtB9I
K+N3a7xk/ixvMyf1GiCUJcYHNOJqLKyBTjx1AKd0WsDLa1wNwcpjK3Avrdp75amLp6dtTMLj09CM
XCsF+XhUyn64NWXT14vJKbQQm1oRMSawtBNbgQZSoRd+HTwOJrUqyYpj9wmRhlCOpgWVSXjMAgmn
p2xqcK/fYI+Nr8YYx0+yKwy8O2Wkf8NcwQ0W+DAz3GoIFBJ1LcBAyAfTcnxLu8w2XNbNEFlsCANz
TAfB446Zdt5aV6Qtbi3EeSSb9vbkv7ZxUD9kA8K9hVFQRLKhrTN9FXHJwHCWYfXRY+Hb4W3S1LnV
9yu3JHqSNB3VA2c9Sp9sn8Rx7jurQ+QB+bIGzOkNgKfarLlHAUM3ReD28DSQKfsakIr5wpCDiC+m
uXcttJhVUnXOIRvS/B1xBGErGHd1Y251+dD7vNcOHosWGwOIYm+Ew74Ac5SDoTOJhHFnFm0GyKTM
0kViABdZQnU03oFS2d/AABHOpMQ4R5hthhUyC709RiyPiK2rWMSwIRjFi1KNBvGvYSXOU5gS1qFZ
0Y0kBBS9U0zSZ0BgV1Kir9cN1diA8TK2XqR/Lvuzpd1WjILR738Jai+pyRmLGJUBFagwEQSD25TM
LtCIMvqhrM4ORRKRtZKUUB7Wtjrqya6z/fHcGVPRLTG1lQm2NzYFKy9p1FcC7vyntGodrgbVRrmW
3FH7xLTSpUqRJ0CXMWuNFqQbZV9s1M4E5KmkT7Wt+GoWCjTvHEnWBCMNNJw5XYzQByFck9toELW4
1UOFjJ6uxmDqe/qqZKaOiUiGp8Bpva3lD+LZiPAqs+4yuw2zJ8PF/SFuxlZJDgFe6lOH0WAR27Ri
IkXPbDisk3qut2Ott8q5NHv7AUaUPIqWYAHT6ccbox39Bz/i31yQKojieoockhqIrdtmAb6jspMZ
SjjCKB3hpTeosIxVz46C+cWU9DSqJaLVslHMk1NWtulieDGeRzEC4CfnpcQJ1dwNgnG1QJ9pwtsx
mUAOrTAuHNPDSZt08YKBJn+c1KJeYKTFUDSUlvplJJk1OVZDz1cQDXnwkUSmZmxIjchuzJBRGioB
jTFVXPjE/0xj5WZV0y8RZg4nU08QxTpQRtYZtCuNRq+Xd+lgyGNSkZZg1TG5BNWk3HvJUKPkpK4+
D47W3zRBV9/VVui9hxXmNC91/EcvaMy1VjLRAU8XVN9U0wiDsy7Ji1XZH+zatjSxQk/EtuFANZdZ
BDi0Kmp/BVWEPMW6zc6Ir7sveu1H61Lv1dshLPznYuyhIQM4QXhJMo0KVQO4mlGcVTID8NjxIw9G
l2fnwG6GVZZCY2FdRatk1ob/IMoGf3oi8vpFL+1+NzpBDiGbFY5c+izCXjEPoanMHN2/mRA9Atlt
wwiUtslUvbKMXeVVxIZVtt/vkVTRZqbgIh1FbTfVFPY7qyjTr0pShTs8ufExLRQIpxhk183EKLNm
lL73/aZ89DA7L+sgnPZhC+7dmK17pgenW7E9eakj9NXBbPGb0lFxeQShzz3ZinVmsJDtiJUQq+HT
I4hhRR6d2Tj4zyviP691f0RS/K9/WzT/V6yIEShQnf4xcXNfm9ffKRXn1/Tb//xvx9e4Dl7f+2/f
ip8q4e8/93slLH7Di+IIVUW/J+EF/+EhkToyCSRFKisTKmVb/Ce+QtN+k+qMNTXwn9iONUMlfq+E
7d/gWcyZttJhBDdTL/4JvsLg1X8ohPGgOA47QlyolqWjaJs7gB8LYjPvvaAyMuFafbp30prIHTsB
TFW9NDW4CCFVly0qTvOZfWfjbzAZATCeUI8ED15xtrFdrs7Ey4ybKNQRxhF4sWzK5jbitFzyq4RM
5sZnVtLTokXJRMBfPlt/zTvVia+9CXywG/d0BfoiAxiOXFNZ6n30Pd353zahZBD/+lvaBv22atgo
3Wzxy28ZEULVsGEXLsmqrma2ayLNsqq4pRBd/nAB/Em7++sr8T1rpsXCSeM/QswtzI+fJ5sBg8lj
Cs6mYVeofiGR8mZscrdh7vbXr0TL8+MvBfBEzM/U+S+GyV/mFuvHlxrRBBLRXipulPjJUoka0D35
tEuJsm8IWkKFC4utQwKYWF0M9YItPIj9bN0bHAp+GcAy7Jvt1BYbnmXP/EuXLEtPbUzMwtixm5tA
KClM6yz5ChdH5qqzbFkOo+cNUC7X0dchK4+jQBuss7lwCYwLGVK29c5gJ75skEyuBEeOi/D91eqm
57IMXxBoUrCw8P+bj137dcrAp2A7gOqQCOHJwlr884fhmTLoRkNx3NzGBgPHYPJLWN31O1ZfvHce
lpprkVqvit0tif5YIG8gFqpL3xO0uH/9xeiz7eoHWxbfiJy7Xgz+6qw10n55L2MwDOS3MbJIGkzZ
tsEgsSmQlSiM+fAFJl/hfgM1zDe1pm7AV+Vrs8MISB2aLFKHHqGtHqIhdJEnbYQvX6fIf0lHbT0l
5v0/fKsAcGyGR/S0qpSz9urnjw34qk2hOASrQHjPsU8ailT7S+BY0HPhKRZNeKnJFYwcazsNBCiU
6pMSABajsFigWXIBvrudNi1ko8G5TwJWONalZzG3+Os3+i/fL2/UMW0d0g83FdKyX4Zmpl+SBR9K
ADdh8hCiFtsYRvVGz3HTm4SremjZdcUnuWz6sHT/Pa6ml45EhREgeVv7f/Nufp4eSB7jP70Z+xff
nWoVWpLIxHM9FDHAkNnda3TRxoIp2Kb+25cT85384wU1vx7sYOYVfFcQP365oCRqNRge0nExtFJ7
+KxgsNm6bdpzXYgHzU8I3CSamtBB7C2VVLR9zCgRAp9Xr4itSChPsqvXmkufFLY0qi+Y1GNcJ8R+
tp4zrD0zvCvs8oXO6FuD6UoxpmNY2sKt/Qq7R2Q+FFrGihTLBQYkN+Vydnu/PTChiJbkzhHclgNv
wJiQIrEfHgunrrcNhT5kVWSbUMHuw8JkvaigpmuM6favr44//Xx0xkIcY8iIORJ/fhIaalLnDd8H
c4bVJGjmxbNIovVfv8rnM+Tnr4GZFXpElSkU57L5yyliThhVMo/72ogkpFNAD1PZPQlM3UuCmFo3
zsd9QXBLNPSUjdOuacd7Y9SfPTut54zSl8qDB2DW7z4otUyNt6QfHYak+TLkyeav36v56zNIWj+/
1/l5+cOgSyVBySeyICYL2iIhBKolwJGlGqVXj8Obu7zrXHb/IUdxwJsD7PBd1+ezJ1mySlPOlqiV
1TCUxjaeIOgg9s62AIfjrZnZHpiCke2f2VbuBEjjqe0FAcNlc7bqhDwn80YUbc3jg6R5tqEvmQ/U
w1K70Q0mCLKgqHSsTSPPRQUhs43W3cXKLRaZQETQRK9egEg+i9AqF6nv70azfdKhvLjTEHQfadHN
CmK/Wntt6R8yCyZOHCRPf/0J/nyQz/c4dZEpqI84xw2Olp8/wCB3QCCJzHE9gi0ckmYLvma7yg6p
/fsw+d9WJ7/IUr+/FkWJxCuMLNb8RIz98GUxQmSlbOSO2+mTsdeH0aeTarptainDM/48gSsoXbIT
3QAXXAKVrFaQeBEk2T4TdcM4ggNoXWfStmkeBbeaM/7Npf+vN5jEsczdjGKXO+zXKhGMO9tWJ/bc
ONQxfjVbp2So9PWvP/E/u7/gifF8kzOxDZXEzx85bkBcBlbiryI8s37kFUQCNz2O4jBGDNNsWBiQ
Jlu397WsCDpJxu6UlOZj1I93Zm2sGHKJpaQHXpUTKOmyCrMVg0NIr6oX7BMFBEHlSfF3lYfOu/rl
qWBbOBSZWOMVZ6Pz87uO6e6QMBPwQUt9oNrfxZ4A29EGK+rqJdm6Gc9F+LFIQdci692EvzHG5d8c
SfOr/PQupE3tY1s4wjnKaS5/fhednRL6hI/WTQv55PVzsXEFpZI6uWtkzBrHFtHJ373oTNH7l1e1
aG8s4XAuG+Yv35gDsp1oTbbWTultUh29ByUl26UCE3FjORd0GNdqnuoUzhY202sUWq+WM7hGLlGg
KHkOJCxdVpF51/j+ka8XfkT1N5+M+JdHoa1TkZM48Sklp/z/+aPBl4XfW28UF4ubG0bVxiOVGV4t
680e/2wVT8nBbovHLDCxhU7WS51Xwxp+zHM1W5ojS9zDWf+AuzBHSq79DkGMEoe3ZB0QPjJ8KTOQ
bEX+tRr12CU0YbrJ+SeNY+xSxM2b0O4vXQsjdWghu5v1N1IYLu0onjVAdvWYrbsqXucA0jKntJed
gZvvr+8r+ScfgEXfISmQubPA3v78AWQhzCUb3aJbd/Kip+ZdqGYuUbMo4OnKghhheuI01YqZ0WkS
KpHVap1tGqjFTdXf5xX4LjXNUCXgNhx0qMsNaCs7Va+ytGDxOXW/0CBAM0hp8AXykC9h4VQ9al6Z
xkfpE7heqPA1IrV/tXz7oTOcZ00PT8A73DjRd4pTfIMilSzTyFuW0sfCNb0HEcbMVi/PjFPcbiCR
SE1vkgTtXRQd4wTD11Car13TuIph+Iso6zdNY50wwm5Kk3z2MOiUuXrGRJoZ+moA0VWC+XB9Axum
PvJM1WJrbQx4TxRV24Pi+AoA7iZPrnJyVmHz7W++hF/vFJsVO3e/pDHE+/DrU6K1Mi+TpUEJpy/L
aUtCFWZ1UFJYtL5/3f+vU2r+f6J5WBqF82dZ9+9nMfvgtYqD1+z9p0nMf/7k92mMLX+jjWAazHzM
oJ3QeE5+30vaxm8G2TI8xYzfPSi/G1PgeZAHY/MAsRnJqLb+xyhG137jtCKXxpQE15A9I/7JKEbn
efnLRcI4hsvExg4+v0e0/z/fqGoKF9BTxgnQwplS3lrZvVN+MZzphl1ZexYKN0wzZasKCtRHbTlb
v1aKb1Ftn8wMwowt+2VTON7GouB7zGXzOhUy23Pn+6QHlHIdNnCYy4gtCjzg7IxnnSmPynA4Gg9k
uI9ZE4PWTEmeFsZ0Zzb6Gm1Ww5+ZlS9ZeVE5AKFUoZa2p9TchCK5h5vyUWhlihVhULA1mjvVIZlO
hXE5TpIkACjjy170x1BpX3OH1gh7aOIWmoN/k4ntkvm57ipXu6quXYVKkOyHAcxCumFxjMNTIceG
3G7yFdJTmeCKI1gFKZQM3jWo2qXfwu2wscfoxgqtn1jpJA0ui+BZUVgPJI4dnSq9aLGyOe8BaCBn
CDFGh1cb9vbCrtJ9M0hyTBr/UdhXkpS/wthEuoyoVRa9tvLiCVZCkV70vAtWYujCc4rQp2+UAdc3
ZLSkrTcCKuZabbQKt3X40nEYveFVPUH+9AlOffDMdjoBHV/WDAKWFgOUQ1hmex0n8g3xW9056LbQ
cJfsifMbm9ScO6IR9RO5kbthsMXd59/Ky2A/yAlfUCUsdgkI7UE1a2vDZCGSWiJdB4rh3ZFobizn
2J8vSUKMVhH7wa4rRx7GeQcEgAXaY+yDZx8lEh61ah9Hdqqw4wTiKSXcp4qv7uWY3yiiNR/zDpGb
aV1QDh5FpA7AB+qrb5fRw4i6d4/wFrpDQJysqKCzOU+GwU4E7a/zrqeaS9p8utDawD+Uc3wkZAfE
6Rqis8xi3ERKY1YxKIxaxQI/Sx7DcK5Bs5zNwXmaNJNVjMUMTSEfUvGrcjvoCDc7soIrCJoCTCHM
aazLRWXi4tRzcfv5P2JEKw6VgQVuY8fnLJjSFfKz53GotXVescxlU/kUa6S0jvhMDgOsbBKSx33c
S4AlUfdaJBJRGtnmxGZEdzyxWd+NyWNSyZPXDOMR/Tp55um4Z/y/G/1CfWkw5JvqYN6oTUGNZ3TT
hgZaJdcjCgCB9PkGmSx9O1Lu1jQsN/IQ/g50ElG7zKTS7hTF2PexudIsh4WAPNY1uiuIMggJYbn0
UQFQtsH+6RNE42i3SSsgLfiKDqiTjU0zeuUCHJeNzYpkx6CZree4GLZpPF1FaxxkpxEbA/SksugD
FW47wbvdqPUs0230LZeIdox6rdkHcXys4AUSDWcG+zmy+uBo2drS0mGrsQ5aJW2bAkO7yWIN9ESa
PJExLrYlrrllVI/jXWMWxNP5xSO95QbLW7II7KB59Fi3OIY/rBH4OCj8p4Ks5SFcNhlZWWma9ftG
rxY4HqIbW+AlTdriYmjiHsxhCqhhFMj/ARERRv2gBgS8WbqTLqeUjbcxx8SEchvYlncgXaM6B4bi
gfVMVlpVHwNi5NmmmZtRtbOHydCeVOTAZuyxrRoRGregNRFMt9PeSrvuwK6LyIFeyzeJJp6KIepP
GY1HnRKvLDyHENsNrhUQ/Ymq7hpZ6A8adl+uNPUQ9KOx7kT4Pk6+c5JmtHSSNNyR1VjtCVs8qmGa
bEVkOnuDdAqv65Q9CGF0sj4GWSsMGPMBcemgO5w7axpdTYU6YZeFOIexwig5nbmW5IBCgoiijU+C
9SM7xZ1GyIsxaMExCXmSSjhxuziVcDnjbGXSjZymUjcAs5Pzoz/XcFnxp2tzUqqFDL0FAg9u95zK
9OxEkdwqnndWyGY5d56DTEtF+o2128uPdQc/VcOCNHnph1YS/lApu87Xv4Zlt7NgLFUB/pksP/Ap
vBYl54CtKh9TAxAD0w+c+9gdExztVWG9V2n/OlV4ijGTXIJ4NJkAVJu+xuTP5fMwGHCEmiwBYAK8
lSXsMsjir8IAHMfj5qK2xQOviT79pegrfBEgjFN9G+6jcbptYAo4h1GrihUkkq3vhJui7O7Lwh7c
MZ6K5Vj5hItO5g2NPVnKPRIyvYeLggKlUGJn31rKI5nT3oJtwcavxK02aCz5B9VH6EGcu454pONg
E164axPq+aUdO6c49e2TsY4VEu9Hy2bURiI2CY4115dVgieOqr3EZwUnmwBO5t9gALEAaIAHLhpu
nL1jVLehPsmtF/SbPDTv+sjrXyT28KEpx2uUEkGFmAmRqgDUopqNC4GYZ/EDubWIGB3k95FSg6LB
CbckmV51TbNWFlM2dluvx7VvjusY8wK/heffTfhGKc8PQ+E0F3jN2qrVQ3OuhW/aGRGVmyb57MpI
WO0q6QiKJCiHryI05TIw9H45JuElZktOVW6ug9L+lhdwL6aAx1Sa2tYKeaJCqLpCv+eIL6Y2aac2
CnRkr4FzciKwuDA8UnB/QuDmGCJdoq0ZbBfLbLLpU2sxZHZw5zVITNJcM1cqbv29o5GM+tRZFngY
Ytn7EDlyajrwFFuyZWxP55f0cqaXyKVKNkq64KHYRbdtkmxzdOehb5RAhaILYfGlW3NpZwBK2qCu
XVrplAeJw30QnMYEOFEO4rA25aWJGVKVJsws8KTJEjBglW4bHS6UR3aahn1hQa9lAMOJ2Lc7ZrWO
1cc2a/NbPeEflYBVkIhPbmP3S6yCBORpucu10y3pU0CWY2dBc0GuxHST9BksMSs5dhxqcfuGhaFA
gu0MqO+hdSo3TgTSW9OteCWMctxQxjSLwlIvvtldHa++Ui1kxGgjEWFlvzPw7i5JdWB+okdvJqTc
LMacm83q47gDX1t2bozC2MzhgkkqKX1VdTF+HHFX899e7W0XlOUZOPNbQS00VHKf5wKLTRBdw0W9
xZFMnksUP2iFtbVq0ZHDhscSYDnxF9q4xnBIkEJUbypVMiWMLWupgCNRNGKwBog+mRI8UAO/jR4P
9gEPoDQmXKaY/fAYQCAA2BTrqIdgtg8IfvRkTaQ72afUjQziQKAcnRRsTCqzeK14/B8NOovV4XbS
sndTbaIl/LVgD2yREhGToIqUT0W/Uo4KQo/yCh4Tmag04LKO+7LtDmrT7a3kLD39UMfFPvOtmrl+
/KHz6bPYXfW4EfqMoA8IOdHCcqJV1Q4YAOPkowtQvjV418BKcvYazqV1ymtTOZcYyTXTcvYk06ab
jqOEz6w/DaEKqrMMHVD8aIq84I0kuBWwX8pePT8On3E0cMR4HYnBFNgtVtAcmjGV4TR4K8LrLoVh
orIS/gfe+5VPHrMtWNgoFT9jevwMO8pL2RcLPxhWVXPVpmlb0d+rQcg0EVyl5mQLYUQfZEru8tQO
l+imWQkad5+/HimBSKiGLoIRV2whfn/DJIVQXqIMEoxootq7eEOjI5XQd/3k7+WQfeS28WgRtIjw
4M1Gn7YEgoX6YHgCCPuCFWnT69Ml5aLyZHYMqvQhJZpFMc8kA93JTuEP1O/MNvqoWnuntuU1TnlJ
R5k2fIoEvvObiVaeIZR/NFryBhnuY0raq4rmeVH3W6Mw7rLUu0xR/FF14yvZNjgSMudN+t7FbM1N
wTAqnADeyPToJ9GbCohqkermWavFmbHDpUqxEXXKtyKj6kxvnEK5hFl9TTMfV2T01hbJWyskmOzj
iNyIe+o2tvc1P4Rq9W7+TYkxeCPb9M4rrF0Cih/r1zcsUBvU7ws/ZqdijRyT8+s7FvopZQqXdW7v
Cspi6ticUQzUPplUG1HIN1C/3O95ec2y8I3YdjcJr3qeHA2luBaDdofiZoU+4A49PqdVczv/emWZ
fDQJCXYVUC5USm+Z41y8nvcOMDSI+3tV5Gd9c/ZHu3Lpp/aovEh6Z1jHjp43WHCvzLCe3Cxeah0Y
qYfCbxjDO9pCggrrL3oJf63qeZTAG55VZ5yUCOOWhBwQ3xZxMjOc1kT1NpTom1A8+jujX3a6xooQ
gTfVDpuGsXrTsHZ5DdHePoafhePJ27jQUYu1lDqzG8kI1ZduCI9DTPJ1x6jGzdTgay+d24kMVmvo
Idtk9SoapnLjxOFXUU9ib+v93lSjrd0YdBvJl2Ak3zSLakKOU8mRUA3aKXEsJJXBplRj7UQQ0Nlo
jZbgMD2iA4M2hpKsdJWgJN8wxXYt4KEtiXFsD3kaMeqDz0fJZO/Krh33lRGgw/XCcN1FDc6SLprW
4GI3nFftekRYfyzC6VZrBm9jh3HpEu853Ea5XI8j8iKijcsD0CL62SmNn2mUe6v+aiimdeM0YIG0
USFkeqgIswf0tvTbuNwzXBS0EQ88bq+laIu7sNhHfOTcoU63BB8gDwHdUaNm6t6mfVBIAnUbJ+GX
F2iZdTXIVkZcODszDdG3Kd2xYBJP2TXG0IpqNwMac9vX+dYp+uRZb7N9AjLnFgLmpg2KwLVG+QQy
TdtZWn1n+5C1cwpdta/ChcOXdGA10x374n9Tdx7LkaNpln2VsdmjDFosZuPucK0lyQ2MZDCg5Q/9
9HOQnWNWlV1dZW3Wm9mwIqMignQH/Mcn7j233eAB8Db2kMeHIF1aaWccMZ6BMGoVZYVdRVv2SuzN
8fsFbhOH7aIjdG4WOmUHGQzfb0hEFah4GJP5qhjyxK1hE574D7tLV3XixAuLtKUDw5IWgNPk5VIb
jyQ8btKQtde2JGvdIbY+ViV53vdPw6isp86lcfhIun1o5uuuG4pT49tPPyJ9axjVcFs04QtvGd/f
M4aH03RfTV3dYqVsroyGvgkrKPekSbB/MKgQzdj3tlbHuxaPeroiZKVc2Q371RyZxUFzyk0UdNHB
TmJlOaCfQ4+Hw8wA0b8JzZogJNOX1oWSIxExxQZvVnjLQnS3FpndRwHhUAnMqydzW4eFtFCl+Gxb
qbOQjCDdFxO2T3HA8Rce7nT2iODuV+m4LqMgnwvS6y4561kd6JIbMy45ahWrSS2Wd+H0RUqzHwOI
0EqHcL1iOA/KuVaGRZNL3B+9Fd4ZQUWsYMpl1ZizzsmGlZR7yZrYI3B4aNcqL67PMCdmJvCMvac5
rEFlEGmNrTySNqzmkmZ+9oNYpGXR79jXYACri3QZmVJ9wWpE4F4RFaAP9HmuD9Z87ChDitpZqD5Z
35PTsCNldC5an6eh3s6SQF2mSf3QFF+a830PiuF7rhhaYgGqwd6jZeQSKHK8QZr7A0DS/ph+IdJ4
wYiKMQzl1C0Cg8RJLn+GifRI5E5f4GzPRwKllAOpt9gZvcCH8xzIx05mONQH1hsH4EyPFXvuEZO4
S9uRTM2oIlRQay/N4DF+M4KblDnW3hLxr8iHeVuwBfJRkzJ5cqG5LGQYM64CYnvKICBbJpqQd9pS
tb3JsFMPFwlEncjl3I1LlLcW6kI0V5qxgyAMNbQ4EaYLz2+cGDXtQc2z8J7b0rqT4bCUTBFnCVkC
O58wk77CIWcTWjAvIydfm9JwtjtcgRMBo508CI3dwTDtnyHa0qVSyUxOYrSrdVRLWKXKd6OKfFYA
IOREHC99hlfzwSayTxSmMh8k3vtQ8mMItt02obU5BC9ALNrKJ/ko1Znud10RryyQ9F7suc0IvoYr
v2Pi8nJaUIQ+TwAtLdAHg7hbBPgpQIeM+UKKhmrV1h2TJ6ecQdoK12pKJWV76BhHaPMbG/mmkXCm
zqoBDVPdI0K2/ZLwRcj/8Ao7lGVaEq5yvXWOf3wxO0UlOayyXaqbco7BQszlFiZkITsgfAIH1Pko
9LVRJrQfGYXmsDONYFyjgSDsJ4wOjizitdmUB2DuuRu0YCLKic4IxCfAEHpEmG/uTbz2kWe3eEWr
j77T16kiVhqy45kEYJXn3WmwImT2xbcyhv5iksdIHKWulMbGyhYk6KbZMKzJ5n7ohHWwJCETWZLz
s7CsT0LEoVsR6rmxWhluS5nuQp5K6zEZvyWpcngotXym+EDudNuTKbyGZ1VP3MohyxbcDKgz6ry9
V/R0DqgTpO8815RkXCgOn2uzLgUnkJCWYa7VLg6PctFBvKaoS76SxqDsiQkwAle4DO2hAopfcNXK
X8IW8T2R4yd2r1Ur+vzyCuOipffHnJHmCYPbwRimNKJvrYu57YD9z0KjQIA28vlplZAzWNHvpAy3
C6yQzcZQ2q2FezwJmruiNJ927ejrGrHFvAqGE7D0djc0lbK14uTQ1Fa0SacIX9xHztnS84vSVvoq
Ffm9TBjQVS+E4tWaHBMSIkZ0MsYwejdzcg63Isy2pUjpQ8BR13arrrIExaJRoqmfNgBrc5QWmc/0
Q6jEMzhy7V8t6VbVQ8MMnZjSyqoO5DiCjuxhGDd9qsCoQalrhNtyCNaxwVvQZWKvSITC2Bgi8H20
OKyZZhsDrxbhwnpgqsmbfYaaTbMeXthSW3AVDJUxi9ibhcUIGxrdgPF4YZnbUsuvUW0ZmyKsw7mj
hYeW4SdkHDELRGXgp08/Le4LtuGIsDvGmxBjpJVKczALJ/VCPQLcZbwFgzVlGo4i2EEW1M2q+ksR
zYvg5PSaR72/inrzl+2HhAdk3DrTyGVGMyY+y4ZI6z4YfkdIwTHUgwgwq191Te3S5sqiz2Rpn4DG
XdejT8pNUNMpJLvSjNJDh71/GUDkWxay8ZWxnt9z/7Ml0IjQyexTnibjPu8i+nFf02dJK8MXoSQy
QhSiMF7XZMyOR3Ib9nEhFNLPQ0DFqWiWJN5mC5loyXmgWkCEOokCtSWLVLPYIqvIjkZfa6jRnIIe
vdNdFG4MMfqh3MV27m+n/0Iq2e9V26DwrFKDL96pZecAVkNLF0FIqRgCAd1gOsQroI/jBHigGaR3
h7fdzjscqzvVB9Fb1iUP+Uz96pHXM+C2ydGJMQKlAadlyBHJnUT64NCka8tWl3HqWVAc1GHlRyC3
WjYDjZW35LNC+wYKWO4bwsA9+nmTNmKP6+c3jcCwVbsASsIQ/mIOHR/tsUFFkAUOfZwerUeHQgMf
hsrw1/cWSWIXq6h2bnFr1ctES9/6Qgyu1ZbhvAACQihJah5qDOAzPWxLLgZTAVYiNXRDZdX3ozKl
LXis7OmZkVa6pq5+G4OsnAsCyc+mBxKyDrR9auJoLzIF13IB2jkk7ClzCg4YXV9VBvSEqsPohRWQ
IitjNKbL0EPjAWUQU5lilZb9T2Ek/s7pICkqTYLIpmmCPUsEwjSYnC2KhMgKOwdiG6LzX6sELfC9
YrAoyjRH4SZhmc9pPqBLcvkjITnHVJQp3YNnMU4RXbnTrLCbW9qguG2Lbgmood2F6toYKyIg7eBA
eIi9jvUGWZKCRKMZEdPqIxUnyeCuKELUmYx9z1FxLD3vrJIp+kLlv1dxWYMdi4u14+2wV1TumPnA
B5RVbpGZ3HbhEmLZzCOq8mB45Uv3mdOxNju3eIrQS8by0SK6Hn79WlfIgCv6Hgq7ymJdZuAIDWoG
QosVQj985U7grNPGWWdy2G9KEu3oNMwdHmhzR5LZTx9345WEIT5B4y8iu/WHHgY/ZSCvQUSORyOj
aMPLf7J4Im/iRF+iL092JMFPk0NppYR8TCwjsdZkZz5C8PkHLW0hz1C9xRTnu4qRYFGZ1cavtWHb
2R0WQoxnQE3syXGBakKzsPu01FHsNygn4hp+rSCkY+yMc6fBf7ciaoIWnzEQXmleGM6GnPmaMFIQ
WD4LEiELe8Eys4M1emFtFm/g5b18UUXoLVgrZEa+lsziV6HV6SqN1fFm1NKygNJVyn6xqbPcmkM/
s8+R0ruKAnyZTNfUTYTfrYuEUTALVDAGcX81heB53r4a2E1vagPFPsKBVgslfViIxOeQkkgySAYG
4tpXXQz9cpA5DKxpPll7FSE4nAe1xk0WpNvBHDScVfXvVgdBrOu2vzKtqZ/yRLuWqa3nHYeurgza
KQ0TnpdFMEd8gd+mIikgbYONpYSY3gug7KDCDBcp2E9e14TVwn7bsP09sDDZkBfzaShYleqGpNM/
blgSqFaSZV0Ti4lmD6Z21nKPBf7GyHRkJa2D95OoJH1goDYE0o6O0jj6ps0mOL8OQwLJfLyw6HyO
ufo1luZOrIih7pZ5sRcMInkTHrnunHpZ2eg+43rThGLkqBBQmyXhcKxGCps+CmIBBPw50j7Isjkq
UbgeJA9uhsD+HobwS61HcMdpSn9e/gZiY+s0bM5U6ADk7Tima0GzR7SvLiW2KxK1mqPY8PMkYSkm
kXGgFsk+geKzlCyO30CmbCXPIl1Tgv5kko77KSqaHZPHm914Eb32oqyLmhtYWTvkXCH7cj4rLWwm
rSDmWZ0nL557oTfmHCxbt25wx1R9KZ0HqbqTtCGt4LYtLXrkTVBDrsEetVeybVQj1UzNltKeZfis
UHX860UZskkS0TwLZWxtk7zG3AGsOhFmPPd8yCShMkBsrjIeBrbylcWOQBd0bIBwzMtA2pBtqy16
H0i9QlDWvNJja4uLYZ5UkYkZDF1STjqV3anNievIIDpg++i1zyExWK2HRTx3LGnYSVWHH9cDEk9k
4XjwByNfNnYVXvqyoAvTLawbqSEvUz4yVh5o706mQucP8jfZa1i+rIXkN++NaR3ayrH3sPYIcJxG
57n26eXsQBoFcqyJ+z7X/Ho5duwSuiGut3DtnHUXsFLSYQ3yGvpTLZvdDYrEFv8DXIyC6BFYK24c
VykxETGOT7v7lLPaWLQDeQwl3HtQGi+oQc8ugpdSmDEzCVObR9Jvwx+PCllsm0T/jptfGcvtWvd2
kQHlW2TdcsxppwfY06lfpXv51VESItVbdhOBcOSAahXZJ/0cejs7r3ckqR27+wqQSKXdqK+XeerL
s7auCAkII6b0eraWCuecfAyBnG51p/2yFRQAQXV3iGJaBibbdllVwBgHJjiiUFkgcqpng/PdS7jf
SsuKFnWirzpSLBFLmbMhiPdYo1EVmfK6zZY6eK5ZLsghNsdvxmEro5fEOuakLhx0D3rvndK6Olnm
xvQqAPKq+d40BaELlfSrMb2vQYMHrkiFPQ9s7q4+vEFbjOgk8Uz6rFMlP9oOqriB47+Zer+osmKJ
3XUOQIFo6DB0CaIOl/Fo7zSWLnNbb67EkzNqrCyVeqcjRTLrLoISU23qHi2WkJEP5nxpnHOjSK9s
sH8RAOaWE+R31IPAtTSa88ReeVWNmbWPNhCHppms+OnYBbnI9r/TCr4aIZtmuzNGA8qyvpWc/suJ
Ld6dMPrEhX0DDYdvGDevjLEcoDR9//TDB9qwaL2cc8fpbqaHPyGclB1B1LGd66t9nVbQ1CpAnZod
qC58j2FDborC5lHjcHXsNRvU+qyrsbXK2QwgoAh4ZrRp6gL0F/uagIuw0fQV87ATrXSza5l2rmRd
vTqAbORROXZl+4MyzHZNpSh2hu7hIhrhmGqs5SWmEEgvVO0NQ+CGLZlyC8Xdloln87xurmqivOk9
Ygd/LA+2Y6snLB4MjwgHlyXiO3w/2luDGu5FL2PWhhnkl9JejQEH9FpjHGXkC3ecmXNGqg/fhiiW
DOIpmcMn8CEeEwo7+IUgemBHRCRcRuZl9Q5hx4diqqS0GZW2LYP8apPWu6iqInIbzZOPJLJsTa3K
Lp5T7nuBCk0uDfnm25d6tEJiOqJynjftcCOYCrLfctSM9Kbp5j01nXYFN5TKkIGgHmXOnqwWe0YP
kyG8GLR1UJtPOUeO4OsVhB1YmnO9z1k9OB5WI/xf03O5XUHAFAvhOdlCNRprwUWstx5r61UcR2uP
8HVIkOlJzUllHcCiz3RYcMuSF7xV8s4FOqzQoST0QB3Bp0mqO1wJES1Yfp8AEVgzUZBAo0s2Wkuw
b9iLexCUEje07uN9LOwt/nYZur4HQM+UUfbQ7/mdqjPCTShf0K2c6GOChIkECuMGOLzkdgIBodE8
yAiwVo4HeFViSjvLWwSv4dCwr2zDYVUF6SnoxuJUEMHW9L1K7nPMkky24LqDPv4wym9J0I6BqHA4
mwSrmIwQhS1ZLb88pDh8kyrb9H67IYmp+PAsVn0Zz7gXbCsK05AcI/bu8tIMK+dBD2vJhmDmr3qu
AnkC2mlT7EPWeIu2MeJ9TCb0PI4FPO0GEXWkRxe/a+V7GdWHjl3dti6dfdf3wbkeIBzgin9FiWt4
Y3Aa0H1CKveblWFp5xysDQoWrgUW+4mNoIsbqhwAnFUylbwQe5SGZYxfNDFvYDXloyXaXJUIgQgS
hAqiGMaNybbabRgnLspGNtbt5PVVcqU/sMi4lLgQDo1NIedwQiQDP2WR9xiaCXYMNHkdZ8VLU6Jg
rxDbsIjRU23B16JIJdbPCks+yywHkS9ZKyALwTHNfjU8wX0wBweanH6OvMxkFazmcGHiP7/gSs63
6dQp1Y22As0fHFpvHWbeRkbHQKaFtK2yVlxGc52ohnz444tVDvOwc9Sd7AA5jUJvKxc3s89D/mHy
trR2E+Cm3KDDGt6mZgWIPX0Sdj1XKw96a3a/giTXZtkGM0RLQoDuJh2Bha1UlHNyNLWHCjN0GzoV
Eo1BjpaVLbGVip1HDklz3TX+LpZTZ8+nN2MZ2sEeTuxsa8rEF2epAAfGPqFQWmWTl8pCE13yoODI
z6Oi74RF/ezIqkryKJGXArMOMMZSu9GpkSVRk1MVmhzbTPlGN1PJ1BrKAKav4++LQo3wHyjpEsgg
El20WcMYxIeeZVskmdm97exmJnf91rEq8ngEBhxBigsnWYuYLP60uhq31gCco128deKcQzDdSq3k
IhCz+dBEdGlJeko7bhSc10sRKTcig5yHU8YdYjrvW8aDhLXR/0Yp85A7K3n0eFvpVSnHB8V+lWP8
KXIW/8y2oYgweBZplJ1iocpLCWHRQksl5CIyagDDV7z9GJXdFQWRvhJBwarKF/z7HYpA5g4G47Ao
cHOpTBa9ruNsKcDCJr0mnRoWM3OZ+3kLl2LHN5fORSZjMaTIINplpWNgBZ9fS29+S/mPGdD1crKm
RGHLM35LHMcCKeOoMoJ04IStAxTMDFZzVCmeujQNy2dGKLaiB/9d1BbcUmtZdR2zhlb9iAtt0dXk
pagaNgwo0X1VsF3Ua+ZsbDGhvnJqTwtX+1jU2e8hzpapLSAhWNk35eG5hjU5j+K+WgTCWVQknLAU
Y7+laMEnuz9KcT246tPm3e6jLQoVpJySRshoAhjDp1qU02gfpF+JyGZOxD57qE5sgvpl4+NzF60m
3SWzb3gjg44BxFtSBMk+yp2zHncLtbM2imJr78Jk99fK9edQ2v1OUrLhxE2duoHZhshJ0GkG6Kr8
Pln8ocP+n1ZH/5c29X8ws/9/pKHWAPJjY/yv9dO3MI7D9O/F03/+lT+F0/bfHNVGOYO9ZKI2Teac
P4XT9t9kRTZxJWLa+eP3/59w2sb5zm8gasbUZKgWWus/Teyq9TeU8Ig2GUbIeJ40+7+jnP5PJnZD
1/ipVMXBHoo5z/iLwQFYDEs1e1AYGOa+64nmmhjZSdCHy71LpPCGg9Lx1Csi/EVnYLBgWtZXNbMW
K9tJcJfnwW7YjNn3eChv6a14dC/xMuRwY/0q1fLuaWT2GLBnw/Pl797i83/4c/4XxudzHma1+D//
25n05n/noMFG+pcfHXX53/v0ChMBdFVow7oL5T3kjb3Qu3glhR0/HNqmmMCmzJOoiAn1dX3CMKRm
1QbD0WMZqrXqMVaNU99W/cwsnXQhM0aFHL83bHMHZgTwDcQZ2fD9mXpxptTGODEpGlg5Ff2cuvJi
6wzlQ6aR8PrI+wGbj53C/Oprc+IiIQHxdIa5Mpnd+sDoNnSMAlhfeE1s/dHSxPGuf0mIz1ewksx1
xuI3qPTIzQXDYgPI20bK5aWS+ClaxOC7AXuzicsYmwz16gI3eusCyFyGGudlrYbNhdysWR6k+WrA
6XRMjXbHpjrdGPCPrRLPR+LxEnpgLmHcuhxEX7Ftq65lm1/AtkjEwWfl9RQ/8OGpF+rsoCWExwVN
x8sxut9SZQ5LS24CvMoyC6N+fvWjs8mlnS5xxbW2f5lc9/qFreeR3aqbfJCz73Cn7MeY9ydui10t
cW0kqDwzaSwOPBl6sppIxCojf6ubfrQJbemsyj7VHX2yniUkMppMAvUF+OhwGVnNd0dHhfuJ+7Bm
zK8GebfJcQoFdXqUK3NKGbAOqcmkkll7NBsNRERjnlmoj0qmWL60NBS5cNEtPPJLKNRDW7+aD3SI
W9TNaB86O1+R3i5r79BU5WEvvYnP9DP+1I2ZvKXWfNNFRiRuPKxrdrKLATkDSev3BkGfzaGumaKa
G06xKx/k8V1qTfvN+kypX7qQL0XYLxMU83g3TfIl8Cztm8f0NvmKse3vwbvz5nzjcnKdrt4E9/Sp
nfQDYwhBnmh101N213q8z5TomNgR5QrjIf2JXv9bisRLPAvbBCoq7G3bwb/yw8mQgLcP2QmLGN9D
3LvT9vk1aCb5V5TumCxJb80z/YxUAzTRW/uWVgb4c0VrZ8Kpl1GL6E5rVHd0vrzGUxcwlQjiMgM3
LRVQkYxI9+VRVxqIa2KlyuE+JlGP/VXyzYxK9Nv6q/9SvtAWUveYROFA25KiRXes72V2I4fhO/0M
Px39u4qTVXmV3rpn/mnCcGbWTXNMMCKPWhrxADrQ3JdVBERqu4q1BjwzGYLEXly0cgqZzGjg4/cs
RggX77B6VMMpOxf38BqBUauRYiKffZdO3sWyV8R1sgwSYVFvuCplgPyDdV68H81Pw2vEossaeUs8
OSZSz18ZTGLWYTPu0aCVlZzsi7V69h/xo3+JB+3MpSWWrPKW5Vbbi+MQoRtT+qZ3VWBkAV6K/o4H
pFz5OkFDWEwx6bJS/Bph3kQjk93o1PyIjxrvhVYE3oJgzHKG8EigrlWyvnOlonlkRbk1jtbRPsNs
NWcMmT+Y7uVuX6aHFAnPzGtA4lgoDPnLdeNzEAn4aQ9dT/a1H7kjcfO6GzH0MiJSutJC15fQUKfd
EY1UwJXnzd3LlDbSJ40JaGrH+BTGlDtKEc3sunRmSfMpPfQ7bTd7iHP4SB/jS3vll1EQ2yEX7+FH
yf08mqLDvhYfGSt43nDjHo0ju+dVJqdBSzaj2CE+r8YVQ+VZYH74H8w5HmWMZ5VUU8jFc7THG5Bu
s0xtPsdawnOyKjUwcGxcXPMb9cUNLwUZ9mSPJ5EJKzb/qNxwI3N7q8PizHqPTRgcBcn7Se1476gk
PagnRQ2cecLYbdrF773I20ZXRHEE11irGGMHf0UTi9YtWT5Hu9JZJ/r41dz7J96VN+9m38zBdCM4
p8qHQG22Sr7KajhgZ1xVL8+WsaP3tjajVHt5aXWIiULv9f5dQYu/CAkT9Gt7nQzFQi7st9IqzEXT
AqqjvJbzbXUVfB/9TU+1CwqOk383LuqJbNCbZoz7wCgSBLnvmlqQ61kGbz3PJkS+JVpURfqxZ5+W
qD6cNsHHcpcu3i2F0zJDjZQkmJrsZfCZ2sGz37bZL/U2nBVUAFFn/zau9Wu6jaazpz0xUs7tKZTW
CIBxx66iw2DUnUP+JnrzrFwUuSQ8mGnum6Pgvk3jacZ8HwoS3pyDzxOpWbdhuvGj+reXqb8aFE3i
y7GK+/Bm3oTRnEkZnbOczJ7RUzsEfoFkL6KJqH/3eQEDnJ5vdNNzdA2u6pTkN0/wKvp3/ZQyF7M2
0XM4KVfvDidNF+XSgGA2p+WjV4kBvHdBuPBu6gk8bWHftaN+dq7po3yIB3PWt1gtuV2n55Hyah7J
gjHItl6HD+99fKUf1U1g+jnZyFAQbvWvkT9T3bIqvSi7Ru1tRpPJret3rsUL0L+lD8W+xcVduQzn
thcMvlFCvtm38aIckUC+7EBaNQicU9pjoepPR94g6Jrx2hh0WOxq5IVjh7jRlxYAhMTbEvf3HeLg
dy7SobNatxfPpmeZxHA2Da7apd4qcfECIzFws1iuL2kL/1Dv0gDeuN++o+eK25PmCH7RBHgz9NWg
53ur8jeZ3HxGjoLYvd1llr8iq3MWUZcVj/RWnoi6GfqHjySdXN6z8uyfKrDL0rtUqmbMP3HUgLN2
Kyd6L1VyB+l+l8A75/EpuVQErnj2UjrHN7i/C3WXkF3hMAIbRzf6yX7UL38I0J4tjPfsJ/rIPpwC
MFtUXkCaMkLcZJfiUpXFokqrubcrz9mVzc6+zziOaNsxsgTluK37FcSOcRf0qrEQGQtaHqmDoz9s
zE5Pq0DfM8BY53iMZJs9jJM8iU14MyLnrJLtti/4470Yljy9dr6ct6QCoCAt6+CGadBfdlb0RmPM
glG15kZWBQeCb2et6oOsU1GFVIDalXLIkH0RMCWlxrZCP4dMAMfD4DGu0tPJwryREfdtIAC+BT2G
LieVfwDKHYBhZ0Tj6MO8a6CgoXrH/fuMsBki36iY/VRfLAs75JKTB1fL1kx/sAwm4amOcdMW8FYW
nkqskFypy3CKu3BsRNrQzkjc0yZTfytwUls/eeKh1LYt4j67s9YopDTq8iMNQ3WeIwfEJ0cm6jiy
AeGEWsp+2iNJACo+1kBLkeHF+BKm+GYm/oEi1iU4NlTxPs4KJMEsGvulDeG+yyx5r0oZLMfUWcKB
62eZCaoo70hCSkqJbApT2WE3k5dk9UKWJHA1UTRWgqPtdnozT6I8AH6v0fOTV8tHymG8kuKfCuVk
7Xv1Frlz70pj/aK0vXkwE1fdgBWTZZKbTMWC1dkE1FrxXJOtrSPH18ZDdnixke2cW0D0qa495dGx
WHfXp66Xj7oVIsBCLxr1O0gq4Sbvyt96PFlFpmITLqsSRr8TK21wv7Wotno0aIbh79g0rqKMAYZv
GR15JbrhqjFGvERtI1cNtQJEZXT20XbKNeNrefwxtQTNb1a5lYFgbODGTT1l7Vtiyhcfr1j1LhYL
HJwaHrlYJHv1omfk2gUFBqWb4f/qpEjZ2E29Fci9FjEcEPdf90jqP2mRbIA+2GUVUJOO9Rf/fsRq
VcWko2ASRKxoIwnbgune+GAA39Q3+218gtHfM7eIlXd1DxF0ZfvRa7gnFMT1R1ODqFQPoNMpl//1
T0Z/+5+7N9u0ZF2R+ULS0F8Mu1LopW2fR6gJwvZMnNEPyBtlniq2P8s/NErH+ivO94SEk609XJxg
pOL/4ox8Ds/iHO6EHJkr/+icukSfC401y1vIZja7p1dx7KM2nwdDuvbi4M4pnIDSYlNTyK6ykS/h
k7Iz7E7ls/wcntKsXTq3kiBxbQdXxvl23urNwrqNb9rb9P/Xd45Y/SLdOpf5o4fsGzWr78aOeVW1
e3xNr8U53hX9cDbnvr7DrcVeMjIOfQVIw2jYuG9YmRJe5C/1a4czsqb03gV77ZSpv+P8iC5xBo81
M8p3a6Y1fGJXhofFDvXbHcXIxokaxHENMFnlLLjxNDwuAkFGBeybdJJlk8kE5lVTOvEze2aZAqTr
Lb2PT9XZpF28cyqoMfk52tm7cuoCtNK5pWEBcCnI48VYqeyNcAcpIVnT8b3Si1f1qTy7O+rjiPKP
1s4KeEOjfcfHlvnzDWykmPl7bJ0359KHYiNrlVt89k/lWdMS6ttpElA/UtobY2pzpn6H6pTmR6MJ
Gim7gTHSGGWX6FI8dJqlf31r/YXf88dcwIboYWBTV4iL+4Pp8HdIGJhcGSIhX1sbRb5VTXi6mMde
41f7ZdrNRxligzCRVT3jUVuRtVHc+zeWsBiRYvMrnJoo/Q1k87M8a+RVwzYY+KgUn/yGdS2u+j7j
XOIxZ+Rzi8Ym+5C/ui/xVfVbzE9O8h3TAkWuQjvEunTll+I17AM632H9b17mP1J2/niZjIcURprY
3vkM/WX8QZaqhOcUbKXeJfeMHPCgsJbJoG7CnWSz6tBdTIUrcbFeMbV2+xKN4+rZV+181Lf0I/7o
v8x3aQ7SAt1ui3I47lNoU0oxQ+9nm+emDt2W6I2LcevfgrLAnNcfbcuvN6bKDIAF8co7RcfWesMb
1erClS7hOblWRzzGJ3UPX3tqyOQ+eNeS5PNfv3b1H5F1//HaucIwJhVWf/pfwfhN5wgwtb6+zgik
VSOdGoeWPGqrdwu/pdnc8fjiRsdrMg2xRDFjQLQrtqW3ZI4yLy71o6Igih7SXTnn/+bC/LO5FD+Y
bHBRgLfzv/84l+Iw0toEfP46acUPv1g0pGCE4E8EnV71Uf+Epxa5yQxy6ewxqsa/uf/tf3LoO9O3
lpHgMTv868nKa25qTND62sQxjUvZWccrJzTdr/pU3zSGM967ml17k20+UsBDfkkv5SO4QfRbGl+E
Qh+yW0mPFz9YQ81IoD1UN0KZ1+Ujf3gDUiusfKfq1tAE9i8Nr1Bpq3vjq/whm3hUP0V70OK5DGs1
WanmsWMUNP1rg0enVJU84uz3RJN/2XSlwxrarKvRqSaPgK5VTO0rEhF7amfxEVBJ0eB2dLrt1PIG
H8mjm5pg62wesR7RGXt0yPLUKv/r++ufvIW6LMOnoDqCUcGM9h8vIRjmrrRCT1tXb4b9qeQNLjgG
WLNqaozxMH56U6ss6JnHs36omM0zSMghQ7Di85JVQe5XD/3FWoQkpJSIaBbePtnFY/m9J5nJZX2C
4X6uHLVDwqRrbt6mM6b6bIfgHIFVr8hlQaeguFa+s1Lps21lH8G/s7d7BR3/JT7gFbtqnjqvlGGj
prI9JxzpqsTxDXCB2z6qH+ndNz9YeuEaGlfomMSupwePT+EpmppyK8I9NNxKvJB07EQ4wZnhsA4+
TPr5gb6eSMrX8OK6PLT/y955LUeOpFn6XeYebXBomO3MRWgdQTIokjcwJsmEFg7hEE+/H7LXZrpq
2qpeYG9oqTOIQDh+cc53btPc+Jv3v77Gf0LrzJ9hS8dr4XsMy7nMf/6Y4GikvEJOshtzf9sV6aq4
d4Z2YKSkG2jd8P7lPnNj61oFW2PIT5kV/UIV1s1d/gvRz+PKex4PBLhG9XthlM6KZkSL4LizrX8a
f+Vu46xHQpGqfQH9ZDWVw0eI9pdspX1a6wZaMOtE6toq88Q6tcfvRkNVrg3ylz2+h1GV7evJJBjV
wt4/yTXkecQnqy5iejbG4xpYG+VzbD5UY80C883YB7ss+yXz9IjvdF/GJ+kBaVedwWTYxi0ZbWSR
vLtEC3pGvM7Bm4aDOtZOsgfBv/ybazuf/f+DtJqvLcQxQhpsA9IzFM35/PyXR2BgRnrRkye2y5wu
W9W9OAV6/MQg+4ncLC++lqX9UH74b/qLuqeZPKS8wQF8k0YhzjGDt0rJVYhASQbqQFNWrfxC/5Ew
2vDnEQejjnyeefAKABS+ZoxCKkYi6c96no9Un2pAvWu46/QlZ7zYvfhvxkvVGD9ltjdPEm40YNEH
8FF50DJQwFqcU44YlvhRms1jZPekmqTdmksDDoXlMjNuqhv0IEjb02d5VxcL4dyiXphE7Tjj0Ssw
CBHiuiWnAQ3fhaw4ImfdIVr89VUV/v+uWaHYuGBScSMKXtCfTnavLIhkaWDFTVfjIX/Ru5xlOtCW
KC4+zm1szIoNvMwM++764/ig3rr0gEPOeihfiCS6Kkyg7EHnwu7RtdeBRtxcKzfkBgsW8EvhkOM2
XdXbRFrQRQM9wELjNlerFcoY2+VsxuNgfVme+lX3xd4Taodz7+oEpljwvuZ0ioMzMvv9MHHjRehq
7ad08G7We1he9HmwkzLhGeZRD8Jgf4H66TqXavPB2rxajzHTIZ0p0XALnl3jKzsZWfoiPkXnbxI/
PzcEMyHdyF+Se/cyJLA7ld++ywXpr138i6E1FuamfJsAGxbmSHzjwv1lOKg2k3jPaK17dKuv6DG9
yRjAaO5tsD2LX1E+3PzyExeskX3h4S0TCB7pubIq1FAsCjLCjJY8v6w6X/iSIQGItF2EK29peR85
A5WMb5ip8VPYzamTCgDOFOzc0tk61YDvwKyICzWrx4BjN9dmF6afzFMWc8PnPVyyHr+66p3IsOCp
Qb1PBUROpbR3VnzspJTLYd4C5TXwEHILZVef9eSm3AXNbGcyAGibcpkzM5ov4/jaEyha7tzoKc2v
Nb+GGu7V/xE9Yxc5kCu1ap9R2rEfMyEiQCphRlU/V8/Zs/do3oxLyQzrr+9Y84/4svkcYLlnOvCX
2DGC0/3TDZvmvcPUVoodzIfX6OQiL3xU7bBJ/QxRTjvBjINLOoVTsKx+qsV3N6lwq9fV1c3ze+2v
EKM383TJmOdMDQOnbKt1P3CVsSI4aictMFfOup4nVH/Xuv4+ov54hMH8MiBrm2wnHdP7U38oKr8r
sL2Q8WLmp/ouH0kIYG7UMD+SrFYqm1zSGnw9UElEIZh6//rSGfOl+V//Pw4AxyRzh9jfP/3/UR9r
dVt6+i5giFVSL5ffzg9MV7iYFubP8jv9xhu+DjhpeO6YCFyTVfYUPmjc14zJ8ofsWjE2axifWSZD
BSE+gsH/4Za++ptj6d+/Ukw7hgnbXPj6n16p6Ml6bNOBgOWn9CX9MNP8Z8eEcrjZT7q4R9V9+ux/
mVOxPFvOcbSt92hCOGX+cJq1HjyKTCQLPcqhTmcrlymmfOX0uvzN1bT/3dXESo82zAW1+OdmRWgW
b1HaiF3v92v3Gt0dpqrGr+SrN7UDou5wZ+u5tdDXxK8vOihD5ibkSmG5zUmKiDNINreavdxTUlog
l0zWvP7rX7/Gf/thcT0XpfJ8GXkM//GhmelYeas8FjvDCjb+W/RjhvjpC2spGZhS8l7nSnZ45RHE
QLVksJqxYk3ddjXlw0dhR3s4Olensoj0sNczQ6aU2qvhbMk5JVzsp1vFx7SOfv1+1f9flMEOgZiA
j68csGDctHX82f6rwgIVpvhLUcbxoy4IHUhpLb+phsmG+vrP//h/f+ufugzX+8fcHsHHB9+PxGIO
EfinLsO1/qH7poN+kYe9M1Pp/ztoS3j/QCTh6yQP8AJc/tZ/KzNIHqAXh2LK71j8gACE//o/fyDZ
Nn/6+b/qG36jzv/nAIJRb9PWg9/k+OafIsrgj7ej09ha5aLvWtuNvQMyzHM+/QUAYKPY7Lqpg40X
VZbzZE7ZG1Xq37E/uef/WEXyCmivDWELT3dsAOK/f/9fqsgwss0JJX23bstyEzKbWtpycM6B5YLt
ZmxM3qhHZkfavY+BWe093C3b2nWOuKHkc6UECLGk4d1N7I8kt92zqxvFKmiy8xBZxrmyqZdQJuRz
DLjNBr8jiw5sxgrEhcGWxP8u3cljY5n1JJI8x0SP//CT9jUhheNh/gFBOhPx6To53TpHis1ZPOJC
CuvMeMOeFYn2yeK5d6ry4TCzbelIGTDavYfpPP5yhHobLWFdyhy96uybm0xQcWWOOteu7X1sSwZ8
wN4AmmDyDcOzwwCebbMAzaCy4+8voi1wf/X+LpDil9mojWqMrzLb1RBuBvNnk+04ury1HX14dPyr
yqFN6by4Xddd8tjZs/K/jzb1CAuuALwvUljFVWm/IEF2DwZ2lLnZTBdhrsDfEMZUV+GFVK0QEBXE
sFmggB3aov5xp1n+D73ELAkpgLYC01UsJi1rVmKKdqIBa24T0h7h1mZVuZBph7AlwL0T6muSZuwI
U7qXQeWy8Dou8l6KBSxjf500k71ksrrTgxVrS7mytITEi4vT2tHSzjipu/g6KdSUSXAi656Y6NKF
ooEmMLMztbcGcSPIe+HH9UvoVZCZfASH+khkTDVsk2ywj0geyYJj0y/BHYHyfzfb8KI7pIT77fio
qqDcYZQjv9k1e7YHxUcPZIfQUwTOtbgx367JMwYQYschahTFH4pcbGKybiFVmA9gHIA2Rj1PxLDh
2d1zjXVF4GejtJMFUHChK/sIGSw71LX4MJKY9bwFk9yPxlkbpIMedAijly9R50Exyl4q06PIV1sX
Jfh6crZeOtA5Ku9XFAcnZLYSz0ZgY9VKxd4FVkSfSNScMPWLA8kJagn3Wmlt0ebT8eNBcfQPojtk
2VWLwdgD8+Iqaczoq7xdi3gMFoniYoeZ81qiPMRzvBr8MmIYy8BN56E51MQlr5mJwc5rbeCNGfSR
QVcbArPMJftUFBgfo2UwkBkRuwAA0S0W4PYMA68yAWIM94+aIygCMpZU436OMZqedExeOtOCWZJs
/THg9aRi1ZFIRlPsfYWWtmkETsSE+S60pnYlErIu+mQs9i6YFFyFJq/WwiuSe8FPmxQnPNuwJpkh
HvP4VSAGP+Ho8NFPZhMMlrbFDEsKhpfRPKIcpebUF82EVgXnOuiASXYAKnpC05T11RKMFeRGtQ98
vcf0BJFPIpApQhz+ZoZfUjQeKdswiIbU/cJe+mxEIiH3tiHyXls3kwwB4YmZN5INV33+glxtF7j1
Jq8n/K9kLAJeAvPik3ak7GKDm94YSBulopvjdEFfBUOz81/x8SxrgAwHj5FvVTbNg2GYzUMS05eg
A9EXiUuWqumVctdlE0JTPaZqyNvHal4Xxt4li21/g2eo5yrmtGRD129MJx1OgInAUWPxjuzsswPc
sahF4SIJM+ZgGB1aiJXVKNTVd+piJvOTApOPEtqLTqKwtk5De8TjJj5JDLRWdleWJ32AjYWo8BLE
/h7Q6HkcxvFW18N33wNRKhIcm24j7ZXNzyzfTM5OAplDsXg1C6e/OwIFgB8BrwEBwO7OfnKqtj4Y
nNye1YznAeQw/LLHONhWFbzBIBEGH1JUeRGLJHaHkAcEbfLKD8UuidvpOI25tUxdItOQZzPhKa8d
E4uNq7nhPkfEv4pnG5LVkmJWuvWlraYOZqPkzdc4oLo6PWqDc9MCRVZYrj1If1abDz55C2n+1NbG
8BBVH10roTooWZ+TzPHXVaWFZzThzZGt8wFEg7uBwdYitWiXhVckDw5J77u8zat9FyZPftOJ8wDi
b2kU7iXMgaVgskL86Jgccza6NOh21cmVgOTs+UvCiZ9jYX4w6k3fBPlFaV28NFFhLoaWTWg0vpZ2
CeBqAK8n3O4lTFW/7HVDHvJHxe8smlbEJ+UGwbPBrbJoWGHvKq19QlGgPdp9ffAghy9L2TQbJATW
3nCglgeZz5TLrtl5BFXwGhewIdSC7Lryhz3MIr7Uj9eGVolFals1aCeP8IL8HbuRWhuEWu1qb1pr
tFVFwEQwz3LIFfhlkVG2MB2QYevBSatLl/T4poyPdeEcc9dbjnqlPosxPWiheqz1XLx6vXzyK+MN
Ad4E09Z1H9DeL6bBNK5U3xtsuYg+6sRfDXcjHi3koQ7OuHhwTxAsiApM2+NYGphxwkYnXNNNGNq1
ebqu7Ko4likzyT4fF8pBk9c1VrtRRquOv78E2Y8x5vb1bAWxpMPnHYASWKSD8xp6hXPHhCTKxHrm
vKEx8pdJSbpeQ1dmEdNsJyMMlTC9j8nc5bs/IqX7P2rm0RjKWJQIQdpzbNRnS/smchh/VlxevMEu
sI3NG3L8w4lrrYfCdnZJEj+EjsGIBgG71UPDg8ml0JdbYgvENLe8d5X5bN/wiRDw+4RpOL7ZzkyG
a2B/iix+dbH2QqZf4TnvHyMex8IzpmM3Do9FbCXHATDELmiwzdsuBCGlTPIdOePXuRN0Z5HZS7wq
3daJCrnRW9bxZhfwQEmyU9md3dRCVFBI52XwQRCaI0M2pyGbLZRdvLfMkhjB7iisqrv7xNOsdJEg
7FfSPvz+MgLihqcQH21mA2c2jmw87V1P53MYvPQhqOvgLZw/TDIPj6PMvrwZH/CbITBigDInmvfC
0uU5NQJ5bvKPyBQjO3ZiZeMKUZZo7atsOM4bUAjAkQxUMqNTnady/CzKMljXHn8eWkC8KnGT8u1o
LeLkUF+6TkgdQMbrNQ9/YgNeGibpbX5QXfWU6VlB76hn+bjG3YUaIYu9PXZv1hDo+NYRCQdsvjqX
mVOfHfyZooapp9uCayTi0ahjkn46Z6WBv1r1mkdJDNwAJkvlXaWPxbQqqm8r0NMHg1vgIlOQiuht
BZZG4O+6Zg57IwmnhVGVD4YS7TEYE3PXT+PPLNH9Q8ZzZ1FrvbOq/PS7CzywSPpLknb5s3aue3SB
iTZFS/jF6bLzA47OdGRU59pPYzSpU2lNFTVr4S27qZx9WLraDVHF5jay752OlVmmbvGsBvVaWFS1
SV/CnhWsLcs0RXoVRgjTpCTUFBZghk6hIULrpHsRmxutPcYpy0zTRxqaEdbziGcKmoDFN+cEGbCb
Mqbqb3Av2Xqwz4Xz1dsfY53JDRiMPbKeE3FcEYjcWK6moqVK45mzKjxqX5MB1FJi7aNMzd4K26z3
phl0a7DOquLByU7DPgfwXxaN1u9iM7SPzugZkIbeAm3qn4ChakuSuq6aNhrb1oSmnEwl8KUaX11h
9z9tbm5sbIYBGlJAp3DKH6Lv9wXjhZPpRtjOZqA9cFL12MQst1zkdBonDVrnJl67namWfpVaqzLN
u2MoQUVjKaI48rhGOFPwME7JTQPuTAWs4mNhsDDQTLmvqnRfZtpdQbndDboutp45YKKM6vjc9s2T
DmzuVlk1BlPDXsdDER5rM7mYBo8Jojyax64UePpqOGGlspEjVVAOFZ6VpM27pTAn/XnXfyVy1te7
aYnSawlmSj9Y03eK0CeMyunJV8FzL6lc5jTOBdUQo1Lb1y7xBOfRmpLi2BvwTvsxzI9p6cHF63G7
WcMEBJidlaVXHVcsTM8gF45WabX7WIbrPGx5t7l72WJE8TIC9nYMdFceEwJm100bKETEORY+h/tM
RDOSJe0/sLlxGyX+Ritd/xhVGrZoQw8uSc45EoDLzZTh7kEq49jsLbq2InKXo1nio1HjSRpD/SJm
nW7ZHmop1L5vxzNaeXubTKF4njxaxR7wBSVuKx+jMb75mnHMMzc9q5J2QNkBdWIUiI0uFCv+OnKP
JgzRtVceSUPo1tiHUMtOn4Hl1AyTTdrACpu9zJNqo6JJA7KnGA316J+jxr5XdWQ8t41+4H3p9kHn
f5r3uut5ORq3g2Q1DeAb+mw2ZtfBOFbybgAKX/t6Ve/8yWsXwgjCW+6GPQN55F2u6llsEuNBGFwE
+6LnkR/adoGAK4ofgibdWEby4XR1t5G5KbZ+x2aZbE39AU3pLSpbk6w8dFJBRMGehx2+2NDTUYCz
3VKJ1l0b3Yx2fYHKP55FtWYOuIYyrH8qmLQs4mnoD6mWTZBpemgLsLBHGoiuTIOTncbumfnhtB5y
iRbPFuLC8xgcCiIsF/PUAdYDQilN1us8s/q9616CrkiOfPzWhdUXAM9n/i/eUQUN/VBAkc9jXPqy
6ja53YV7nc0ouA/DW0nY9DvH9Q9ycssTqwQ6yAwF2+i14rXsJpZyOsQ/wqS3Oh3bFjkqNHpWgChR
XiuyZs4Nt9kQtsZLD+RvzF35JW33yWTRXBdTQ/wsKRyNyt6EbWh7MgBfcKLW+yaM02Xddd5B81g4
UB9f4aBOy5LabpWGzref58a3Ju8j1IqQTORrwC33BBP5PWL8vZ/8+EeVZ8bByNt3TfOyg8BFOHew
3jrLUm1vtNY3w4F3cFiU3glrcxF6ySXKcHQMvfvAi3NxMvRUTv2jNfYkRtOFuJn1SJe5MFrY1JOq
7a2le8mj4WrhZrIxeOc5dFol5N7qwvIAGvIcRNKHkGV4x5Lwu10Vmy1RxgP8NQAEK8q6Ymsoejek
9TGId/1YT2kKS7SI15icoEbbejif1B+o1TCOGsGJOKzsqPd2gllCfgdF+aqkZj905mQ/SIS3CwPe
fyzbfme3nDUJBwk4vepUadHdoE08x6hSeFM5gQoxPDsEr5aW226VG3eAbR2MRUEXH3P+mQ32369C
NMVtFBgFaxZbDmTDrTTy5rl2B0jAyEMp8bZFl4qX0MlQBpYahgqDuXIjQxaOsBpTo9RvpkYfxMHs
7QxFs6CKEDhJx0MmH9w7mtn0IGoLfjCUlrZS27JL3SOJFbdYcEc7hourRs1oTYm4UOPzl6URHLEy
ZjTFAqiaRzyJTlxcJKpmF6q2pREXFXoLmPVRDubJqD7431l8meFnEyWHBJvLxSH9jhCvPNyifSv2
o2cvZT/ZZ6cx7lM4dA924b5BebQOQV3OQPyISAu8YzPuFnpQWvwcKEZ5NqmVDzFkY/VedMuSWFtZ
ONazaDhkRn8MkJwuWr/f1H5hIs6OLmM7AmDoJR4E2iHYdwyyG5ZtNmCMVTvyeY99kIxx+4V+xdnE
48oKPTpbjTcSc+I2QTubAfC4K9ZnXThOQFwIvWOGuBxCAQZXINsUnbrZfnwRTslYLGY17PITO/wY
BCq3LGMH0cQxLMYsOIfrnoM0TLYm2qIsHsjvaXPzOLqZwZRt6jait51NJtUzok3KVcRAJjwPQq0Y
DWkbxmnZSjaQUWpYEFGpXYXmWFcemHwXJr1yHMEGaN3so9NVfKqVUV0sZgNehawV7tPGHIoMoyUy
z4R/el1r1D2VOyYnSbq5E2X1HqJQcMkGDb+Esc2a6imKdO1c9f1nHIjsGdaPEwqd9NdkuKLF2scq
wfZRE09uK82lTQ0vllW9FAFkatHTKiEivjhFHEKfT968oLpjF71YRfDVE8m2kAQ+TFzQbes0ybrR
cSIbmdOvg0BRWxgND0cvinZaPXxqaV9cZXvj1K14quxbkuNsV2rUOQoO3pRmG9Mcs6VKxw8vcAqc
zPWjK+RXK8kkER0OCrSiF9bW3ikcxHdIBPY6E+LeZpnP45BCuuIx4k+ZtxlgnQE/ZP2qR356yxuj
XZXj4OKBM5oj1rqlamoG1KUqDpWiG44qL5gnmckbemuy7X1vUXJDbzygMouhHvw39lWwdPREOyDj
A0cJnveQtWh/7BzcEJwGXFLaEKwsyK9L16W0LmLN2jIe4VkWj4BNcuuqd8jVqUW9h9F2s40TyuqM
QYyevUy+IO1hVenSm8OnGd2BMTNTTwargEVbo8QUWYoYrDPuahr3dqtVy7ywtbPejciRmmFZOg4z
SdnQcVtgmwxvGXvpdOgth8VnyiO8q+59Zwk85xmZf07y4IpnS1fFE8vrdZpRo8uOIgVopb0zMOBh
QB7qeRfkdt0y8SIbr7xZrjl7GaA/xe5cVsXhQdmjtcFs13g6cv/e//KqeGeVVMz+mHDzxnJj5PI7
xN17mmlunh78zDAoraz2t1u43DR97R+IlPAWKQDkBzH4hCoixtg0sHc3ARKGdQq5bdHSNZ4hqGMf
FIvQTeqbG0GRLyC++YBh+J66llcCRcIaBhhiugr3sQGKEWIutvpU9MukqW+17lsL31bwOdMq34aF
1iycXuKrH2GoBnLqVmGkHYTRDUQ2JsmOdd5TLuyIbNyEDVoBrzy2nfz0+0sScWKDFNq3ohZ7A67L
OiZ/l0/+e48a5+bj6C+l0I4x0RfRlB5hzHSHyPBpePpSrVSS6meWm+Tw5luB/5x8qlEj4cR/cwom
HC7q01NED71RVZcD0faiS4SXhQvQvSZdfScM4THGWbeVpL5BJgYF5Q7tymo040KlbFwQsMfbIkDC
//vX2hp3YqF1PPrCcNzKQF833ZRd9Xp8ZS9S7TKzuUq8G4+9re9t+VAPjnmkNGgXtu58trzfm9pS
ch+N5cG3k9nZbuQXO9B0+mX4WJMx7r1KRAfp9sWx8et+h+A7JBWnY2brtMFF4YNch5wqD4Uki1q2
AnyC7b6ZY9Rfy9GU2NmKJ0MqTkkRxMTohP0TQ3IkTOHZ6kiDHXkQXKtOLJkignCNug9/Ik6+jVzC
eSy1MQWRGr7jZNcm64rVMKhs3cCPvIWcWlpd+JcwqAs+JdV7FNTYMMY4W9Z5WW9T4MbaQs+DemW2
IGbr6ZQkuUdzh9i4HdmVY2ojRt7Lpmtqs99gEdJvDSCpZf1ZT3AUqyzERdqIJ6fAD1aXXryv0mlY
xILwiqRTbNd12R19AA6rmEcwSv7gu3e7DwKfmPl2BLvowHc2eeVQxpu9zQ7GcsGBjunCKcr8NgTi
EzzjeIMBVDO1Td8Kq833SozeMpWe/ZDyqTVg96w6SGSmTDFVITEqjK0cCtTUffysj6jJupL+zJyD
e0okXjNKop0Y2I4A6yLyPze8SbWoMQQ5IAxtBGWD6Yq1GYAX6dsi2UiF8N0yNqZRvGdQcTZOYs5W
Uj6qcV1lay20F1M3R3Cb2UelzJDGoNiGof80BWPHoAmqTaoK70jsLHkStQ/krlbWPTWtt0xGmGJJ
BFG6MO96Bv84GxB2F2zckwTuUdxh3AW2Ckt6yh0qlnC4VKhg6DUbeQD5i1+AE0UlPa6Nhps/nNgU
5XoO6DiCnCzJyL0VKqv2Tje8lp5NH+IHOr6TuL2jLbY3g06IYOiatwCs/77vDawfhvcpjdY8MsZc
1I6qDmb4EgaueyvIqXIz92i5dnOh5hjuY3xoNMfbTvyXLNckYOkQ5yKqd6YIbJsSVSRwo3Pu6IK5
ETDq+jFzyJIkReJV2Q6KqyIA3OTs8goKG6nxcqOpkhle0OEWD9jjmD2enHCOHNF9HWirFrAGYl68
0hodIYwLgA/nhseGRdv3aYIrymm1Y2ikJPGwoDC8VH/xJTBGbshLA0/rVIHTtlJ9eo7jYOnBfGDP
javNgGp996JqSQzUEiZf9TQJU1tCHsayV1cUqe60DRxJbMuk1pjWu0cgGrtY1PXVyLNm3dnacsgz
fzM1gJsz3biPaRIfCUnZpX3KQyczjBMVpji2ZHgPBGU30CclS9suE/arz9MeyFRbM/6JqbEHCtI6
Q7LgwmMt/LC6+dQxmEXRnunFa5Tozpb5q0bRLmOc7SULAdtuF+xSEBGFmnuIrE3nMgTwdBEfdco5
Dpv6CogTQKAxXAbucbOvEg44ckQzu2Vh6DeXhHpgzZUkiamMz2mb+kdcN95a9Hi/o9KuD7Yu30MG
utsm6AESAOIYTNY6lSZ65uYYifX4MZRKe3MF4q5DEld0w5HTPqQWIc9Y+ILSaw9WLiAVR8VFSoBG
ViLbNRxNm5gavV6g1YmXXQNtPbETWH19BZkKiidSyLbAzEGbO7XNptdKD3CR/ta4AnuZrve3yOD2
gpu41TklzkXKjhu51cF08oFSqsLKDPRRgRro63xaMaUHdqZr/YXJ4bg0ureuyJo71bDaBJrNYjv9
mU25dfLYci7T2tOXaSEhRo3Uq62N/ExULxNeTtcE61hO7WUe4SZpwVFouNHOVd20cWevGPPNTRW4
xoIandAUE9hYZfv1o981nzmsgLw220dzMHF6T/DPfa9/bqKiuxRKWKzqjS0MCAPlNZQDLxIIhHNd
j7aG7N4NCCdHDl6qMy+Ntwb0xNE2/EMfWukOOX63CmITu/Uw3HKzlNcclpbbHrrI7I6sd8Rp6F56
muEzlTnrX542wI8SbaOkYk7QRO8lk7hNwNg8pv5ZWxYcAJdGuUocBZvXJJPAMV9MPTn0cdnsGGzp
ZGb6TCNr21mNSRdv8sk3lhZZJRungIHq1uyys1Jlh6ljg05oxVG5+T7LnGXUAi5n1+CvYBVvif1+
SLzww8c+MaUtyaVxvjEKcWNjeVc2faBZEviMueeBOREjO1Lai7mmC+rqSePkz0d2Lb2oeOtOIgSI
1ysPgKL3yLr7nif6rRkPMhfspcJqpKFg7ceSic65XlCTEy/oEV1gga7OUW26FtSJtu5/MROaoZd1
v6zi2UbahgemnHhCMQUtoSi9RZWajnrWk7AzslcIDQa7qRehGkAq1w/L+2TQeBEOXB3C2PllQ9WC
MQny3kvPyHqTA+D1eDZdOhr43gCXNJX6Is3ZIUZYfoyyOXXOxO6T/aJUFh647MvRTHbPrk9AbxBX
iwkV6lDF7w1vPs16hRIgA8tpRK+Tw/sNUDiqVb8bpkSwJ71WZvyJ++c6mMOMLUapq0FL14uKhgmJ
2Ap+1HIS/a8cjBCaX6zkXfhtaD16z7j4aen9D5BqaiEdg/w5r9lwbxHHQuRMjJqgiu+j6lfmwGzb
jOkl1DS8W419xslHaAzcAOa7uyHQCdnLNOJY7PG5C1subzvP58qFK4b+mLLL8HR85FnfL2FPBUsr
OGdWjhNtxv72Me2ZqCRHbLYXMpdY+0Emga5Y4hE4uXb6oPddsY14SpFnvPTajpKRTdYYOjfp27t8
AlhXmS6lmLew+YAeChMUkc2cNNC/dDBby3TAVFOVI9lh6i2lomh6xjiRD30bcd0ZXNiXi8Ibwxme
aQcuaBSY5tmS10rVFIwz1I94EYb4uWtvxlbhgs3Wtd2i1ED0kLF+XtqKOA81c06aRIMOGqZbPa3Y
QFmy3YzUAThE8SI3OvX/wiaZC4RGMGx9WdIxp0TXRAXb+prBXWeTTtiIuqO4kyRmiGgVWGP2YGgM
GhhpxUvd79NNj3zciZLunNs48ctIgVonDWmjaNCPlXIquqRO/MinC3zUs105ZLlYv2iVcbLGhroQ
93FHASLeslkMkFQtKtay2CQC1gsROoqJXkGId79XeeFeMydFn6yTdNZ7IOoLo+2O7U9vHMuNhlF6
rWRz1A3rVx5m7Y9J4Yeo68vACXoaPQ0eLRwKIP/M5MwWo10UJ1dBGt9Gmnp6amOsIB10lS3D2SvV
SvpeCKaGcYZPfujyF7fJb22GUZzoJwxmZbGtAuGv+rC0yNHWAj5U+WcmK/vCBB2xcsPjCycXPPma
PY3vP4BzrA9mRG/pFCTxedaQXEoX2TbOrJIuf1yx+XOPcv4ySOIkmmivqUQeGim79RC4wK/GTJ7w
GWmANxruMGQZNQtRrw+No0iFderJBln4OmoDkk3ac9aaF5Iwuy24WbnO6jE5xqM0FkbCLcZepf0O
CSROs+oLKScf3XjoH7uiGLYGHry9WTcc+OhvkM+8wjrKjzoRB8c2NZt9k5o3OfrusQ/UD731ypOn
edrq0ruNuyMozz0P2VSui3PU6OE+KUhnl1BcIl9Om7JvfnHbgwY2FlkjoYg7dXkO4SX8X/bOpLlu
JLyyf8iowIzE9s0zHweRFDcISqKAxDwjgV/vk3LZ3dXR3W5veuUNQzVIegOAzLzfufd6oPTzVM1f
7EDXEYUv5JNUy1agvGTuVGx4Js0ftftpm/2XUc5kxAU0Dw3JjL5sWq+hh8NGdeZypsgNI1RZ14/K
rsUub9kwkQG/7AgMlWtU6X1te8V7kXRPcsi/550pmhUL20PE9OM58gkcNsWXIobuLaUBsZQUCVQ2
RuIlsWPSdCkoWoyhIzdR4yZJ+o0sW2qY54LOyDr/ZkeTs46XNLqRsz2ua0aRF2mU/iGeU6r7qNki
/d709p4U5yCRbEANZ+1JrI3Ad1LD9azHeTxcQKmqPUH6X2yZ7F2Ew5pGq4Wo7yqT27Kow+ufH/iB
wqvheNyHzQaWqD6XBoAcQ9dVb/waU7N7Qtr2n+vAp342WjMyyQ9G75pPfn938azvazMgeDV8cTqm
sNmsihsl7Wyi3AHhoTHOKqwfOtTho2MP6SE1TLlraSsjDW28UmE1c/JjTl62DeZz1w34oxJ2fXpa
P7tte2Tm+8Y8sjrEcU0gegvV1zbz3bMbcQyy4NXQ/TlDqOWYqLkZxbIN+r57iNvxVUB5kYTsUVsW
mOF2zNqMCd5I2DS6z8AMPU+zDrhA/ajNWGe7GfU5rhuePqW5z/R8O1T9Y922+UceeOsiIAmhCRSP
jDqbr2Wa/VJwpoXXuNu6wjZpVqZHYjdtKXR1sJrnxHtnXTncsfWvm6Z0Nk2S4rGbc3Gz0QUHcJ5r
hyPQJ8eC8TEIJWWiLuoNsY5GJatjSHnQeiyZXZoqIDluqGksKWhfrY34HJZVck46i1h8iyt88Nu1
mC+ciZNvTer/AsppV75yX9PKy+kHCizIymR8LOfpMTPS8UxBVOYkBH3PQ/U4TvQOkvK6MBxMq0dK
tWYk184nVPnIlLR/LcSS3K2+p6QiZWvnBu1euSnNm3P7wey92PEdGSs1Z/W2XIr8lpXF86Ai5HYn
So9Yv0AbmIbeFm9azfX0Ncu++RG4w5kSZffojlO/n8P6FjK1ZEFphwMR8lu/pfMomLvrhBF3O4+J
QLukVbkIl2Y9I20fa5tw1MzyzzHRUQdWm4PPeIEKOn6UCzAYYxh/j8rOVD8o9ynTqs3CKGBD/FJw
IBsL44Ms2H8g6ln+e2ROyW0QzldFWuN+DPO3PIrH65C7J9sdHJgv89T1QGwthiueBASyMjQPaGPq
OAF3gG7JKGum2sF3u7FDbkV2mkENF2m6y4vfmRF+lv7Lh27FKRAXB0sslKmkGWbCgO8/WmCyin65
+w4lNBmpMRw4jHJtHItleBVRG60o1gF1TCxzRRt0Szii/z7P5g3BuicCrPtoYiKN/Ggi8jIO8TiX
CAl4t2fwu2l6SiVGWDJCqU8ngHwNpLvTElJIiiVJiEldv+JA93iRBsnVFVxHXJM62tzK1E7XZO7Q
2Sy8Hyaa5aao+tfINu9eWRJs2IZr5TavNBPdDSFGhkzGkd9jnUtkHtliKZ3Ne9hSmBgsA29N6/yz
uWwXSpjSMEufPOg1y+5fDHTBVTBT1ifgiwEBZm9PJhOZVHO9i+b2FXSNFKAqBEBtETiS7CFAidwn
qwywcuPZffSMcNc/5F5wWurwV1/Gb+QgrsZ8PqjK/US3eJ5b7mJuUQcWODc3toEzsPT47Htl3/+8
QDfkw61EgD3NvbMT+NGU8tWJ44vdqVs0Kjwc4fcx4cFpTYToN3n0VrggBYxqmT9F+9FmnKK/SWqf
TCLG+TqDsj65NAYSXXyvWTWIHGKhrWuq2zjg7vK6C65dvSCl0im58x16f8WQPac+V5QpOO6aTfiI
yndagoFkuqZFB1qaPaYl1i6SJTd/vkgSxfirMrkzmoWIjZZmPs2ZzNVEnuZY5TfUkQ2uBw/NNaKM
0YMVDw0YuZj8tW7odkJ2FhrAR+vSCAzet5EZYXZEiPycsUTGTfGNW+pUUtjGiZBNH7T9ye0q0sFI
DFpFhdLnK3Y2CR9AVoQ/khpGNHEV2jEzmU3dqnXrUp7oFlxxjG7bbci5FKKKQpumzS7Kap55tdNh
XLJDqsLlUc3Oj4jKsGPbmkfgUqLjzIiE2iSnoiCK+htSuMe8NlQbSGXjAgruri3JpCMYJmJHBoLV
HXfYiLJ9WyR7QrorHtKajgmRPRkpO6khn0mUiIKZfYaaKUhv1dZMycQKUCgv9twVl5Ild7XIAAbd
8vJL5lK1Ixo+mTblSqknH0YkqppzXIHo2AzNWG8WMgCx/UwuztseRgPJhYdCwJOXfmv2NX5wcNzC
ORUaw5MFIxMeVmWTWKtUZClfV4ZWUmQ9ptHhkaiVcN8pgklBrJpbz07n6Fb4YQYwwrJCbM5jwOCm
itKHPz+UqLKHflDfZdFHG9Mbfw11De1MnPiuyvvmNjLwp5zPgRZpBCqmYIBE19NeWE8lZutLyXDx
QlT/S2h74lhZ/ngimuQ5N9PXqu9gAxtC73jejJTXOMcyHdNH1/yZmH2nHaDLZqBpTzFZfkSYf5XJ
OFzjrt6TfLs8FMlCQEq6Mx8TClg2RTjEW3OJvPNSlO4qtnAnYvjj1rBpqKRZsGl3xLvBedJxlYqO
5J9xokiQo+6QNEzfiuAehY6359UsHLosCb7uTWegIrmeE5q+PaJUr2xDQOLMtl0ZhfWtH4P4Af66
A2ZDZHLK8J5M0XJZrITmgIanDJ0+m8Dpu3MUNNwKcXNzooVwnREZRQiHpHcyZM9JbvQHh0pvJtt3
McaHnpTzX/bEsUv0EvA5l8ZuKa2Jc73/u4ygg9Og+TZwWr8srS+3dTekZwisZcegqT+gYdVHBmiQ
TD0fXmaV6SYSeJONYNFCpWEfWU1OWMfhfZN+Z3sG54qA6CjdYSCXBf+rURCAwDJn9eMKLiW55ZXL
mhoLKmjabD+F7bgDlOzB2ZaWouqSmhsjxoUYLI9RJpzHWHbxeeozYxUT7rc1VBweQiCu9dKp/OaF
y7Fnhr520qwna6Rrhgs34sUdHUoml7Q91hSY09iE8CB8SR8bHP0eBb3bpQlIvkXpz7aSRUVXM+0G
7F8FpDXZ5aNFG4KKgX2smJ0Ay6PaKYRsenVJeadAakdOszog5gJp1OmDSryZ4ikwk9KGaoO4lk+R
IGxAg/J2YvTrbgSFaPSPP78iEjE81tUOMYPYQI7p8OWiDA42zCvQavHF2bmBiqGfZQjM9sbEEGeL
a5LNRNSTkL6/EoyiTg61OLzGgxKjf1ITm5J6znzS1orh0g/EicAvrFKroM62mSlRMBjAWlkhoMxI
qMqbTZbRoZsPxFu7BEtvGSwBtcWpcyfU93EmNPuC1aQn6tL7UQXRTy8FYq3SekQ3mzemqmBDUKDx
j/f9MQ/nz4HzRFv42YWkJOx7fdmR4hlMm6KwfkzZ/KHwAFwFmGWQE0htuelDOOn6stmJt8mUdNfU
oaOblehQySZjkE6fXh3VkqaRRV6X++QV7ouVAvIrWdZbNZn3NAvZF0lsR6HgSwviNSlkV+GXxXZo
6/pAqHjIkaTpz90g37n1R4wz517/qDqcfn/+EZfJlX0OYVOjbg5qYM0zSkLQMMgv7jQZKPqUEnAx
Bvbpv91yf8xt/4lbLnBxl9i+SbC1zy9sx/m/eucun78+s+R/Ns79b/+Av+ONzb/YK/uOb+EzZnAX
/g8bnf2X55Bv7IvQ5Rc2ptC/840dHWIscMkJbUr+t9/zd76xY//FqyP2mCEgz2/PDf5LLjre3D+s
p4b24rENwwr9T/+cm3Pw5dmSHJBHi93Aqyeut8ydBzLOUDAbTMflaunq6R4YpdjTsGI9oNDPJwr0
5M86TMYdV+ncg0fXITuYUvDcMq2iu9BOVPyq0yIkW9hVJaSfGvHbp5PzZWZh8FbUafcYZChn64Bx
p0nH08IttsIQbOgSx5jOjLZni26BKjMAb1kBqw3CGpUituecOvj9nSLC5bC0+fAr8Cfs2kbRE16f
TebXnMju0Dj56N7o2Ck7LMlOejbkkvbMOd0J8BqoKdwl1HATcLaUnb8eamxJJytI/aeA4FnqYzyK
olQRFbQiKo4WoC2QpHlFaxAFFNas1lEKVRuWE9YGL85+temS57swgTPeONiH5IaC5yJZh1kfPKlS
MvnyUmf8mXqGOoVpQQ0BJSbf6pgslEZI+7mgPwPipW1Ytcr4voQLJA7qzLqbAtTdvKbq21Tl1mdR
DQ/B5Ka/58rDS5VElJmQ9tMgFbbFgMo9JD9NZllY1aM+t+GS/JEGRaq8znSukyyFUW2bwmttvIqI
rJWcCpLYhWE0P+2sM9/BIym6qKZCF8/k4fJauGn8rW4t/q84bLNH3r58bKex+T4Z0iLBg+HbcS67
jFguZjqcbHq5I8xNkd0hYRawX5jfxADrugr9Zs62sDH9+xwl/lNqTc2emWO+EdjMdmpp1FnhbLjn
icBoBlWXUg7pWMYrzV39JS2TlhzXljGUbxfllgpg2tvnzuS4AqEvv4c8dL/D9sKnpVTBbiQHeoge
J3qLi0i9eOCbmt3uI4utiCHQ6AdxpdQWE2PQjHRQeGWG5wJKIPRufhOCjeZNE61pCi4Vm3MI9JX0
O/iDaQkUljDmCuTHsjehrMZdgi+3VRRARUngkQFVpIRa+42NsdJAHEco9Nr6Yymb6swwrDuwg1Xl
gz2xw191to0w4095MR0C4dX4q5wwYj5vxq4P8jzwajseJek6x+kA2s7nSY0dEeMdB20n+i1T+KwT
7k4m/Di1b8QmLpwZUyf2r00bVt26HqAjDzXgwjdD9EhVVCakGtgZvnL6ZhQ2JDm+DaGWrq1cDSOc
U1wSeEh0hnHAjhnfLENW2XYchpDSnYihVVop9RmCKTxTMeQdR+RtSCiZXNNyCYm2pr6+sWkAtfIg
gjCokUTijLxPZSa0fHoLjJATsC/N8baIliFSqSnLdHR/SrOgeb25J4o4a86D/rYKVXWTopmvuHHj
rZjmT94Mc4m5qONfRmT9qfGCe6slrQwNTc2u2TOJKnlNuZXfndKGebVBUxAox2vljMlHHNj9viq8
79Mwgca1U8/zhqDiLGcqwAmUzBDG1uu+I3qOLRc7cxkQgckBnH1zRmK14Z5qw+Cx6YICZgkKUaOd
Kq5VPbAfyyCkp++Z02KeS2p3VxGtvJptuGy7ds+qXa59DrOSZBUjMTQQmowwwngq+6KVgt74rN0n
+h4NOsmxiT6f9QAtQ+olCL9Q3aXISOlwWqOgLtq/O06qVZv+wZbdcqYFB6649BjyCRxVDKjZ1HRW
Zm9c20fF6OH8C79R+zrpmAO0dBK3RIKRhBRZm5ap+7GyC5eJ2DyY27jwfg/d8o3EEPb7k6IB0X0g
fQznHJF2DgyUDzPCkfU+yeHilMyJy/GLGJRo1WccSqgmr2fxGNAlbvVE5SEmv7dh8ouKo5vvL+tZ
EEijiGJUXXIao+RlDA2eDi4mkfQdhH4XecwdKSARO1uSmJPY11GUzRZo/6EX6tHCiFTN9UHjzaDs
9SQPre1smTCFmy43w33JRi01YWUbHq6CAc8QPDVN+M6pBKkx+sgYEyfcjpw721cqn65uqLZIrPp2
xyd1CqZsRV6gKDOUV7lpid31X2twlUGJvdSTZvL2aFnyf1nZVcIneNQErmodX8kHS9/ehjLRE4U3
IHITB5FRsL661tmrlg0dRBAsSXbgTI8+n4Qf28UNj7xz2D2IToMxZGFuka5QpM6pnz0m3a2YOVrH
eEVsQp/2tHk+ZCEZyhlPYbf6sKOOOXpjzBAMdffEEv1YteVTOzUHx2kKtEXolmLC0pEH7blqBlwJ
SXIecGQx+Sb2WZbDb8rpXyy8JcpD8DWw7LZSrWnXo5vHpsvQ7C3rIXBZGP2a91cs47IfimDch0Wl
K330at5H1YaFJD8LrwUD6idj42AlRVyqmAK3Gc65jtoECWRyleGc//QTEzMUuTyItwzCooaRmOfa
A8x/Hm+kH1fHwDR+8dwZD0QAKJzFuHL59n6U9LsQhcWAxzPx/mRTXb93KWzEanCZy2HI6YZPuzdn
Gt574zoESXwNOy8jkxcH10eHEPODsyIVJWIK9h6fzSnvInXmtNy8jaGNA9hwovEYV0P5XlVJsA2c
mlKVKR+eURVKWnT7cTkROCUTvGxWfPatkbTTxRXpRypdkz66sJXrounztzIp0heNgfIGhDcTi5RV
DgYru4NmlEgjBcQybmqO22PSHoKuVZSeJhmoUeY3P4e6IfozsIbpPc1mszw6ptX6esnAvj2DNVZc
RoxU1mIapy9MSNWP3HP8lx6L1sDXUHFPirHt3qzKrd+9ZpoYANtz9muKeJ87kQbtU5Mnbrtqp9l4
X8I4GqDRWM4sEItjl2J5e1psp5ePCbgiPq9a1S65ZDONoGUIobeq8qp6iq1EzN/SwpyDXWvOnfNQ
N3V7pZDLI/gwzV0ghIxjDc6LK4Gb3XeVxMlvePb6KqKwesJPnZ1SH/Ujti0e40GeiX3aRDjh85iL
LJqtul7HZQAHSrBzvDHSMBjwGtnUhjLnbXC0BfjyD6kATVehZLBXN86yaXldpCX1tSWJQRjqPYXu
8Y5CMf7OnMpAG8vIwaydZO+25BmXfeB/zTzefgNGWzh2FszYqXC6eBdWIYSAmU7fihYygSC6sQGx
sbNw1Q6jN+0HQiQuPhH96CcTiNOmKxV7naj2KpIXlUBWNgvIvaXvHWS6KTYfnc6330Q6RWwlJuTX
VVok8i77NP8oO0nD2eh6JMX7DcZF8gXJR10G83eYiQ6ZL+M4W0/WEedUcmjKJNpnwzB/zHXiPYVx
a1PRrAr/6ABtvct4pFF6ol+WPB5/Oc5L4y0r13WzO0lwHjhtH32Cj5dPjpQtirlMefTH1CRj2B/l
E2nEeHJcIzK+LBVXM7FTlsG0XgkrXMl5dB5aPQvs3bH+7iu2z2uQMKyKfBHngcAAIsjzsXwo6Zp4
7GYL4w99jeOz783xs1vk4mkS83SpcSHzpVqyu+MEVwcaPQPg1QSzRrwMzOdntnDnCs/To0mT7X4a
UJIIek7erZ6rEG+HPXxgdHM4stACzITR/2nJHt+icj3za8zSlJ6mLHyE2e5+AuzXd79HHjMsBsbr
bGk71peM/mJrHq+x78nnsPKT3Wwv7bfFs4OPYnHSeV0NOf4NV3LXgAbHX3hNkociMgBVh5pAH8Kf
BbLpVHEN9kSF9dUwfB/dmQfJ2Ihnw3VGc9WYUfy9qGeXG7YGdzP8xPgwikaO9EMM1a0OSfZNRB08
dF5Tbah7AkcSHtENEkj4FsTd/CNcBgI7hOdQP50tHpjI2Ir+JZwnJJu0Y1e9cWIpbOxu8/wo4lbs
gtmbXhf8CrugKYvP0PZDtjkqVxjtlunVc8rgiSLGsmVRcbQ1yp4geWKdtSKj9lG2jg/q0Nlsz5lV
Ak3blerzba0NfScwpoHiEBJfo+M4hzHGHEMo6rnmKHjJQPiesYWQ5o2Lih0OiiVyEjaScZ2MY8t4
jIq/ZxkHPNooVkEDGpHrkjWTosVZD3ZDxEA0T+33qZfkNvRjuLRr043USfq2Q9x67yfHzipD7VeS
/SdimqKk1kPVpcW6Ad8XgzutCq9WDzqDg+YV4JSJrukPEVnTk+3IjqvJSy5Iw5W7lhbZhavO60ob
aGQqmRMSKEtWCLu/5yIb7PjTqw2N5Bkc5O+CyW60m0bPPWDeYCyQZS6uIC574WyAr/rxynaNfVI6
SytlG7hgJS27btkvIQ2bMJpC/p5or3M3c4xjcRgG+0ebJ/Jr5Lf1B9VqL3vr5li9smauKmLF03or
jSS/9mOdXLo+nL8Zjd96l6iZ1L3UVY9MDDrz6lSCVGhCSIjHLSiUJsqjiz5DzmdPZmlUNOpZCfR4
y2ko36raZ5vXgbNtyeofdW85b2i1jA3qoeWW+SZqsjDeNalZfTphU9v3dMRwnNkJHFFOlbyDmXtY
l3U1sYzVLaV+XBL2OiLm/N6rINuWbGOizezDEUJDufzVeTdT1yJi1P1LQ2I71690eRkMvutXjTSQ
Ly4adatyaT9laJZYIqSVp0ybAe0AxAmypt6Q8jII/M8ZqpHB8BCdwqylaryMKUyNEtrScxzMyZpj
kfs6gpkUwAG0FnZe5BqbiAoidbVwEb2Mxmhykk8odN3YiCY2nlr+tIor7+ech0PPam/FT6yC0NkO
O9VzygmN2ohe/HKXqbmYRjesVdNSQrKkw8XMJoMEg8yZ38rUyXdx2bsnHlfme12rbOdJIrJbi0Lp
zVy6nPpgl9Q1HOntTAN2oQoD9JNP6uo5opXl2jo2TXKQu3Jf5S6TYozNsFgI9SycKcUKhARt406U
B8VJcm9K/nM19B3tChnzLYrZP5VIqXtLcunuwsGcvsVdFTzGi0W2fUrqyjnP3QCcTEX3Oemt7zIY
yAa0+gJggdHouhOivSN5iKPv19lZzbZzUnNnwwIG0ttXmWm/Ne3C0zsmgLBbNZSPH4nKx7AySoPv
btKkgDWKeSeyYcEqRHqQNDqdKA5Re82shdjwCfusTcfTgdXGvVZcpJt8Fma7jkl7OsppSd/8Phu+
qjiBWEkr/+4z+H9mOXJ2i+HNL1XnceLxK4bUMfjkS2PU4GA8Ee0jujcJJmwLou++lYr3lA3Lhwhj
yS0/jCGUIxX3t5LVFMk78e8jhykqmoSY5YousezqQQlxkiDlTtqLpmzLNH3A7M1TzzMLzZINwRGL
z9xtIpq58V6W8WuSGtNDCMX+0zfn/g4TZ/1uuqTbkcfIMSKgwFJvfhpna0yu9caU3/CxuZmMKL3a
HWimpbDciYP60aN1/Jjjkt2QVhNBjxjqyKaJusbFXc6GieE/Im0ZOpZD4VUUoboRHDA6q5aVh4iY
Unv8zD5/juxcvPTJAFk5D7Xd4aWa/B2GaoaXjq2uVWVQzZnlExEofIMZzhaXgsTKtX8HQYt2HnRL
zHDPa5bD7KrgNRvcFugkE+VTrtzp1Wd57MlTbQKmE1bpfTAZm9f/suCBij3bzg/oHMlmZO4RbrJB
cwGlsjn3yrL71rSYkqGcFyqG//9q4Dqa7mdFrK2Mk55Es7+j6jaErf3jH7Z/hOnH4audn766Ie//
PfxM/5//r//x7+y2/0Tedsm+IKLt/9zQd/1MPtvPLunbf8TB/f37/kPHDi3LIb5Ni+Xinzq274ah
5wVu6FlWYBHF9u9FffZfpq0zvgPX17K1joz9W8i2vL98uvtC3Em27TuWcP8rQrYO8P2HkM1f4Apw
KMtxHAGh5gb/S86jPSAh9IALWx8FeE0nSHjq9Y+JWe2//ejSNEMecfckIGTHrO4fY1EUF1/23ySb
1xO3RorFkCq4RDxZKdFPnV1v7DiwrrZHMjf1QDc/rTAqeB1NmSifAh/UnQ/AWttmyAOipzR50dQT
x0PakDUJxab0yDn6V6QZqVrTUvbkMmGyfdgKL//w5vGxaxbvxNHM3CfgVqXmrhpNYM1i+eGRv3au
0wEt1l+NiVucFoGUYWmCq9csV6ipLiDi1zJ3u4eWFocYXwjP5OVEH9R0ccbwlYMmT+TJghOL6fHD
esUqWJLFCky2aKrM1nwZCTmCHTHMWUCA8a52E1IKenpZiCsYr44z0SRKf0hKPdwhcw1OC6BsvWba
EIMGwk3yda55N1eTbzmZVZqE8zQTF/RUg7gmyUfQcipa091drw3N0U2aqBuMXzmAXaVJu/oPc0e+
sgtKsmgar9Jw3p8f+O3l1tfUnqH5vUSTfMSofRWa7cMLpRFbeD/PU5KoJ77RgqJgoalAHzwwIjNw
Lz0XQVmzg6mmCEPipS5L4tPylQ/RbcABtG7ADlPNHxaaRFQgifkfNlFTirbmFUf85dfYwWG71FXz
UYacilEB3qae6BuHjYHVy2fljg9g/SH5OKL8HpHv2zdl+T4w3WhzXBUO+a34fgS91fMkdotp1o+1
Zi0nTV0KzV9yXb32msgcNJsZaUrTAtcE2Zk0vZlqjpP5EeAUK2UUAzSVLkB87s5f7L5WU+k9mo5V
XZUNnuNPtHAVRFGDjErNjrZApCiizCg7QSrdddaUqWd4wZU68+DwQWAXCALJLRe3n7/7ohBnkXp3
rzE6/FQgrCUFL+doyN4iag6JkmseMG3QVT4MKMkYJ54qptIrZzDrX1Ov8Zzhq6jraiWrgXjxNkhJ
fJ9gaXOKJ1Xl3bqqHK6qBgtQmr21NYUbah6349qsNKFrgupOmtltNL3L4UFhD4DojSemNwGQbx+L
1eyr4GzqH+2Cs4TW5mpdgrQEmhKGzQoJpotLHAtde5qD4DFhu7fONV/MfiDa5iDHWQN73AMhN5pG
5kLintGEMq3R5R7cilk7ZIMPxjxqnjkBbC404Vxo1jkAeu41/UxjPEgXDNDFm32mZVH20CpKA4UK
guNUMBz3rZy9IZsCYvFu4xgRb2bM/Xfkp99ppBNwILEDzWR3PwpNaI+a1R5MqG2vr8xVm84ELdjq
6GX1Ac/Z9O7w6FiRvcej4w8BDgruaya8Aw7Pxni6KZ8hTkUenFXW4scso6sd3sZZWN+tOWn2g4bN
cTJku1ID6LlG0T0NpY/Q6RxH+PcaWLc0uk6Nk275ZO/FRBs9FMC916g7GyhGNGFEiWUABq8Gb2uU
OYyyhuT7P7y8odH5RUP0ucbpafKCHNGIvaNhexK29GgxQYKjdtuoPOPSwebP1XbRqH6vof1S4/sh
Ag++C5D+yXrgQORefeT7KeQaKzPMTHWRfGWmf7UMTpWm8HsGeLT64Rlo8A4ABHPCldgJFnwFM/6C
BV98XhnJyWdA0eNwpLbWoysqOCDr3is8CiEbs32obQuyeTJnq9xT+PRo+9PFx3LIxe3gfkIyYHZx
VEZ7of8l3bLrI25T2zXj+mZaODgsHFJrhB9ELO8gtKnCYYphLd1Lr+0WEt+F32Ieod2cTkKse23Q
bWx8ciun864Drg1OFliMtJFD4eiQODuQK/fo/93KHs7MibpdjQdk1mYQB1cImU8/LG0TsYv0KyAR
ggIYqMZx+T1LQzuZjA25m1BulFMU2nYS4nda0eLxkHf5z0Y+sKe21kDEUGh4Vma8K5X2sOBl8cOs
pOURewtPJQI81GHkrEcuoazWZB1jhsl/4WTgw4tspNjY2lkVn7U20KQ4aSYcNfRxMBHAcw/irE6T
dWskgRA5LpwAN46rbTlG4v+2tFGHNDG5eh7VOtQmHqntPCS57ASDOCRP0k/CkX0u04x3QWQkh0FB
T1mYnDi+UU2Q4llpmTwS7Lj8HkkAWUltKZqaH40ospVH5tVu4ENMatgLGx9Sow1J9R9r0nwiieo+
4VhSgf9UhWAuCnA7bS8jzqZcW5wi9OhJm54K3E+ZtkERDLnmGnwk/w73co8qifPwBU3l7oTZzgkZ
MHipRbNr/Okb1uOC26rWG95YG7Do1F0POLJIWPDOM+Rsps1avrZtzSUiDj0FBiE00lnPIxi5w1ho
U+PJf4oj7B2TO3aHNCe3sy7d10IR0qStYj6eMUebxxJtIwvxk7mtcHf8oR9BQ+LP5DbGDrEl28c2
RrRRW9ImUvi0Ra1PMBSZuNby4SPXJrZM29lCfG2lNriN2urm20ZI1Eq7IZFQ7qXd0vqXL9GZReyj
1Ga5MPnjm9MWOg7D9ibFVVdpe12vjXY4YL8Z2nrnahMep8r+qcSXF+HPa7RRTzuCWPkx7zXaxpc1
JP6iBK7KwiIHh6vukOlhTI7/jzlwj40CS6CpToW2CA7eXWnLYK7Ngwht6OMOfgFVT+6ldoof9ii+
k46C6dBS3csg3iuFts2TURHEhEVx1GbFaXKKvTSPSe5Wn0vQqW0JVnlKneDTHAr/Gmbe3hr0PtIz
prtZwKGzX3wftUlyxi1JGznpQNpAGWkrZaJNlVLbK21AIeYAgVy7pgMSHOE+j+XUb32Py1bSeuCS
Oga1jm0z0AbOlGzbBEOnlLX5yIWBz9MgA/G9w/kJ6nTjhDZtesTYtYLVRMwimQ1r1t7HOSq1hZTR
MzIFYtw2c3tip+IM80hBEhzHabKJhpvXufJB+cxQyAJLT31hrtkqzzffI6KicNoHXSUNxS3PNl/5
OYx2Mdgk3gsFwZUj6dkx84wYqZiBV2/srZEGIoIT3xz6Pe7KxklrtPVd4K1lSfW2Y4fTrbQBJ7pA
YSVVi1rZkKtvYK0EtMSPZEGbey/45aPcn+PAsC+m043HEHfvom2+hWm/GIPIjojF4a6w4k1B5skW
fbl9wE5xQEPFMKytw6AI+EesfT/qZmKXiExs7GTH4Cl9jghyytii2jLHXe31Ym9WVBciRK5xzpvf
QugQAh2iSzV2N2+aK9C62eQew3eY1nSwFg7mZ1NjdWF8qoJerKuSvo429sMNjDJcHKUVuMbD9uTq
jUjamB4PSIzWrbZcE4MxcH8azY4YymG3tOKAG0OzoNULLoo3b+byyuBonmLqRghzwdottckbKAGr
Fp/LBk1yXDdmgxalTeHaHq7kiUDt6WWaeNUl0cL4qFYT2Sv3yv+GLaw+hbyoWpvOc9znU2FgQ8+8
4Qg1cp+0RR3Fy2PGiW091Ab2UlvZcU2+BUuPub2qqntZ5wiQ2vpeh8wER2lfAFBzMv4nYMyHwWTD
EyfmwUxUuF0a4yjIyriXHkkPAQVHUBgM5Sg2eFI99o60fmDERq1B9dX2ZEUojB7r+JXjknObVHFi
DB9c/5Wk82pyFEmj6C8iAsjEvQoh5KUyXe6FqGqDSbyHX79Hs/vQMfOwPVUSZH7m3nOXmEpclIpB
bhwPPpsfvO8SCrRex8trXL4gstd3C1rNvSxKEq+sQTuzf85OTpQVW1oJ3M08VXPcsqtsaeZIGrYJ
wEmkzwT2F8w5CIu55e2njI1NiiUmnB38BLgZq8a9jRqyfU3tMtba05KgohAs1v8hg9I2uEj5xZ0R
yl9m+sAv/2ny36ojmycFZrl1bvUnTj50Xb31ER+GlSzLPhpmkBWmeB8N7xWXoEnwomU9R4gVqygs
GofSnO0PXBPouZp6ITb8HV05UIGoyTdTBo00c/p9bRSnGg176OUhH6QfoxV4QmnyN7OtH5u87O2S
Op+14PTl+Vn27BYRKAKv8IzmzEhUC2AfMMMqx+uykE5dxIpkTirW/QByJYDKJK+id5cN7ZO2NZvp
yc5XF54P+bH9HGeYYxZ7CxtY82tGUpGby0s76BcvGTxoCOCmEORbW15zftzCJr5C/bL6qbhE7ng0
5gxMeJ+onRaxwNITsIO1672htxJPrP/ChUYTHYpHMZo0FFuz9UiEsr91uv+b3VNeokfBoYv/dEQU
/hQ3aUoKbNBPtsCyQET31FVXKEnoQ5t8Yh/IMzn03qHtmCuyrfuGv5uj8W6WYzaCacHycDEz4Z01
Bv7WrGn7ko4syFmwhq4czJ0EtUmk9LFWIj+NphXaQLQwQjnNvStXbPP1eoApHRb541u0C4hZEFJt
kOnQMRDoiodaYypeLAJBn3MrJr5ci8mdmxrvNlsjTDp3ABzs1NqVqCVUAGW7dx8C+6TF7oyJGUUK
coGTPjpUDrAUMJ1r10aSA5Z7er4fgWFi0eYkiV95LIsrDfPICUtfiP/It6dIHI0FFqBpDgzti4Ez
30y8gyfkpwFLApJpApKxmALu5PjA/uRU1QmhW4mNTKFcj9x2fk6Hq+qjY4rp28OO6fdmlO/1pXrn
t53Plk6ujl739xKdFmN0R4eDgFuUmrzcdZLNR9m5ZN4WtgGWq1d7YprCbIA0iUi8fJlijnoy1VgI
VEl2MVySaBqj/2vOK10qzYZtjQEkQ/NkO2lzKLWHZclzjqNdnpO6M/BlG7CCQFTY/LyVW58NKy22
gt0CA/0kLAg13hiLChsrUn4Si8OYFud6+PEi9yXLo7POB7cZDOcvMveBacz0tNJZrjkT4w7B4lgl
8a6MWlCF437BM7FtANfmETRtzTZ+5Z2g7ZDQ4dmbb0oIlGgUnPsAl8KlOQeUgITFiRAbQvFm9bNz
Ypy+jo2YyXiI75tjQ2ZeQKOLL2f8dPE7byyx7svxBXnO0aZ+zz2Olql0PxczT5nYIovKU7KQi4hx
QI5/ZrQPM0X2ATHFqTc6Inx17zB0fZiYM+TACmIcsDvfMpe/hpswvU7Jt5GKaYSrmA7Z6qFUE1nY
2kjH0I9cU6rL7SrJsMXaiaxd/3JiAxVSOhPsu4S6vabBUAcayMgNI4qXCPuxn7byx53rp5Fd3lp/
NAY8+a7I38Zx/GUuDweqiRYLnivDgZPW1P+gm+7iTIltt/bmliryYhDKEkal+Kcl/Q2n0sYg/ddH
Q4Usn/+DI8AUmZEO78td48CJm/xkWjJUXR0fpNZdZjW6e6yjP1U/gwnSnOiqHiSfusSAIBPvAXjv
EJZzJvhytNBELBw2w4BFyYKAw5ww/ywZrG+0rGSrPbNHlPnaHb2K4GGbHjJXN9FXV8NzkZJb+q2L
EcS6oP8CW9be1qgKdcUQ2h7QQVwfYG10bCy/T4pZMb2gNZ4cfbZ2OAiQDyWqpN9s/to6KDoNn8dN
byIZaJ/CKdwNT/vZmOaXpqtcqNMmuA63dXwxUQLVfc47HAEtUz1uQPzivV9bptwVGtkDDiKiGPyl
onEfskhjztavfm/gnSsQQgboIB98p4qTcEifmY6Sn5OX5z7SgZtkXbStQInR97N3bXk1WCF4r+mQ
3qlxTw44gM+ZxFzffWwruJxqX0/R16yJIt3MqftXLhJs5HkTuIa9hAMzoqOcQfcNWPyGlI8f8vxr
2otd3UnnI+5JQW+158SkFe+zqN239pBujVKEY2R8ZjlbOnqBjWlzAq4uH4yljfCt1b5Z2x0/H+T4
NNJZQM5rOINb3xgax+xC/0MBWJDQ3DcLj1DRbobjuMafHeZ5f9RRQHmJzVVUYQ0Dpn5LzNramlb/
E6f1PWqxaJNThzruj4vgjeIdMmA+ZO9Gl/weLSwHiJs+lcUYN3aF75mxt8mT/FRiAgjcWdZ7vg9i
m5zOo5iqO79cZPyCbuCjiAa/x/j0YY3Wc6PhXHwkrO1d1IaTLK7tI6KqHDRmS43gZujYj3NvP08k
csQ5KzNQ8UQj1ru2JMWytuxb6nbzdrX9Sp8kmxebcFMbialFWgaPaXMStnsaW+p7N2kOFM+Fn/ct
iYlJ/tqwj9usOpZlrfsxbY3rm8qzhcz9OnTMeEqFgXgijxCJn35Pk27fFn0SOphANv2EI0NZJ0DU
BmITuVN2NfqcuJDEXPvk3pZ2sN9TMFXcrCs7ukjlvtV2yadmWTtHiLPR6t+8emUQgXDfMHL2rsMD
2rmiyerX7Ib1q+RcCm0bvpwgfJIhtbttF+B4aP4rwOVesak8I0RAxuSzek3SJQZLQw4JCtczK2z6
8Cov9zzeHKpUgexAUbz1rTHvpgGKW+G6amdY9j/Y7Muu7/OvOa7dg1rKqxux36yIjNtX69VpnWsb
t1i/WXZiBotq9KEdmIF2hkuWLst2ibbWUvUkdK7Q3T3no29Zv9lSvVO9g1nNNZz72SZO9d9OFhMv
I5kLCj5X8rIq1B4oekhxRYm+rchzgFqpyCWfKl9hrC6lACRmMOeJrKNTr+dR9cZubLxlpxXFcUYF
vsmX9pQDzQ9jQuUonJFW1r9mDT5iuqQDwm8k+fY4viRjZO0a86kc8e0ystvgbsg269DAGCLiySgh
beK2PRSonDaD7gTdFHMIYj7e0BVvViNmmJ00MGGZyjCpeONOQOFqoOtukSItaYajZ2Uy7dUNY3xs
nsiKqSAYPNGTYzgQmCf7nzbKxEmzhl804NU2Qkw5DwQWZLA9lxIsen1vwWPs2wc8s0gDdhJDiJ2V
2GuekTLWj4uWc9z0OHsvHGwzoHweDQ06L0W9c4yV8c92EuREMUSyLEKw15gDU3sCzlgUjO/0R9rO
HeVfWS0Y0jPvT7G07Ym60AZHjxs2Z1i4YiIYC5ABBhrS7Tjf82YGBLW6cDtrM9uhY4NZY3Pqegyu
MndnyBqMNGO6ZbC/JOKEnWP/QY20X9b6rZXGoY5ZRxVDfQLxh5RnZPgb7x0dkcdSP1hV+DY3dkP6
TTHjFO8bjKd52OXElff8VPGkf7cegvsEiIrdL8iLtfxVTSh7bS3Zp6vb7VPqqs1KCKARVSdGtL9b
BHZFDkhp6DBfqHGXSSvZG5YKM1ZBz/A9fUsjFE+kdwfxxFqmZ7Ygd2eAWWFSyvBIVP+ILywDqZhT
cJ986HN2tImg2+FXBCUT38QEVmrujItqcX2S0aK23LVfSTea+1GwcqsMnoTWZVSoWr5ObTTODdlg
D3NrT7Z8fokZNzF+fRinZxA2XNSVZj9Pxbgc6uhnXuBxcPg4EK8Peuo9CugFgXjEwDq3zRM41Ctd
HIwmuevusdY5Ac64clM71qUxKkb3sqXmyqr9jIUUNhSsNXTtbWoCiuQL3nnttF2kcI7SMy9Rm3wM
KZI+kSgRlsLeGDqrdifW3krWwwECKsJQ9GaPceU9qvPPvqr/GQgddhpCJt9il1hyQzkosSu1/mb7
1DK90LAOxw7Uai26ey9Qfv495gGv7L0ZLqbGOY2Zh65wumxiIJDYvNTCW66t0bXUtiTwluZQbPWR
GfcAsgB7jRcKay1prKIy1OwG4GmRfzZE8YQzy64w6daP0rCLYzJWzx0VIdj9AitH4R1445+nFImS
S6KDQfoj2ml8LqXl1IT7VbOPMESBm0ghUhcRYzwES5X38LTIrHtTkiVWtfWauHib6i46cum321gA
AU3KR3jVY8vWa+vjb4e6FNFH9kbS+nJwhqBGnBa0RRJQpo471IeKUO3yeSSy4NQg3yfiDnGzhqC4
AvSysbVOIDDS031WLHeGHlGITljta6ykDOfXX02vc5rlReji3dyJPmrfNeCvfhxpzj6tM2ebOBG2
QwbKLoJzpPFo6HmMEMY+9oBwGLbDLKZbgeHpkqXlukHE4G1NNcKaqMq/VQkTXu9sNPZ5/9179L5F
J8NltuS9cBPnJtoWcs08clU6DqVLb1yayFb7qNd+LfqlFF3ykyfBnBQaisW8eZ1bEmt658Nua5yY
mJrjVnHWR4To8kboh06zWONiCHXn2N6qGnChvWZ7ALGgFV2V71n7sCV8LDJao9o3Hoq/BXln7Fhu
oDV8e2hvJJpS0pQuMZMORWtGlilbW3wBeFedy2CKGHl0OoX6igYpi3HjDt1hHAxx/O+PrvYgWQG5
QqqU3mqDXQAXSIY2EtWLoDVuWcOCNY+RvXUyoMo6Dh5aFoVd5Ul6SZAjhgpqlcBPILdka7l8BL3G
iks9julFaczKksbctmnzjzhz966B2d5h4BT7TGbuwcgJy0k8NqpsecIJTfINE+nziBXdZxRe7FNF
HtXIWI+3kZKhN0ZJQ6Q9uWvVHzLpHXE/4XXvvSo0PCTmq9kb56qJ31ETpH+Xmbaaqe4mRmh4aJnV
gyqYjWAd5iNHNQFK5CKGxboyx67T1q+J43YMI73UWRmgN27OnAEgOXKwudQLGSTXJ9cEFm729l+z
n/udmxMjYMekeCAnWi9S1c/1OjBrrwa4GTpR13l6nUuTCbStnXti0FY5PS95T442S7D20RCZdaTt
rGZwLl5LbWBgsFvROh57s/7hFBUnlE3nNs485MWMv1U1Mz4vxS9ZpPoTjmv+I05YOBJ8hJbrgJEH
djdAz85JqoYXW3LrR+3Nc23aa3AnvuCpu/z3RyQrbcMexR81geHe1Kdbif4VJdRwmUylEYM0bmOC
to5xk/ERDLMVTA7teuXMmBVsbZ8IopArieULfqIj8uoCluWYagyooqijqREszB6jXQI1vHCJ5dWr
C51Hjdek1ivwMGWMRVpjasuLHRbsh+EPa1eeleEV0eNR0lrQ1xo3M5nGS1u1P3ondmju+5eir5et
KzMvaD3znqZE49kt0/0qNfQdLYn5gTjCL1czRHQxvjuZSGE/YfCIiXk7ZdoYBVn0EJPmbrLrktzd
awMLRcGTeZLGQ+WWyO8Fb7hWm1+Crc+mdNPfKkLpz5HlVmCbe9PLfQeeUmyWV+XYTlBOvHOj43yK
wn5yB8CkzI8+esJBpryCDeFgBhlxaYzMXioOn3FeaexZz7dj903D69j5E3ki73G6r9iWbwxMmBvK
8NVXLa0yzi8ijvIbYri3pTOgeiokjcVkeiFJTOxHyZGIs+oOOpCrdeYCKe0JJwx7vTF5ttWchWne
87eDnqAeixtYyjLZOVCzgO7ZLHWIdW4GRpFZiQ6zQeKwXTNv8JPln6ZQmppAQpCBDyck8vau4ExG
98losUr/MArOevmKWvzNM+gV7KT/45TRi2ScG2Lw+qhyy4Uhq/wyKUGBG99138+IhXFVjT2E0cfm
du60wO2sP3MCbg3Bs1PrH808/ZiWOkV9lwDBwv40/7j2LwdAzG4kw0AUJaKChXIjRqNW4BDDPUdS
3lp/NlCe2IkBrKmwvOjsOWecvn6jsfgujVM+R4ztLGfroCV5zGP3vdWflwyfx8QD4C4ISkivXvlI
uee3ec9lg6x/KqY5cJz1dUVah29evzC2npkEkgPAxZpfVKb/qkzNlwxhRkJKCA8ELJBmdydlCVt5
ot+4ZYnkqKn57Id31hxp0JT682q7eEQy+OR6fDSs+t0tJnw5MX6fOeuZimMMMoCCMy4dDqvZ3VNR
k8/X5W9oPzBAJq/su17QcD7Jhql8DAJl0y0vZuySg9Ez/MxS48vonNdJT07Se15pKRrbYNjEzbmu
Ur8m1LtkKpDL+IlxsETn3mDx6Onu1gl042TGzeN02ekaVd7agBFbxx5iqvaoHOsHc9IrrsXAqaWT
JmziS/EXGb124neeDUB9cC1vEk7xuDN+ZdJELJN4O2DRP1H5CIDBNe0PrfkK4mng84/JhjLqOOwl
23d6Tr/XC9RdbRZofGXsdi0YmhD7/Nie9U3kOvd25cSbDUEOwGzvFhiGvEPLa+mZb5lptqD/2eWb
BQkHk2iXHc6Rn6FgSh3zJG08FLgBDvMjLxvB4PHCHrl8/J6e/E71U/LomqG6XJRamUOzgK57QuUJ
omR486HHxFBZMYP9BH+AtAAlKOAPlPPDlyNvMqF3SrK52SQsl3ytbNIwHpY08GZcGEtUfzioxQDx
ku8o5391p4FmtbFxe47YxKO6u3o8gVsh0Ce3f4P8uHYJUimh9Nsw2Bdl7dT4XXfFLwRp7xZGozMP
jbb8VplkN47B1m8t9SPN2cYKNoRKa29rvsYAk4rr6tEN2O9Rg0wsrvnKkrj7SBfWP8aCoieKEogr
Zeit8dtSWFeU3oPfxLO21Rt1wltqbWX94BiBkiA0ad7WOUeZPr5ilPCd5xWX69q4RKWMCP9LKsCY
m2O2D4gxznCjXha4SEGUr4d0lQOrAovEu6o85qnnUvi35IFQmaCqak7dCndBVwSjIYfyJ6cO8yaC
uIj6Jlk7uTPa6m82GoGzgtCtJtbLJo+vBRFiO4/mivp4QhFlcl8mYJqbBmkPzc/EbhgUKCFxJIQ1
T3kkWbHJBstBIfwcg805RyKEapluZGxznTQgyCCp1MisAh0UQOFRAYIB+Z4g85vA/yDCfEHPdVnr
XO7jmbVaQhQDhMlnaRrTW2Pjm4ppay8dO9IZqirlFlijPMJDSa2kWz0PMNhu1qSPP/QuMf//T2Lc
alNMp92XZJ7CQ3GHxYEqSfVlkMGx9fqpu7hieiZvVIArI/MszcXLzBzmLtNM3q2OFRT7psbLkoti
vRVCwJkZTgjzXDM9JUTGeJ4nREntWkygqSi7RttKt2YSH7zU/jEf3FrUFxedj9CfpoqWTDAhSYLa
MJ/o04JaQqPSInnNmvUpdaaz07YZAm1cnuZg7ydnZBKx9EHGWbo1cTH4aPR84lGwHJri7ABuXemO
fAQPLbmZLKkLiDgiEktQZpF1tsIhr47opgLHiJfQmRi7j+06AJczTVD8LRA562TVHGWd860o/o6d
DQmkLJEF+tKZbhHgk9mNmndDTWg6iOnJ1+F3YZQXR4/ZImDUhrlb7VkLKfJjicZ0F572Bv+ybw+F
cV8TFrtszfdtJ9uDR53plEXKrqIwH2NSLu+qPDEy0Y9gB8YrEBrIKE2DVzJtJiJssmbnruLojcK7
Cn14PKf6yAt6IvBsRimQkTJgEvqW5MI9aZAswUMTlEKSrOOb5iICaZRMAhFBLnEhgm7G2i5wAQVk
Ha/7eYTVqGfqALzCryyHpBm7Sc+ex2SMNzraa/rwbZvtvkMteDMGuMJqNS6tI/TdaBnh6LYMqq0l
ZceBZKk0nENre9TGEI3Rig97cpXMI09Ze4xH7qQZ83TM6MUasWlTa+aq1n3McoibOuJxaLIEutaH
ARYmxBnnybMNr+ZaPwIQVsc5L/zWv1LmQELoXWhi+vNXcLuM8hDA6JR36TspAN7V5h3mpLdz2OYm
yzxEQbV0k/sojM8Skv6OZd9LAm/lWkvCCY2IvqEXhbexyVQw+RxOxtIfk8YotpX03Kt6UHbGGLtv
XTa8pq44Yrh9QfkOWdVzgAJ0vFEEIVEjprsxjcrbYpspp7FmHNxqck6em6AOip4k0oaXqnfe3Xyu
j6ZdXqDbdK+VrhsnCBnvEhv2iQvcxZSzMkKL+vSaFCzP4oSgqIHqkrgRDP+r7e1n4f3WLV38Agx4
88a0/YGJ4UaZvnUdPIbmnMlLjxZlq+UkxqaYVQJiED4XbjKR08AzFV+BerJw/lBCVTu9LnZJuVTb
aoi4jGe2PdQ//5yWOaWbxHdgApyw6XDvIG4x2p/0EPlFhNOR1YpsSe6soIyLOVGQD3Fprk7UMP91
CbBlNa9mcol6sjVRqA8+hDWY55OmP7cxMFwVOoNW+OPIVr9yGRCmC0asbFlCYRxJibQ3NVASVfa4
tft52UtarLyL72mXorwScldr436tPObO1IdTCnRSC0fbuMcLjCaYbv0WO+al8sY3mBrSn8ztSOaf
3+TpPw4fKLld/p3YQj+ZxFDU8BJW2PAdKtKGQZVbk5ZR5N9tZv1uu9kFirV3J/1NGPkWuL7c1zKz
L65WnBCdlZ9BJ+PsnVfX3uTfuTWoL3dqdnPNb7GYk/liPSIyzZak2mLRTZ+MrugOnJE0SpPTlJRn
ue95fYdIYOkxh+lABfGKWUIhWxnycxsVFqEYZUWLlXdhBpJ4Q4Zt9azyDyN90xh5JuxWnk29/YnJ
c/SXVeBgEXIzre4YzLa0AwoIQGulREYN/wJZFVSobknEbn7cWiQkU8P01IkZk0KaqLI+D4ND3151
cjsjMvOhVuwU9O2rhWZeJANMingNcZNOsFYX44AkCdQleKNqmJ5Kq77rSiUnNmKaGm7YOZNnq+gU
WltQUYvnovhL2Uus8vrYeF3/+ye35SCgR838ma2KgQvoxGLsC7FlGgryKvmGLg7S4mIlQ2HJxhe3
Fi+uMQBZwQ/HeOqThOPi2ALG8qO26cNIy8/xFF1JCgqwBNiIDZzxhoKSVncGWNqbUPt69zVSDhxj
9HzsaBlEd65ybmVuOkEy0/2CGNnVjoA2puf1nQkNXQKKim0rFVWnE/VQ3rRf7NitbUKe5Z5gQawI
+Gu8VD30efM54UO0SBg8Rgb1TolLPdf0l24g7Tsyl+tYxC1S0UgLYpCrLK7S8iJN5yM3Vv2gWdQO
U9mEvcbLtZTud/pQ34CYfMeY25+cof33CBkN2yTPryJB4kS4UrXNlekcs8cfk6fysIjNl7W0mmu1
ZO01iYiDHyXy9KGGf2pqO86jYLLMwGuK9m4kuCylFb0Rz9DfPTOlwV3WdN8jkwMu80swhtkUC30K
7H1QA1HJm5yl9ABNk+yw4AbpMLkBDqrflpXuJ0yHDJGTL1sbaTrwk+mU6W7jmFvsqh/dIvVHRvDG
4a9WtWIFVCM8R8SUIqZkqUJnaybqVBSMBgZ8UIDesVt6xC5o1opHH9f42FrMK1pno0fuYU50gr0Q
bRHdPTBLBOawcujhtotygd1I56dPx4V9aRfwXGmK0xbQ+fMIge/bmFmksQnOpXYtFGxHDvJ1O5Ki
h8KhCUk0xbbfRAAt0g8U7+sBoisO+vS9E8xSFUg/nzHPA10ajR8cOcATV74DezXIo3+h0VKvLoSP
QeCFc/rWOiDbRQnT9d+aTrJghpNi0KwevBKeUqZm451e/YWFTAbAYD5xAHSHCCojIzVd/1hr2KGl
m7MMmox/lV6WRxWZHxqiAxLqsiTdxpmeBF6qqx35a3jX5yaoXPO3FtPOi2aZXqlf0106ZbwSRb1F
V8G579BGguC5szpHlW8QpNv02DsWMX/GZXXXK0Sxlu6kgWiVc0xxkU0T4/SKHZGEiRSYevVcJS3f
FB/Vbi2QHWYa1NjC5cRuRmSBcH7cAzR2FMCD2NZxOhB33/Da1gZEEWHc2W+bO2t2HpEDqj2nDU9q
nIGjV5T81cY7jdkAfMT5nYto3nUc+xfGCjwzlHobe30IhAr5tjTRFSJ1dGSgwOFvMt80cCLIsTfR
6pulz0F2rx5E0hwx6kMZVdbqnPZJ9tLXLVGThX3kJvw9SXUoRgIzemDZjbbYgdt/DADuDnbnUrfm
y8GcyMxbiFBiNQnu2VtWFoIdGULa/ImQjiNBkWAyifowu/V752nIBobQ07Uvc+2/xrrpKNZwscQx
nvJU/JHa5B5BYE05oRgVO+6HikWZyxM072qXZm9JUVyb8WLkLFHZ82WbCBkiz3zJ8qhN2qfaoDPJ
QS1uUU89cTJNBwXLse2/W6q8jalFOE2LON30iLetATHjHCOvnagbfEVCx6T07NlhsG7q/au1Qv+M
YzmeeC7714n0oAB+R7MziFOV3gC9QfuyBIsRoZz2qOO08AibsgDneL0HpwoArC/KUe1zuzpVpGk1
4B4nhu7B0sxim6czGKqCbq01GxaVACJpiendVP6lLJvXd1o3YpywhNp3ifKuWDQEBa0f6f2hpbY2
S/gy1psl59dmHtFUDwxZMyoIVZCWI66sbV/biJCqZvyjcu+oigx9bqzj63HFhREi/7lI+0rTB2lG
v6kWOwJ55vq+wxvnr2ZO9BkLPvb2BYGpzeybtWvf2hJKF0urQEfQyYgMafpjG7dvIjQwUY1gPnUL
bGsGINg2EePhRP7yh+ZY4VRe9Ki2kWTrR0VDjeUFUMUsemSZDI8xXCuCxDAbEwcyTMkvLDAN+a6z
M2LlxwOWV095NiKV1wQbvcV5ccf+WCGePjjdtNVGS5w7t2tgJa3Llu7ZutZ4xFLp1s8NJEa810n8
Y3Z46DIpwyRaRLiShou2v5TEJCCeNWU73Dz0VgVV/DyU80GN07EjV+nqINxh34CWyRVGfJ1jNsFL
Y5ySyeHXEsj0enp211xoLWb9VYAOPnDtFftRpunGIJ18GgYtaO1kj/SzQ9Ca60dbyEPhxeiozGrb
2SL6dHtjkxTbRswWIhitehUj0Glt8XzgH71fsUK6rEPbXUqPhYtajB8kRpSa3agFgxg/wZQNmwZH
9dE16q+oA4HaD9R6OXJXzChTrh3LZg6K8ZVIvQVcDgrPyi6+46Fg/lxPn+ifmKjXVQunjquLJeZn
inLr7DUZ9Hw5spOL46f//uD758dS1h+P//mdVISLJ/2hzlr7WnrnAideMOexts2aet33K+UeSq+A
pmF5J7v5k2tgNxfV/GZZFkD2Nj9NeUIrqMujHlUvNXyGMJmNW8QKUSFsvaKJJ6fAqsTFMxmQu+vE
+jj2UJVN2XHI4+KmMYLYcTfvl358jBkUefRJam01eCYoO62KKsJ0AzKQQN1tpKyZKcVYM5BAGgxf
0UmubjuHcxe/eoMutyxltRfTGtqtNY9tOOFuuDszD6ZRAYMuLLPaW53C0vZY1ZukfU2KAwJJ36fR
WZBLO3hoTaUvm9SrnPOca/Z57pncgcsZNtrUD2d7xQk0zqm386ZjgmnPcScI17n4My6mfcl140Fv
z8utRvCXzpKLAb5mQuhQn0XTdk8dfbct1uJu5mxnirEfAqqf2/IuEvuA58z5Ji4j2cja3NsUbgd7
ttLnorzklj7fgBMBnskifNUDwHdo/OeycxjDAuxAcpQ7nCFMB7zoIbgjMC4YF2s+GSXVg4lYkxXz
SlyHth5nkb64A6hZgOPFTrchb89p7W1G2XV7I0crIloRtpClK0yqh3gkFZcT2EiNVzOqnNBkFc80
7IG8zZO/7HnuIKLsQ244ya6tVxDdWOZL/bE5nRmpjoLLGOa/SbQvLGkUdV5mwtTbj1jSXiEOOnwb
3dZ6KMu6mo/Rc2wUOk6rn13dM9g1WgcD59n9vz/Q1n3aSpFHYybztsVWwiSZf02tyd7jB2eOnq1H
KNHJLZ26G/Kg5UTPzojK+22usNAK0VF96UtxyiRqocrx+yWXT3PNknk1MLGP7u9i6LUjM9e33sFT
SoN2k4JMwVWOM6okiXE8874gjJvf+fCTyIaghCh/73G/oebn9TENr/qYkdckUixfBnHrrk4MoLIS
lsGSupas47PqbEThHpZMFt1WydDdSChZEruYr7nbyOPDlbS2WX7VYlIp04L2V8/79IwmYackX7U2
U/lmrQxrl4rIsdLLQtX8yHHfk6bDrG64W4OganF5up3PwuxwBsbDJZn1P8mAPz4vU3qC8tDLvPBL
SsZHCgQL5tNsp7eyQ3XhMtnbcIZvhUr6UEsZaUlHe1gL+xAnWuHP6l+fGKFZLmpLzdQFNWdghZpd
0FTXhNkSp6e+ZeOU/lro/+plDLXpNZniezShYbIfHppx4W6qs/gOMFy7TTDJLrP1iPHrM3q9eNjk
g8cE1ErqW6aD37K/Wl1qWBLNx+eahINbf/03pUHoNV4S1dxRGSz7aUIE1nImQaJIz2P9rukdMlXP
JQ3Z6j8jakrg3cWWt6AMprHB4pbgSFDZebFn98mOtE+3YKS8YjXH/uxyWxumROfX4YYhrWwnGOdf
GHW/iqiNj6zkKH3hXSE4jdwrtJX/sXcmS5IjV5b9lRKuGykKQAFVLNgLm83dfDYfN5AIHzDPM76+
DiLZrGRkVlBq09KL5iLJZIS7mcEA1afv3XtuSgtr44ct0y2ybYs5yjeIOOmJMq2vfZggGT6xXRHI
/CpYQImRlR3Jo7LQf9XjbTSw9qAumzj5pldD7JKMCz7zaI7hYo+0Ia/7eXosK0ZSVSKCbVoOV40G
G+kuYVCo0G7LMmZJU+1DmfXV2qj8l9lHclYFTrnCm7cYQ7c9hEfLyvG/+M0TwPqPmlx5gNbyAnQk
3cSRv8vA1kHe4p6SKjGXROoYg5h9T2Og2cZe+a0Y/K/eHl66+miY+mEa8YmAbn4IbMQ7nNbeHbS7
CngqoIcEin7Cn+defzU0M7lfPWw+8HY3rSFtpn48zOCXkIbMD8UNqv1h70VMh1FnsBMElGGdLV6D
ko9IyPuKVgqZAj7BAkB6Kq6LyVtGExoReEpBbeCj8uIHEzZf6+iF0uNs05h83GFxAGZQr9Z109wN
MRjT8T7y6u9p535m8fAcKHQIYYSevhWbskCIxvlc6ewmEi7dAQ1XK8/TFciM60hy0Wdz/mjCgLyr
9MuP6xGBU/Es0LkVRnxNMvTJE8pk9Ynue4K7ttWQD3uyUk4QR3lgCtsja32Fg6LCjEJhKbFN7Zdr
IHo+VqEG1MSuKpEFFTBR6uVjhF8k2oHTZyZSw1uDs5LsUwOZp5f618Mcudu2pU4ailiT5GAoXCYr
IjlH/qUcNkU2JHSn2uJoTNU2tqqtijoDzj3DumJUH0OyRNmX84UxL+HYUeJum9q9zGX86BEfTweb
qRDc7vxiCTftYptWtqzExlYcSmsVZMfEGhxm6NULUQOlaKp1G5OoO/pxRTD1/FLQi/DFcqaLw3LD
GtloojaVUN/K8SG2SKzBLmVPIeT0ANhfQF77ktYDqhcwJ/RQoJJfciE3oTYSGzODAcUacpMlwYcr
G3+dhs57Sz7TOtDYQN2M76gnzCT3UN0N4fQgAoIFctd+aOscgfKSP1F0YsNJIsS477JUesVNoc9Z
nT45EXcZiDoUh270MZg+qjMLITGtkpHnhy4j3aiWJgPrYzjEH3KKzshosb9AHF1D6UMWW90wkfue
ObxZOO3w8nik6DvBkZUPKIKzIxwjTow5MTeDea9rTxwg09H9IIkIUfMqapIRfdyClxVmwGlQ7CA4
3lij+RAmhjjYwRiCRcbHh+L0GUAGDuiZA1WQN7cGTd0N9lzMvdqEUhTQgdGOcROK4bpkxAAvxSq2
E0DPwmKo7XESWfPdjugq6+0oxKE18/UUvEz4fdeev/Rv+nHJC1N7Fc2kxGUg7MOA7zJBzcdo5URj
cFt6UOGraOIoxsaxpr3FgArEkXzUcfw+VjkPWV5daGIowfwUN77Rvht+flbL11cQHtWMXXPTul8+
1o9tNepsq9E5Lkmt65zsNC/z+f1hTdPKZyUDCbkrbedqJiQUS26yJ7JebFR1F4xNeZaDezWn8Xr2
MvUWe8de+a8GdO5TBbWZCokh11CHV0bmwgqlO5bZlborsos+K2KKNmyBWRLfpBDSUQI6G2EWLcjD
tNxyMMKcQiiKze3hCCkOKOXWQjG/xQ3RbDlJbw1iUI8zRZFCtWUCmMrIugTHFGwd1SJIzOF0JgQR
YrsHreHLmcCf6INOGkOcr861OJ+O1a7tNJKQ0r3PcResFQ2RlWzVrkGJspVgYVdlnW2ngLkXz0m+
w76zqih7V8wckMDUhFt0LhSloUSabkUvyHfDdTFzzheBezdMCr6fSNbJWC7NCZJBxpgPHcUoVkv6
BEs0ohHxhHceojC/aUlpYloyNVocTJIdkdSjcJzb5hTbQE0ndQFUFSz1zD5LyxBkmnAOmBOhpFmZ
tfLdzEdeiZgjb/F04ETdjboB7N0aT13FWs/YMdk72jF3bITVhZvfR8yJdsDW0HeJ+JHZ9yISwdpD
hvW4qkwPolQCQcqQ7n3v5QfkPbTxFTuf7aEMK2Ns6KBfiWmgVRbcDmP4zqUQm4QFcI0PnMTpuMS9
6NNBLV2UH8tDA9v6u1kMhBauvRwhsRlPi2zfn2nnhXdVwBY5VwTO2/BSRksn+3nooCMVNlQIuq6t
WW9D71J2oXsnuHkRbHurpIC567hQUvOxqje6jR1m37DQqrfW7exbytUdlG2HSthBd4WvuHRLVN1Y
0/e6aPbKM874QphQj9Ep7a1Xg9b4vqcoXcGrIo8OS1FfHNGTPAwuM+Iu5oGZ/CoHOFFS7tj6Ag76
ExioN6OsSeCB8lfW1Tcd+o9gZOyjbdrfOse7HWHIrfXyuP+4nZf7ukoYhUuH3IrOXerbYFox2262
BEvHHKWWwy3tToxqa6y+z5Sgr2EUvdci/phHdvYMv+cmfpy97mrpZFJMuViLOnDa4cwe6nT8A6hw
RYwRDPU+o9dEfU2iRMNVVxrgO/DZsRpeRlMj6Qr9F38YSCoh5Q71onjgPAqL3Mw3SHmDrdfx5bej
cUFv6tXI2X9luESXj6NGYzTnuxzFgde3r4U/vowhjouq9D8tv8NwYTNtCErecsX8bdVV1Z7bBLCU
vCmncNpCyVyp2ae8GLAkwYWAHiCpejvgCIFFBeXAzaRpgoafZEdG5XgP4fxgu5t0fztgz63Yh9oR
VXHdRdxv/MiYwYwRlTj/qAmY0qacRzm61h7bCmdqijaHX0VYb7hWLZ5cVBemNsU6oH0TpDyHiWHc
ExbKAoAEvM3dcU/zvgDVjG50dn1nqwUJXgYJNeALaGbZKdaDbf8Z1iOBxJ0MkGlM+x+7chFCs53q
BXOJlGPO/T2G03htFvbZ0MUVeiBKSyfD9nsBbpnh7rI7BllPj9ul2KfJ7WxNq35rdMj3yvKQUegB
4riYxhgvFQKdKMo+Ij9kG6RU7CMWI7MRbxAR9vD8V15nY/JjFPLjYti+/8Gh9Me+bMS14iHfeIBh
toGGwb6UaIVeAPr5dEzMCHr1IkMeITIazvhiGcMVgeP6foli6ZzeuEok69HcYO9dal2D5SOsJmRU
rEt1LF7ckU2+Cy1mD5zQy8Po4o/x3YAE2+VEbvWtf2pT8+bHvyElggdAoavBtLju2OyKksoi3qo2
FUSH1xVPeLsES1/4VZesDZPX9J3hPKkGtc1S502JtfecuTzSskWVqVAkOsVOVyVfik8da5YdlMH8
diiCD1TXwFYy49iFdFRgArHpMJLGFg8p2iw5CQt53WKCg6FrXiwVZjzNL3MtGCbUxeVAEblxArod
UX6sNK7vyOaRaIqg2HXOMWZnZgLBKo/cjIN/CF/N5fLIparDew6qTcJcI/ekWAll3CRF+mGYLE6k
xtINNRk2G7jHsHPiAlLE9EHJpX79UeIlQhxbkmNXNmLvjVugE7EJhR5q9Hp2nl3oXDQUHAS7QmXq
cTjACNjkJGvKSu9NghMDAgV8vs+kxG+C237bS57UVt5pbwTmg1iU86qxaQSnh5YTQV4HDciKdo8g
5EM6lVp7j24wvwQhZUjms1BNgXeP3fUmhD3SdYBk8QmuR4s6u7OXst9nrmpJTGTqKQbZlGi6BWTs
Otp4sCvqdsOhdHGWiC0n0Zdwl7ftQI0L8ylco9OmjWjf83RctyBdthZmJHbm41TSzEdxt2kARyC3
QuxPUbgThS4ACWcM+Dx1XzmpXA6/Iwtj7N06BR0XNz1mSfIWmN0FQ+eXoqSWDwYwPoUT7mBKrpN+
bH+sjppUaE6Rt8lAfkBPB35T26+1QVwc/fR+6ume1hTkho4/jADLs+Ip8ClqfzxfFgsDnY7LDBYS
Qy8KAkCIyyPhUDeuvGR8bGJ05VLvw6w94WXjPvE6vuSW69ZbbKZRNCxyQnoSdX/IQve9Sais56G9
FcPSTgq5adMy+vixw1YGV4HJO1QJZ6mrxwpOSj+/q1KuR9ZQRIWUh1jkQNw+eFlPnV5yedERctzL
WRThbn3QqAEhgBW+7Nku84ZxdV8giJkk25nmbliPBStN32QI6NXWYKhFBjA3NvF6ATE5ALWjHkdb
ptkjlpNmDRs/9QzSCkDSU2QqtBa2k7NZQn9KomuisDhatdkXMSFYB0HnwhuCj29BIcc442E4Zqog
p5eSjFVfyuvKojyvlcpWLZOjueYRS/jjfgZPSHDaOXJyTArdCxiKk98xhR7a6TP30uu65AednuFh
FowXMXcb54YevSnFFaiWZiuzbGeEgGgQWwGOo428LSAlSVkgFXSZDoghpzGPo27q58cx6tOrSF0l
WfbNaQUd85xRJsq88Uz4RNQ7YjewEG6HIPymPO5GuKaISTFQHZwk2XITvYN95oiXkFKQ4zPLJ54m
b3AuuzZ9mCW3FUxN8Bxt7P5+ZE04StKH0eizh+S6GufHDLLcaq7YnEt/wlUMc2LNXgGoJFmPPtYx
O+lJ2cX9uB070WyQflg3WLHZNTkR87A+Z05Bc5eAL0oQpz8YYS+ugyocaNY+aYd0t5opF3ZIjtOi
DC95qn6vP5TmuqN/JJrhq7YvWf0SpLfI/+PV6PBh7TKlkLCOYPJ3oVvPx7HEBUROForEJjQ2qQCl
bgrV7EljJnba109oDMhKqqYHp17mvyDH5zkmlFidxcDpNtM517Bp4Rj18KYq+6vSQQKJgrUpsr4D
6OPhwsZH9+wYRQSEWGV3xoDiQfq3V5KH58cmReOAr7SbcpquikExbSmJDIDoRa2G90YrcRgLQa0v
1CdCryse524HbGSV2B2tsMjwaGHXG+R9VBGSIxPBYoxpII/vsQQ/EmVuso5Y1rbh0LWOlB6PUd1w
z5Uluk9Tmg+JZCaBQPQWj1jBGbRi6Mq+VHeZ3htG1l129nQUjVffBCYrGSqt/VjX0ZXyJ1Z7i01f
KQkGdMAPIGIT2tzANp+21OUG9/uurWn1DE7NSDzGWDmO5K1ipzS3jHuTa4sToV+I/f9d7OYfqZv/
e/9ZXH/LPpsf8M1/wjh/x2/+81//32BzmoJ71PJ+jeeM5qL+lv0xcOq/fux3Oqdn/yZtBY5N2A4m
1CVLavhs2r//zbN+Q02pgbkrRQAfvL//gnNKfgZcDv+xhWNi+vknnNMyf/PoWzue0NrkZ133fwLn
NE2bX1UW6RQU+fHj738jr0ZqAKDMIB3p8hatn9KmbI87leFPfwCh/VS64smKuvHozcNxkBzoQWUs
aQbA8bL71pMNW210EWn6tY1vnAXGO5YT+my4X+g7XvoeT3I2iGNRj2/DVBEdPAEjS6zXqnHUIfN2
JqmV4GE5ryfudFONGMKtdr6KJc64gCgYQ2TiwmhZbz10YjufERLWM2dcx0NQgewdxTHo3rGYnzLH
MPHi9qiawaQPPVosc/Fa8aYdlqGWUVUQRW9EV0b7LDKZVLtXWRreWYk8IlSX6NHFuxvR6qmj17IH
G4F6lGDqZtGgAA4aG92uUzfLsaj6JDMzXAYpoIx9OLB9dsR/yvgN5cLLbPYA7Br8AUSTV6uapv9G
LGGhXO0thvl3OQMO6LQ/HGZFPKsznhKPKpfZ9Hzp4dz1RV/uBmug9z3YN27qfyozPE6iuc2mczJZ
WNp9ZDSh8xi3BUN1fFBrl/Av2CKros1QzBBfaQUljXn7wxS8m2hgalpZb20MPqBpamTnNzbI/C22
G+o6InA9iIgk1dB3NEQFBJw2hqGehPDCja68D7MFc+Vw3kB4EPCXx+smnw692XgrCVY0c+1XNHDP
XixeY0nYalY5KLaGK1tllwMQtlDXp4Cusemre4d8L/gvzbyVdmnju0MPWXTFpoUsvR9c60RVaWLJ
zS6bRN75jP73ff0QTtlEcdg+gxy7sGX6WSXNtA1JrYLDzlAlr96DAQZCQQ3ZkgSxFlP9YnkSKCXb
f9ABA2cG2LrlXUWaTQkskFJpCZz0zede0SJDEoPCI0bmDt5ORON2NFpx19fiJgAqgXvF2bQOFpAW
b+tmqkvEkVH/jlfqRntNuYuyacdYk4MtHfIVPSJ0/oUmT4qJEdIf72QS5LYqSV+kK0o7Nmbu6ch7
f4zfa9839uB9rjv+25d+fRkvG2DdqX0sugutmmuzzr3V6Olg3aF6Qkn5iGAPgEVYf+V2RX/T8U/k
KO3ycbxGHWttgwK0XbCb+uYOzCjegEvltS/eAvgOkvakSMnZhE19clxMt/BE45qmn835pfTqteqt
OzZ5+lmWfbZdwJmLoFCcSulnoPAWzMIU3zb6xejnDSrIg21GL1GEv6R2rHYHdgi6aVXcmSh6CDum
xjQKwHskhA3g2PMBbfTgl9+6vLjyQdmuUJk/MtRnGsutURGduSrcimw5m2iusVHrYGbO5vigCHIv
oLTkzyGhVj1NGX98nLKvaAlEkf73dC5voIR+hoX9wKkV2gqVdq7mnaeRFpEAEOB/7w+JpeU61jOm
JxRKsp+f6uDBlnI44mdEzyapctMRSXM43sU5JJreh8iVeCCDkJxpg/O3MceE1I2bLEtep6SIFrQj
h0w6psMXyqp8G83oGiHjk00tOga3zKf9pr4vDHHEaHwIsR5uIr8aD7P8dAmMnN1Fkweqyaj7k4hw
o5ApVWw6fPlD0+Lc8eLXMnC+Urz0c3U1oFP5PqPKoGfqMXXEK0K4HP7h7NIIOcihwH/sOH2sBJ2z
rRdmNs0mCvIxwokT37szD09vVFdTpU5pQlMY89BgTU9DK7/NyWuTODcEb6PWBx4CanXjmPP98tTN
rO2rqgXeMVnmvPLypa9uh29G1d9nKhXbKUK3JFENDZ2+kHG/MTFlriN3QcOWPIU2TWzmx/6RuO4H
GXDuRdmdFyltY9E/JcOGIeAyMV1QzYWZ7GoLp/nwNcCGISPP3DONm28Bl2oI/PRqaRaWBJNzOJzB
I7UJXSrFaaIb46071EtnwP+YA9VtMN5oEgHPgWKPMpqORGvSGIySblOLMWgThm/1XH/jjHSNUp8J
qamuiZgFMcQJjpBkdGFxc+25PIK4vLJ1TNCCtPiapjBk+XRjGoP62MLiWIW4hHZWUZ7j0uBE79+B
22JRwhDiksK3E2H1IudhE+BfgfBGg9LtFxHnNxWE1S5B4THn0AM4kdlb0VVLGkh1LF3jBlHEnROG
X31Hc1mHF8PkgVandt9UMmLNMmZzIyGUXCZ4+jDFql2XiBZbHSnnsXQwm9nPQD+O7QwqyOBog0Ng
xt3NLf6poH9TapuMuiQWfKI4MCEGdwjfMW92RKj3qdrrDBfsYiFcDqtm/pTWabJpKzRRth7eSb8r
nAXI4LCe5FZLkvaMKdhZVC+gRugyK7O+KS2QcAzQSYRw7otYNej09BNzj1vRp+YD0eKkiVT9vOvH
uLugIrrsvaT6LkUNT0JtBrKzdi5p09vMI/0u5IRqlrq91LJnB3eHclsac8Zh3+OKu6REj266r2ID
nrKtzG1tSWvjm3REC7skKsI7ymmw7jGnA54N/Rtbk11S9xcmLX5rV2XGfBszqyj7+FzJ6d326fBZ
kWdxG+fXNCCxltQOkvswjLYjNK/gy2Q6vNFgkZkx0IUGKkHLsNqRE4Pb1R3i7TTcub1K3wMJ0qFy
ONgOSXcBLAtyk/TBHTpmekL6kp5+/K94tqJjy4Kaz/LYqXjGDJ/XtD4481kVpVneVmdocNh3/ME7
EPOTUirN80WisdCbUIVQJ3AHePFw7U1M9es6Ty9LKby1mRM5UHQhmRREaFU96swqRrdWpscWm8aG
zSN9GhVDhx7J4lg12bUDentqInLIoQLqysKpNGdwiIbplXttBnhmq8fWmM4knoR7DqgcNKkSNkPZ
wdh6If+d0w0GQxZkLDTJ7eha5S0WHISks9WebNja7tTVhzzxc0xV9NpkNZbsn8jYoCWcK5Q7gJ29
GXVFGj4QeQyNrECd0uqAc1UV3dkWZDjVXv74h9NI+9BnGC3jpdOSMmTYWCwvdTVdVmatLlmVGIbd
IeTnQN5M3aZ6HogV2U/0UMInlxYf+znuUGg/Z356ZASJrsDmiBpUsOrri7zGO5DO1IjM0DnHO8M1
ZkCy+OaIyqaJNtIfznZmO3v6+J+OdDACShLBHL+xVgRiA2SlK9QM3lff8iFzi1uzhMFR8KzsZBV+
E/Nn1/nOHqPVG0KLcqUJksQJAgSMYZ08uqilXOzQIV7fo00WUOi6Z/JpzjnFRMxaiLsVI3lKqBt+
X81uSIRmR1EtGvW9WTISazsZEHtO3anTqjsZXdqfigi0gfvldsFVjxST6Sl6cNt9g7O9s2cidBaZ
ijajr2mi1DLAO1siZBJVJd3WMqeT43WXYa5voX3gtS3dcFuIaj2MzR4b9V1lsPNmg7v2Io9toY2e
4FHt6b3jeJldCggOuAEJNBih6iuzhwjUzHKvQ7SYNMHZFWia0S7KcjiU3M1fHFqo9qXYSZOAmE4Q
BE6zuh5PBZRHCONMDczhkd7fk93AAsHudXBIQqWLC3jUDE+hnRwslNn71BQgfOaA+g1xoMUZaEOW
jT4Nw7Vd+v1llohDb0Gu7cxzE3mMbRTqCtoZ9O/0TjryowZuKzx5ENaImhZz09Bw6nHJ9KaPdWrp
1qoYz5d5HIYl+6ZMHnoLDLYT3068GCSYVx92ELBsNsgWQ8DYvCHpRhZ4GfmdvaYNEW3EMpT2p8uM
4BGimJIn+L97aC5vVQngSsKsYSIuneVUMNbnIqeRUdXhYcaX6xqEhdq58VgJjGI9vuAakqiZJE+s
tufaXPRMJfxtldnPaAZpBatbUXoWKTYOJpR8PRTGQ7VwcRXqLh+WxCqtSTLI7NvBps+HYOVe6/yl
bmmGUIvkzHZbOoj72UFPJNyYlgQGICpxjsYk+lSxu268/jw1zbObWO+uP362Sb0iDwLhwDKAzWVJ
NIDhbxKgf8euwmibNdmJWJdNofILo0BFXLbEPMQRsN6yw0M0uI8RJ/lNWvoeziIwRWMAhJki6AyB
ZF5UPeW6zN7zrNgHAjLTTDIKEWL0LKd65Q4zB7soZ+FqDkTg3M7Qh2Mi+XqZPoyt8TqaEfztcdiY
yMePwumPJeOLtSkVtQw6v25OPuaE5uxUD5dU6OeElRPqWk7TGrcNOt/1BLCgCB5xIcfNhHt8QtvA
lQbBdzvAhNKO807b6FNKvsOESQdjrvUc9i9xI+sLyIHBxslIWIjL4srQytoKUx1EDj2AwTiFXGHA
i2pqiy4r2z7+DmyOAjwBPcGTlzavLmlMlF0J0Oq+XY64WQhxRWD2r1Jwfz59UfldWsapd+ILYJI7
zsxQm6DhmCwGfbEjz+Gul/FRdy6Vch6/N8FyKLDnF7zLEw4R6s+GKCFR2UwNCYRXNA7dkQLZrOlS
kwPZM9tTcHAsrFiuX7w41ED93JzM0oYvVQy3k6WKKyn8o9fQsrSlSRoIN0bBTAkcPyUHCv2zGVJH
OaNFmNjVnEU3CX7iXQk8GtlpSiApNGOUU8SB0b2dDAc0JIQpZLGsaKJA5J83l5ZK18jL1lXnt5ec
2o5zzuVVswObSec7W5U3daovI4SIK+1WR2Ncilhio7WaZ+KE/BvcFhaomJVr822lUwcpuvO/256R
koVI17ab3FVMtvXRtF76dDow2YmOQWB9q1gxENITWYRNHsvczpzyALsaRaWjLjlnESdcLVP7aRcO
+I7opftm3e7CDBew378mzXjt6urkBN2nVVt3UQ0IMCi7W5yXNp6bnoZ47ewJ7uFkkcb7MEAvFdXo
UqLmzAZFPQVNy2cPZDwQ7ejCXId8jhhmC5r3HM/PnO4MnK8w5/KPNvQee713M8EYRiOHckN0i1fE
e8gYt2UZgL6vLP+7Wy6LsYN7lpHEsde8TNiNuDiNTx2ro+cxPWBA361cSYsYeCirbVPxTATMk8Xr
3LvzphSk4NQ0l+b00qZ6XguNBTzW4wbnEaVM9lkoj7iMwNtB9sHucwEl7JRNDsIiXAIboJrJ2p7F
Ac2bfSgwGUezf9NW+QfNmYCbjrMWkp+X0Ii32cDnGdGl6YaDpFu9dfTH1tobdh6MIeaz4RMTcGrb
cBrWfWgfYwhlZDYJBHI1EYo2+hNbDa+BnrAyJ1ce9JhtlXylvXk55rhwtQ0vMKsIMBuk9eaAQl7n
nAE2lmUh+Eci56CdRUkU7u3e/94jdALyneBytg+lgNv///u3PxKa/k22ku2aJs3W/z5b6Zk27H+s
PvPgW/rHBu4/fu4f3VvxmyBCyZU0jiQUPY/26O/tW+38pi2PvoHrKg6Bipf6P9FK6jfLFqT8CMXy
rpTNz/wjWonurSNBpDJqUFo7Slr/o+6t9a+9W+l62l7yHmnbmopW8NLbff92H+VB8/e/mf9LSYP1
W8MPt/L4lXTuKyXFeXQdVpzyzWA97mjurrEnGnRuGUg/FNU/pgM07YPP4vb3RvF/5F12i3qz5bc6
4s/vQZpoemliC0kTefnzP7yH2Bp92xOe2tdWOu9Kx/tSCmSWxLXK+C/feO/9QOZsQxTq6BJiiYBW
+UQWTqRjMA+Htlvpw2SjuKBXvm1nBvZRMLDah7NDZEcNKETbR5fyZW2b6obB8JcD3XjtzNOhtW0i
ENvpoMM23JQxkUaGCUWTP5Z1hivXQw0YodObF7Ee+g7bJ3XJgjSOm5eXoY1YF0sunw3lZzLjW9lS
vfpjyzs68tVGtK+M73+4x/7igpnqLy6YpYWWwrHouqvlS/3DBfOaJsIkzUAIkd95xoxltGSEw7im
V7sCE3mYjKmHakEBTp9mZeig3IYD799y8hOVGSZGLz20Je4SEb39mzfHzOGP04DljpK26VhCWK5p
W85Pby7RFQVZ3GnUYx1WNya2Ou922grfzUGfyY1GgDKT8pRXDcg43qIRGOdfv4c/pYXxFqSFuVHZ
nvJga//r9VHcGTHzfL1nZM84dXgeIQ6wOIpnWSdkmHOai4S/pQGf/R4w99/ey3/xzTg2JD9uZjrz
PDf/+sq1VZtQEYlfRNdEhF+2zDPH55HEBBABtI+5QVe//qwsEj9fbo/VADuRK3h8rZ8eHstH0Dg4
PpnWIQVOlUwD+3Z3j7Lw/dcv9BcX1TMlg2yPz6Zd96cXAg7JlV6eUqXT91w6xLzGXy13X1/GH4md
30aleZTWza9f1fyLxcEzGS85oMhxAIifXnakMVwoAMF7I1Pv5FPfQMC7CKby0TMdlPD6KkOin83I
9sfYPfz6xdUyufrDZGu5lz3L1LYtWSOlrX/6OiNTgy1XgdrLUF3zlGHpKm2ERhbdgQao+gXSetB0
G9IwwO6MkcBkVUZ7PDWieWTMzGg80cC/5APsqBlowAj3H3Zd3RTW/sffr1LYcLaArhQnmt4iga1G
V9FExhvtyaNpNjS14W3g7cd7zkEfoNuw6QyZ7sCPO2s1I9LAlfM8G4kFVlF+V1l5bUi6oG2LK981
OXZNeKgsKuZLuq6naDbyQ+DhUM1Go2OBMO2jT5/TmYjjYZxYr6wx+16k9rTygQ1iZp1vR3O0tlNj
ofKe6wuaFdmOc3TOEYcQxzhisSzQ1gYlFChwjIgJqQ9J8Cq3jUUDzXXMF9zOHXh0OhBpgbn519/T
Muf80/fkeC6bqZD6z4/dkEfWAI5E7QM3+TJydBFxxTQkcC6z0T1kVn/rdu6rnpI3KdKv3hr34zge
ZNFe0Ie/7bz0VBTlrQWXgR3G3LVkLxNO9hR5n1YQfVUS6yaKnoTOIypf5Pa0TsFa8bcnS16XxJiv
Z5Xf/vpD/eWd77G/0+9XyEHlTzcfJGKZO37q7eeqIOGIjhohIGsXO2Y1J9d0bWCbstxzysFr7Gx+
/erLL//XO98TgsKDBUk77p/u/LAM6S/Fnt7LojqrQt0aXnJble65LrI3ZMhXYRk0/2bxZB2x/+Jl
LabmFpMTm/7xTys3vXnbUFbDA+f1iCQyHG54kHkjAsVm9oZ24bmpf9iT6WolMVpuHBcRHKMB4o1/
jdkAdl4Y74spnUinC66Y2XK/k8yr81U8geaAcsnpUQvkcdOqsTVJ3Zo2U0nXyx77cY8MLlwTE7OI
epxrMoMT0mzpjw45lMMkP7cN9Pq+7JiY4jMvOxRzbYC/QNCB6aoBGRAafDh6r5kY5aqcipNfGgzE
nPM8Q+3ooi+wLgwrmABgMOnvHTpNREj2NBfG57kiUKNq7t3We4/6FuSveI+Ng2ECgDTyHc2NvaFQ
WSUON6oX4ihDpyzsttoUKfyiep/iiJuNYtuVnHkIRLE2ZQ3IxHVofqRfprtkK/vNTg4Z7moSi1uF
1UppNg1oLpCJxu9wdIHu6PKUW3D7ggFaMFXOXTW4z0sl80MmVdfpWxbIZbTGeLcMnoka6pdctOu0
HAXs2G9Fw/9h5tVbURrfg6S/r4fkAOj4OM4c/uzxs9fwdAnf7NciYJwc1S6QLXoVEN0N+qqdm53Q
AAyrEQQPtoHsbfBGwKP4HJhAGKa/Qey1LZr+GcsVqKyOum/hE3NuBaiYfmFZ2NGE2OIJeUjbQ9vz
fTpp9o7H9MFzg1VjAgAcpvHeLXi12udFsGCtcUgZ9A3Sp87h1kpbKJeK6LMp/Zr7/DkP+r0dgRot
gTJ5JDy6pF50DpKBJra4GFG19/Fwb+FqnP2R9cRymT10KKXRnE1Is1DFSqhkqfGSxMEhCFhAKig2
K1lzK2V+C9qoplILMKhWRA7g/YSHFrffMT3vWJhRHzPmX8cQK1bDeWzaOxJv4k1qlgupulrlEb+w
RvtMOXC2pYUpLPBqeC3Je6Pip6yBRCNkccuYh++A+FBuQH6iBWfPWvJhTDECcESPo7sB17cobath
M5PvglUW2gmDxhVzfdg60A7nocAFH5AObDFxHBgCe0gvGOZwyPcJsqbLkajFzPbMQhrh3tDJZuy6
K/Pk9JruIXNdzNsMqxz5ib7RW5kO+0aEGmRl9cZlAb6auX78mrBv8exlwQF0CBzaFU0MVL+t1oeq
8BaIHyByqw0elzvG1CBdQKGtIqWeiwFaUdmhufSxMK5SMD3KIFe1nNSSI1IxfXXtg+DgtnKq9lmA
wt4AL6W9kJTUx0ANe2OX1CZQUAtYfNLTqqwtD7PRRPCGTRaAR9WytpfJjkscNvJm5gT0TUM3VLto
2VFZwVeJ+k+SzmO5cSSLol+ECJiE25IAjUhKpHxpg5CFdwmXwNfPQc+mozsmplQigcxn7j3X9zZT
SRmO7z9rL17+NLXiq0sES8SIJSou6p0xFOQACTLKJdx1BiG/Avkx/kSOmcK4yYy3CaAdI7kU3EoV
ZaAFeIApNRmKphOvvM2L1DRXh7S97UA6DsgASgrMMgfDFbuWiAn+v4gL4xTlYGZsBRQVfSCF3C95
9huteU2dbkDGxs8H2X6FjqLzKmZ/2P6vSUUIkZl+Y7W6EvfGL6WTjtk1qFL1PFhbtKmS0OaALcpj
7DQEoVRY4sZkOboGy3EbvhbZG5S/OrCctu/Zkk/9odY1yJbAMTqVypC/BiZHxkoNzdZ6t5ZrvkNc
0ckQOXhyeCGdqD2p0niXQwGdftG+moZvppgomGofsHhLmgbE/7cBsS/qYUHcS5PvVD93mzGb7pqJ
XWQrjcuAQ24zGfIVBUi7Ag9oFHCHK17FKm67jaYjHxmsPR0Um5W4RqfMS7LpsVGw1uP7ZjkGGKP+
8+U6BU57d9OBdkOSz5K1ngkx8LviXUrulMhlZibm6sMBAKrbsEdNAUleG/N7HpjHclUV1UvQdrCt
K6ZJWy0zn7W4u1UN5dq0nlId/4h9PpDUy77JdvLDye8obMYjoQbfDSGum0mxDzBho/z3kHAxTav/
67Hp9EPUiD36j4cxdfZkuzD4HkdUkKQm0SZpXIcQJkfHurfzaifxWGtGeRY+lgf/aC4gmcr66kRc
tviIWTFETMZaFaA5u6/S4Wjm8sFx0Dll9hbbzaMzTH6Y5yiY9MV99ZvyNqIzwBbyoE+GcYEcWZLv
wBqlHlddej044aLmJw3LTWA0pMOhs++2MD6nQCnjrarZjJPSA6pDPQq/+pyt5F+VFfKQgj80M1AW
mlkSr2DWn5XPA9T3jBC7qLtL6/kRTARGS6O8UlJcFnf8hktEwJgi8HnS3pjxdkHsjMfKetRUDuG5
48qczPbTiJenUvOrgKTaNCRyB8U88c+ivKrVw0boUoq4C+UxbmMRpzyWfJu7qV/5xy2yeN73qO4v
fR0HKtc/BpwS4X9X7LjCuNp24Qtsl/1KkGPNiymyINYN5xELPNDxVaxtdS3jzBfiXFUJ6S1FTmQb
2BbmogfGl3LnahH6EoNHrJ+JXR0sbZ9LjohGm4zdoo3nHFXXNLHGtRPHPxG4cYZKUOsIslpXHAx/
hgdGLkqFcOc8T33w/woG8XHYxCxuFvTtsagl8ooGvQVDDHueTovRvWfQr2DE8nvY1lMR6Wyry4gQ
gqVOApEOD4QSEmTXoSpGQMHOna2mpaKTEvzReHZ+9d54jLzsD6s9hUPGSes1/RuCHSiz4sEgfSbJ
+fPSFEeUL8sSqAT9Df5mJsZl+SRrTPEi/owZnl35iRFiO7iP+grrLfejhgF5BifuAwEGSpm+NA77
VbtnrWxuAek097DC3jq+syCTQ7cFj3GY8IQ+wnV+7lMHdkAKU8ntwKc0tX5lOI9wRqvjPUQrHLwp
ebgIydfYIfU1SqBLk+HJXQk90C6ydg9dtN+ATXhrRmZXK8GVCMdpaxhzcSiFhsAO/V+d5R/NfZZn
E5kz86s9UjP+N1yDOoATXWDKUGnMawZSajTFAz3b3ps0G8Fb9W6wBr3GbnNfiLeEkRShjUT+pmTb
Co30xomdFpl7+W5R7X1htMlRYKd30qfFSEw+CEA2wsyOtMwEn5nepYgzc1tI9pap6h9M1nNAw5Ij
3/QSALGodi6MXMsY5/3Y6j1oHQaCcw6ig558VQ42M9pxQAlEnC45Z10qg6HCPak5IIsAeMGhnMrQ
FcVPCtF/Q7pasc8zf++0w1su50cgLkgo1f3INIZsyStv3B5xwrCTOSJl3d0ZESxNpOoBX8Kv5i1h
N7sb3MslWA3440kDnUrUb0OtH3Nv0YDPadAufR9/RrqjahmPcVFsHT+GQGuCDbFKSbm1mkIw/G7I
lL/1orom1txTujL+b+y3xVpOjW39Ruk6JrygQiXmwe6gYfvddaaygeHP4Q/Az4G6TWgwskGrSonh
w1wEYRXwHyO3yH8S1E9Hd+aKj83VFWDB58aMGmSc4KaGr8449VX3162mTqOitatzrDXwgXocO1kS
trO6lTJmYZycyaUB7FpZeGkK73kqZgdpHFpvMu/NDvdKN+Axk2jSvN651BrrAsQsl6Rq3NCcLp6R
HLqep1EXTbSTRlj2IDZ0f0b62IqDltmvDo31VknjBR/CQXjz15I51HQGPkJvBLwKD/E8TPrv5Dz3
QHmOTiruRQ3oby6DrNZ93BolWI6iPyUWzJemuqEsiQOrJPagh/aOYv3kr/5quLlia0jsNARzYN68
Wk0u0fpzhIp6uXMc81Wv6TxcIJvmgq6pTYiaIKIw4ZdCC/JqJekYWDYqUshIxDnkSMo6ENXoy9IT
qa9E3af2uLMN/bLoQfXjKaDMpUmo2AjFyMxuU6NhPFRql47GAapwaNmDODX9cXLZMVtWPVGeyuvi
qPPcRTmQbI2YUA8Gdkc0B/6mwG/MH7QIZBKbJIhzQGJ9tQivbnEhT/aZaRVEDIKKzbY+FlwplNhP
nqgawObRzR3XPGfiKbFZqe6pIZAmNLzMCMFAT7FlbMbK3UliA6hAGDAY8fPkIW9CwbDiAVZgkPZr
t+W3RgQ1ps+E2ov1+VolodHiewJeV69Pz2rAj5rsiYYgBPJu7/yqAziRcmgBV6TrLfd+z9rWJ9KL
fdNEBFBXGVu19EdIQmaA5woL0EBxa6Yx01ruhAwfWNekZDNOcIZNv34eY/UkDO9mt6YW2r2POwS9
RYE71AR+ta3WsgydFNIM/Zj68c31jSdQKgsU/YEa62yN/bs9CgLEUhr2EqASvZSzq+RkQJ8ff20H
qJSrUeIsHaBAsyIKJ7YYwzcgemFevAyGvUP/u7pNlxugnl+ZwxKG2nhpdZz7kd3BY4iJA/aIEr0f
SCTfpgIsp4Eo0+0XHccbnghjep8HSCZhjfFnJ4eM9X9UwEwxKUCoMyPDJELt97//QTLiC1SFg8ko
3ccCMMHeSDx4b4I2LIkQ9jEeWPfphyUlFw4coC/j45guCBrpc3ImABlekE2W9TctwpytvhQQhpCD
hBGFPFGLJJtYo8M3u/mnITp0o2cs6HvkmYQCV26ITj2oOOfSKAcYJnTQHf2w15YFCVFO3pUWNC0p
8N0CPq4mqMbqq3d3JJZjTk6Fn0iOuUAHjg8mpPxBztY3MCpGlZz1rPkXsci1lvFeZ9AA7LU5tU5N
GqJHsYzXduOXPFaYfqGHKDw5vISavotSc2OU869Qc1iXiMozgbVOVD8se1hQGs/KTfrN3Ml3tO9f
+IeIyBwA5NZbkTGaFCmQfvzgOOQBOo1d8uSzeW0p3aXUidpm4sH3ndMx+gS7yyFMs5b989agRaGk
lQf8NdclbR5EW66HvXNYlLnvQQFGi44Njsa+cdOrYEOECj8CukZ/lJNESE5UICdOg9kgFRrmQlKR
KSQHKE3p/Bc57NlzaySsZIClvGZtz0gjU0NjF+X3ZSiZDfQmCoW5WCOFErZ+EtE/yJPjAgqKykea
d8MwX4gbwOBcg9dqpQ24JldAwswj78tb2ZjFgTrg5i4Blzso0Yk1QSvBD6GNdMyYu1IsoY2FYGVh
NlwTcd8zkmgPuVcd6m66EdZwi7B6IBpoj4VuP+AzZIzZP2QtvgY/e8/a4cVINCxxB+JNrj0uri00
XoLwRPZmLeTi8PiI2j71dZUHbuPSEA7G1hXG55RNNgpFwg+mufyO7OUAQqUIS6W+kcj/ItFnwiG4
dodvdgebqDN4m3r53drZvucl3nYOKlOUUQzfHHGYbHryxCgvkyqyoIsa3BfRkAXIqsnJkOWXSyOB
0iTdOlP929Kb7HxEoyHsxpNakGcS+oSMt8MbKwqyeEB/5YoBgQeSZNu6+ntf+o/eouNgz206isgN
GtOFwGirXZ2ZpMSBEgsmp3mzmn8sG9Jdbtoxg6r4mzwLJNpCf1AGhNUumXDkQsOAzZdmS1jpEFDQ
XABAcO075eJ1cE2+6xYL4rYcxfcgOZlwJd+nfhE0I7pvCydMYKYYYLC/H7uufPAFKAKKvA2zvLBx
vYuCE2Gm/S0zCPvxW+2WuP2H/z1HT3xYy75HZWBHw/fwaKAWDOaY811W5LWk+XtBbuMGFAR3H4ib
jQ3gbAOo+d7vq2tkiBgxwniOpbi19n1dvejIP3sdjUKpFXDQY4RnKLtdo+UjcTh3bA0lOvfv+1Dk
NytZRGi51gfWpX1VLQDjRhyDyvw0O93ZVnl1nN2KKIuaKK65q1dHRZiVJtKgHn9i1ZIYnKPYG/EX
6CN+xD66jb7EJ1BY1d6a0/eC0dgemlOKM0J/y+p34AfI3pgsaGyQWGNeRjOf77hDwsxBHjWThUIp
Gf0Wvc3F4Dc0zh082EGPj/VjXFsXYJxwoHIkHHHufqQyrWG8+M+equ3zVHNjZbN+MEOlcwli28Bi
3vETe4N6lqX0Hsq4OJkxEoqEonlUVrPRNHUbGuAJS17cO6lODgNBiQwnbz4/erAnMi7cuoEeKbH4
WNFeFBWpNm0RFMxGt43BWzZ53JgKBEY4ZwZmzW0pVkwzXu0N6rKPyOvxEUFggH68Z4Wln4YMwp6R
kCNaqOIlGa5ZItIdxj0CwZa2CEFitzQjSEscVflblsCQJnTvz831C8JHat/G+za1WL32FYYEh2M+
xKBDysjYs7KKy3qHqtveMoe5tGSVH+si/igtHP7oznk4THIrFJAsKVgQR5DCoV3OgRgM0EHREp0q
XT/b7jCfqOu9I5pZzMzVJ6ugg1013ksLQJPs1uFAFDE+acbyx7YmFlMsGkESZOhCRt3PpZBbuLE4
qAbmCjGjWojf/AA91YPJiL1nP3I/YgRWjCErN8hlYwU00aTorv5Lcrp+UkW521n2xdL7e9KARg29
rz7+pBMW48z1ItRCD24zAFUmbX7ITJ6NLmpBuhJMoU3lQchVLporGtUq/eZ7ZLJZvOnRwKzYbmC+
lRmuX3JU/Nj86dh6TDBZ84R4VVjYjPfLsAbKhQqW7C7N3ZbwDIk30tv9YJmXYsKjHu0NzBthPoMe
q/sXM5byzlUEIzsD8Hw+vrWE3kt0upu2c+AL0izMi3pcOgK+PF/HVJVBVbfdx/8KgqUfn/Vu0O94
bv7Q/FHBSrYOzK1YGJQDUxhApTmTuMKGDSG6ntA+qBm1aR/9RH+0/OUwlQmeeVL/tiWe4nbW2WxI
67HK7Q+D1dchtj5FT9+cwHbHHh2FelWSIc2YnxBBcAH0fkQV/xuc/j0DrYXUsw+gJZ0nF9OU179k
ut1ANS8DrpJ35XMgwUwfCC6vsKT0dRuKnshrSGIo1dh3VsCxQ5MLhHnpUzLQrBtcxFyXR1XlYjs3
w+OkBBlcQ/6mAMGGszOVm6TSDpSarepytKWjuQe84+CgYQHIIgOl8WKJv8h14xMj77PD67BjWZJv
h9z+Bcn97ECF2bjpI75ghCUNrDiY3zhJtl3eS0bSyRfLdBCc6E0qaWkIjZl9oWbIw6HInqaCeZ+7
kJNMjvK/Isp/yKQj/rPXiBSB193WJ4IaTIhFiXcA4YACn1CVLavLTxJgXwwT5o0p9CMzaOTsa9yj
JL/KJlA9rHkcO+9D2Q9Fu2a4VmWQlMmhFf3Lsvgg96sGvL4ZWICFthpskAOBkscIch4dv/xNJS8c
5tEqZIFF5djze9cZUS7M9nbYCa9FmoexDqrDcxUXXUofW3D+kpiOGdp78lNShwGbd6TU7IqaRPLc
G7EdSVq2IXVw+FndXdRbJcmxeMgIorVMlePhiK5DVlUhEIAcfS2Ggk6Dcxlfk8Sb9l1GdcTL8V3M
yngko/pubjNvO3SYXPpyuIPwTlOayrfSCAu3GPkN5R8xBDu904ZAel95ixkrbnmrW1dDxOmhMWVi
shXlnuccQ3jq5vy21HPE0dPXIJL3zLelVEuAdrPfmm15j3KPwOBR7Syd+apvN+8DFcCxncwHhvC7
Ce46yFa0n5m91qDK1HdxiakFwP6bzCxCW1P+OCdb/pFtQcBe73gB3xpTQePM93i1oCAxZ4Q/hJgA
2sNiuViyo61Wq3WEzhVLDG2xj2c2bP578eSbfnziDX12x+KFi/frPyh8DgQZYcG6P6hBccYTRCNI
p7w5nN4Fo1jGQvoF+9iLviZgQwCnDM8xb5qCfodSUAo1HAjd0fcZnnA7e4ZmJ95HHaeFbqR4bc1x
B0zgAxvxF6saxXqHLFHMu69NZTz5fvwgE2fAJjoRezYyiWwLmE9xtTdsgZ1shcaZf74/vjSuBpyh
YWKvMCUAaSOaanD+8HD2G6vy3YCcwI9J5DZTgCJ0SxajyWC7xLRxYUTwUmYV0nmynOsEcGa89tMK
DZQLq9aZKCEup0EdSMlYHU1+Tr5sDJk1NMAfUWiMiD2AW+VzfR2RqpOmC9dnxOwJJbXC3zqREMGY
F+3DXWHPzByiEYU1iT7fgiJ5R/sK60K3N64+vTObx6+V3tkOSAlv8i/AgI6pSpiROHRofg9tV2+7
b1FTNSo367gEXRdAS3ZdGAjwB146yJ2hj8ePvGHMCtJkbLy0byTnIaJlmCS1Ymcb885p0YqjM22C
SgJQoywPJ7P7IYbSDJQOl4QUdzzNOYyYxAl4rQhmMEdr2+2yCQ1/U4xfdpLe+lkCjxscLUxZeReY
di9Gbt738MP2ZkKL15rPuc88b52338fFwkh8/VhtXVtjkn/wCSyb0nl2pnHXgPBkPpm/ack8HzsD
rXmLZc2XsMWpwPMKMwSDVM5XK+YiHfalOzqoivkOp2g6jpg8KMXHv6qp+BqTksfU12GqVvWL8Fha
V/12scFSM6SYg65DiM1EuoNoodMnO+1bZdnf86De2hj8UDtUr3EzaiBKygcuZvKSVHTNCTnYJC5B
uP3Azd04poK3Ul7G9erLUMfK0v72EtKVJhF6SXUzTFoKl4EW1Z8Frxl/rbMirXvCcte8qSyqmCsv
jyDrjrmDxMWY5XJwGcxv9QUmMBqqfZyH8MroMGTN4ChxtI0/imcE6owCXBlWif3aj3ZQZYTBSiwR
jADOLqCkrDv1cBxQCHYfmHZ+KKYGwK3ja2TMr7Sd3rhmyWZ4B+Atx1t4t59GSX5ZEr2RO2BSzdsP
mkjuyrnel1QYZcspSbhJxQCw6fbt8jArdZygNwE4Sd89rSV20wTwgUAT9wakIvJOEVAx91zyHQsc
n6l5i5OzXcQnRuLnpuYXTszlJYrNBy/CjykK8ZW2EaHGOvu6Bu6R5tJp8lCQENh8TOlKfhrenJhH
u/IIC12cvep0wjG1PcHQ+tZ13Hc4XtveYhNQg7DSsQskLZklqVXvyF78SaZh5w7s9e1sjZADMwv+
kwazgVfUdm66LTTxUtTMALuGulp1NbuAqn3X+ypoQL2zemCoXmnehx5Ngezmj7KYPrhs0Tcg50gz
wYLJ9Og9i+wHGOQlc2HyGTYZrKRVWstHOzoE/FjkY0fMZEwC7oivuZewZLADSGKYtQ7Ntc4tj2Aj
QHjvA7isNkwBnnIH267WIK4sC0se7QHKm91XxL3YVG2UaFhRYKinCV0Yi0iXgMzDKvyLbRtxNrbj
bStucTcTHCdrWtF0/tTjB7Jy5XZmSN5q4qhl5xGNwGaERITF6m/kIzkaFZYlDJke1Zx3afOIaVFa
IKkaLSZXpXQ2RpF8OxlOMMT6x7gaiJyxWxKLhWJ0Pofx2C87EidmHgy2l4levdg65yea9YwUi/LX
cYDEudUQ4kMS4Ziyz+wrbpOFeS6MIiZNUz/8COnduQImUJdnd2qJIXDxbxu9VGtMQrFFbrFVg3uW
GUsaqPM7vaG6ykfj0ajceyfhCh/8kxrMW5Ptiow9ng1kKOmzG8scezPr8qOrqx1vlYHRtOXbT6Nb
0jCQha0120fTfla288YyaNzFMUyhiCXddoooSU111w25uvNMdYp1bO3lpchd4zCwLg2jHL0LipNN
1/OCROMcRFX1lYyMyBOUPz6GSCaELxM10wX/Y7XwfduY26usDsxR3PKuV0+D+kd6RxeAfL86MyNw
G8xCn0flni2gc0ildm9F2ceYaDgJjAet9d0nyRgi6ZK/ZsRylVtquwBDwOv8bBIJeeeWCUINZ8Ue
AruCsAROL8QAlmw0YnKZrAVuMr1UOrFI8bpDMNWTrhcn3xkfgK9uUzkWuJABHuX2IXVei7YHky6Z
fszU6dG60JKEfVa6U+1aDYUSCqRib0SwRVNn2cjazrZFgXO6wdezcfvJ3oP786yRErxSL0kUY9vl
oYHH51KH5gUroC7olh6lg1aQYT5aM/S6+mIJrKre0P66U0Y9OZBomrlgZJaG/MhyuXdqeW8OI8tA
hjx9y7WfyHLXtdoQekUNpnkGjNYzVyKpj7Epd0KXdLs+i5/1ye4Dpxpf28xNzwahvwFcwaul9kYv
TxKGz5S336RVyqNH/AvaiYlc4wlhDWZK4bsH16yPDbis3IrIDJ56oMWNgUTGrl7dLr7FERJOy9XD
vPeAYKCn5ZNmxV5Zf1q7PprL/IS29xeRn8XBgCmjVxPT+ualYjeyy630c54UUo0J5YmRgIekcDBy
dnaDWk2LfvmxDFxFThq9RniA6xoIgq2eUjy4+zyKD5rpQ08joRNYIOxtPdo5MJYOaQPX2nl1EPZg
SDkAd/hYpGB03SToljH279I4DuPBfZCG+VpkQIpGojQ2hM0u5K/azGX91N2kA2admLlAHnM0RG2N
bKi1qJqCvOKFtyyeP5diBlc9ufY5lC9eE5vnUeuecmbczF7XXcHyWJisHICcnEkSMJHXuNtq9AT4
E9a8vqntRJ/cmx1/rkU+wBYvOPC8AbUbT3zuaWlgaC55zqgriR/dipkYMKk19OFICMzeq0EwAtvK
hEz2XC+PlRXDQAT65rb83ScH8367JiTx0I72kTbGDRG8v5da/Fg69ZtrF5QSk8HWtxgJVgaSjkum
8am8T/ik2rshdjXmlbMW+uRkgLs7s93SicPsTyhNaE/yOiydeLj+Qcjg4XMZBag6RB46b1xJFonO
9A+2NOFOEZfYxHLJGuEOS5fHnTEkqomGjIyplOzsyKEjqVHQRPnju88yeZPY59rMfmTpEuVtffZC
7aOeGLihullc3XZrbOBrrhsSMKhuOYbgN8EeWypd3Yfwq3CD+b0zb0cB4aRdotfa7kDLovbVBVNb
jAh/8I33zVxee5W8KAzLaCY84LbtJR+6cIF22ZO9WZ0GlCxbDyrhyuGExuJxBYsS8QwdCCPaP3K/
k9DpzHtKL8CbBGBywQJ6WZKLXY6MNxcymDI2R+677Y8E7aFEnXT2rE1zR1LeUpQfQ8unmcc1+ack
h4KVCzsdLiOsiOugG49NLJ8JdEGsqo2njDn35I4nSfbiLtHX2pDTGMy+wfZ4Zh4XSbkEcVI9NTbp
phEZJKolKgSi8wjJTj0t8/Q5D/CTzRolSdT016aUt9S03si82JcLl4rVj7SlY4XT2HhYTAXTt5s3
ve1cFSOeDfPGjRmtgqCJROsYFYIJqIN9BEsXa7EkYu27KUFnZudkmS325LF4IZYRtdy28nzqsVoL
koahGMEhx5J55Anx1g+MND67RHXbscFUXk7Fphw1H47dPwZZbCm7C9G1n3nBJstoDbIA2HQbaW6f
Cqf6jZvqRJf6GXnNpc78wMgoDEyuXJdw5sJL/+GjO6r2ZZpAsugNe2bCVgsdIupQ1kjb9ugjBPu/
/s1G4rSNGIEYpXa/6OLTpdAW2VVP9P6E2/pPcR7Caq2+B+vLY6gN19xCEA3+2xnIRVWToOnT0wjh
RcyhornvQ1Z+zoIoSDjijeViMy4nOh51NHRjT8cIdvk2Sxrjemr2mERrlOzuv9kgMwj5IcQbzVp2
tlkcp6KTG66MzyKjfPR0dBSuo5jT3BwxO3fGk8Pcks05teM0dDvs21tbmvGz2aYDkhj/mrJc3RBf
TqlmYqEukHboLFKRFe6A3LpgaF7zcvzSesz9fIyn0QcSWUf2lVOs4PQTgAkAQ5KUDjqB/jqLh+Gu
naPQsdq3Yh4jkpeXN1E0/8x+4omN8eAZvE5ZT5HfRfE29a0jH6p2zprVY+R19Gh48cyOtVOLnteb
xjCOihcML4RxxOrFIHILbauat/50MzLttPSifR5SpuRrZofUdqUojFPF0UvszAv6HX8rOrJfR0Bs
bpPdzUVLqqLdPXWZwbBc8LoiSjmnTAs3op/BXC1vXVmueU3burzqUVcQclmnZ2dWEOo71wg8G6YM
y52hUdMelyl2AVXcZ53125b6r2JzSR6dGVQVU0zjaJZhMiMmBJmBbjWGedj2U7wlpAIZg7MqKKJ6
ryXarpPGcGvr7NHgsGiHAhhXyvTD6XZW4V7p9t4V8U4o2/07rarxWtYEeGMqbTQ4Go1Tn42+fQTN
dadw0gN3fohEQmUTTRE3K20e2kQ+n/m9sKDwMKp+S3o6C38hzYPA3pluGs1RG1p1fp/TeddSRgFC
zcvAIAfWZqKAi9T+Tz/8NqUPloXMbrxUj63TneW0BFFWPdWEbgCDB75i+3xDFZil0Y8uoy2YnbEv
HXtD7eOETcZAyFxUkbE+CyOsxue05RkZHeZLXXJ0BeTiaZF7Ct6ZbYE7bN0UFW5eWZ+egGaCkov6
NmFwrzs/nm8xx+IQ3qB1Z3rhZ4ciifRN19kPGQyOA14A/oNpfd3BA1AgxJEB7WTqDesLsrWHOX+N
FOkzpuPmh9JFntI671T9zRMT+HSW/nGu03UMqB+ZLpFODnzoOJgMNeLkgZFMeSrSLN9xWOl7Peuh
tvXaY1Lb6ZNrZIdE0BoX6N8PoMPv2LYSLaKZRMtWBXu0hI+s4Je7iyP1nEzty0I0L0n1LvuhppoQ
MpjLyVr/oQq3PNZRhFFE+BevHvxLZg53kAXmUzYtf9gO06MkMeMwTuYXrMbpROE2nQg8W+CZpFzs
E7o2gsnjQMO79qyYp4IC7i5+lotVJBhqs7iSK2vv2iaeTxVCIqBi9hvxHVCyy3o5J6JWCLZAS2Kg
Z2JoJTe9+LdAHdlIT2nsrEgy7Ex/J5wUHggGYNSR4n7ufMZUYvlxopsvoo/e7Ks7p0hCW+a3WPfp
bOQ30T50QnqCiGVkWUCWBRqYqDsvCXlrKN4tHi14zc1EcEFEFrtrqK2c2ZWSTg0G1raIPY9hMnKF
EM86pGcCFzD05/0RDOQVoYJL4jXUzmipnzONASgjchGmvE5e9ewDEuaYFf+6uU7CEjfxkqomiHF1
ooOv3hL9GtFsBKXtWSuAKtA8Za2uhE9lsNqaRwOwZep8qhJlEHpctZkbk3sl1S9mBnVWjPZjjzIR
XtK9of9LWs7aVjehvRLYgIaJc2ds7tqciZuO5JiAF2BxsIk0MmkYXw01LAkK3TThQkag74aOh3i6
Ity1jJydWw4OmPWqPekNCWrF8mSjJ9namvk4GRHZaSrKCUfGcYPrIN6ouU/3yocFPUk6arx/NGmM
Ostmzb1gp9q7/CzQsVogFe3pkPkvfmcYZ2lXa9CQBt4eTYkpplcoYijITTbVegxrD38oYieHbsYs
bYSlcwfhzty4XdEGMi9Cs4KOlC2D2jkCo0Nn6xa7MNTpSR7zN9JT4lL+CYXazKR+qmrm5D31IeEb
3VHiSNo2NsGQdnky7PY8WgB27HXmhn3ybFglU1DFbGQVePlRFla2q4XdAi3NRctybSL2my3qvEzx
N5oGP0Cq57fcAmDcgSmM/rnLl6c0YRBpDgQB8Jsng1XuUcYcCF1lIxSpp24i+aesEjTWR6AhF/QC
JD7DFDqKBZ+6Go4W+7tsDa+2J+wpldncJNRTWw7lodTIbpQYDDfFoiMBYtsl/OkFpxlzHiePd2Bi
0Ft0Zbub2iEk9yei18h2clK0PpbvQVVM15FXR9Aay+sNnzTCqJxTUnUHxsBMeBSCHOyiGSohnVKM
wA6WW1roFH0gCYBklvUbsUEiuZQv1kyHm6+mkkcF3ERcjVjLOJW4I/NgFKI66m3ybSdteUmyhRyH
OT26Jq1EKkUWyt4/LuxzD4sV13si2b/kIIJmMV90I3/M2AvswYHDps/q9cguyPRymOMBZV4y8ZX1
Y5DZAmubTlZRF42Y+9vsht9j6yAKRpf0ISab4d8t13zsJ/k50WIOP3SMkZCP9C8UuKIMCg2MrS4s
XjHzPhLVnhD1e43eeGcsZLzLOpSVKxBOcc7qRwauKIZEkxM7oANDnM/FJOhUuiUPHJ907bYzjov6
TqDgzC3Qk7nD1ZG7+VPRsrz0OKmJ7qYgbZZHE1DxlqUdcj+NzYw9X9nfh0KkaLqmhxmTJdVBdWd7
xbVzF9Y25piFZs0Bp5EcHjKFnTiRVB6ITu0dOz71hDmcPZxxYUXcOVKH7E9JXA2RRSxP7eEFrf44
MdOjx0eboeuz3XSn1EoQ7l7JiKRfEdbrMjYX34v06950ma7Go/PKub6vBhhBUH6TgLgmIFdaOK25
CEkiiJyLxIOrjW9kEKqQENK7tHXu5eS9gvGFcNSuutwFqSTJSri4FTI02v1QNiDyhfywlz4Q7FJ2
AwYwRip/JXCYHQ5CWGGCCcbUIbtQfnFkgY5+t/by3TyvNtPhEHtMxFcrUQIoa+c2RRvm/6PuTLYr
N7Il+0XIckfjACZvwNt35GXfTLAYZBB93zq+vjakQSr1XqlWDWsSKyWlQgzywnH8mNk2FfzkY/Sz
TNBjxk0RwzXtRA6mroDi8EwnTO09xPqEOXmejduyNN9mzPw0zwDDxK5BRhSdCE3fxtiV3DmLvag3
5SGQY33Cb03iE940n2lpOfqYjtkzKZTpnLNvp8o6fnasjD13eAffpD2atv+aol1O1jTDhIe5MytK
Ikh2WALCadhN0Cs1zRTh9NuD+XnjtFjJ/fkNRhCw6ZahUSlQ7DiS6D7ug2NgWQ9mF197Sfw0T903
MZi/fZt1iwVjZWOGIPIty72FTl3zIdKkowyMVA0b4w75c6i7e0v64xmQ0n2XwrxshDdfczyvVzNJ
vzq8gcc//go2NAz6frZgRi0zXYn5u4cmv9JYj3eJZfAZrdw3TVrvmBJKupdZPe+DaNTAZHjKZh8T
dOnq5BwaXB9A4WFl6nzvmHhBdOllAuysWQduFN+pZaVpEuP+ihafpgDd5mfdFp5JcNMKMWFdo5eE
JI59HFKnuRDOeKZmgo4Fph0WSrDQ5vx3IbqXsc/Fd+h2jGmifuDor5e9mkGpPOJDLzHwtssvsr4V
ZZCd+zq8ZRBx9xQ/kz2s/Ge7ZPNYzf3ZXX4JzfASp21xqpqO7i8js8CGwzeYEoSuOapOUHNPVUkF
QOClaDPT42jT/0b9rsKlW+ywbcr14MQZiprhbRN2OqsixyBXejkwqWVL2mQZ+xbNcBE7HCrWhdKx
F1G4pxKTq1TfpW8XlxZfftYULN7Qq9repEw0kmCcpIHEE0ebVnq/Zzf5VXod1ar1rYumfIV+i1MR
Dk5Hwmvtwd4xYoRV+g0zld1GOEgcL+Wzli9O09HioaKXuIyqj1pjQlBFvxY4sIKJyUZPPfJ7ivcm
ZmF9O2eyR3aO7sMaRYUKYJppXJU9C+A/N7ZTGAyUqGFJw9adySZl3pqja197FfNo9VZCxT6xMwq2
sFirh9bxAS8ZXf+ZJMVeNnV8q7TzOl1UaF/cZXyUz2TdHmf48f7AblNpypm0+9JVcl57VX/FSLVP
DPvRDHCKUCmCvFxXz11r30dmhKEnmnZNXdBkzOsQ6vDoWydcNMZNtJAry6xghTP1q3nOP2iJOvEe
HLFyWi8ROz4avKxxT5dUvuYigTAPpTMwQRDmGGLQuyrd7TCzcXngm8kxsQ6s2zbA9sVXfONPGEQt
jgUA89wWYj56q9Yvj/ijEDNNcUgoB986xJi2k2nhfCW8bZTeqfY20LweS1Py/WfkLHqWCpOZPygP
o9XIVdivrLc4iU+tjlzMPMOtZaifCc+yxQNBwyLZJQunh0OlYC9Dg24oF+iGYZ8nQBs3yVDczWMM
o2oYqmul03SVDMnX0PAJWBEwqg+I26EPmWNESKf9kCQNjdNOXr1bKR6IdrACAMfM3b1GyGvRtnGW
GFTBtOqAxJyBbyPThQWqXaqPx5IbRkmZTN68tBjj34ylDW+eq+ZoohZ6TXZbmRKjC3jFVUpn0Ipi
SogUHuYtTJK5tM9jpY4Y4JyTzpuviEdlzcyLJ4szMgijjgUPTvF5vqfzDT3FJQ6T85HbZIKKKAfz
ufS9ZCMkyng7Xvmx3qkWqwja+BmB77GfTX/f2tM9Rb90WjESLKVHxslKJdSi+B0S7dfYc1J3TStu
5dCgkGsGDu4QF95p890Ju9+0dgz7rbenzzpc1JXAyB8T9Lyz0bFHLL13pjzvM+F/UE5iHiYaYHcR
Z/aZ+Eu0nkblY19yTiPPyxpT4nPkYpfOPGrghvCMzMJTFIz4sqtw1ZmFvxYjZCRbu9xRLKhK5KZp
g/Xxt4juXoNq2c7oMcxB1XTSuuVzqT5jgoo8i558JsNEBIcNiSNwmMGYoDHCyu5D0vhwoVAU5lHQ
h6PJNSJl9U1JLa9S6wYS4FNtAn8zZtw5bYzdLHC5yVLOgj3SCD655Q2QR9F8osGLbsF+yE1I33Hq
z/09gylbCWdkrmTDW/HyCaqgPwaSlpCE3lTXbeXJKyMfYm5ydeOKvaZsQcLM3aPKV7ZwKaDo4T2L
0iseUtc9D3mnV0L2ej/OGMbN2Q0P00yyb7ZHyfqdQSKmmO7CG+2U5VbJg8D1lbMHpmtPuHzybequ
86A9iXC0bqrZGKlhKq1TFLF2JbDTP6jEOUuGn5uYS+2zmpW4OJn4rXDpH4NZJRs7M94drim3CbMr
yeaRe0Sjj7bTcET160CxQzaDBuVk3tthHR6RsUvSu3mAUMi6W1DJcvHyerjYfk1svj8k+yqgfLWt
a0xW0S4qia2i6ffHxu22OWzX46Q5cghteGsgf1hrJIVNXUURoukzm/sstW5S6KO3onqXBY1CKPag
LgkC+QsY0omD8NyB5UpC/95QYji7sr2vsbgfslwyH4Qk0OJox2WAVw4zaFQE2XvjCZ6WHPorJdqG
3aXrzB/QCEY5nDuZvi8kr4MMIrGxBCp8i51qHQ5huhY4Wyc3mI/0rWIrL90TTr6BkYb29vQ3e98I
N2r9pvMoezQu0gvlsSXSzLUTnwZhUExKjf/TkF++S0FrMv5ipQfZjHX7086s7DxpzUrKzEANyfFK
zQyIsTEOdlbdoX2nyUWG9D43IW9vrSmL7+MQbnbWbFuNAI96qI9CiVOBg5rUf0IBZTn5J8taWovM
cmDo4BiCy+SvzL7qqEDsk73dc8C2FNXVmk9E6hrbEC8h1k55KRefcJC7zc7sNRE2+8VIEXSyOt77
JgXKeZ+dgq597zpYIlPFugH55WL4cq+0SQyrfR5NcPMcyzTj5enZmaYPhzJzF74sigT48iAgbcdt
8IbVqsBLX13n5hdTKOtcjfErUrhQE4fPARylrlO49avxDRs11+E6eayH4kHmM+82M0FhRD7xabll
OcCrgeq4QYf3ZcebtJajc2JZcDOQIv8Yhf3TK0dtm3pkTmCcGm5pSGB7OfYn3CjvlksZcoIpQ/DN
iyCp2y3CuOnx9Y4uwdU2/IlUtiftw7sM8AFwQesGjeO9qtQT1CDam9K1ldPTOOBAY12rqDZvGFn6
tv5WKQnhQpbfLAZTgxWTk0LYE25zxlpQrFIYrTb+SpMe8I2S5eIHZmJLfF60cY1M64EhZ8PB3IA1
LaMUfpJoX6IbbtvOf45oGtvWmJCpzsVaF2DBy1zgAV5Lmqeq+eyY0bXGoToQwrmhzux7duw705nf
qWoj/xL/2JV1P0L4rhr1EWWYL3ztPinCKvDnHqwyILMe/5qj4LNp0BRRtuDX0rEcdu0vaV/8oL9L
CoKzhc8/bavx12yV99FcfizYC3jmWFKpx2kGvjeo9fSrdYfZB5g9qgPJ2zdPJ/5NY7opnpfgCZ7n
SMT0ZujTdh3hEbyxlb7nOuM5w5nn8yCoLke9XjsNkpKT/S66NFvS9ZxKuNOx6a7zWJ9pd1U0LsDA
TAxSApapWK+M3Zs3jsDr+dSYM97zCTbi2Dx5KDQzbsjKhsQjdXwk/LJPSWixMnJRY3BF13234S7W
0U1mcH0tZyo1/Q2GRN4XQQxGgSqyycASG3E1KNCEIC8qb2WRdRiYgK5p9DJB997mPUHyKp9xJxDM
vDF8Z1uKLFtz3afk79EtuwxRDzGW5oEFM+A9UsmYH3Rt83GTRMIK5x62xC2ATpyAgq1cVTj0WZJM
CUeS4Cp8kg0lS0FT8V/wjuZs3HnmYuKEQiO4owLu+bCR+MmNQI90Jgt1g8qkG15vQC5Ft8vjB0gx
ZxtW9qGZk4iBuzfpphuje9pe6AmCLkB98dKZ0WXcg00HkFn5DCIlv7JKEp5YXpzcBVFRbtliXY3W
whUR9cY6COaafpvwpxEs9+F+PJhJzUTmGgypyacC9snuSyxTAW1b+TDZByYfYjt7rqV0QFmTd3Ii
jZ2fT8kchdBA1dg9FeMMn7m7Z6Z86XloQOyjngcOM3JhZ3tudumq1VO3DtlKcStMKvaqsA4aPKcX
e5zIXYm1zajKUyj2EIF8/HOIE17QT29c/1ZQfPpPO7Tu66iiJCP1D5QM8Oea8mPnPtZosMfZqgiE
pClft4tRjtJjHI/kD4zhhpOPlBg0g4pdIkr7PslDj2676UxXgxH/rtv0wFqQrKDFLsDxaYeFfOTk
yIo4AK8uRiWbTmBCe+4zZemsbF1vo237uZ9wEHVDBKScDMsV8e46GiAiK3I5667oHgwv3nWW2Mb5
PG5m+rnZvujpGh35WW0FGY2SHejGNYkQDwfH6h7baX6y2cWtMW59+RamHFk/Dy2pi9FizzGCn20T
vGCVs5l5k2O+MZ44z0oUnfDFCtsUG7DA7x7X4TqnLYoT/sYVxo9fcdljU/DZi/wUEfmLi/qa1MPB
recv39U7C8copLH0R1T5bUiUZ9c2xMuFQQ4SvazuvVOHQHtxVXhH252772V568EUvqWDfRPF0En6
wGUIZWd0ku8Iusz+02Bth7kPLmlabFoTGShybI/lOV/w3KjuPA17N+3uDGg7zxn1ezsN4nwVp/zL
SbQkRhXMAs4bBhXcn5AVRHCX0GhQc8vY9SHfagxHb7k3pmeTTS/BB/84gz3cg045+4ZojhDQ40Mx
sXyya//iou0G3Nu4NXni5DjcPtzKfNSZEAfWiJ/U4m707OebcKLrEGBIN3XjZQizJwpxyOU5E2YB
sPFnO8vn42TXyaK+fSdhwdUTyQ16wa8qVShhtkN5RW3y3CwqHY66gb7gqOaGLsU4nWscbWaJMai1
+ClF/Qjbd1mL9n76wB91K4JlaCOzeKib8Y49cflkAw9w/Di5S4YH4ang6LbU7tEYWyEtZs7Jp8pk
61khlrGs3Cgd5S8yML9E45/yIKyeHRx6ludrnlLMI3XqkN+KreCJ4ZSC4DunCPMPAWWFWgEnP1RT
vp2SNFvezeII5X/eT9TPV5aIjxSByfOs9XFu+VlAnnF2MV3FK02e9YzJd0CIv/MtdQq1fGPLMOzD
zs6JC5V893zuJIOGe5/hiFtwlMz0vU3KN5jZOeC3YD2k5fRjJeLQBxk7HsHhiY/pLNt+k+fEA3sT
0qDRH4JFxIQckkHo6BxL8ZQuhdzTfDOKBjxG5IV7vmD8Tg2Tg8joyRiTwbnVdrOfoJt9zHZ8UIB/
qFmZyd25+jx11h4I2hcWiemlcpP7ulFf7CRB9mbZK10iRPDMOD0mrbyfOKxB9Bo/k919Fo07Xaap
ldtwdh65zWNKMvPsFp7tb9fmdtKZJfLW4FtY98HnsvwjPIFX4dTKfB1zXhCP82i3lObOVtVO1pHN
y2SILzQvvxiDE92G+nZaLDayUnfc/3jLJeWEnyBLbnnZ7LOxzHZdJaDNLfMxmJ4RO2GO0UwYCmQD
C3vaH05z38SnPqtPfT3YV8GnfeMWrrvxOpegeJydh95J//ylWBoICBKNN6Zrpxv8U18N5vxXlWTO
OkP+Jl7rQOokbU8beLmh9Dl7NGFSY5s9dXWv4ek9pXkaXePlF7btZl7rs+IzuifEFW36IOA9kbr5
k98h/gIpiqlcZGys0haHeFB0l7QltlsChJ/G5ttMVXps4lvHCIhV1e3vqOgaQjcsasjlWESq1hnL
2b5p1g1y3VNhL6rRZB2bJoV/3MzTFq5Ld5t24WfNR94DBGzZFlZsYA59mUqKYYPnNkk2WUtioLWw
QbC9xNRG/2bhW7uxNV7BH9Hu/C78JkVMn9+xtX2RsyxGljtWJ/zt4FCXEjJf5j3L+zHqtm1EOeRN
Vwzknvsm2wiTx0HMawxe8jcmmUUTOPGCX5y/lv6dDxbs55jSEQSWZpvBoSC7bw1XP0naAzzglR2J
5pxF3r1htVyr6Enepawb2D23VxPv2C5PaMIzGv+sQ/N1eaBZXU8vfauwTXrtboTAfHEo296NA9Mx
5RSRCN4pNrmffWKZGarcxpcVrAeZxRebAy8nF91Hhnc2fYGnT2RLMwp3BS9nowHowjcnuUkL3uwF
IR/IBvQxhaTFaUy5TDO5vFYmX6JAF6RpEa62ccIz5Z18CzPuKKorxeBLQgYOrCJ2ZGHHZKcNKacv
QgKYBiBZ1MmzgRuTFXj25Zjpo88FoGjg/XV2unYkCUbG6OcpmOKdEdRfQ+WlB8mPEc4jHde2FPRe
K1TMzju2qPbM2P2wBePgwMK2nINHp5Sxl+N9FD8wU+k1fyJcXYHrnExDnXtuyiSNPs3op63nR9k0
14gdbSWXP/xSlRm1/hYTpE2cpfDLD9Vi1/YwdTyvqU5Y93loHHBc9ocSx7S7YUoLrnTjQIskWlDT
UEp/ACEHgR2g06ZJFcJ3GOFuiubXkhALHcRtS8JTnCgNUbvWJQYQsT+BdH4m2BBceW/mtYWOlOPj
7qLsHJuAvIunFrIaq8Tk1p2dPZ2A2IeVtWZqu9bhgrLSC4zis2zQJLrFKR/jPQ7nGmt3wEMuzfrq
jWyoQRCMpBV5+xXVJojoxyqqJ7vinwiZeHvbeUNcZuQonA3K908S4S/D/LFOanPblyMD2MQfYkgG
n7PcXJU01mjFxFmTTuNMRhcIgfcnd26hMN1EcKjMFPgev9dOLL2TGMP2lXzQM4oCnfZc8ITz60Fs
esGXks5QQdgLA82Kl6Gq9RBDQ35Tkaa7tg73TYWeE4yATxqNydmZAERk/ufggeCZZPjWzuSOKLLP
ucK4b7kk3RhMYgXj5auMLTyf8ynLQFEMbg8QCcdfYugWtZiQqpyKRyxIG7/uv+GNIb17cCVAUag2
G1G2yWHqJvgpQ/fayOwJzQV3U/5Rj1aMnxEiRC8Zt20uX1nk7gfADasZfYmRZZ2xwwLkF/+YLSK/
q2CqEBsuCBR2XvsrqZi54G3B3/WJ2qmOXaF93wXcZ4MCiSUUKM4xb/HK5eZScR41HQC4acap7uU3
rATYkGr13ebTo1NqLp9cqnUDDn6UBmbb8nWUHHHaTelOi6JPhsR+4h8jBN+FhuFSYoQdeDI5vUg4
rQatMVhkL7Opm+3U5Du2iOnWyblnFFCgblpzgPRXc5PpzPyuM4kQuHhDAxQakn/8kuvi1vajMwW0
1U04QE5M/GGbx8PLAPxWVnznUdwzHSUHnz2Xaj/CZJ52JrQCXM3VdZiXf0VDQ3aYuslVMrV2HdVR
fS8wEdhbm8tMWHakhEFCStbGQ2/8jvrkLIG+Ai0ezfyHZ+ZMOB+gWQHRhfnj8s8czj+Il+W/yxVt
RUzDZh3Butm0SYIt/N+/sJ4j8k9VFdXebgisaRP4LUA3QHuDDL94ylfaR5nBrIRrbwFgtSI+j117
LSz1Bt3ie3Eq0+iBBXps7KPL/I2NfWdWT5Zr0n6QVUeiwRd8EHRFlL/KaHznVfmQLu3zTl7ei67b
QENhSMTKwJvFr7xfIOphc7b/F4yxtP47w5U/qKdMARXbNKX3N9DvzJnpxf7k7Zi0s5ugA3dYheQQ
Na22HnYAjHpvQ9OqnWfmBM2GilrulgC9UTowAwY+241zCft2j1KE4rmAkH1OMIs9GBe64r5cui6s
AOUcJhsrRnOt5uoXvoqsKgGvsLVKvGMXkrBt2OfLtKHygJpBq1RHGuBJ3tePWYXlY1poJK1K7wcr
eweh82Zk491oGMvHiPUJSiBZiOBl5re8Qag9xTHRED1i2Eujeu8HBjkPOTY7/NJOfce0cbTLnSmA
K/aW8zDMdHXLyDoalo8xu1pOGA4MHLAnHIjkOY0E3aPj72prz7R3hqkrMMWEPh9Z5Hwvfvnjwakc
QIxgi46W9l4JLsAb2oZNXx5syLcgbdaNoQ65q+juSvAvtFn3mHXWAaOny+KT3AooLWVFr63qbuck
/QGc81PUyVclSBAmPL40ChlkSemiDREqamMHiww+heKTaCbZXebrbUvBWVctMiwZqnrRPMdh2iNo
UsNj8YxJ03x2JUCA7Mn217DjyNIMALuoPaCAargfY/EKHw8HJasQzjXxNbV0uXi5Yrox7WMk+C9S
6vySyO0/P3V/wKz/9tT51FnB62fPZKEm/udTlxctTVuGDXvXC27ymbmiYskJJ4TmBZYaOApqBSkj
/y7bJqArbCAWxivdw5dNIrK+eFP/Pbu5uW5ctshLBjRwjQ+uQOSas59WNi2hMvVK9hoECuVKjR/v
VYN3w0xKcx2BBFpaCFGR+R1KMrLGgjyYMv6RU/8UwtKbzshOhCjmvWhQKMhrLyGp8kUlIf9xXg6T
E7y5U/8ULFGUCoTwComI1wSUTVAt/DGa9igWuFpQ4RF3y3z5xh58B7i2zb7V5E/q5TCHtJIAUxhM
//k77PwPjztdZLQhePwKZnhBb//lXIuLIQCl2Pi7pn2LhvhVVsfM6E5aIbYlEasfKdWAySU7wDYE
rWv3ayMNEfulFgyP9vvYcgl2B0o4agrlhgH0XhR+UZiKb8BA4SwTGA5V9YKmxxpt2rvx8BXGPKHZ
p9PCEJXhxWrsPbS6Y9V2r0XOJ9eX7qtnjvtxaZYnGExEDCyAIwLcLdn5j3cnQz+BETdbs0U58NV+
ZRVmtzr5iAumIy+mrxxu0T9/s5bSib/TmJdyXY+DEVwocfH//GaFZmQoqXJ/N5nlh7aSL4mtEFDt
y8fULiMFojFs8OxDj8GPZ0/I2CCBgc1uAhoB1tQNvf7zF+T+D5xm37dNsRzWUvjyb19QlfBwsPPx
dy5GMMSb+NPLHrMUYpQ9rutxPBbCoJYFgCc1bIciOPZV80idBGOWiYkP/zy3ex4PbVlfQE7NJGIL
UJGX6c1NOvEIoHB9xDmFiwuU0zahmgae82ZB7xAG1H7Q/d/p7yQeGcey4TX3ymOZjuTseN+t+9aX
fORhQun8ySwDUDk1of4lQJeZFxgY49oHqHgzmLRDXKbuYQzd5n5ugwtN4mS7DQTy0WpWxndBc+FC
nH2d6ym84BMUcjF+hxmjTe6vLSvb5UV2Xg46q+bzNtjxezhx93MlDQeR5qXETwb63MdYOY9RNb/9
88/B/jsd3xVoWw6+QzC18CKtv5Ut4MucIcBzTpV8letcV3RTgLedWI91bnqu0ge7zu7jOP6CAEsd
cPErCZjoM0oY7DGpV9OCV0b0oNJOg7AyuAUkEGBjzQec4zjuwUPjXLBGD5u756zbztZLk8HG0txE
Bv08KMZpKi++ckpGGdfK+4kVwRqu6gb/Gw18cXjXLg8nzCa+EZX35znyv/6jcYE2b/76q6x0EyOv
/+0v/+uppIQr/3sf+F//jf+6xF+ck+VP94//r/+fqsWVtFEBBNz2/3M9zXPXfTafafRZfP+1nkb+
+9/9s6LGk/8S1NPQdmMiPHLQ0P3wZ0WN6/7LcS3+tmSq9P7SUGPJf9mK4wi3rSX/+PT9u6HG+xf/
wKM7AeLJcmg5/y8NNZb7n28KxZeFrqeEq3yA9Mpxl2KKv7wp9Fwrll9xtC9btA6EubWP2HtnWXXJ
8bMwg/qKvW5njecQrjMVT3H3e26r6V4FOdugETcXB3no8Z6kRKquqMw1JMB28AdeV4ASTzDV2YZB
kF/26bHvXISI0PXFl4qZssDHcLDYTHG2BfKCFhP0MYco/Nwk7J+qKQUXlhVEMPGJ77IS4wJZ53ej
gGLoJepFC3UN/AZVtOUtXC31XQIW/G1pNOODnhIA1XVaPc0kVVAwFtRArTx6FwJ8IbwNYq7phBkj
KCZbO0tJdtsVfNxBt8kZYl+3En34CP8PSQIFY0V1Jr+/qx5LBlZ6cyjp8yA1qoUhQIttRFycsJ30
7Ps+VT8ORsYFrmZyRrpZioxWdVum/0htIa2RyhJh43ybsCPRwW3sgyuN8TCiBliWrzP7SiS42MPT
3EQKsc9lHsSHoZ5U3xmHDkHtPo3ghKZNSjv8JPDBZNEJt2r2WfVsD3TnbAdB1iEhWol2iYmpmmx7
p/1AbSyvcs743zAPNnBkiLsCaWjGQ2KW7zkbRQoa+TsGfbsUkrYE+FOyFs0gfreUQsL9sh/HNDsa
8OrILl3KMf6VGrwUCEyMO7AqDE2Z2+8QOZO9AedsJc2OD0vF+qrr6V1FPuOHCUEswmiw0PVe4FLB
jRuzXazSjyRbxtjSSlZdmclt4jkMbI1N+ptTmBpyr+m3Qzu9hS3AL0GLF33vdILbMxqYbUGM9irx
hV1B4MLGtdr4XbpK8wnxOsGrF+FcfA6NHpqacGGHGCnkMZtN7uKy1zfFSKbNMSMCvQN378kbgN84
Eb2IpH3XNLNeZkV+hzFnSbrk6tqEvtw6AdGEOveN3dzEhJ1cTSOQBmIqZ9O9SaawXywM9VNhde3K
AcUDbsKgpzGK3VVHwH0TNwoFAn4CSrZRXWlJ+BCT12FYH/oHkYIaxro/vPuSdMuQ9QPwS7zVfNop
u2TBnW4sEtPnRBN7cxygTqXAJgoSWH7kcAr5RlDxrHtCwb4h/TcX7h7Idks9NDqwTgKq/b0eCdzj
rA53rdklcM17Y4WBPyeaEbt3/tLEIaZcPRqNCwEwnEhSWZAeo9QyHipPVXteL0igfllte86bK287
dq/DAkNPvEcrTrI1mUFrNXdtuMrE4C33LPvGWnADJP/RJOCnYUIS2H24FM47sFrBhqnBfoZyxsKw
Nty9CVwIEuSIR2qc5mObh+q1sUK6O5VB/2EHqH4Y+pXJUz/g7ayDZztMrauiW/KYO05KdgZDk0fd
Cu4lItx5kFt7oSrSDs7z4OD/4LjO7rOJujv8BZ9RY9yJajHM2xjQ8+ClorWGdu8MxNYoE8Teor0r
M4GPUMbAWty0ZiJG+kP5trb9BNP01kFzmKHT9ZXE8GKp99Yhzqc9zUa7lwWf40w7v+I0Sj/NuU12
AcwByMGa1S0FAO165h7lbRFQ8CB0Y8kGLg5mLGwsqd0Xwfm9o0pD3qEsRFtyms2VyaUgw5UQ5QFJ
iavKr/fSNF58d+ToZNcF37ZY1bkVH+wSdt4kWMSQR8OSDatnD+d3KaPJ3VUiope6ZhPbi6nYlpbC
jDF69MRq/g1CToptXwskaQATnflBhUcSYsXTXNk2UQqooZ5c6L8t+JNiMnfzGJy6ObwlgUR8v2OR
Rtvni0bF54xj29zA/TkGeVe9IseGe0WPx661QPqCoAZrnSh4WBQoYLFobgJ7Arqom4c5M/TKpUGc
i4wflU95XPZPfZIVxzSzmx02h3o75C3r2SgSLP3tcLFKFNCZETMkMeNCQbcckT3SAHlhbAvNeVKU
+X0tnO4oKnYOqu3UIaq5WcYRc7fuyse/zA7XP2+//9HT9seb9t+34v/2Jv77iibCHIoJSpm7MHEg
ObsZvackG6kaBwAu3lodmPdsneDiMoL3m1ZXHZXqRezufNcRR78F5dc6Oc+8OYAyj62KACl8gHp2
8jfQA+M2Hv16k8QGS0JKHinY9ucCzX3wnPlAYzARKc+NxQPoqvQWill39iHZ75Oi5z9qK6PejCX9
THaS4RmR/Zysg4o1IY7C1rhzoLpcBG6sc+iZcqNBgazRQOWjDT5n03aJd0rwqnO34DSLEsv/5uTE
VOCASttKmQfbUGv1CDRoKQ2Fw7fc1tY5MwHsgW6cscvJaRNnGQIZ2i7rnZCUF3Esxc67thDFS9Qe
n+uhTkcClpa9KWweJV3mNdBvz65+tWEXP3Yx7md/4Ej3m8AiHGaiugST91B30nmLkjD216Wh2GBz
KZBXx4jYXsuhcr/IWBcuDuMhoM4yIyLYpMCjIBsUh4rGXDAAfCofO78RA28joPkGJTgXTXTyw08m
B0+DV13zobH6Te1b9NwgV60bYlH7SRni4sV18WOGs9pWZT5tnSLQpIJMV6x7TImPIRmVoxrTmc2Y
oyRJ/0mnN2z1MIeNhV+dnXRhVNDa4f9WDEAw5ucl5RQ3QbXXuVt/V25OXbCxPFxqcEu9sWkiw8ir
y4ySUsInnxFk27sskf5Hp7sOaALXr3XZyuE1maYYKw9tpm1m+sfO4DO2nhvNOlk3RQCWsqv3dKVj
bW5prTmUdawfAZVNh3xsgYxXRFVW5R9nWb4cazl/TkC4/HyS5dAr40ix+uQgbDkPopvRCa27Jiji
j/KPM7OIfAi/VF7DlvEFfQWoBzjm1n1leO9AhtKfNtTdC/f4aW8OXbtL3QJhIXAcH46Vyl9GkTus
ZgLDHnCDL+8OVvDqimcum9aelRI2JWAb39KZTZ58bMpxQzhIXHu3M/DzQlo4OaFH/TK7/Hqnltdh
OWuEpMzpYOtlusXgoQM632fPzwKirLyFbRaxb4LYxmFopXFwxl6dGA2nvawrXPazqOPrMDrymBpT
c47JpqwYzwzqLmY8354D0pf0Raav+ZSMa35i6vyHgzG2IGugUXIWxyw8nw2ngNJdYAGxaOOWic/P
ZGzfkkkAtguG7gBEE/ZmR05p7dUl3h431Fs3JiNMRDZPb+MePdjUhX9PU/DYMSY33aryXXc9lyn4
6dIPtkFGn7ZWAee3a9RXo4ybuzFMvVerttxXLuHy21B6eHJHjqkwCcBUEJr9MSs98Mc3nRfPhyaz
YGTT2xAl/b0uLOvHikpOcqcExZYGmgqCWVeAQNIeoLFdzQePhrV9b3reiZw/Za9z2C6CQTiwi6/r
p9GY1KaQREjZDJvxQ9yGrKDMGR6j55NKkgnEgxKGAneKPnOOqRt7ZzcLrLvCaIKDVXQT8Yx62Eu6
a7YKc8rOpKjldlBZ8Uu73bC1JeEAs4/9j9kxmztsZqDAJiAc8QCAENJfBATBTKPoPckLZ2YNODQn
m1q9Y1TaNgWaYUAOKa3uurEot6ZgkrZmNiBt40CnMYEv+XaZ7gMiyezPQRGeg7rwHnveSz//m7fz
WK4cSbP0q7TNHmVwh0MtphdXa2oVGxgZQUJr4QCefj6k1UxXV49NWW9mkZmWGUky4t4L91+c853K
88Vz12iGcJ1OfTiP7PE2zsS9jBywyP4wCwiJSEr7c5MULIwhC33EqOE2jVkhrwotb2PKChcXwZ3T
5I+3nk0k44k4Wz6g084ssGFSM0vMXHl9YGLIk4mcmBNlgs0jOcQgaJmIzU4JVxC5Uclz5c5sz5EI
CSw9BipCGeHgbLW3POqyCNdzX8RgksoCr1JeHIe+dBk6OyBBqFKD+LWpqvKGRqjCn9HOE5iRWL5Z
8YDL1/MwpM4VhI4sZ3XOi1V9VT1R8MFgvOk2xabca6qCJSU1oQy57yeck7pqHbZfiLKk7ul6Wugh
nZvNl1lWAdL8QO5NKakcljC/HFL81l40Mp0deecKtfzZFwpzlMCLZEbCvDPnuHiFTEYYQUOKDNu1
gvUCMHfyb8icVhsvt9Kzx7Tz1zik7bOQZfNqU2FdrKjpDtJh7M8qcXzPiY84eLJyT52s5k9kjf1L
OOTBU4Svkrlb4dXn3KL69OTUbVVbRzcREjlFZhz50l4TXqULIw+sr3lp4zh/14M5bIcIrQxzOtwe
Oy2TlqAfiYl08o2Itb5vQTyQepbFLi9zHKwmWUqrNKdpN7Ur/oRlTfaK0RZOtjdH0gx3Q+SW1iZj
h4g8VnXBi9039jo6mqR4eRtl67G6EZXu3WnIYg8IUOPvXDg+AXBjixXNwyHLQ1E/w5oxNgnBoeAV
POfJhjG9A2H4K5tchJ2DVtmW3Yd1yIMo3lkJPVGD020n9dDvXRGqU4+w9LHw8osXeuuiQhE6Nu3R
ptU76NEqMBFqmgM1zeNn2Mt8U6Bt7DcIp+L70I7nYz/Dl52xRFEASQwPVTH+wlpFkLs/whHCQ7YO
wTWwooue5azpIiVou9rwEfjmxeCeZN6PN6DFxj4otfFE5kK353h21ngtnWs2FvGfzghTPnokAxKZ
4W9RiOtHM9bpc0SE+gmgFTCbMA7PbmSG2I0HhDI5MpKJucoLkvIGW9nQIrwJYG1kNSt96XDArNyi
IGcN4aD4rD1ie+xh8B9sQObgWgAaNG6LPLhN7Bv/hl8zjIZt70+kp8wz4xEdCcBYcTza1M+i21ZG
h6JPxtolLM2MdoCB0m5lZBiQjNjMTu6kDbaVzbAVzagOhDiKp6DzSTXQ0r5g5vcJnkA7zpJPvHYN
Gyhk6nxK+3Z44Ue1pCQ4MzVkiGfq3Y75zNc6rR5NC02knzf6phIeS9LY1WuUK+u3GQBhqoHYHh3q
+00ROxLcNAKPWOTewQ06YJVAWn68IvWuTmtnLwhr3B19KHoqaF475gnVKawoWdwkMI9KwLGaspTC
iTryS7fetw9ZbhPH0j+3Zvdgm+0uUL6CEie9XW4ZqF+a4rcRlLD7iceC90nYGjXZVjeJONlkhoCM
y8ur24kZb7UsTmzzx1Nlw/enDMnBTCv0W33LvtrpeUdXUYvaYJV3Ge9/aiN5ry1r4zK3Sv7FKkf8
52UAbYFkOW3ZrFakh3pC/NMQ2m8obUD/e3s+Jk/zu/Vefxrv9aO+tQ9wR4s7I7v9vzsRtXzH/2hE
AM9bljDheQlFsLZluv+0PNJBqHKnw3IxOF7wlbEhA8yccnKtmJSjWgd1Ft6ris6OQB1D/whMv9tK
BehMDCCVwDhgLApdpZjlTL/HHRZYvHAJq/9kU/hx/TrbgfFGQ8Yoy/WZYDlFqcWanwnrwSJl8En1
6TAyP4/FbgAZf6jkqB7zMmUCqATdnG16Z4tQgp+ySZznKjDio21n01NmGNXANDwf8NZH9VRuw4TP
xxE7cH7Bcdy8IltmmeznMvsXW5v/si0QbGx8JXDwmoLQce+fJqmtj9R6qNnVGnCa8IR0wFTqDBv5
XCcvFaGW5SobBuAvZRwi2XbFR+tFUCWb0g3/eIQFrX0L0DW04+RscDfee4yG36FsEDwJ7XbHxO4S
Y28BliuIwACyQzYpGLX0QiaYNaymAjucUJbAC2260YsTGu4JZ/iUbfploGj5lMZrL5iLz2ZGcsin
14m4b5cZZPrXODL5azQ5i8YPqZ3RUq1G6tWHvz5e/992CssP+sdlxd9/8Oaz+/z3v/YP5KIv/7L9
K4P+gdyQ6fG77bPurzXHf/MX/w27RNxNz1P1/T//x+efHGJ13CKO+N3948jfUuyH/uEhW37837/y
9pnzlX+tCv7tvvn8891G/5ev/PuiQP3NAzJtIhd2EKZI8Y+LApOWcFnoSvguvPH/J8zeMv/Geeew
4mWZLl3b4ov+d5i99TdPKbaIqMWVUKZj/bdWBf/lWPClLRQrRwcWiRT/vA1DQO87TW8P+zp2SJNR
+WXRUfbtKzpOtxj3mRveDfq7V+mPmKyHIfOfl7+CSZzgtDBec4+qJ+i5Mu65qq5tReXglD7K0h6D
PQL+O5fUtRc3xJWZHuK0vhLtwFSeURjo6PjTCJfZIJS9fyFHIAX0P5+xnHi+UuxnPHs5Xx3vn1PV
EWJy3HDp7vmpM1lW7YlJNS0gUydic4JlDHGnByvetb39UOTk2MKnOdsmwagwef4IF17LX3A8NIC/
+ikSu6zrq7Oo3/HZVBfT2RShqe6bulW0yvT16Qg0E09pWoXHxkW73S1/S1uj3fAN1XpQYjr3aMlT
5SMiqZ3oYeKEOLsTq7+2MdPjoJYNIt31faOj7zJob6wyxXWqPGMb2JBKUj8+x+AsAkVKblQxOSRe
84SbbHwCZzKRxAE8M4SvPCaOf2CYwKRLjyGqzaLbgbZH69kFt2BWyENd+7PkriN4IDrqxvcuLCav
2EH6j9I8tIXep/NAzASqHwyf1kfRGTsD4eOuUOwAQGe0GyJu4gfYVyXqGDXj3Iz7VSMtuR/jaj4z
8UsXxhetL6Ft6NnvycWhbEUneKcXd1oNMaQqG/AiuGbZaWACMkn3cVT2WMXWgbyDGCO7b14zCy8t
7xhSa+QcSQgXlssMhW5icp03WI2EerLHb4rZm2OAls2JGdhMEOrWQ0E8rZeiJMzGjg0W09xTBWVC
WN6z57b4/cyB+NA27ndlS0JZH5ngb0X60iGt2ttZ/dIyYKNAHYD0j7o8KW8MD5PzhptBGwjJvHCQ
FI+U5mRNt2tZbGW/Kaq6ODo5KJzBMWOorfMXOy7EPOa0Q0+1h+pwdvuaBQUxMACTywNjg5s1hmtp
53djaD67Mdxc7mbB3MsaiyuHf7dm4gTWFkuKHfb1KenUC1NfueOM+EpjPwBQs/AzvRk3JqxTwQi3
M+NHH6DyUdRegz0tG06Flts4pDMjYY0cJuZMzzVy8Akv4DmUwa+qwrJnKXxhI2G1Z2e0kxuO9l8Z
0asMMeq7sfP2DabsNeaLreVERwkEEYYYy74Wf2Pqwd4dy5l4nu5oCILYEDStOoItlQ63FBPYRhdD
WJK+ECrKOmG4SxN0UcvYijKZ3kFhyWJ/OJJckcL6TjOEJbz/K3vAoktWwLXXXPYWJbeHnhQEZqLW
/m/DJbbZjLxXt2TzUNskQ3YD3gnbRxCHdDQNNow8LmVafjgxKxbyRo/C4QjDvc0nJDZA5aJYHnDX
b8vCus6ZjUB4Qv5rIIPAPXa05vFSOs0tVQQh2QTx8uSsQ6vZI2RfN8Ed5JJb1TSXNM+vrXyMhPXb
EgH5bE0Lome+LnMqKK17JOmHJDJgvJYLll+FW2ugR04gk5AwwSuYOe0Wbgr28BvR0wmfn3Ed6uRr
XnTsYTLAWZmnLfk3E1PJcG7P5CQReJoo5gjVxkkPDnsCI01+9WEr1hHj3UawI4UOj6gqV2+d0Xyk
uHLwwxPBKkGtrkR7IujumtTzo4HpwMROU5JWb3u4tcrgLAvvjfeTw08eMXljONc2UpAS0FoUPscx
S105zKeS+dIuJ2kldC9O/Rrn3WtP6pZwRnAtHcEzYXoy64ZmDnUiz8yhbIgDqRZ0adNc7YioJjNz
rl2HVzBGdIEHlqnCCpLkkcU+/DY339hFdc8W/cCCpvC0tXLl9Ev7yuY0CshYIUeGcAts84Zu6Sa5
zNjiE5moords0lfsiXvsh5tJyYsT6Avrx73tbHNDVOvJdElLNML9lIptX3An4aT6lRZhh9f0VxNH
r4L5WOD7P8xdvg1/BuQQWccqji7AKBae6/TuzHdRm32QCOY1b+VCk7EG2Ir4mYFNJP3VxHwIetJA
CNOXh74wbsnE7zFPM1i0EdmfUsVfpnwfG/fdGPODp9W9G7K1EtjlHAe0Uj9PJWZZ/84cEDlq91ZO
Mt0OuEY5xuQfb8A/5cVvgVH2kLxAk/sBYjCLKCyC3y21RyU9P+Gly1Fa63UZYdfLhZEQ/xJ9zyV1
Jo5ONyH2Utjxm45w/PbG8ITNw2Csbzz0c/c7Z8N6YP72YZbNr7Fu3HVJTvR2IMWhbzheYLWjc/bJ
EoRmhVzeGxhyS+yZWY/DYebyA6BK+HbCnnfGYkC2Qb6binze9sn8CL99EX8rUr2lXkeVjaV6SK5p
FyyDznBntuPDVKCNaRtiNXJSTZqIVtifcQHbC45nwe7l4EtoGE2lyTKof7dV4mxwvDikcubE1nvu
Pqypk2uGyU+6vJmRD81OASSKUExgT+bkHeyTYTQnTDF663I1cODgIwuJG0dwsGv96Y6lJUyM4YM/
ZH9N/RQIYqMzWC8k+JpW+jWO8O6DynubiNyrC7wC2GTfq5FRTOM2NwODWWIF1Zfd/hJZcxUxutu4
wfA2gM4ZHY+FJuNgBPTdFjDzMcrb4aQa+wFLPXk4jDJWbcWmy+ztCuAhJL2//kbDuY1TM9lDGz46
KKDATvD7EDkLHqY95F9EAOCVEMl29Kx2XQMJ3bOsxu/cbm2FDQQiYrvLPYAddaPgBLQkcmXZ8gHz
7+phnrn0CpDSiEH8uL8vRpw20ZLHB3d+Hbs1U+KGt9e3AaaAXRYGc3SHeWHOWch8h2+K8LBXPsWB
IhpC+69mgCc9g7+kJL7ylPAoifpMkV+yls4Eoys3bbKuzDvNauqgXeMNtSXvVZ09hh07GYOMiNA5
KVG0iOldDDDuENxhTb/4rjqg1SaMvDfKi1mofm0vQAJBEsgmHCuxTbzcWAP5fCiHGOUC3mrA8Gzz
+3x4srGLwenb6Q7ZmlOSXubY/k+kWVqRP4lN/4hrvTpXvvVMMpfczN3MKCQoaMA0HEfjM/O5cedK
H3KiYRm1QosMgvw6GUW7Z8L0mJr9u5wA2zJZY3gU5re2n7aeLub7cgFZ52lD8abVcEhFjznS71+G
RNyI3SK8rbKsfT0+1wNLE8dCW9wRJVqhwa4GdxvC89poc3hwrLLfmSOQWsrb1xgxiFm6N2qLsg81
/APqby+V7tGBr5yiudk3y54AT9/WyMtFC3AKhiw4Opaxm9C0HXU80dUbAY9ujV+9yl8aLpk0mX6j
FuBaJftrF2pzw9by3av0UzYBCTUtMKyEmkrOgHo72LzkzogB3sqNfB+bSEOoW9M+PNmp/oJ55BCV
6QAu8rgcweLJJ9+rHzw1XFVdISM3BusWhvOL0Ag1eh+NiZ35bOwySZ73pHaZsSzycpY+cXVzKuva
IY5hGUZNIxi2uhmJZo59mANiBXIn2TOkjsAxjDsvsOUe+/x2MPtdP2t/lwj3q2Nueylc89KXtbxL
0u6Kkii8qMKQd77ETK2xjaKbIiVhiODM2ysVjeY+wo96DDRg48pL5B4EBjN10eidqSVwam8Gc5nB
VEYTmdxFDfuQtBQnqxveiL8E5FRg1EbazlTUdQ14pvZ2jN3uSjjns4V/rgc4ikUBp6oMh8cw4oap
+gbnRsdkdKyLiCBACUG6+kC0TipL6NYgHkS0C3lVH/LENVd4hWDzezw6IBO/qyYiBntBwy94MhsL
0BrprtzEBPpexyJCIsNv7JB7w694Qry4+o9fMExOIJ1AF5mMlpjKcDeTmzZPNqFHA+ope1xinv16
Ru4Cg9BPOnwkQhQHP50BsE5bwIz2MweifUsGTAduFTzUcdA8Zlaz8NOL+oCt5NR7HiBFbOC1ctVz
G9HZgALbMDoZP2xPngbh/srVQOIS22NsdI9Wk0W3UWOCbtB/ZVO9Kj3Jg9jpXyThPlKif7qz+yVt
zF9RiPwg9r5I+fYNG2US5qLVaEosuO53iNt5VSOEQ6rKsRyd7d4lmyjjRewS0AUJsMvA72Fhi01O
DuDs2A8M2FGyTgixFHQSKeike6qZ2HmKHTKzYQRdJlGXeENNUNLlrasIEkL2Vq9pmRH5hC/RR3sN
9MEwx63HaAjF6V2/wB6M90InS0C2ZaAobZ9H8hAU4cBm4nNmOGh5065ZO4xa6wIuTghWK4vKiJE7
WtSGx6B0k7eQuf1swfSsm+S3G5R3I4l85DHzhuMyppPJTzptHF4Y9WYb/d73zA8bUlUUdz60Ypil
hFtv0FV0q7oVd9oFdBrWY4ITQofHTgMpX1hoTRU/JZrlNiswfx9npCBZrSXWQzWUt7Q3mY0F9bau
SpuZQ/7I6rjEDU6EUWt0lPA8hCikC6Ik/fnHIm9ln6WLD09Yyc4w06+if6uTqL0k/Ml8URtH0nq8
qiap162JnJMke0tIm7xb2XqiqcmBoR/job/jc6qbPt7aBlxjyeVQFygimtocL9xYw0tWo+cvMpK/
isSpN2HseCCl0TBaSW+xRkvUfejKLQS8+Ma26oXIoqhfa7Xhrb836yE8pKzJUOcH5cl3PgSGVH2Z
LVNjoWcHE2ttHVj/qrXnscwJw+gTIbd2vVPWRleXyJxVQ9AoQa3zep63Tj4Ayw7TO2FEWxDEkKmq
Av7B4OyTbw3uNCnGcxBVy54ZhaHDhnsdMhNlD7pxi+AP9Nx53bvyMPfz92x2L5WvPk13WvXel6W6
36Ihv6jtuydWV4RXFgZ8ldI7xT4jhpp9J31DcvPQevmzdakthXoveg5q5puWZDbv69vgLRkDYdDs
QwmCA/YAi+dhp31k3VNFh1RpFONNNwPw6bAkT+RSEZE8Y/9M85sX0ek5AbPd1AftX+8Hr2SdHWFO
n3yr2yOA6CsZXcusHNcWqD6WZY5zMKv04IUV/qSqJqAg6fAs5i6ON5YnEFPyrtTUuWn3m94u202y
m3b8ONgZicQZAF2UlBgMUYQkvZWqzk/hAwDXAdjlwPKNvLtdITlwWJKsi073J8Op/HNd2bAjZuKm
BnLQzonDecKa+Op5S0r3DAdZpF9DI1BdsodJCWVJ6yWKIV1nNKQ8fhIlRbiKbcu6UwQsTmPDbgrG
6VBthmHGBU9aNwuyO5RXDFBmsat1/dYz9/XbpdKaILcth1gXdO+d2alVEbE7NET4Gvg/NURcHFbL
dNgBCBJHYPlr5yP2pidi1bFipQ0OfYd4KCYMm4HHWzJBW7UTjhAFYMVt5nMzDbSI6bWv7F2PLtFS
BfvRvpr5gAQbPyyuymh2Oglp6JxxMQhvrbCoiY8b9/boPYcq6+GhkdobqWAXj0i4UksaF+E+sbXy
V2VB/0NrcqGsFbncQgPHOVDeh55Tniw/36HIbO7MULsrGLbM0keG1ooFYxiSeeQuTtChpN9wFZzT
OfEfqK1gEFWZohmeN76Ona1rtFcgN9dJdBOTx/reRpN94eb3mD5w+2Ji7c5dCR+wEFlwR5wEvoPp
ETCceKjJqklFUD5GY/7s+fnvkert4jewvISan+fObHZNp8V77ToflSHDk5QFYio/ItAlI76jwGjs
TeJg8vHcNFTU2zo1jwWe1bCrvTXZ8sVeFs1x+agT95uQXrLAzSPwGixwknPBlg3CbP3Uuv0P1TKs
+rBunsj9JOmlbjZsA4qb7UAp7NwzyIBXW0/tfmrKx5ZI3p3vUnSW7Is3MxtHHo1oy4x5PreitY51
Yu7Y2F2bmvRdxCNfszEibakCVptEUlvlS96inR47kHCGi1gpoKiDI44IqyDQrNA/PPWQXmsr2ISq
XpGzd2PXrs/exCarSH9HFmrU2mRA4RbpHz+t2kcpSXHqTfOFdKhyF+iWRqBO5pviD7uJ0Uxvo8ZR
eHHNzyzquguLrAN3en2s+7ZfRb5pHBnb3KdxMN2F6i3z02Q5UugiNFS1PhfTIXHJA8rNpntvrPqR
EuW+af3xkCXe8GDrmQCxqYVRCxMjDJv0YPnJLWP/tg1jzM5ZggneK8hkoEP34vgJNtlFoRhAf4PW
OzIkmDEy6M6pfs6T+6iFsIh9/qksx2vRRtk+ichrgHbHDGXIGK8W8GRgL8wxAtahhzluqOKbOSLo
Ft87g4LT5EqBuZ2ijoNgy4+jkumRvqVSWvAZqcDndIQyURF8wgDRFJ2/Vb5p75oiRu+TyVcRqZ3J
yAvuc4b3PI24DdvFOEf8hk4RPFdGRXSABEGLLxLxkPMcMtIm8kA415FAypEEVV1nOcAF1vIuirF9
7GLq9dnVZ+pcLgG21gxy2GS2txrz8HVaki2zhq8lPjPYYTQlLvpUllNy9v36OqTuu9/2+1hJ/uQo
3sLirgurM6kHj4JCMF04cOFlICZ3FOTX9fV9yMXSGsMOKsVX6Y4LnIgtVVqPTLTy3wYjewMC1iqX
yaGsI1SqZbqgEh+b4d7reSz4EiqW/JsCaTXavoFgIj6DoWD0jKJ/CdFA2ZGV3X0lURAoJ/9MY9b6
ORqsLqA6QOQec7eXpZMTqI0UmAIfC6is1iDB9/yyS7R2BF/XPhD5/MHDuTGYopEsquHOISpv0ovD
wQ669U61kL0pmqe1ERNFFRITuR0dzmlQzTtJv0eC1BgjWOtG5j3+kURFaDojF9KyEhjd/oXX+I6W
1uMbUDLLKeI+NbzrxLJhnNSzZfTrciTTt9TwXVD7sQkoXo3cBJwjIDJ1Z4n7y5JIQWy/o84T/Ydr
Gn+S3v52muaM7Jwz6AO/6wIg1e+tY+7Z2fqcQH24rxr1peVr64BRHnh9ZrBPyLaM6LnLXJgyntja
uAdWQ66ufSqz1d6n6U/IGiSOSI570YFlUV2zTXPvIR9yGquwXLPjYhLH5POnNSeCrxbCdvmqxPAO
/uJtqBwYftJau3SE67ozHzjdntGo7jtgHazs7h1leRS0Lemx5QB9XgV058QK+MutC7HnTzB7+abX
8oQNmbFHN6xSCtS+xcOv72Sb3PyyaA6qIhTGNG+oVF7rmuGvx14LWIhst+SIrZTJiH/IxqfUU7+T
StDx+JcOSSUbWEad5cVt/HMvm29XpH8AdxbIzyqIiMEbkfPEXw/3Bkn2dV1fuXp+Bpc0koThiS4u
1ewR1uabO5tubs+nkPkJQebLEWn5XbUhNunOzkqmnCMJ0JhRzRA0R2UYMcVK5jCeXPip7i/fDuQm
N+fHJk3Dc9D8RRl110bqxNuxJyuoBIm5CnrmwZYt3vt0yf1GjdPag78TpWtvaMkR03bNjuS3czl6
Le4VDfK5txhKXWObj5NVD2pTI3Uz3I+26/W5IR2OIUu9IRJ03gwVmeVZ7vzqNeULAQHH1pPbserG
U1EvxyTZi36CoHhqDXkMIlJ6nbjdOlP3FptoGb2sRRqTLH6KCoIUaUS0K+99R6Cg4QC/TT0zR0Q7
DjsYvj12drBoKWjOrYqMR6Rsx7ZI38qO0arAUQMnEM6jYYlT1MJxwuZDBm0PIcuuiFROOufi55Qc
0pVYvSmzMIaoU1VV5l70qXHUyMVWbpuevCXmcywziLZIgFFJq10Jl/mk5/lYB2SmpNCGryRObshZ
PCMzyD/ALD9N/nOSmMG+MMmgK9Bj7sCgLRBVg1Ixt62V9WkIohojEq3XvTWQDuTqE2fWO4E4XRDD
XK3IbanM9NuybVIwaQztt6leEp1oq1e9OZ77UryqBsg/bgHe4ao9oB1i/gFjCiUmG30EM4EGTWVi
rBR9nJ4Z7dxm1ALQSUfGDI4D+q+wf5Uhtwzy10/NTNhVC3pxHPAoEJ816S9Z61XjTF8FWNY9OI6T
xM65jhvkCEUw51ttqG/41KDcN/NEXCnIrXFTTW7ACetKWrjqKfZDbN2SK7o07/AqUWSNKTmbOTaf
qlqOUyRg+0IyGcHzXa/7Cdaxm4avRBD8DPl4pq13rgUcPgfK7V6kXrkJBn6jFQXADskp5UWQj8cQ
d5IHw+zeK+NPN8/3fWUhgrLowCMZP80dEjGWrIBUGQ/a2mu4lKKFrx5c5FA+O01gQiKEd+Kh6XKC
MGeAGWQbBBvvwdLpWDhGV0EDHqhtbgyScj5JPk6Nvs4JDuVYoFgQhma+yKdzPQBQKgzUiYbKk72B
U/M0w/wjt8vbmouctHUbc19r6lIx1wswqL3r0t7ay3CTkhx902HzhVF5RUMZoSX9kzip95rqB8ao
pmZEzWBNb6thPjqxe+mahkgVaxSnuiaclM3OKqH4ONhjA81fV/fKTH6iQLwXWYLYzMduoyoqILNf
uPJWuvtNs1BfOp/5cQW4GFwUF/7EMdWJ8QB9+9QKxLmlVahTS4gAdLb2ZjlDv6sFiF7q/NGNpxtA
6pXLwvmD0hvMw9TWz8Pg0ktlBZf2iAhbBQ2vTdBesyIcri19/noeFrcHAMI0Jx4FOvRhmovsKSiB
LjnW0G/HqGLYDJRlSE2fTEfvx8Go1kvv1Y8r/4jvzjj2VXNPw3mfYidHPTbW+GOgD8PF1JA+2fTc
uy4dDMlDZJBX5LWHBfBwIwHy11fJOS99dJGGf3Kp8hiudY9pgGc+M2AOMR3s2VraXvc7bjPnPCN6
x8kLyVQEylxnApWdBZGgDNJh44/BQrCLXu2qlNspn/4UGGrIH4/0qaK1puCK4M6U0ZNVg5n1uVjW
iae/UaGDyJMw1BaXL6JFkB3MpUhqYHlnk4MJEn9bJlDgi3mJC9GRu515jtcI8VgCL/swzAUcVEVB
fkMzEh2HloLaEPuAV2hKezBLWczgtktILm/NYgKTy/Y8DNR21qDjEcYfug6vXKYKi3RZgzmKW26R
VsCddJtmLwZgETgsbD5RKt05ATQi83NWPLE9JqDes65W2M+shsp5W3WUm5F5U1YUH2jFmGZafgzD
3/RhyD1n8LCTLOwuge8yVEaQsEpZCw7jYsZLhwc/ybvHBP8CuxDzGa4ZLLomR60BiqSMpHiBb4Ud
yP0ByWDfxsJ4GEpiSTthvvpO6u8DvqHnZhrE87ge8F2s86x5T+bqCq47eRlxYnpW1T81cRKcBOTD
9YA8KjJ64zWBO3DuCtZfHTflu1NmbIBV8gDuDAS/oepHh8DMs7LtF7A71OPzW+AWF9dzbmqs/mSj
yWMFonToN24fMLu0MYOBDSWk5IF/ojgm8G5C+43aAll14wGHMBCw8qKXJc4vyVSXdJ5Hu/bvdbA3
BvVuJNM+WbIcF86yUtiaesv7E5GXuCocfWqMSZDs6B49TvbVaHjPSdq+x/GfoCdGMPwJUaLvaTIu
qnFvxjS9a5TagV9gvEenwZv/Jm3/MfGheM0TEveYJtMSD94gTijqzibWFrIeSBxKSyITzHkVQcz1
5urdZwtOh/PTzNGPxQETsMtdFVPy0baUxe67SJz9D1F/eP34v83Y9DZJY/6IZDyaY3pynenTr5xj
itefC8e70QA9a7O+NL48LoCIltjYkUjbnKxLe8Yo39zLyiF+Ol6pMvuw2JGTVazhOnrcJ/xXv41/
K0/fz9hAYd+E68E7UilPWx34OzUBfTH8RKzDYMbAahbRvd8wYzJubKrkF1veK1sI9RpMyc/UoQPx
E2qjoba7a6YXGXE13mLjL/zltNfop5FamOppiIxrJm2ia+mLYTuHzsasFV1y4TZ3CWbsixjnbSGc
gv8Uzzv64Rbi5raDMcwA15vP+QyVI66/kjSpsbTY93r+sNvaJClnwgOATWUFhb87jqLY9I6Knyol
ArZ+kgB1CfKkVlV2DWNdHLClfqE6n7ZNmCa3NgQNzmzpIklvym0X5Tonz0qoOFp3VdxukpE4U+Lf
afOQd0s41xuMGCbMfSodJ/Q+Qwk+KxTOaXRYvafk5dEMMmMYocB7Gaj/Ee0EwRiJfYpIeCPKSO7r
sNnhPCkgZ1f4Ch1yC9GXrqdyrE5OhKY0HDzyC1S47xe/W87Tu6nbbC9Zo4ZMRjaN482HrKxvRuxX
LB2pQquJAMOAkGKz+2VI83cT5fbGzLvkXA41k6A42CgGh49Dol5DDWa0b8jpQn0hO1QefhUdc7fl
t8X5TcYqadMDUbF8XM1r7OtgK8L6VGM1NmgpPmuxcSKsqe7gt/shBLxmGzOlXs7CR+Xa2QUWnWmd
sXfLObnWjmtfOydPn22rPmVjlhwc8gtDtKfvTvXDmBaeX2QiqZnJ9I2rngXQ0qXo8D3OAZ2Fdmqy
SrGhunKMJGivi54+eXBXwBnHDxmgpScwJzqnpmp3hrz4i9JlnOP5Pq7MJ+4aBDSFYewJZsERmzfu
Ubva3fTwaXls9Z5QHIHUnmYycEhCM6zuTFRDs6vH+FAXjOp9MYttRCN3lDM0Z1ozm/1fx2HfgMaU
E0ziAKcnwMFQXKEyopdcYHvzhyyopJTwuhvFRPG/iDqT3biVbYl+EQEme06rb6Uq9dKEkI4l9mQm
k/3Xv8U7eRPjGDiwJavI3Bk7YsVxtLgLgjFF9WRUAVY3XawEKKMz2f5bELGcTRQw/YYnKycA9DW2
yOBdP//22XRv+/yUs324dKAoX3QAMStt/HzvpayKMizFKpmwkaTphgBVulax97MkQxADl2GNOP3/
fpm9kXUjhI4peA2T4onBD+0jmA4DVrk166vXAXwy3JLiJLpgM1GxgkQPX6CQ1F7F3RrorQWgyH/0
YvAGVs0cEo0MStj51zliHMiy8RM1gfsGfyCBqQG3T9g9T8q92G61ydA5P73FKTE5fwUXV99qMGCI
r2i0vbfBs9kJ2keDhoWdFya/HLB2hwuhUf4fvAK6f3sGFPa+oeM9kf3BOtTX/ypNPF2qkOeespc+
IHMb0i/ip4hq8zHCbgM7wRYHF+DfOkiaOyca1EfZcxfGUnVkwXrtWTOenK79KEkzI1hhKPQD+SKd
pNipAA+J4xhk7+VvbKujUZHdWQjRO6vtb7kRWI+JkZ6tAntEl9IfUY+Tvc+ti9MHvwar1MbAJT5y
EcUZQCkgxiuWl3iQcIBzvJU/8egDMiHRPyGXXcbi5BpEiCu6GYKkv/dSn4UXfVj9WK5pVzvwiQmo
dwHIznHFttZ17kMQnhxGTDYj0WpwNMZ+CCnrdortTdmGQLz8MyAmCMeAKLccCMVqFqyh8Kv5Fovi
0S3jZe0Lv9wvH93OYUmS+SwephOHQE3ZW/ILc2ovbZclTMJHiJ2JyQJnTUUcNXM/uqiilTMb9WaW
xrgRuibYxbKZxT3pRKPz0r1J4CRAMuaiklu7wODikIFqlwRvd53sHyl0k5yuTbqTA8+QrPvv0dmN
Sr4n0sLB6Nq7wqSAb0Jx54gHWNY0Nm8ekESTW8Aj5Mte0719n4vgPyBZbxQNDkM779leg9YaeL/w
8WMEmDBRNKL/UiKbthEEnVUOR5OZFwMXVAuq0OlJSht1D8uBmRxe97qcHbJ5KIIYGZkPGwOXEzPW
UFkPVfrRJ+WlEedRqWc5TDOjI9JDxpWw7IydnIubQYCk3EYdd2LBJ2jlGOLbN7Ggy++CKsy1V2a7
xiYnWSu99m06Kb3+I3Op43IzLBSm9HZJE2+sNv4U1wGvZCQbfsSieh5sky1NbeO1bJvjMIln14w/
cMYNG1f+dTnY0bbResvu7t7gZFyJCsJrSjKvTOFbQbF8pqD9E3BTvoaOpejGs2Xz1w7yL/KbmJ7N
jky5XW8Ehk4Ii87boF0ao62O4mqEoHJiaCa5KPfFklsu2MU0bYM07X2xkPuzWUysiNY369j3f2K/
ZFNmPhRzf+pcqMqyM9r1yKYZyYILwzzTaY/y0tf0IDTqZ07QNlSimfHZyVUeC1yDVrSVkoPYEj44
01P7nzGHH5r77gwEA+YP5kqqAZ4K1/moTbTArsaKMV3CxCRLTVAfh/W8V4nxbk3ZC9D11qZhD4EB
I68Xfw+Sp6brp6OXv+T1+IG91trxeSON2SIpzg0v4F6QIsT6hxJ9GBsGxW727HXqeR9seTP04Ue+
0I0Rh4y4s9iDIfpvigMo1tDN8mmLjY1D3qvwMo/6vSTIlbddD+VwIorOJm6yQDBAy2wT/QkqajO5
8wOPBxGb7QQ923VwBbKMUfvSb991wkcZWN8k5h9+lkRf0/ah0+5PiaZ6TLOaoZUSevbO9qbH1r1h
3bPJY4et0tIdVPgPCNPczlUfPmosuDnrcII/072K2EoGFPDWHZSMOW533FIvGuJkWSw4TQ+STTve
DRM0dFyt4M2OZLm6JxDI8OUyl97aKb75Q8m6qAEkIP8Q4u3VgBxAP/rKVQ2Qu1mUpD+gEQRjS6s3
HiECkdfODf7GBDQJXbjGMLGulMVtZiTGdw2OoA+s/CT64sv3YZDDFcxbQVtmXrD2AkQRZ/YtH+bX
gUxsZFkvdlBnmw75f+6zecMjLxYfw8lO3a1tgHXp26Lf5dL6b8DNU8RefB/naJPLRq6suLtn4HSK
tsTYha0hz2h+kz0nZKoeSOQBUSQ+ph2wDS07Diyk5NCZOCOGz0tJlr35g8IFkIZQ/TbBrcfEkRzK
jszLnEGFTLmep+kd39f36PaPTnkOWLytLTQH8uwlXgMQFKuRVwv7nS3lA6C+cGJQk3GN/1Fc908r
nT0ChfjntxLISUgM2Mk/gyZ4GSiE2RhT/qjSYTrHyGmpFOiWFCi41SG3hbtnP0OdMts3dwRS0Lsd
IIj9xIyPEcmlhLlBFvXMsGbstDcBd5dm4cs7VBQeYVW/Uzv6Q5ERzS4vEzF9ai54U02LS9stLgUy
JvD0/7Kw+9+dJ6M/AgdYmfS7LqZpgifpN8FFiFD+GE89wMbMPAxG+qW8hiWGP+4chFrQBbd68Kkx
m6xd5kAQs9oBiyxC/Ta336J23A8djh3tKaQsnYGGHNg+9515Ma3oaPrVBzR9crClLRkoaDmLwhSH
53giT/jR59uZc58IhTvv5XiyKY0hEE/2M6dVtk3ydycl01ZX1zkN7XUg6a6aBw2MLNKrlvUi+Tx/
Nym9o/8LSGNYnrQWFlW3oWI6/cKyozFbbILReTQUxc9AMh5Dd1M23s2JefvxZ1zhUJib3od+7rft
Sw6lY9NI66VoKJVtNwHVwGFLdUIejqeysP1NrDGBx2VTPUZDdmPOdVZww+13R7O9Y2HfyCbd4+XC
sWCCDmmUfIKiP10Dt912pdbfwCtw/Xi0rgS8anZp0Ey7UrFfrWo6KUkYW6uhDLs9uWD/7AewCRg7
2M4vvhbfQ3fNo8ZBBUm6L/akh2q2Qft4yQlaE/f0pOREbXKW32bdrzvqJ7HLceQ6lneiNA6jrmrr
nWlXVC9r5027Fe014Sie7ebLNDPu9SHvBJARnBpxQoVWj1Eyk8mdRJx/8MS813bM+66arXOXjsk5
oj/MHk6FkxrXuiZCiRFi40jsmDiNHCqJfUAa9BdfUKO+sPjML/0C2HIFbaRm7aQ7y6tawgVKPfSR
dVz4Y5umlC3CVRLshr4k2TM22aX1OVjSsqBR2WRMmQzns2nz6JLq8VlHYsbaIPunmUYM2spGmD/8
V1y4HtXoEEU6K1l6PaH+o3PoQ+I14pnrAl7H6g8E+yqduSDrFGBQ7Is7iBPrKDqZwCatLsI16yM/
oORaypoPrRmf5rJ7sjv4ruSIXrwEZSIONO6oEjsBGYL0XLvyGoQDVzDyHeA8B7RkkYfb6CMPnltK
rBY3xMDSmkOz24TuxKPQLW2iud551XMF+gANj+l7RsmGfE1Gtd6RC353Gxs724YR9sGPyk9oJOZ6
btu/wMbEY/4VUXJqOkIBo8/DknDe7mVYXfEN4VF2oDGYhCsWKFcqTnw8F14Ad4wRm/+q7boP7p/r
wKBAm+PhmhvxH7DUyxhQatTHHICwtLD2Wc6rdi4+Biefdo2VS/kaQXfzR3NIgaqyHlK8qKQhVjrw
Sev7nz0FFuu0JuihxcnTM4HNtjvnQbZAxnIK6Ytu6w7VVw1CcVGMtq1L4Cd6y8bkJCP1EeQtQXfJ
ASnqTfBfrIMrnUfHAlrJKAhciPnb60IoJfIXLhIA0QU5GaX5vpscGjHdMuXLAcsvGLGDDHY5uRrA
87TEtDGf07xgO9AKjy2rNuBahOXM6clVGvZvP5/pRm7XutASwVD/jqUrQS3EDjeWodxu29jxKEEk
/z8kdIdYGzvyjqFVIuCE9il0ux6kP+QZLnrBVgfRtUkj4mO2s/HL3rr2MJJ3PG3TVlG6q1UqXrIX
bkfBQafY81I2jRvbMF8sCRjbFhn2EhGf0DaBuzTS3NB/hQdOurQxCuMlH6qYuj0Xc9/Me47ad+/g
gudOYi75bmDK97yf7Z03Bu+AhP55i9cC6kBz9OGoNA0xjwwS+rZ1/vm0Zn26Ypas8XE9y5gRowz9
zwAO7cny4YR3tKxhwbMfx9H/ZzomWf1W/lcHyXDLg/w3oZttT38CpkkzH87uUSuV3tF49nkbiitF
TPCXohYDqj9Um7AW7+m0TAZnZ6QCtIIH8DAY2rhisiYcA2HXYetkyjNabnZVHsF1LP48QVkLF8U7
kTqX9BXaT3y73MoaFP/aHy6pEOSjdf9hI3NqI7+Prvk65DbSkhGzQcx5k2CuOLoUx0/FUmx6KKv4
lQJL4Ea7TA5c1TT8Z8KErUkCI/FxpAWK2oKE7aDU0WscMXAnjIPrfPGwwtN1GOfiKuAjNXo3+Pj4
X9AAEtc/48NcQzZkKSzTl3gg0KKG8D3G0NbW4j8mqnJnGeEzEKpsPSIwcZCnZ1ETix/D5Dr0rXuo
JBfTbu7zu5+GB5aOTwDmvnIFsTwvcNJNZFMSg1hTTYmcl6m/WPQkAXyWNoqkE5sUEh/sZ51q5i9P
rr2ikUzgDzz4qn6wSnzoJDfOxZ2iiwrhm/hH4SXbcjSIg6UAllwBrIXrqB1Gb67ngoini5SSjFWA
Tra2TVIRoi6NnVLBGXaNg1Ljgxq2iT7ArQbkv6/i+t2g+2zTV0N0qBB/lhF33Rq/U0TrX0z6jhcG
9hVVtMcgrbF2gTp1qo7je/mlZ/9MPy0kE9o/He5N2LK5JeoUr4/XlxwqWbAehlDul7Teth3xpLph
9a0HytWGCrNSHEBPlm3zmswaZBnNuH6OxR9vZLzrh+JzEEwbleK7RIz48g0cDnIOV+0MAiA0z5LU
/tT4L9ZUEzQqxG3yGKNaEgozaxz6a7kTrFrKqWkgKn7SiUYhs17TRf8ZDF2CXa5Au3CPbWnTW5A7
v6JrrgTrCjZdJfuTIX4yhjg4KKFO/YivMt31aPuofBTP5zENhTAW776z4IEjueU9xpg6UnCaAsBC
eJoeexImK+509YJ2ZHyhN0l18tMTfOIYz37d0f1ynIFxIo9fcURhmCJ3aE4G5uEEcz59y0vnMiU6
NTEoeomiho1hPWCIja9BPMUrqkNwHfE1sLcw6AGixobsLG/LdoM10ITNFVzSJsyPzaSw7Qg6m6BV
XBiWuU76i9fS8Z+4gXzTTkO1YTlsmCDR1JlW6hZ/l62KTSAiCHO4XukGnfHyP5tURRKJOYvJ+u4c
46FbdMjgBNcLM/gIuNMqqVnOu7vgmopy+Ohq58BTtZ4gNgiOr5YDUNMLueKbNxmjRmdb40sxnfk8
tP6xsd6iHngOlWQkOowZCaKwDnl2cufqv8mNsusYmdkVgYKTlXDEWqY3Wy+C4VTvnAg6PznFaWPD
h9lUE5bU1ozplmKJyb1pWkQ0dzq3OR+rSB1N08k4SplFSoTmzntvx3DL5ncnvYDalHI60PmwYLvY
xiF2MFJbT/g57ZWpOSt8JsM03btObGJiS78w0zyFdccFrOjW7C+ganWWvfVwf0HT34oW2F9mTkuR
0BEPBYp/cCegvW4MircMDXE8DwDQVPQe+NVzYrT/fErP1nVzt+MGpp2v8IvVX+kYAsO2TWybFbLE
3O2wiztXkMvGWiplbUaZMQUVw7AJtPVDNU52qtWPHwnKSJNp3QxotW3PJ6Wjp63N1aVo5LsVD0+u
uVRPNOkqDs07tKdnqE1rq5yfRI08mbJDaRX3OiHx6prFi9/b5O/A12x0aW7NQapDg2MEoY7WXjUZ
q1bJY5/pYI9PP1ktWAEM53H7ZCgk4UaY86FXLA7BIZzSMoh3BaxFACElBo/efNNzcBkK61/LMLwz
7CWUFuuXuoneE2WdCPadqsa7cC18b6mziqpqS5nhKR2s55yleRZLLmTFm8d4YkcfSSL1Efwhk1WB
B8UIKSuBW5ma/YsiNZlMyVNSxl/0dCEAZtjNlPFi0wDjOSMdwt02FeEJc0sIBpeVcGhQX84qMopt
tMCBs9ya71iLfooC5AWKD8+7PlcN0Rs6QljdLFlea2key92TU3a3kJ/2ns049ylTh2vhzf6JNSyU
1hAWrj1k69lBNLGC2th4NXYhX03ZrlMmrTmWMYKn8U4tVM1bWsvt6Lkghwr/5Pn4gRF6OBdkyRAN
fK6qpvHSDvjDXUFFubCNE3yHYSO4mGzGL+Ukd9nimgvnU2Cou4oh5EC2juyUHsKi+SXfQibFGNcW
EL+NrtG6RtXsSylRIP3p6BbFa285m4c6sqfnOnok51RgCoKtQh/uC4oMkth5Aku1C2Gpbsu5x83C
mbWS5KrmmsAbzdEp9Mq1Ev4uBKzF7asOSYEbr6PDTr+yvjJtPKnSes98Pgmg2TB88LYNO8oWRtZb
frCehV9uQQslu7R2P9MQvW9McRJmCX1Lee3ufMhPWxYkqHVUa5JU3lhu4h8lXfUEa0m7mEvVMU1T
KmNKS/L+XS7zdisHrNJcq+llW3IRUXR1eLhUI7tTvhCLumQTmJm6qKmPDpbpP0duAnKoEGtwEbsc
etQ2Nk4R5XJbjoFpXZI0IwKoLjNkgdOUDMdgNC51GclHG6/nPpl5p4fJSUAn3Q84Nxai/BVAbLg1
JxzSQc5Ff0BDOtReuBwFBeHIKdoDRkEfoHhuO9hUG1NO0h4dHwhmvLx5aqIkNrcb6TrWPgB5um9M
+5AXLUMl+t4Wi+Rv+cLS37wjBj/ysBiXhAWsaFtxFAZOOUl9Exuq6T/eeNlliIfvqY2SXTI0NNlJ
O982xoDHrxrMk6+wfZaxdaxwFB2GBiHKDWqK/oYbtg7PdyZMnRYatxHPB6l6Y5uW9rRL+zq9tDHa
pCNaSkdbb76UHVnn5XOBT7A/jfBTD6Vf/Q3gPU8BuJTWAl2QekuC2xNn7k/vqtKE8or/Qk3IUI3t
s9GZv4YbODte7T8iosy4Rk63RiX2KWZjuL1IyJfYT4a7dNx1F3f8ENTF7ahDjSWVhOGEizfD3syL
DemexFZDkJPkmY5RgDvpm2sSzKcOatY+nsVxaJtHgewEnhOacDruMqOM9qLxsnXp0BcKCCnj1hZC
RYiYVlLaPj9bi62RS6cEEa2Bm3ZqPmsGnQ3+dPQSBvhV6RroCI+wBCWRNBdKYogFxPW8h5QX79bs
9Ifn9T9m0j4z/ZuHpnqWVrlF+CghIrOASLAOWOVAb0FElKuzoo5yFawgdXQx3f4VV037yJ/5lDv0
UvBl4RfrWhBzfhrjQRtndZTc13ie8AcO6BKhoGRImQyHI+OSkd0D116as3GwUtUx9hQcfU9m888W
wInC5DFKVX3weg/fgm1/I0/gT1cyeVocIYkzfQu+zbOKTNa4+Fq2aL8HfzbQWZL0xS35XrsxeJtx
8fApt25BiEN+UHdnCbdjJqTOzpOKq3H0D8rfvHbrX5YPzVbFDx3oxVVYTP1SyEFRoec8MLnj/Ju4
1Pex3R9lknsr33tnt/DV29l3hpcM5zrdMSYrQ7toq9MkrC83oKMuSVn60qbir3yIdntvmJ7cbMge
jHkHChaJPZ5Dyge13KaKryPlSN3Fgr93MvxzEWOPE+AhRU87Ye6bS/Sr5R+SsxvwqIUBUY4Z49PA
UqRDf1sTfPZfOer6tTMVOJmEpH/ExPefLVqC5OWWweQ6L83H0GDjuzMCy+B99TAivO8KhVPHndQ1
BrpEU2+FWycwv4grqcesMLYiH52fmN29q/Sdvp9jGVTTte49g/BkxdYISvfodX+1ep5MiRxhboMI
56Xn/TfMsma0Cn6JSjsby+veza64qbz9rBT9jJgQ72IweSBwEI1y21mpeY688Md1gy81VT42JT6J
7NcTXtVMdSzpHLL7+kGNWw0zdpUGzpms89do3aLU9R+qglIHC8gYjIsfH1saOziqro3ytewunZfg
GAd4oCNyx0blPDmRndGmxzmTZyxrvaqyDjUXaX8Q0bc9JRvAisiE1qLGePKZLMF5cvVD0/H2V5aj
NorVyX4INNYzObfrqrF+c5PtDIhmghb9HNAjCdkgRwLosTywGcSEGtjenRIjiO+y16916d50rctT
57nJNWGnwHU8ey7sBWNZDcYBa3qz7NQ1q7QJ5GEX2yfPKSlL6oZxRwPokjeZ/oPe75z1UP3V82Dd
YkyXe5u74xrG7CplJB/yKcDxV3z3Vkb0SgSwz6mBXTM87gKiUqsizQ9Z6pzJD1BuyQUslwC5J+uT
guOj4xDQnj0JbtxMb0Hv7rSN991rZL+tTe/ggIM9NvlTK32K7gNBcbTt7dVonMyRLvUuIz9ODIov
ZY7waSC5ubH4CUhAb+kUgaIcposO9GEVdG8SbrMqgh1cNqdtTUMurPq0vtWg/Ne2FeGmLOQewmq0
n3ztrmheXA+gBZiY/VvqkakQtn9tUFz8lOAcJ8MqSOz67GXVY+JIfRmHIn+21PhJOwGpfAvWzKbN
Ysg0ma8XQ1RBjx2GFHY+q9jR5nEWwdswlnfhY3Ids3e7Jy2aj9upiJ6KrgUmEvm7yrXE3rHaRyOp
/kLuYjsEvslyzmUGNtWtbHUADv9Bpy9Mjc652AaGIWYAawsep10PTfskzL47No+wb+cHv62ch3gQ
5t4n/TX1zgG1kl0GPFncprFY4h1rOrOHGw5vSumZIeB4ZqSKQnVOnPK1s+RLHreAqId6W8a6v5V0
j63GOfnnOi7PDga8/QTpDqchilWYcA2qSfI+UGBGCMChEH4S074XY3wvCM7bgq2SV0aE1WJIzXVq
TRtpUnhW0SNwoAEI01FZPfz/L9qLbyPXo72vOqo9fSpMkgHyd4oD6FzwQuvBj15sGUIazKMvn2cx
c/xn1xXJU1Qa3ZmeU2/LBhfUU3GIrVI8EgOTN2NOyVlxv48fsVAE7xy4aI09Xxj35/GhdJd8GSjl
bTG0HLtcoU+JZfwi0IG+xJd4jNPqbkAEPNF9na1CFd9by8p+Ek1SJetvniLJ3vb2v5AK3BQMTukK
eYy+YpV/Z/R0cZmVV8/Hw+e6zjmfRtL0tfULWT0GXY+Tjp9fcCejZUXi8X/hbfzg3daOjLvQoXly
eA7WLjffnTDUuC5D6Z+t3hz4adY2h3E3b9OJKTCro+++mCvaYqtbSM/UojRVLD6JgypX7AIn0JR9
GsMpHFgHsqvId0wFvCkr7ZLAy+TOhKlCRDxfj1Ehrhn3/JUfVcFOTMBZ28z0H6hh35Ng3+vR2/uc
C/8SwpvNXB60V0jc7JE+0yxIisZOHlh1tAcn8wnBdaXa5sgc67paytCSOSIDO+ojBjtefOTmSfUv
C8DA848W0QlTVFD/Gyt6ikbuyoMRef9m+wWL/0bztjibXtbt7Y6lXU/zwk4Ght4VmfVTV378Ubsx
2fYyMh8zZ/6KDfiOHiTt0+TwUuFx3eVRjpFhuQmGpr1xYpzeFq2A2B3YS4XyrKDnn5i71XEuljwL
+sieNgkrM7w7MM8jXel7N9DRbsp501tJcohH7tdD714Vr+vrInJt+rzmNsyle99ry34166AkV8hv
uZdAoZiL7hCZU7hJbEvf6cSoiw01ArS5utV0E5wU274K1pqehIviQpNAjaqzHkpWRd4uUfpgsux8
zUZgq9PFmzEc99bcnWEgk5Yq50tiufbB4c0AZaPbYCGhGnT6xWlsnz3f+9XiqRqK+sZP+tTneKVQ
mcEfp3mzy10LDBYPHa8U62pXEQtL9Q8BXa1nnZoXGWcb2fcwKEdKS/wupdiA0ZtYmUmEGYczK7Vy
101hsXODJShUmXczTZD1ULQhbKRQjddJooxzp9vHUVJamw5EK+YhjW6dqHeFhy098UnGzbBIgWsp
fNzPnS7uPXUJwEx7/6RT46HI7bvuEp5Hr60OlTl/xB1vS0IQUJvKTe8WGd1FJY9Z9fC/f0jeKah/
fsyFDsNYk/TxNc2So+9241miW4jKhM0VwD2UUxCdLD2/NGO7a0P028x1p0PZ6u84Gd7S1lBPElF/
nYlDUDX2PWARfUi0hoOAg2hmwftaDxCgAp4WhBG3OQqij0e2Bt26bBrrZPgVs6XofBoMy38BMk4K
zvrG4pZTZKAiBg+v3Mo0dbjz6EMkHHWoB7wnRdqq9ZA7QCfyYE+a0dlbTiDOqABNNLvPfdNWj5MS
91SeKdjrPtkVhQcbqxXb+SkidWTvqOvGwOwmG1gx/0k1bHmrOF8miGXfbZxjOM3ZLvFIOTblDL/f
cJ8MH8P84HGvkx5TJ5IZdRESmy5Tlle32ygijICbbQUQ4FXiltuKAWCOlz5GdfIOBmxczVNpbyES
XQDFxveGkqfAxe2VaKulyzruILXtHVkH52ZI24vEMIHJDsckdvz00JTFJq+WToGieg1KTda/9YGI
jaQ1dLAuTcpy9ITZw1L5eJek1zczXvO1UO1fSffb12gqEMxbzvrxMtknwtN6hxAMSz0N6XLPen9J
MiWnOR7eXCvCT6FbsEaa1IiX+c6lmoziiFfmrdGO/+EFrGgc1TDFLL/1rbcBAtZ7mmrrPDTeQnai
qKsYL3aq17PFOQqKc5/EMbxMJzjOYBuoWXHXzxW3ExyGQUtSuL9jSz3GcAdXGRDN0PSSjd2IJ6wu
r9oigeVa1Wduzq9xQN9LaUwPBdhtVzzG2lzQ0bSZeMA6O6gw+E3/VV3JPOwWHbJI9Yaj9doEpJjo
HKRzyOz2rFbXngQH7cf5dgT1QwCmxdza2Jd6PjS+e0wIz2/9HvhNmDLpHEvaxFZSoCboGZxzU9dQ
rr1rEsA4arP+z9bdseqHexBFn13QwADurVd6f75sgwq7ComwjBdTgPWR5+4lRhRf2Tqtduj4gUOa
nVM8BtbAxnzAsNfwgav7O4mQf/xPNEUSkebdstSPVT1ftZGlR8/4CSoHyZd0A6SsmKshxhbUIu04
IOzavti4jSQlhbyY5P5L7XUGYCn3xaHDeuuoa6kWDgJ4MIxUjwktL/wpJmkhGmhXJC6t42yBmSGU
W2xEW597H5UikAJSNsuzfDTLoxpQX9us1qfStNHeoP5oB8/P1D1UpYRvo/DET8AxGoqVRs4SSEFt
Ao4polEmsy8+D+/BiDJj0/P3MR653abphf3Q1xczSu5ums3vJtQdvye3bqR1u5H4g1U/gmSdlxIc
npR9Vr4kc+VvVGAn31Z8aPVAyqqx6GD2vbc+y+nH67q75AeHBDSuut5ChBuIUjNvzo9hkY1bFmHt
kcpSC/l5cVj3jqagBtwrsHiKLPyOgSyinwgll6tnJSBO/RK+8U6u8o5xXN58h4UBHU2rYPATHOjB
fLNvxO6tC/UM1PQu+8Y0oSe6Bv9RN6Y4lbNKVq52x33H1nUN9Dhbc6x4NwsHEficYpWOWfcb73hd
cANvwvSx8dqarpqx34dNjWAOzHLAGraNJ4ATQ4zzbujwRtUtijGvW8FCEHdS0+CPm6Z+hCmHLcNv
lbWWLfqFDyL3IAGOrcl3d+u8m/N92ljZSppVtRtzMpuhwABFRmtQaiBBGK65yFYvzmh8q9IxTgGz
SB5m4UWLIX1cdlHWDKNa4Bk1aGyeVBTeKoN1cdIG8dMIiRsuZ3jQQ3w3p4J1EBbqIa+si+5MNggt
2750GLNtytM6ArZi+UBjeNi3IVa5WB+awvskWS0OfPrwI5ftjSluiXmg7rUE2kRH2F80xmK7ocY5
nxMLUxCW1rH1wrtoI1pMMtU9+Q6bqcQrHLQpcabVx0NAJP6jmyJ4iTWedXyQebiLtMWkpvyHfLRe
kSHAHXfQCHsSWZmjCQeZkjJCaV68Grc9XTbjpigjY0MpSHzoa/ZPxV0397Kd5fMY1T9RamNN7X5s
/ZX0xQCJkTSS8LbcbdzHikys0SfqGJiEtuweHw1FZ8de1vMJ4fOVe2R1KiKyX5nJZV5+ZJUlv5uS
a2Qs37w2Ey8M+J9jDRW8qSlwb7k2oWGCgIIEe6hBR6+HrlE89Et3C2KEF7TuOdYkKAxN8NpZgFlU
vxzsQZ/nQJ9aXVpvpRpYLLpDf5el+Wf5EYe6Kb7mRrG+HRPCgMrdeqVt7wzXzvfJUpuITA3wwp3Q
3akTOTbZbXaTgz+SY8lSkqfaezNhzdpNxF05ACpWOe9yIJgwlqAOBGQTNAxzl3AEc726iDA6DDZ+
gDRJNpQeMBZzvHDT3gmvTTcGmYcM/WhJI79aFnJAVc3GZnTXCAvxGkbpNa4aTmFjifUY8FAggq3q
/MWu6pvTCHFUjcd7L3YPQQqAop0GarDPs+6nXV7YEANVcLN4nxXoVFPTfc6dv20m1hL4UQq6cuWH
AyVwVe/whhzbBi8d7rlvQp402QuylGX6QfcTLzBKV3LPpCquxppVKDu+DFyfzaHcxAJfXJNhYwx8
TSou45UUoH50ycXQAeFnJ6u3pniZLZezSP4EJe8vAc+CsdebjlNp3VO8zBupFuw7swRCw2rG//og
vebmmxN5RQtH+uR2p6qLXWaUhHCaPz1XlNlsAXVv4Y0XRHvm/DQVXNIVVPYWLhSh0RzRMyj+j70z
6a0cabPzX2l4bRaCDJJBLtqLO8/SlZRKpTaEpMzkPAbnX++HWY3u72vANnpjwIA3qlQNKkmXN+Id
znkOdAqqBhqQDLLK0G4T20c4IJk8J219n1KnvTXNum5YKMeI0YX9TkZ6D3YyevTmglTzPmfxI0dk
bgNiy3T63Wf2vKNBO7ZKDwcnia+eejLzzIcQRT5Kgf+nnC37YYjj966GQ1HjlI8tqzyNYYN4UzNI
r/vq3BrkZAhCkPdj6KyT0Gc2OLNRmYk+3yVk0qzA64ensl2gsiXkjAk6xbGOy5Q7zroZpfGbJrDb
4m2aOHJQe4wELJAoWFEpZJSIrAq2HNc0ypaDfaUOeopzdNStAsnlTZl8By3/0ql2OpaxTz5JW4FS
sSGUsnLYm9VLXSxIco3M0OsIWnZxXa80Fsk9eqFfVudhCKEjsfquuflR8FstJ1VMY3l2y+K5V2ZP
Lw3ULesb61vfecFG4Bla0TNivOy68ZJUNYuVAF7NRDtv1370jMl8XssQc3JVYZJQFD4baQMwwnMQ
ISoNESFMKBFpTSQbpSHdDEUfn8ox2FtENiAQRULegGtZB3ajTpJsDQ7o8hJ2fPDcFARwQidUTHTb
4M7PMGOCbVVKgwt2NFk8wwhg9KFYdTO+lFmlH7IY7UTdRsVhYiF4J0zGuAdCbRJtI05Bd0P8c2tu
baRx52zCEmcWLNOi0RNbv9JbZKArtyYoaozs+2wCvo1qzr/80scR7AMTE7yp/PfEtJhEa+Ad+F3h
UbrHIKcGL4P+TdRwlm2C0JbRNg4Dttiz46bbwHKB/Y7f4xFYlUXrRtiV91L0OcTm9lixU3Fk+dDV
j2mLzM8T6VM+IZUJAwrpSrwJc7g3jDdujs9QowOlsspEdgH3/umVYHGoIqcq+uSNTBVkxVu3hmoA
KHYA77B0uT7fcBgDXPD9Zq0j59Wv4TLYTb2bl+wXp+UDbmgkCsyv2eIL5IvQZwPd73DVHHMdbfKp
OUgpzrVIvsAWpKfQ/EUnZKOg4VEyG7kNbSIAzIQZ6pBSxAARWQck9vnqTYTRpwPzmGMZK0Eex7+l
m/y2miRaA2hDXma4t6xHWg4n9z6471MTnrEVkG6XbtKyiY9BY8JDJUZJ5ZcMkgYeuOAkkvyxANzD
pqynNCzYS02Lg9rl9dOZv2OEjvuPPimR9/SIYf2XNY8YuRv/JZwddkStpvICUtclv02jfVvMlGB9
JPsc526Vz0iumBw13VvR5p/40D5FWf7MI94usfs5xOYDqm4ocJxflCXEKHobYzR+2Snaz5tt5qTH
56e+bR9938BNz9fKe5YfMsfDb1EhSR3+JreReNW0WEpKoCThM/nMn5Xfvghwg0zPj0iqr9a8UDX4
qolPHyIHmmkqx3tiIQk0tI8fOXx2tHVNIm/addT6GwANd3t+LoS/T2JprRi988Cmdwdt1vrPjyiW
byVMiXWcqMpHHqUpeIlpS6TTvomZBWJEewGN84XCGQNaKO91OVKdBcUvN3md2ciuRJmxRrVfEnht
xKZvK5vffC9RHgb6DWfybfmr3z8pxfFvW2dqZPI0e8x62YKrNEPnkzuz87oBaclk8+Nrm6PevIk6
Go8euVxMl8ttQ7N7wG6P8HUWX7WeMPtMvHqVIEXVXLZTwW4Y2Xxp9Ayt/ZXO3eMfw4F6NGL3bawz
1NbDB76zazcmZLOaybOW3ivAv9uMhdBiN935BKZVw3s1Tdc0RmQsbPvglyhoiPO4tNiJPJF9QJ//
NiH0dub2V5kMZ9fJFXAuGayFNzd/4+z/r+Ur/GO8wv/4fymzWZiWpSRZ6f/ryObbR/iR/ee85n//
7/5OYfCdv0iDEgB6hOsvwSvEn/wd1+zLv6S0bNel5rW9JYbh31MYLPcvn7/pe8S12MKiwvuPFAbn
L5OpgO+5+PUdxff4X0lh+PMD/WM6iydc24XzQaYDej/FG/afA5vTtCWvCfHvUaGpubbYU6HCrcM4
M77LSsD0tmrkDvjivhc2w1KKmH0CVmZth4m9HYAIb4UxnYNOiZVJnCBUA05fWGu/TMZloAmsJy1g
z4HD+pIOxUCHC2VtjgqqRXYgkTf/ChaO1DKJl1VAq51bJ/QYsP+CAcYBa0pA+aitaiODskOQzBFN
+o95wIefEEBNuFz9MYvG3GsfV57dbYYoL9YBIelFUpJWGS5nndoUjj+dSahBSKvPGbI1qvpvKkmu
TIWP0fwsUAxtg0Qd9LhkpZsskYYB06N0sclFbOBAYEBFltghilkz5o07jEJEYdJDGtYpCztMMQFl
T6qCeGvR/M6osiLnamfQgUhcZPqKpXJXJO1HiJv8khZEFigTc5yGMrMKgzb/FqWee5BdPK3MaDDO
cxIhTgA8EMvGoF9c7HluevSF6k9ekw5IeX19qHqbGjadWd/4BkGbiYrOetkbIjyR6aheYdhVF3qu
CuODjh9ygsVXYx/+jExmj/BIn7GdocsPx+Cc4A4j60ZvYhD+JwXIOOd17YLMfRqLvF4loDfizD/a
QwXdK0ezOQGV0NlvF9GKoUvjmJIJj7i5fkFNf4lVLo8pA+Siar87o3urRqAMvJip6Ln6ETxWJdQK
MjFfSPpxV7bV0cXoFHzjQdlIbuf2EGiIgQ6yGdRYL+zSFlPvZoq7c5he8FykZ7JaRhRjKRPk1jsU
MZ9EaMjsZW5W1d3PArXEmvghxLgB7pY077oFm6K2acvYrExxfKbQCdYinOB+5Lsql6+AxSghBFpJ
v2YWJaqHYgpMJlFqGSjZP3y3Ag5TdOn3puQaJL4jP+fLp3Y63sI2PfmpcXBbYZzS9hJ7NbNI2exo
DojGc+CuOurJKZH4G1iGeanPiGTPrhgYqgDd2aSu3+xKL/45kd6yk31IXlSTPLkjzgQ7w4NoAWQk
1xQ1CzQ3fW4pUiGXUBQzAPmNoCF9Jl3SxLv322D6fFCNCtG1Fe42Ybm40SL9QAHXbVpFULU2f6QA
VI/ITq+G17cbuwMiDdTiodTvYZ6F6FAUeb34JLYlhgyKtok68WnIUSHUWJcRY3VXJZCYA0I2v+Fz
3iVTZe5U2Wgm7gNP1t3NwvBtLjBT4LvQq2BqnhFB9ScLceRGt0LgwqPoY6+Q+/wWUCqC+Zy6Ky1m
vcsa95PQAu/KNol1o5nHuzw1f2fKgwzbFJhLa7B6QdPDDSWPsJ+NiqCDYR/lbnGlQTCOU8WcgT7w
AuC8pbTBM2m/Z4VBaMlvq/c2A5Dkr8BZmp1ir3JNSHbauxyCbYvt1gx3A0sH7Iei3yeFWWBitPUR
1+hb9Web5iTXqiuDXcE0GbIz1Lw5JCduTI3PfPIXjlMyAbW9sCwzDnE+TugkgYQThPuImf2HVyWk
3xWTs2Jwfe+tMmbBsBYasQz1psPTxWo566PTCDZwrZVjsE6c3ux03gYz25N0uppN/ZU5c4a3S29s
jUplCg3Caid9MNv5MObpc+Z4zjGYBZNugLtBRr53Xj6lyrX2pprP8FIIboAwR3IZdZUFPhB5gL9V
tYKxCTJ1XSQfsAK/D1mXXrRuKwjrlceIeiz3nYAkyNyrYWMpmpRV5mC0e6aGyP8Tb3HdW7uqMTB0
F1+6FMg1nJqIVSx+LcMA0xnGe8wttYrbz9QyaWfwHe1nkxGIKNyNnapu3TOAkcRiGnP+q3dj0Fzk
J9LCkpvBchTTDHHqJhR9PNHwfmWujiZ4rBaHOISHl+WvBN+rI0PqbrPIXB2CvA7ZhODAFo++g3Yc
8VS1r4vxzsT3F3Hc/t4l+RmKsunTO3rqyAjZPmbTWK81cHRef5wi3fADk900eum30Z/e4a2bD6Yj
fzlFhHSSEvkrYlDBIyzx1EWLMtCc/YPbtUe/8azniWgWrCZ0exJ5n0HQ3UfcTnTEnVD3JOcnVKlO
AW8Qo9tbD9grH3SAG1srZYBK4sNMkhrHdonoqJ9B/ZtZ/eCrsUSJn4IzagY+XT50mfqeJuT0aFnj
vnUL8dzLMkcCjGU+tmrCSyfz2BsV+bXRbHzMwY0xRfHlBqzL8s5ub4VCmc/+8XmkbzyRVsqKDU/O
RtaNsWRmRPc4c5Zw0PrHPLO4T8kAwuq5wLujEox3HlMY+ClsmhG4PavmHBdDGOTOtWQDcyjB5K9a
TdRnbfw0MihhOZv2Z8Mwpp0DMv88umN9lQxUtlZtTifLV2ib05oXfghmBKCy/wSEuZBR9uzvW1xY
abWx2sl90j35SHYfmKeg6hPcvonzMHBNuLjmK79i1uVx5ebsIiY4lSun7iBFtRLtlQS41cdldm78
ut0g5Gre80w8yXLontOUIzTPkuufuyUgQQSLCB8sT6sT7j2mveMTqlr3nJPwZIZms5xBEkE62ccV
nszS/iAKFGMqs7VT6HgX27UsfPEsTHNm1SREtEAAXK2hkDeoY2wWsFyVxT2cMmzQzvjb39t5Y63E
AosLOs3TX29jn01B2uH6TA2j3us6/+Fqxgq0G0cjTvBX4ZbJyLDZNonN3ikj345CK4kr+6UU2j1F
3sBJYBYB840aOorp56z+kWMgY7VR/LbFdK9KfaVTjL7zEF9tA33UHMXymgEJo5NfTGEJUtwuAxJb
xwxxcpwv3FSY8/IIXJIBxOxAHLN3jmHlgPT09u7M+4VQ2vDcsKLfM3u5T5TFWG8jdiFKksQRTvNd
u8DdZS+B0hXa3zlNkVxmkpLhYUokW3bCcraKdlww0UOIDaXNjfExZqywyvE97WU5AQnV8gafvkZP
w6rAwsjA4CcQz6V2Of2XJnqiy113Kp1fxhbVXZsE/lMVNJJ1o6zvmuJVdAx9xgJjpAsdEZntHlob
/tpontbkRZ2Fx1cQmpERKWcHC+zquoh6VKDFd3eWNatU+xI/Ko+FXRYNt2LurxY0cqZHuPoEpo6p
bT4ztzoJ1QH/8hg7kBnDmqBm1ltW6PjHYrFVUMr5xK0QPFOf3W68+stQjtDxeR1oOAdGq74Foh5u
YJHnniwfjJt7ORKD4nQCrh4qhViEn5ODgLlssmPae+TDsP1qEM1FLbVfqNNnYZj73CRlt/3o+vRH
7yA/5fXp0HPtmiikjI28R+mqZ4HJ6MREMKI2VOkqgNrIoudnUucpw9Wg3cjRviMhIkIE7Mcmx1cp
Gr3QwfFNTaTWxPKl7uOdXbCjdchUb5PpIEKDheEC/etWKC8QC0eeuQYBlAMcZLZlD9GxEijm44j1
iwV6g2gLdpZ9es4I3T2IDkOD6RGFWOOxZduhUA7VzVcaJmCBSIViFTQ4l27k+pwwHGy9khCk0erV
09D0P1UCF0yUvwlv+zJHdof1FJCDnKfB1ane/3SP/7/X/j8FHhJi7PzvGu2XjzzO/uX28bP7p7TD
v/+zf0s7FH9JR0rlWb7j+RiNSVD8u89W7l+WKUjtcKXwHF8q/lcFkePRv/43U/4Fu9gXgqRRV1me
Q0ihhj7EP/L+Eoqhiu/atlpiEIX7X+mzTeYG/9hm24q8RY/ITsbmvrCERa9ffX08xUWo+Tb+e1NL
PLWj2xCAVi2mfJpH+yAVg1YvX9uOsbUtWHF5e1Mum47IcJZowhXJ1N9yh/pBwiWOqv0//A4fy4zJ
dvEvKACQQRYt/xuLicZ/+rY8IWiSfeSqHmcFv4N//rYwBopkUBXJQRZ38oguaWUjSwYVb365nod6
Rau7Ls177SY4eVA/EioBHdodxrUyzIDdRfCzdiioKq8lciQ9QY2fHuF0F3sbXyhC1+5kT1Ayvfyn
mQgYaXarLnCfsX+GApp3XDySOj3vxDLj64Mf5Pfxf6JLX2EMqBZYwbTFs/gpJZNMQn3sLZcH24Rj
DGb7yhhUrZ0eT8kSXprq4MZEmagV6T6Wtl9cyDZ9r2tKLjvD72ujp9i0m7FezMMzwwM4QvFVF+2P
RpEgBUKZazudnkQFFwCuXc6V55ckDvb6pTCmcWUTs4JKG722b8TzkxrzmuAy48HXJ8wGAFkx8PTo
VjmBGMVG42fVW2qT4d3b+Q6rhhzpODae9gbBd7qlzWsqkMIy8FYvIK/YYhTDsuThh3exNhPTM63j
ABG3FM3jYCZ6XTrtvIPh5M7iNNS/Sy88DpIORzGdAHpVTf6ZIQthILFFioNDRn07Q1Mgdubiw47M
o2Y8sf/BoYN8ZTCKg0bWgqJQ7j18y5vBZik8wVDH8jNFxKoh+DG4qtAV/klrM7a1+RHEwtybXnPK
mIQncvhEdg6ZQKbvAgvqIxv3q+H+MmMsjrZnv6PeZgVE7NBGRwiu3PTJ737amlV47H1iw/HXTQdj
BQP7tU05qruO/WdJB5Rm3QwboolWiEIfTWCTuwz+hOOi7tH2aUbYsxP2wHQWSofJlwF8imfHkBg+
CQuJ7Rr7a9v8nBs1fcOo7G+rZeqSoq9OeAJj+71UwbgRy+RhRBgKbmZMnsO6/GFPVfkhSQ9Yw0nz
Ov8O4rfbEZiT7ZXqX7ECKeIhLfbDbZzesIOgS2o9by+HFiNQStqWjHxKAjsmbSIULbhvEFClaTxU
hf+tUuT+tGZvbIraYGPvG/UuLlgv2nJ8NDKLuOzKqRDz9+cOouhZLlbTBmL03oa4sMh+Po3ukR8g
PNcT8ZzaXVR2nb1lqEPV6E7FfpTTOrMCjNcEaBBzwgPVzpgd2APiFjo1hd2gZouSna0RtjDoMrBS
ZU91kB5qmMXXKLTqB7fK6GH13/+Ig3XRoyQGBuGoOkZgWJOoBjwoT93AcgNP+3BmPGTG83gzQsG6
20ZHNYC1EiPRMIPrYjgbVIPnQODdDoZ4N8qyucUw+feJCH8FsNZh6+FEG0HdRRkFlAQND1+vY+XQ
oWlVrn9rvN9+1AcsKQnlqwt1s0V3pZfy6GlaBlQhoj/TaN7yNKaLn+U3yq5p7ZIrdhRZ0W1w/Yy7
iScR+dV2DGqitKTbYDCFhZhE3R11hL7b1KArku6/e+QlkFGeD/vSBiA85yF6iyw+jLFT3Fo0J2ud
QNCZh+ldBRsJ0++IdZ6FWR/JfVa09Bps0/sR5TfYk2pD4Xt2sxPhP/6aFo9llxHxdhuz316UDrs8
ePMxgp+V+O4VlXku/K96SD04ZJlHUl0zLXBJaJtx/xin8/cMyA3zEFHs07hC1sKIyanx4RBF8X0m
EwIej/0QN7yLNCgjdOv0XnOnqV7c6Tw1kORHZV7i1m6Okgj2VRHKR761rd1EHZ1a5u/bOGd2FoY3
7UcQ7izWc1ZnYE2TFel0UMhm8Vy1Q3MMh0YjaGf/NT2Ugi2PKKt5v3BU0WO7l0lc+5JWP8t5i0Y9
ofKz4gNs2oMVEaUx5RWDoztCOCTP1uPgmHwlUUF1zk4wgp5MSABbX7BzNBzxI1VLVo0smX06pXON
lvDDsCNLdb6VeGM3GuvGSrpdChlbT7hGye5oWgK3KoOIufo1Gbp+58bjq9O243rQGIb/XHo6YDVo
QV0e8hmqgjPHrBExJVkDO1m3aUCbOFhZXc4derO9btGh2a8J3q0xlLzzqBnX0TwgeoEm7SCUVbUP
oL+WHKj1gzHqj9LXEj5XPOxDHA3IZx/kzPfC4FLzdLHljzyFxMJ9xYZxVT1yLcrgrRSj3tR99Kh1
9YsxofeDSfnZI18oCBs2pDRsm6irYV2V3FtBGO3dUANihna8riy8Mnnrof1x3V1MsAGR6WQgBZ3J
EZO44bZxQutEO4MaStmwkueovKAnKi9jwiJylsODog5jDwtJ3AIKcsGUAolZLH9suTBbxIbIqb3h
CmWLGypraSEINQZ+6UyXrqvDYdeEWuy7PO4vfUDiLATIQqHPi4KvYcmxdLIIvm1bv0+9Hvejay/e
APEd6XZ1cfhVXB4SJHcsydPmbEZT/W8flk/JOKrPO3y1sExIbAJemHO0bks4Pqu+kcU5b8PyXJSQ
8hLBe8MmNIBfM+uIk5cROlHF5IYUKFHiIV54zgh2W4QG18nhqlF90t4qconPRDDhJwao7jhTi7T4
R528IiW5UHg5V2aWH77p5ecI79haYDs4TzwKvkIS3hX2AZHXmS/aLwLR4BSGOCsNHWlE+fZ4xM65
dN8W0obwI0QWd5yhwK+wNaPJCJ3hlvfkioq5u/Sm/ytIu2+9GgHxI6s9//lT6PKn//gUbDOb/d6w
Nn9+XRNshPMsY7kXTfzQ84xexuUDP9+8Cfv3qsZqAwJB34KywoXSs3dHm22fRWSRKyqLEOpkX8Gb
SzbKV/2lBqTnRhXRBbK0duPYEqnKIH3blmpa9770UKrVmHOLgwzn8MnukleDCdTJMBl3S3MZ4tmn
kZxuHHrafMR8uA5K8hpAmUZUF2QJx1ofUU8iuspAFAimINBWiJSygmvl6OAa5MN1drr07Na1eiAx
jMQFMzp6jbj51K1Xhh/mtZWsEqrWgGjWm+jAJ6d91E6MuBRdxT6HbwSJ+jJ15QsQFqDRur4OC8qt
FSBWmd4F62D8xtoOJac2dwiODwCj0I2H2yivKVYZbc4kZjM82AHX2fVTfh9qc/uQOwwhmT4T49kA
5CE6mRozxCLMv+w24c9cg9fwcw98G+fIxukLE23XvFYKBhgBZBdHU3G6DqRWt0OQK+pc78ZmeE76
djrb7PDXiPHLLSNyJg3m2evrgLL7xuXQHXrOp23d2ncXhs2VX3+KoDXlsmz8d8+YE4SfOeEaJK8D
wlrhFSkfKEQvps3gHWr1cB7zGKFeRDAJdy1As7EPdihpNi5PRdcb4w22IKiyiGI78cl4Y+IfnDpp
7NkzwPSESLFz7W8c38eebdwWX/mwIA9SfFe4ZQP1M+xQUuQFUh2MofbIKZUUTvbOo7eyYkzbpq5R
YBfMt6JkX/ZD+jymzaFMECFLvHM3JzV/4rwwdxHX8FOP9FLE0yuQ23vv1dZDZnhHLhHu3sl5bSuy
ID2QN5sgiYiYEf0mImxpLyrIFrrmqiat5uT4HsSuUdAhQKKoTFgEBXMnZgsrqNFMGI3LlA37vGQ5
5DOiB4M24PdNm249ko9YpO+pRZ042KcGHR4xt4hL2jPEfBKhikPTvJUFUP0YFssLacCnYYBnZDfY
7Hn8j1ANpn2GlZFoY0+dDFxh8N2IWZm8TVOO1sYqvQSW1jQdigIltKfpNWbES13HFRfxyIxUad/6
KpN4Dql3VQRYtiht413iiszstcW76VVb0cIvZf1CUbyNkjn/6qA0U3GdJN/pc43r7pAGLDqyXFfv
JtiSmjXu2a0wAM8QA8lRCj4C/AteG7K46LA8STsqtkhvD2A7g6dlJoOgO2x/iuqmTb4cEQfhIR9z
d2W0s/9oDk15SgyvxHPgkSzpBNN5NmOoG1YGz3CcmYjmeXIVuiEKMDdpD5XTPrtxfhatt6vAIAK7
89Whp8hG56kQm3oFPPuQJRJBsy1C/I0LpvrGH9AJlxYqE+iinYUIfflM0XzeiWVhkRzkj3H9myF8
D5ubqDC4J2wp0l0JzHSdsDmhirHiS0SYtz8m8uQM5DszWQ+PXqiO6DXDGxl2+tr4h6zv/E3H2mkz
lmnKmK1HIkNFmnb8204xvLL+HVbKa8U+6znnCyMGXC4eeKe2IHmwpM8xy2UyHDkuewoUo3gs2kMt
eE/NM64cfoP6DhKUisHBbxnC3bPt+lEq/5uBlGhLjnjFcZaoDWJSGlruIbJ1gSuJxlIXUQfBhtd1
XJdxkD+QwvzTMJOWQCC2grwledYR8Oe2uKaV+SBlh/N7SQRibbzVy1577kp5IivwBe1JflIGJCA3
ZgaXdp1BnntmnBRlxgmipJ0sjbUXPBRuTQJGNKn13MT6WyVP+JNBTlt3HGzZidXMCs56yF6GK9BK
6+YsLHwnQekOL9auyKX90ZYNEz6F2XeOm3vWQvfoGzN66zlyusq5RNIZviM1TzYec9JHDhfSzAuL
cEvPfYuMrZeL4UdHlcg6WE48pbV1dOSy2xbCuk4ei7NKLs6DihlMy9MeFP4pjkzqVLJe4qw/DCpn
0xs706ZklBB4UGI1r5EKnProV6MLRmgbUS9fIaZtFOOl9ZjQeYxpn5/JTqgnEM5t92hqhGdgA+cj
1CWq0QyJbWW5e+rZ3Yy24C5ymxgxO4PkUEX3xIy5EezqFKDI27h5Wm7Zn7hvU3ANA9/7MVouPXUc
jLtKwoMyY3Php2EY9FNrJpJxbA+m4SGVz+pHxijkMA6I5oHmrJPOgwqg6gddo/ul+ZpPBgwYZkLq
2Eut92ZjMveW9FvJSJsQowHn/DUJS+1i9lMeBw5W+SY7aAR1QAjGe+sFzWGGL3VuIJIb2FFPzsSm
LnMEjBFmyHYElcmXCBZw8Kepyl+EkUJOb5xf5PAM0PKZKPXNxRFg40fhJCcgoSaXdm1jYM1CNgS+
PNI+7D23AIedZK9xjP0U7uMnN+X8KAyK/9KKNlWTfYIy0kcLJQP5Zt4HWabdqUbRwMCarVispgdR
FrApsUQfyupHG6nxBLEpPpguXv24Bkk7Vqg8Z9P7BtG5PA64OB6cwK0egnGyNklOzSw40asoaI9k
oYkNjmsmQnXl3qYx8FcD18RTBl9oU1mh8yjMFmgQ/C4EsfLiFUybOFRSLg5h7CN2DTAh+2PoTP07
fmg83K1FUQ5FlMgNuSRA4pdJvXufztxWKKRXbqmjU6zpatKsWGk5lzeQMk+g04oXRnbVubdZ3ES1
VbwU2WuZiHFpnfLzjYyZ+sXFN99NCO/zsVL7zlTpriEHybMpCEYTMkJOaAMi+v5H7MUJmI9hX8gY
yvHGqJLwMTGGC9shgErsaTeRYhOe9nSYw1zLDySVLznSytmhrPHtcviW294nZJNdoNJyN6ROus5l
H5B2wF5/DDFn+yVmoSByJ8h2lXskw8A+Mh/5RGf+4Q6VvA+BoRDJ4u7I64PtUzwnzeTdylgx4vG6
73PN7H7M35pyrrcy7r9I0xI7jKTjY917zPo9e3ypDBDM3IbhD7QZX0Aiupeq1W92Fr64FEdvMnRY
l5upJicz/qxqSBxZL0P8l8LbZenY38ZmCQV32YP3NZE+LU9yXH3guRnv5Ng/5yQUrGOaLdKE/XuT
VB6/VZ7eJREpb0ywanVxJr6Sdxq6hlvP2XKPBZSEGWVVb6C6snSZsXqWxQNA9vyQqXdAT4hZ43Y+
B6F5sGIgOaVbZwThAJwEIJMSOzDypwrE25Rh+muCJ7KRmG1PV5i0awUb7VTUzjO5IvYpN3yU5IS6
KNkOiOrV66QrZ23HXXJ12QN5unYYfKliNxgOpPGp+4XMYHqc835ZJh0j1Gm3eazWmREg6NHoI8ds
/hJpOz11zhatQ1SUxiuzMuhcLiNOr9G/TBujWRHp/ujgPt70bqgQhOYINNLki0y1njKof22IQbkE
XjEgo0/wq1gRD0M2+bvZJQS6DcEZuvqpjqIzLlggJCy5D7HycAPkDWKnGPGlaUl9L0ut70rEiOZj
G4IpPfd3f9SHKUOd1SBDWeUd5zfuh84pdiSz3AL8g+ADR8Vbuu5O7AJ3cVMdRO0OuCr5UMwd+h7G
PbQfW5+h4SaAj3vM3PZbBl+x6cS4gZy4Ro0DQD4UxiHpEu5x+zeIOUAscVcdoQmeIVj+bHhz4lPV
JyPAfQASwmNPW1X8BGbGVhO0wLpykSxwEDaY13wv2eOKcnGGBeLV8FR4JvSO9LMGuqYXfJqGjV0G
52u6db0Gw+1UHEXCIehGKZlCCdlkgtljaRCsZ9O0zuwgydLmpgwwnjF4lHZLBG7y6ibsmDEdUAoC
Z2IpHjMFpehGIWSTJQlICg55VuitOUHTsK0MAFD1occHx4gB2maq3zmOezZbh6RJX6MINLcperSx
chiipIgqmNyGJc4fhroDpnxj8CN84RZuz7zdDkYIsckhk3mwjlXZUf8Z68Al8ycXZ0vZH+zHYfj4
8JUjcm2kuDkxG0GuIH4e2oBjkgbII0bSd1vHuAS995uyBcGBu2cRBPlA9/sS+ZS2stcsUgeR1iAP
vzvMDUkxYJYf27LbmAmS9boxPwxUxJBV5HkIcmYIc2ZcvBqsTo0aMEvpTDJV6OMo2G0bIXOfJmqv
bR0vLz5nXkMaBjM6pAkGYq1az491wSscsiluUVu1HKcrlCMLvMwqDy3P7pMw6x0xble7em94dtZz
Po8bg+BoqQoH4suwr5uyuJkGM0uP31LklK9obyiVzcfcyXo8iZClmYgFOfIsluvehRUJaoUHNxuw
1BG3viZK3UiAOfhpvTGDTQIQT4qOLoWR7LZT9AMhhs2VEAwh7ShUK+baUQBlg6zDJsWnWVbgrA0z
AgXikGlonqw5OhROqDee7YK1k8ASIEsBt+Vmc9ARrU0P92AWDBeae8ysiRNuOfnJj6kCHCkLCAQV
SK5h97JkVydunlcGLMgKR4AVEzEHjsbLjcERFlj01EGa3LZV4m5SzzPW7fzueiMyTH8/yE+2FCTf
7gHI/myKjnDX6XedeAcHmAm7jTw7//lQtIY4TpRATD0AZgFGl9Jnr+DUT47TOEd+QliWcQQxAZMN
5m8G16Z9q8v2Lc3DnwXFP+WySQqW0Z580S+shgYyWvOMCGGYpPmGYHZHPYGnI6/UgxmLT79r5kOQ
tChuXHVf/oBsrPuBpaWosmFXKVK4PeX/ipvc2rmSFGn6XsYVCLv3KCWwocaTvfYBrF5zM7mSugBr
IOrVtR6sj4a+ZGP+T/bOY7mNLEvDr6LoxewSkd7ETHfEwBt6I0raZEAiKr33+fTzJQGqCBWlqm50
xGDRWEkileYi895z//MbafDKJJv3UYk0ckdRq+pana5QA34JB2MWksoGP3pks1JEwJ1TZvho+vhh
1Ia8xhQjoSOA6fzUs2uPFFpCO22N+R+QGSjAdhzssrtLDJKcTVrg/QaK52xe/grxq6y8T76flRvd
bIiNytN0aelxNMNL7LJ0Ebn1SmStZTJ6IFauu0a8CQmKnrV5FsySWFceYFyRcXuZ2TgupHx/zKNe
8Jtsuckyxg9TItIA4l7rzBxJalcN3hxiIxb3mL3AGP0Y95L4jP+Or5o9sqmqWfc0eIlJr+MlaYlM
yMQeXSR2vxRqCdntrkEsedn65dKNLDSUXaRNG4kyJvfjbtK6hnFlN+0SPyz1ElOtsSBYwVVRbRq8
rDAaYD9qt8NcRZgPer8hiC6DzauWSA1wMJ+4TS0/iOKQVQyRRC7VS4jKErciMHFOMK9DQuzUm9gn
M9y03Dl76mSdYqFIsm0mkJzENBQG+gU+3gFebri0gnZEj+CXnWPP4o4/yzovCK/RdQ086ALUjFNe
J8KiypUSKKsQQ3C+edArsrpEsgJN9rIuDYlUsJZsR5OHUsUFua0DgprU3n/AyO9Cj3X5cyOXn2pU
PhPXH3wFQ+J2axWVcJ5jKWXLQrMQYfkh2emtuUVhOs0x6QzDRLnANX1ueEw0/OqdCHnipnAhS3i9
cPkpKZVZVqT9lSyGHZ79HIG1Xn0wZUo6TCGwxUc2Z1TNQxBFnzRJbGbkNeJ3Cklp7pFZEboplbgB
qVZu23QsNswJsWpeO2Hej3WhTRk7P84WIhP7uPEJOfQjCE+sRlWAtkphB3NrNSJZXH1oTVqyqml/
SVgbu9W952sJW2sRc/dWvCiF0lmr0OORsRjdPA9zgYRFD9uOqLxuJI0iJFU/4boFI9ur78PC8B+x
dgU+jWm6WUM/3M+tqT+Y+UutBd4DkUcCTg5kGm+C1XaIcch4SHFiYSHFZanO8fd0bZ+c2xS7KBXv
CzxM/C15TOo1ZhnuVU6UapMJUARt85qIKePSCKZiqnlLJxFuqiCoVg1C1zVMLMJ+OyKWid0wV/AF
IOU3d0hAurnkhgIYOm5yQMr4eeFoYmQs/G2PvDUIzavBT3Guta316MEdbN0W7iji9zlqsvoy1oPL
OJYAbGJWHmt4TQAu2kmFAcA0b111Q94PXadCfKiDnBoGPryZ4yZfKIUFFSsXcGqpWGcjaqmy+MIU
1OIoJSsXBUZuKyEiozkKDXLDgxgjc1m8xC04mSHyJ/G+t6RNJGjpShguGMQ1pcnMftkN8U0Vs5ro
PHbbRafPetFR+T6L4ApG4g1CNAl/IgxoW7cgAzov0iUdObTbYo4eyC2e5FKSdwCe1I4RxqypaIB3
RRG7LQJHckVOvuBq8lwkrj7u8fOcGtiXXzupfc9L0+E23jVXetabFz7hPC36qicRdxLsFYF2MbcG
6dSK7iZsg7nqVNnazsLPdZjAyNdICktbGEotfSSlpt0UJ4rzRDOF2gc7gZ6IaNI/bBSKQXFXWAAh
M8wh/RmmPfjDCyHkR6rCzKu7C5zHOkTkeb7MHePSFV1tHdWZtmb3s0h6w16nIqbjBUZDk77b0lQH
DhxYbyA3bHLEblKiNxzT16PqbPx7pHf6ErbtpdE57ZiSVoFjlc8LldAuyau0aSJ6+FHcMCXPurq+
tgu3nYPEP1qBFt2ZpruQau8zhX+6UAwC4EPRj2dlXF8aDtrBTr1EGI21xXVQmR9tKavQSoMOuL3s
LwMxlq5KWlG4wWvQsvJmU9ktVaRrb1ra3qmF8alSt/G1ltDMaCpjQmyB+pj6ySKyROGCSpthKtqN
YtEewAYF1WiTb7SBa15F5ph1SXmE9q5g5UcjMsQU5pNdgLBXOsAWcRBE7RBClZIFD6/enztl79NZ
S1dW3bezPqW+z5qquuqNDPG4ZM2RbTFJdQjnoi7IMIbi21fDKl55PVwAqQhv1C7Pn8LwKY/7tV/4
9Z1MlRdQ/mH66ShzLWY1yG3gLM2gQeKHIalGnpUs3V7n8YFtf5MqgJoWvsYKmvQr37OXIbcP18N2
rpQy/QgYlt6qYp9POvaD68jJbnMBMxAT/OguiR3sU51SXaiOo80lxbpruKtlJBIiHAUpQkQaotDv
1eBCeHFOLYIHW4W1LmrGNYs2sUZYpD4Zgnfdz0JMOa9bp/uGbVj1oNGBNjPvMetL/DZ6D+QMR3XK
AoQTQXKR+OGsznph44r2JKV9M+5c0dvwDhqOWt/UcTCXNZ3tsUmAn0fZBqe3nxUocyD/gNDFKnVr
Pmyhk7lRS9pCFENn2uS4FXPd4sxpF5BXNhEIotlDwRYsXLhkN/Mg9YSLtogkJBFEURSR064dg8CZ
SnqScaNf2japWnUFTyhWKkzWWx1BkCfQMtWShM7afZ1W3dp3HzCJiIh9ZkmxYZWgHm4BXXxRuOT+
fYYPQixegval/IRBrnthYnKfuNSLVVsO3ncJG1csoydZQcZmFil3XeqLqxArtgkGcckkNvXPfg/T
C1ZxNsGvhv6rTiBmnarCTCkxFKLCuxPqlYQtPp4upgPpO5kEZDNOML+YxwH+jQ0cpYkXh1cY6smr
dvDS7Gz1Sgf3Xxn0kMZJiIJcsIbwoky59hKdlHDBKOcS3dxLfYaskizlsuggFiceMnY89f6EVDZQ
xvZcs9Xz3/9mqAANlijR2lEg4qGogm33lukWy1VZwdwuZ7IdflEoMEIFuWifxBdWqxD3RbtBSj81
TbyKfZunBIVzJ2zTMJ41ZFKKOBf2E9Gq76SKDgtF0bhBUWz26lKtjKuB8WEM+atZHP3G1g5mR56N
f30HEAX/cAO6KJqqRemhYuV9fAMBXhhRgIABKnVyM4hxbVsv17hmsf3rPvqSTw5BEfwJF0+SrHdO
ayHoUSSR82rWD1S8ruhr3KPUilnf/qjGcGaktkZgkeA0Wll6sdCa6rPgFvZF6AIABjLQA1FMzqMA
TS0CetBr4inkm6os408C/tTA7WNPsPR5K0AEqIXLqHGwoA76GyNGG4UZG+kLm0auddr/MHcqdiXw
6Rz4H3Bv2OQjpBBibRrJ7AthMvg1VHzahWFR4/HpGURimTD8oFILExDWb0kUoNrzzEubWG8et2Xj
2Gu4DrDBWNtd4lCU+qaAXJhIWxgx2PJi7u0q8X2kaVdGnH9yFXNds9kIo4UoKGixoqUlGQ9YxP+G
kcqz2mpXPqYYuG9udT+58XLtJrDrW01LHuVa3qmCfp0W+kPh9B+1SBh3VrQi2JZ0Z0t46DtI2Q6e
OepA3C78S1vBgtsRl4gybsiXBBf1H53bJm4g2uX3aAhvdOK90Bl+6egnWb4+p615a5BwuaoL/FYD
PFV6kYT6tCUDxgx0eWl5SjV31Vgdd20Asxoh3yd0ERCIfBHfMfA6BTrVDCrNgCngx2b6goAWzTU3
MVHecPv3T/J/+MR/wieWREk0EIC8ee+n23L7YReXyGeuttHu7397YNtR5du3fOLf/9tBuisPAl1d
kkRTGRjFA3H4IN2VRhJEXsS7Jj83JJM55EApltURsBecWiS6qgk9lR8dKMWyjKoXsapJr0kWod6a
/wyl2ByUw28nKqS7CpGxHFDXWTuZdI8nKieoJNZHBH5kPd3LWfOpRi3n+8oXOP0gU6n40LF8Zmz/
S8rZsQP5lb5SOsahW0Amm27wUV43G8kocasxzU+ovMB0CvWygQY/JiAzH6dqjV6KTZ8VipuAPF+B
vxNq646p3J4dut1xdguF54G4lAFNk6xN1GydO0umPjf1Ot8k5HtZ+S5oaWHkJHBCqJ0JNMRE27sO
5XZh8PoyKZEiSU+qEKM5VBgClszy0asgUrb2lj7v51QTaMx17qzXulvfeBSp29nJg2Z32sYqoNcJ
8R1lKIlFbXoPG4OdkZjOE/mL6Chf8xYORCA8q45ypYQoZkIXrKPTjSerYQHXjNbHoxHxsPYM8Iol
XbQklRfFbqkgaEswz9BjYQiZr78Q0r4U+uSi0ex8k9OoX5DRSTwATGEHi90vzOD4V4ZsYmUsImmm
EchjU+eGpb5WQX4d3dyQBE4boeTuDBqTjYFFMqxEb+khYpWwsK3Muh9HmJeQWSfgaVCrd75IfiKO
uBUzmpzeYuUzDZtqaaaQBmutg1MmJUsDINJqsEtOSF6H89biFsZOpuBLrcsEJ9fgxm9bm3OAI8bR
0CSpCe3DJxYIFMtOKE+0vQhS0g3n1rJ6yIWin050SrWZI4tjuWurGVKsgRfUTwa+/Qp1eYDTkcPi
Td68HjeIJSCSZz2kdpvYE/Yyl6lLqor26Jr+YB/lwc2xvIa1w4snHVqRuZUqRIilA1XWwbiJfTD2
s8LK02HyqrqK+UwGijA44pQ5HC0vNXYxmdakNofzUsbDzUBsRKxpnbNjy0swTQywyf0JV6DhX+tU
Uheg4nPDMW88o1/bTbTJdYwv/CK8Lsoon6epi1Uf2dFIU5wJkkxkwW5G1k3NLsrJ5buw/JQT4jNR
kJqyIFdPVuVfRcJMtkKYLKZXLWLdw7QycMOJmn1EyfMF3yN1HknYFuZRTeU59BgDbIobsP5SdiFO
5+Gib0FAaZ/wRVC6ItOmxxjqa6NZJZixw1AtafunIBvIitY+hsIprYhZpwvfzBSBaTOwDvHWx/ZE
ZP+B/eiEjTC2rzq93MCFlYwfl8vBCR5R9DhclJr3iNvytNHMjVn0z0GPU4YZt5jgitldrcnNxBJd
Ik8thQjp2n0yyuheLXKKB4F/CNg5erF5AzVoExXiBeaUFZRyrGt7GkxUcXQ36/A3MlfpFWPm14Xu
wkisLziXc7ERXI/Iw9EStiVOwlS79YVdhVACTVznYhuKQ4ENNxduf60jcZ0YejHxcxxW0X/K46rz
kgUuOVSSLm2g8MHT9QfVQizskTRkhPInQ5DZltfqqsvxdx4cvQmEZ7pD4beV9ZCue7/TMnebGhL5
1BkSaxkHsaZ0Idg21m+JahL+bpG7QgGIw5bmENPn+KSJpjujs7VFE/YPWUM/CxBoAWRKoqPYUXor
VPNwzMdJTpHaxOUaQnS2hjgy7eEGEk41sevqQWyMoSSAhxv67keIOzXJ6PmTjaHltIiZSNEz3FJY
dYJobIqsw3iG4AgtUaY4NMCfjviq/E/M418lxwrmoI+wAORmJ5T37KvusEN66Fv/JlZQSyGsAxai
5WWTKe2q+hgGqTO1idpY5xpJ3KH91cnB2nOHZFy7NaVFkDtDe8sFfmcaFs3MXNCgUa71BvAqV33r
sXPBibpUj75BnAEbxEkuECBie3J8l/daPrERLs4dnQ5kha32RBMYf5Es40AWrnMDVR1fDQsQOx7H
ojWqxt5tKXRsH+OGBFEPQqCpFvc0a5tVHipzpRh0iuBPE7MyvXnmk4hdmjypDlSavMXAry8goLku
C/1ATfeuXuBkJcikJXxDrOtDmpE8OrMcGaWuEK2TaLY9aaXPLNuEJFtBjT6OchRHRpo6WoFRAolg
vot3rRRDoIkFRBClfhv6frOG37+K2+5jqeqPYY4YsrFa4LTwoeWRuJIV/QFBLG7ZAmlpPcGVtuB8
TuSwXOixGV7gLjUjEuNTnztgZzaBWXjEJqA/OBPJGRTswllnjsL2XM1udawphuAyqBdpg0zQDZap
iQo0zRBtBIDHlZ3vzMjBvjTSr5q2pKLugUAYICtTtJkA2MpcSns0aIispgllkVsbaROPfFwh8x4y
1/hcovTUe7tblyGpwDh7pHjV1GXhTkybeAoRL3zkvckX0etvGyl0x6SZsSgRBUgcnT+3jLJjKUj0
RytZF8Ky1/ontxdXV6mYojdxY3fRpzg4SYl/TTIaqzriTcdzvjaR9FwJUC4EQyGbAe/rYUIUcbIm
v5revgSKSbrbNLFN4V4grKGFwnJfYbAnya3O1hVP09o07z2UHxj/uvaMiA1/FYV07aScpSPF5Wxg
ti2qAcnMC/Wmq6BPW6QTTBVJvSeow2CBB5L21XCjeZjP4tCBdQ5OBblb4Hgc8UtSgMeQzwbC8Mob
FawUtROqQz9tgEq0CLmuO3UoIqYgWejWta9KnhR3qhvd0+BKrqoYknHUp84M2stNy6Cs8YlVvdiD
qg+zw6nZlsi+G83k1H1OcbSeQGEFG4LgpIsIpiVCPtKesJuivbHMQICJjysWmiN1o9TVLEwkcw6Z
HH1U1twJro/dgop5V5qBk0hSM3Pt6jesYZ9qHCMhiGcAHSZbKmEgFFvFlSDIxSYAjZjHHtFNYkBB
aMDCQSJBS1nrwIi8xF2UJc3pXmJaNfEAxPwCG25qlMrIaKX311Ss4VSQIfZmlbwrC3wjitqfNrYV
r1z8XAKTXi+cs41pYHDnR8yRnRx/okrLrzLHZ1kN0eW2gT01FcobCz7ALEvce6WmdQhETzexM61p
6/qkQZF+Vghdga2EpqJKhUBGXXYhWJ8zO5bnZKZ1U03kMcmyyEIA1j3wDMxr4hsmQA03RefkKz2N
d6TWfa08HPajAoaajErIcedZoTzBZMUMDTirb7mK3uGmISKNM9VelH3sLAS/gl5KtSP22a1MEPvU
yXRYmq2+xeh25qXtxMTcuELDtwADs6ZpinBZ0+4qjKAgV1o2zCieWcpPAnHLuxZ/iZZgjF4hglDw
ybFxMMkuSTTx1SqDml8/mmbvTSuJ5oOZVo8xlESzI0dYKpJ8pRYNHqNp/5Hmq1hgkZf5FAMoHSEQ
xbI2IaO965N7pQnmAw5tUHHEhf9k+UpHjLGZXOIqEkzUGvV3CBKfkHQzrjVrVQrwQWyhjBa803Ix
V3X4YoXIm5+OsWD/LEQZ+Bgi+GkMNAbRHydNT9v1foKHhRSpU+ypn4no/abBaJoYeWBCnCOnDyeY
h1Zx1qWiEGPpYwNL9OxMzu8dfFsMBMN2AM8ltj+KKgl7geQ9JFq8lkNNmSmVus3VdJePsf6k36iz
XllhvEQv15gxixl8tc5hlZML7Qlr/7kckWyr+L4wIQownniFpW5cXjHETPQkyAudK0k2k1Ic1P1a
X9oUACrimYvSusgGF8yMaMiLpI3XZC6pU1O30oUc34Q54AEmnHJq/qYBIEQNniB4Fu80s1wJdnqP
w9N1rRAao3UFKuVMJyzMrvEWxLITOr0qE3wVXFn0yNhRWbvWyHTaG4FAOrt/5+txj5wG5IsqMQuX
ZaNVNB9R++FcmOIGNctkrZlVQhpB04PMJ8V3iedGiJZw6kWc7pND24RY1Fifu8H5J8NHw6NBmFnp
s+2rX8WGcDyn0e4zLfhqG0mCcUM/cU3zCVtuCPJwGeFAzKuEnpZZk3fed94K88B15LbPPpshHCEw
yJUnRWVC4xj0DY5+3bkLlLePVQqPWliSjlqggqJZihNoxRpkrpMAvc7gCG3UxdDmE+KFJlT3Eh7B
uKTQo/LVW0GTPoay4Q6RnLtOnkkxEoa+St0pnegbycKr0XK7WVFCWDOEeOco8m1rFldSi0FPx3Iw
cUMTUwu8GLD8ZhbtYe5qWUxEQdLDxh9a/eSkXzmKAxkFgzZoDpYUP+IP9Y2IcCodmre5eiUYsLmw
/f3sy6jwUz+7rhp/KXbxrNeFWVBFm0QYGJnyEgb4s5RDB08EkoFKKZ7Ulfn8Akf8B7z5E/BGFhWg
UUzXDiM1IDezF+Dmttrl3d0OQ6fy1z8t/vE/2M45u2T4vy/q5wcQxgH7eXOIv/RLvz7QAVDa39C3
pIpRWdztHC+Jj2ClwVPtyETu5ZJeLuVXRwi3XHH1DFYFcKRosgabTbP2n799INcD/6GXHxvWSAEK
wkkfH9zhA051PH4/G4Nf397rUP9qLI9uYPscefHUK9iHfyvfDgH5epKk/sVh+OEovw+DJI/A5UXZ
HCD5N/dvySNQc1lHOfp9eM7r/kEWZdk4eQAUcQSsqSA7GsaBD4jfm3HA6MAwaR4YmrEfB4bpzMYB
mPKvvQs/fwi0EZCgjiUDXgZvb94a4WCoWrKMCGr47NHfN5PI//dLIEvqj4j0TyaCn948vpB8+9QQ
El4SL5+jMRheBNnQcLTAznH47N+4MxoDQ5UU/KmBzpmxRBl2w6lDoigji9fLlK3D984D9vaxMEYY
m9GGHDp5w+fshmToOki6Tpvgr6wRP380zBGiHz7Su3ODNbQl+CnvzvBLfM5tblB4dU8dA22kGxZf
t6bsv+zj+dHkxyKwNJPEud28rGJMc+rdiyONt0tV368STHWk4nCjskjuB+fsqgRJl1QTv9tTpwRZ
GqFIH/r38ruPgTyiK8Y8KZ7dY3CoE8RTnwRzRGNw8Cx6dy4wjJEkaarBi7KfCvYmx2e0TAxzIo47
/4Y3AlMjWZWG1unbRUEZUSmrMvbJ+wfk7Aolg1Q6XT71OZC0YWMgM7O+Wy4Y6kjUkAxiK7h/Ds5u
RhiGQR4KvdOWRvYNlkyXnpb9/nP8NEgj2DYoSPSzewxeZ8RTi2ZZGensDmULIsPLh2rjzfvAwqjp
VGZsofY/Pr+BUDTzRyv2f7p4tnBON5kLeMzf3Dy7JkUVWXZUGBnD5/xmQ+znTp0KKZPZNFmaJh7m
/B/KZFzlcYJjvTjbJUHlDT1xIlAkCDgK7BzoNy+f4/qQdZFtiSwBpex/fH5PAld3anUkqSOyCMhp
Ut8fBH0EedOihD7XPaREAb+foH4Apv6IqP10tySJI5X9IiXA+yujPsJwQ2ZOPBRQ51cpGtbJW0aJ
OhkfF2ImjpeDoS5QMYOkLffywp1TYThc1YmzAIshBDxQMu3wmv8wC5gj2SR4Q1EOU+HZIQYqaMep
i6FkjVS2R+wHD7tBnvDjRRHWo6WCW57bI6DA+ToZLBnyVVgIoHa+txCY7KRhr2nya7l0do/AfqN4
MngGWdVgPAcsbl/4HVcFJNQgQ2UakA6A8tmBRodxOLk+pgAGWJXYcr47DsNEaTDziPr3H58ZsL5n
PJ86KzA1KtgeS+LgnvxmOnjpsOh0csUDyHp2LwR7F32/Wp1QFEgjkFgeqdfX/vhtMEyKAkOU0UKd
25x4eA1O/vr1kahDZpdfdwHHAwCGDOFdwjfpMGue3TgozOinPgW8A6yK0PsNbu/NO2AaIwunS4Ik
DnPA2RVHso4O9sTiiJrQtGSJcLH3dwfWiHlQNtguf184z2sm5Bs69Hj+9YmAPqup0q7DGP3oETC0
ETsCIGoAg5fP+T0CfDOnQgU0GWF7gbux9u8/x4MwvB/UhUwEZzoIg83/yZsE+oaDbxvT/XuDYLIW
GPTiaSXtB+EMoQKWMZld/KkTgjFiutcNyuHjx8AaiTTTKJH3A3CejdV3VGD/NGyojAx1EHsNtKQ3
64El8e8ygYqvYNLZTQav6PGpuyWmQ7Bh2vb6ofw9Lg6hH1ET0ckf0jP+6mLwFzCF7wStieuFzy/8
LW9XvMfg+tkvvNKb/vjzA21pUCxL0LOOfnGgc+3PvXvhjA1//8cRkvRCTXvzw1eq2st5Dv/9cIN/
PPXRuV7v6vUfl94u3+bfYDO+nPpwmXvF4v/Gz26+/XCTb593hfuWXiW90Gp+v6C//+3oct/MAL88
fl7F22/uNnzvFHtW3smnKIpt9PbK95yYUw9LtM82f3vYPZfg1MMut3m3jbdvDyzt+xAnH9mLfjrS
0h7oPvUU620UVR/+axul//1hsy3cyDsaIfDdoadw6lk22zyGYxkcD9IepT752LwK4Q8HfkF+Tz3w
xTYo3O1zs9ulryPwMhHsIdVTj365fXa791/TPXh56gmunz0u/+2VH9gjpx74pnquvrm7PO+ODr7f
VZx+cAIivx4f+KVSP/XAd1t/iy3S9ohzO+xQ/g2P970XBN7RhHWoLU+96F8HWn1fdv61ifyxLLf5
e5P4ATo99eKfdkX5YbyLCb9++30eNt+nHv1yy2TOhFUei/MPoPepR19UPkcv3173d5LBycdOjt7K
7xyOU4/Lwr+NtvEHksY/XHnfkq98u6tiCB4vju/jQLI++Xy/KgSAmg50xVNPc+n1SX5cDgwHp2Rn
M3XqwVF9/sLe4cQXbLp9phB7+TpIgM8/LLf1LvReL/plLflOYDr1Rv4kY/7EO7ncxsM4/XDpcNWH
1sKpl365c6gmt93RW3GAKtlLnXr46S50fxz0gWUPS+DkQ39/3zDefj3c4XsdTiG9/tte+vGvVNsT
Vqxnj6fnuJL/LhQ49RYmrrslfqz4wxl+J1meeoqXdWYbDDfyOh4vY3Q4A7vEU8+wZin46fH/DY/Q
w45Z1PmxxgcCPyAnp17/xfaZ8Xkdh2Fw3iXA//o07+0kv+uf/ri/fFXtvPffjjfPw298C3fb/B//
BwAA//8=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series layoutId="regionMap" uniqueId="{6F07D4D5-832C-4933-8A0C-0377A0A3245D}">
          <cx:tx>
            <cx:txData>
              <cx:f>_xlchart.v5.6</cx:f>
              <cx:v>state_total_Recovered</cx:v>
            </cx:txData>
          </cx:tx>
          <cx:dataId val="0"/>
          <cx:layoutPr>
            <cx:geography cultureLanguage="en-US" cultureRegion="IN" attribution="Powered by Bing">
              <cx:geoCache provider="{E9337A44-BEBE-4D9F-B70C-5C5E7DAFC167}">
                <cx:binary>1HzZchw5suWvyPQwTxMs7ED03BqzRkTknslVpEovYSkuEYh9375+nKKkJrOzrtjTrGtNPmhhJDId
OHD348eB/K/b4W+3yf2++jCkSVb/7Xb4/WPYNMXffvutvg3v0319kprbKq/zh+bkNk9/yx8ezO39
b3fVvjdZ8BtBmP12G+6r5n74+H//C94tuM83+e2+MXl23t5X48V93SZN/d88O/row/4uNZlr6qYy
tw3+/ePfs7t9us8+7LO7Dztzm38Fm5d1Av+tP364zxrTjFdjcf/7xxcDP3747fDt/8mUDwlY27R3
MBaTE4EQIgqxjx+SPAu+/94mJ4piIhRF9tPPj8/c7VMY9/9p3DfT9nd31X1dw4S//f2LN3sxO3jt
7uOH27zNmseFDmDNf/+4zO7M/uMHU+fO0wMnf5zaEl4Ja/HbS4j+6RewOgcveYbi4VL+6tExEMNq
/+Gs2t/d1+GPNXwD3PiJ5FxITskL3KR9YgvObELYE2zyx2f+xO2V9vwpVC/GH6Jz9r7QqdpsD86c
vD1ARJ1Q+QgBfvQv+MEvcLLZCefwFEB8wsk+wOlfsexPoPrntzhE6+LfReulbz2LK0SecJtSZXP8
NP2X29QWJxhJKsWP6CLe5fQPAsdfG0rO2izaf/2xTv9+CKHoRDGCGbdfYiP5CcNCEUbZE3T8x2c+
hZBf23F8P/4Yd7AJz/RftgkfZ0hsZEv5PRiCkz3LcZKcYMYIw5T+tTP8DtxB2jrbx5Ds99k/Z66z
9X9C5qrrffpjXf793UbECeUMAgJWPwPeMywe+QaRHMCiT48PIPn7r6w5vue+DzvYcn+//He33P+o
41/tU5N82O3v2reDA+MThAVGWH1f7wPXUCcMSUQQP+APr7PlOBjPxx4gcvW+WJ17n4Tm7cAAriAY
pTYSR7mClCcYcyYVx0++cZAsf2nNcTi+DztAwt28K99w91CYPZVI+wAKpMW+u0/Mt1+4P6sn17yh
5xB0gokNWcN+WTFJCpQGMcIleUqb8PipSntKm68250/QejmbQ9Tcd4XapYlj85bJBdimRIhCwDqW
XBREMymJDWXREzQHDvRrc45j8mPcARiXkL4Pcv1/comqDagZP/bqGyR6fiKkDbGK06fFfln4KHiM
bCEAix+f+eQfvzTjOAbfhx1AoC/eFQRbM+XVm7ItekKRhNqLqheU95usIxCQ4u+M+IBmvcKQ4zD8
HHgAxPbLuwLCCUFeM5BI3lCqgSoEYg+QX3U8u4sTqRDHkn+TC+zHtPI8b7zOpOOoPB97AIyzeGfA
hPumMfXbQkPwCRFCMZt/TwwHsYqcIIahLEEHscoJX2fNn6HyfPQhLlfvCpd5Dsrrm4nR/IQKSqhN
jtaIkp0gToQtCHnK8gfCxC9sOQ7Gt0EHGMz//q4w2N4HIGHuxzdEgvATDhELU3m0PLTBb6QUSiLx
k289j1mvsug4Hs+GHqCyfV+VybyN9tW+eTvvINCqsYnEih8luRKD4iqBA4uDBPIKQ45D8XPgARDz
1btyj80+rsP9XX9/X7wdGKCfECmgolAvCdZjjGLEBtc4CE6vtOI4Ei8GH6Cxcd8VGot9Ne6ztwxV
9gm2FVTjsODPBEUJeiNDhCGmjtZ8r7DjOBY/Bx7gsHhfJcfCpH9R54viE5tQDrzqKKkCNYtQQTAV
fwLMv2DYnyD0T+9wCNX76lKu9mnafpO01vs6TE31dmGM0hNoItuco+/S4oEMzB/bdAJkyePK45Nl
/2ufFv/nwytsOw7X0Tc5QGz1viSVFSgq8WMp+XZIEXoiuADl8Ydg/zLvgKzCBfA1OLHxxMgOSMCr
LPoTfP4xmUNU3lcNud1npmjf0HsIO5GUCahZjjIym54oUMJAhvle2YNzvWDJv7bnOCI/J3KAx/Z9
dVHW+yrbN/v4DckABkQwEDBo6x4TH4EUYAh3IE0e7zK+yqLjmDwbeoDK+n1Vk+v7CorJHzv139eD
MTphIDZCY+R4US+g06gIxK7v6tiB1PJrc/4Ej+/TOATjfRWRm/3dPg7fDgzI9/Zj0/exF/L085I0
Qx8FlHsGrPnJfQ7k4V+bcxyMH+MOwNi8L8/Y7u/C8S84ywepnVMFAjD/zojxS1DUCVHKFpR+J2EH
oLzerOPgHI4/AGn7vsjydg90BWhyU71lDLNPGEjECg5WPvkFBKmXtSZGymYIHwSvVxrzZ7g8m8kh
KO+Lee2gN/94cPntAhkcJ0ICKygxjxYucLySCXAp6Kw8/RwcY3mNQcdR+cfIA0h27yuznN4ZUMXe
EBB0wjFFjNF/HGh95iIKACHgP8CUnwA5kMd+bc5xOH6MOwDj9OJdiWKfmgaC1htXjNB3hHoQQYPr
u0j/smKEk+JwvItSyQ+C1iuNOY7Hi8EHoHx6X0X8WXvXwo2QqhrfzktANlY2wYIAMN9+DlK9fQJd
FSJBtvz5+HnF+DqTjiPzfOwBMGd/vCtvudhH+7oBeeXtcIF0whWD1iMU7Md4MVTyIJERyChPuBxE
r1dZdByWZ0MPULl4X22Wq3vI8MGbSvtYnkD+FlLQA23fPkFwhojA5aSnnwNG/CpTjsPxbOgBHFfz
/2gnOX7g7Hln/sUr/sVrYtB7pJxwDLr+Uf+wHxv3QoFAedQ/vh9/+3NrjoPxfdgLw/+zr3tdVY8K
41vSKnoiGTR84VDEi5IDOvCSEQlr/j2RHESkVxhyfM1/Djzc/u+LUd3c180HfQ8BKXnDLPGYBhjm
SEI58ZzcyhNbwsEU9uOwxAEYrzTmOCAvBh+AcqP/o2PSC2vhRus3cvgXXLUTTw1H/D34HFy1U1CZ
CEghkC6eYtdBtni1VcfxORj+Ys4w5f9h9eTgYsqz+6o/bwG7oLl7364Pv/rpt5nDPeeDof/dwa+n
WL+8gyvGj6chnuWbxzc56IMc09WeDb0Huvf7RwVXhICkCRD4oXBBUgF37sHNf//4eOgCak84fQ+C
gMIE3C/Lqyb8/SPwOiUkcDoJ6jPG32561Xn77RHcgJECTpIJISmHvaF+Xuc+y5MxyLOfK/b9/x+y
Nj3LTdbUv3/kcJzz44fi6YWPpkoGuU8IoPYEOqoMQQMcnt/uL+DSOLwe/2+DLXuY4qmeiSEpV6Nf
BV6SDbHLchFeyLA/zW13iuNwnfLiDK7l9edCjcEqJG44CbykftU7XYHmULCNK1sUXm1ldCfjYJ7Y
mDkNG5jbtHJ02ZgVG5MmxSxoZKjx2KJ1XyVoXY0hnVVdXzgJa23NM5a4MJtojkNLeP1kek/WXAtp
5FkfR8pp8/arrYR1EXHsEHOdJJ+nYcwv4ijw9SCTeh5PWe7Vfso3qm+TTchJ7JAxuWrtYen7mQn0
UCtnGmy2oGVdLCaSJzqokX+WZpw4aVhTBxch94yvyGUTh1IrXM1CS8Vf+C2yG6FV2EY3W6O67A/b
Stcli8TWxBNbMJy4tSTXfrio60EtMi5vybSPLTbMqLB7R8WL2h8qJxnqSONlAH26dft4g94nSI9+
/DDVeewEymVtzpw+G69lMWxLZhrXGsp20wp8Vlhz1RvqBiO5tiLfSaphgWw+G4OMOCKiwVnebPKU
j4s4nwbP7tGqCmAWk78Kaj7OyyzaBHSyncjvO4fiKHP8IJ1n5ZbXFb4Y4jDVcTe0js8zsVQiv65L
gmZwsEirIKwcjNvAZUMYL1PYqG7LqnJVZf4urG3fTWSP5lXAQz2a9iw0bTCTYXAmqj7SI4sfhoGG
Ttb6oxNkY+5ORTqLaJzPYlN9pmnxOVBRpGWu4er81yzI/gj7IvD8pI/cemxqFw8R20pocTp1VSBX
TIuiGKqvsCynCofsE26COzUaf2HiWje0zddWULSzpBkLTRNmdqlFKm2aQHn0cRMSOd1kcBN6nUVF
fYVFtpXJUKyyRt5QuHF6KUr/XKnwXOa9XFuthZeDIEa3xs9Ou8TMFI0mncoscPOQyllmS8+qs8ue
THTFiqxctEHpRmRKnAzWbxeUOHXR2Kz8YcTrkbSrQhhbh3Y5eiULUs9EzbiLu/YSfB3Peor/KJkK
z4Io0ZVP7E0oROIZuyROj6naZWNwg1wbqXg1irjQcDTCdghF9TzsxGIYw+nTKOUmN13s8roudmqS
FwE1dGOxLHCiLqVeWI9kUaWqd+O4QA7J/Oq04N1ZFBhnqodiY7Weqnm1qpBFVpGa2oWIrFkp7HTb
ZFguo55vfT6ay1ZVqW45npeSohmNJ7wNC+ooE+PT0jSLKhv2HAl/wYcOaZMjs2GwpBox7lSkipeY
FnNM/GlRTVbvVYPV6yEAE7NMLCjOhIPJSL2eDdLpoS52q4q12u4Ce63yBDm5KXpXgJ/vqNlUCe8c
GeFsxkPj71TCV8guypkphn4OoTjWbR5nywGhbsfhPPWql/m6njqziLqKOB1rzWoYEw+WuF52Tdou
rLSbGTzgM1EHlYMyarlNIlLNgibejRTnixDHjkBBohOcbeOpvS2DMViGfu80eV3dkF5qKvtT2AxZ
Fm9QUi5iCM6ruPyakCyaFdEmCgfqSuOTRVtNrSN66WuBg3HO4sJLSbFKlpXIxGYK/BHcwj7jSVDq
rOLVhmaycUQQnMKSblieVE4YYQfnKnGM8YU7jo2Xq8ew04pFqLJSi6qKtIi7jZUP577PdjmzEq0S
4eWYnHeQDWgDK9HnuykkjSNluMWSwCuM+IrDYDlx37i+wUJTA5nAjiGaRr0hF7kwXpVTsolRNDhR
L+W8sKNwK+3YYbX8Qk3EznpJ6VmY0EtMW7NsopAuJO0vVNPXW1RGgRsW6ejKdpQ7u+l0UYz8tKoS
CFvYZTHDa4RKsv72r29/1EXASp2o+mEMUrKIYqSboopO62zUQUXVthKxcTjB/bVfXpiI2/OAF7lD
k4YtZBdtSRDal7Kkjm1rJhN+UwYk9prMGC9kVuiYkGK3fcxaeOpHPfgi9gbVBxsWMKcqu8kZiqjZ
5eSc2tIsIxOiWYqmHuJ60M9S6jerQNpynmTjBhsx6YSmtSthozkDJdmMtuOODsQjVX5vpprN8i6G
TzHEYVE1r1iJnCirmhmSJWTcpFyPceaopAogeEJsZnm2yoGOQB5QrfYRWg54Gr0sSC8LZW1woJZj
EyxlxtbN2IWOpexVx2stLmqcO1N3BS5kae4ng9vY+YoWOXbsMuMuspO1wcRypzFuYS9JiCLB9cSz
ee/7oVvjsZ+FI9kEQf3ZyskIo2jvWPzGGuNNjPNdh0WwULI5zat2TskgnJLHX5mAb0eJIhZrf7xN
mGYoFpva72+aOP6Egn09zlLMtlM2nlbhYBw/xbs2Ebd0ohpVsnOtNj4bbUl1Z4lM57U1E2x46EKj
RdrUzuAXn3mrMjentfGibDDzpmCFE0RDqWloKi3YqdW1X2LYe7rHrADyU2gbqJyOrcHXIy8/11Hj
4hqSXJYGOoqnTVHF28AqQh2iddfLPcl5rDODE11nyJ6Rgq8g6BW6b2wDIOT+fKzyr3kzjjM/pgY2
VhXoTMnKlRm/Hix0NY5FqeNBzCCil7qcBNNwQufM4gPSeTwFDqTyRPvSTmYoqiKvRunFxLLQqVmx
Q7gI5nIMsG5i2eqmIleGcu7YmWh13fGvkof2zDCytir8KejYfIibUA8hajyU3g3Mv8IZQCbRGGpi
+FrRfEeL2HbhBF7mdbJvdNZQ46BAxNqYcJ4HSelkVRRoldNA8xK2b1qZXAfoj8aSgw6i2TgxtMtD
FepCYD3Gvab2RYfCdYjsq2yiX0xfpjolj7Hfv2RkqCGIBtNMtfb5EJaXLLzyOfBEv06uQ1qMusPt
GY76ZVj70qnTybHZGHgtK5hGHZ3mRVLfhIlZxX3aaNrbeizJhS9649FwuEF2X8xklunMpo0WpusX
YXTWpoOlo77yt/AdABoCtasq8olMY7IFX+20pcZBowBtx4LUjpDTVZf2gxf6wokbuciIayVprgtZ
OnKkTtLLUg+RcWrebKwiXXQyN7rj0o3Bh3WY4XVhhW4PNbkzIUP1BA6rOwhZRe87wVT8wQfS6zat
Le13QeUV4+iRNHNaYdws8euZyq77r9ISsEebOvQwj9dlMn2llHxWaan7sHRBEL6zc//RSKWjaLyO
Hhckb5phVeN9GmZijoBfZglX2vfxZ8r8YC4y/5KHzZ3CDXaCNLs2DbtC/RnYf5cmvU5Kkng4tsXM
wu0ahxyYYYyJF4wPY2S3ToEUck2WRLpoS9ipbbzqbDE4AsfYiVg4s4NSaZG7VoiWYdLc8HiI5tMQ
XQR4XFRq8LKhr3Vpi0hbJj9Lq3Qj2ch10hN7bkUoB8aOuW4pvY54cspUQ3VUNadDLCYHsQGA7Vmo
rXAhWHgDDOl8sgDrYi9TtW6HKQFC2aWu3QF/SrsUIONA3qBIMKVbZdNn2UaJQ1JxXlX+H7IS4OlS
AJHD2U7ArixUmDoIpXzOKq24lDoaktsqrCftF+TLYE9Ljgp/FSfpemBAOKDzznTbBFzXpe1UYWVv
rG4oNEk51aUVqDmyPxtO/C3th4U/CrEcazw33J/Z3cSBwqTSi7P4fqgpmSf557Dz1TYZ+nVuksxr
0sh2SzTWelS4dQUkWXC68WaksFJjHxY6bROpMX+IEa1cOHc2usoXF1HaRR6XNXJDU6471lVuEztN
MQH/V1as7c+FjSsn6NJs2WaqX6hQsW0W07lKhmjWTzaeNYiPsJDNMk0EULgUAkJinYZR1Dsx8ETc
JsSVed7rMCq3fd3156QJbmq/0FkJn15O+W0NxGmel8DhmrY7x2HUgYltrv009kpEv4oEXXZDBiEh
w5Vrf+W9nTvcKo3rRlkGs0g+2X0qdY3tzxjO2WsxcuZYVnMZd13qJPUQraq+1BMCGqdKNWsDv3PH
MM3cxB9T3U3KG8byq21aN0/6bhtaqXFYlkKKlZkzEVG5xYwmct+EonPqx6qqr9XMSuiZVaNkXg/J
JxxnZG3T0aN5pmaFUwBbmwXCDE5r+50zQWTyJK2ua5J+ySa0DQO7135wRcvCn4Wq1p2Sd1lN5adh
kNU8Ghl1ynxchzIdHDRa9qpuCb3ccjRsI9n0n9gAOSeglu77YdgkaX3DRc5XiUGTDoLiFor9VRmn
/EZAYugby2sKH6JJ0IU6kwAKC1qyzQTkRh8/hFOL5haEZTRC1Vw0KHToyIUz1m3gDVzOiT/aM7sO
bosp4sCwue/yhnduPvHwomWdNgVMf0obd8rjekX70GsnyG5tPUHp1RNw1hC32iRWPx9NXs6jIHFV
2w06Aqd27TJMZxMHolkm4egOQ3Qz5l3hDN2w7Me4dsooqXRR8UVbVokGj87mBaxJwxR3ouGGk6i9
zPC9SechotPaKiGx1RmrL4iV2ouanuKpXoxBj72U5Y3jyy2kbLXsAmsZijDyINl4RHT3aRFZCziu
AQkqj/KZUpCWehqGTpe0ZjbwpHWLjPiQuvld1nbRJhV47VslOHZYLSZQTircDbMqb3Mo7ft2kzJr
nmaILlhY97qu+sphAmp1GU8aR18j0XGvrdp7xoxwp7LXZeNjXQ2qdi2eOeGUABXpo35ekiLSndv0
EEq+udnj3u/C2h3sCChwNZQzkdbLshXSIZhzVxVRPg+GKHKCoX+o2rwHDaXTydTSmW3yh8BOUwdI
4B4IAXXLoQycIQmyhYrjSudmCxewNSs/wRYw7hRKaz5tmGynsyH3ryPl34R+M11GpY+9OkT3VdQ8
CN4ix4LrRl4ZlZ2HggB74Gu2WySSLIExD05XxmzV5smuLgp2ljWrIZLJWVLKfIWl+Brb+ZqMUb6t
i3SuhgHPaiw/MWNN26rtL5go04VVwIzG5dgVGx5Ek6uScoMj21OWZJ4fjO2q8QeiESHFMjGT8LqC
X48SPCG0Ow9q209tTpM/gl3rk3QzxvK6Fr2a12MEIxPioa4Y11PEHrJMVnqsGd50LLnuVBWf+Yk5
lXndAQ3Ic6+V6IEoFjoJqiOPdr1apV18LhJubctBD6qamyicvFqlxkM20NRpk3QqWJUFHk77aSUQ
tXXcd/5ZOZaXKKazMQqqhW+RWmcTVAdVm3gW7bA3pHRwCwa8j5UjXRSZlcyTxyK+bsBriczHT0MV
O0lM3abzp7u0Dc58X1qn0lcPCA2Tk8fAMyOj/HkZxNzLcG85WCaFA9wvDq8j1F6jbCyclHa26+f0
LpJVdDkVaIubx8m0A5nXIEKshrr9VCYk30nBjDbIviiiCGr5psefR1osQFGY+SmkL2zL1sFRyLcI
VZMeUOZaht3mPY4WoVXOA9HSpcWg4jACtAeTj61LAuY79QBTzEsbuVbEZmIaIVDXA1TSFtLFkDWL
UrFgnVnlzragxE1VGZ9nHb9Oaondgth8Diu1a4d0OG9xKnQZyc3AR7UGGXMWUJ/MrToH+6bCYy2N
tsagjRyrYIsTej5Sa8fMhJZJ0nqJnXkJva4ZU2uosmwtugFKh4JZm9JgXVMz7ureDRgNzq2xdmua
w5aKSodOZeoxJq/yiVgScnzK1tAOnsdEkU02RYsaWmOLILeIl0MZAKueA2kcsRuQ0sxGpYbTuA21
aXm5k7idnK6q6QI3KbB/lRSLrGigXPGV0ENhh3oiKJpV9D4dilj30lROjKMvvVXdAEf6pIixHSjj
Ci0SyHEIl5EXGlF5397Ub4u7oC+4F5fD6MDZp2yluAk1G2ruxiWQ6dQG0kfaRA+8zSBjgUgRF8u8
4XsgvA7thdh1eetrDpncAcaRh8l5LYFtoXSfD0D/YzXe9WPDgPjVt/AlAoFubIvc9CDx+aOxdjUt
LE2LK6h34PtC02Yj/dheQplVg4o22bOA9LaHJiiL2qIcdrxosI4pMBTLYtUa0/TCHusvtFjlaUE1
b/l87Ke7NsIzkqJl0I6un1pXcdN/Dor7aGJeDiyAE/hO1KGcp3n2B03Zrq7sWuOOnisoaIW0rkif
6TgzC9rnrkED6JP+XRqFs9xOnMmn59MggJJGG2zdEvmHlas5cPHdgJIN6sR86KxAd0Y5udUAEU64
yyEx9SU7V11kaxvopsnIgsSs1kEIv4HU+5DYw7qy0tsM+J3uMnYexLYByab8HFrmKxRcSuVQVPSQ
CpphBK2WyVpLY0BfdpLEPMjUmaTva1ywXRoUThaHn9PAryEWqSt7MPt2NyooySQskdWS84SCCot4
BhrQox0yUwpUMJlB2IsfssHKYHtFTglJy0/FssfxA4TzAdaen6taLFlmIkdN0ddgKDpgs+u0ir6O
udyFII5DyLDvSt7Owsjc1z5z/RLKYBuB5pX25msqUyjuKVTvsWvRsJ4FYQsb1Edmz1vh5OUUz6K4
3Bb1wpJ416Um/TQwdoraMTjluY28qoCipQoLt8OT7wiGOiBKwQMrCxAdje9aSMCUYBPpoK8/hwF4
jZ/ubQQaVw9LyzpaOhwWawzs1RDmZyqAlxYprHwWBTDrwt918CW5OgPtrs39RVPBwthTPmvt5FGy
rKJ1P6BoLQ3CngKJE0SEKD9tkXKxFQYXUHJa52NQZAtgxSBnJEV9mva57RSGSJ3BVtZ+XOBlmQOL
47zyvVH50zqHIIyjjrq2gGgetkm+sRr4gxXTHra7XNUjbpyx4sZpYfHA3YE9M2pWpsOxS31G1zm2
E21IkrtAlUM3YtJfqG5EblnwDJhfXDokl5PDSzu87Ee78tIwLl2rz7dCxMMmTnE/w3Hb6L5Vvmvs
gXzq2ho7vcTdcoyTy7IakrXVyEgPmXzwgTLs/CQ/o60Srh0F9w1p/bkkERQRbdR5Sd0LXWVd5xT2
ZRTm0zyq0mXYRY3HOjY57ZiMy2qUVyqjUECFDbjNBPJWKQUIfahDW/isEqTXrIQqLOm90ifFfCTK
qVTYnzVhPjpjHLVeUFgPkPl3oD/EyymS5bLIYxsYrWlnZZAHK5PyFMqkABoMUzFCs2OSazthDmQo
Og9zg2d2lhbrrC8A67A4iwjJVxVI8l3ZNJvBmC/FRNipnfESUGp1wTp7p7JLWIrtMKF+UXG87BM2
zZLxoe1JvCrrttZtH7ReHITdTNTWaZKLboPZlyoG2c2MakY7cLKo3YmeleeKFjpmdufaqm88LJIt
LS2zrvzQ1yiNU9h/EdTwZdh4JZQhZQ5if5JAQwD4jCfjCNCU4yXpQxDRc8G8CNpeq5YEW4VGuSlF
dYZ8aCpwqTkr8kVZCuJFDafulJLzchTjEs5rFGs7lYEDjOArInwZF1dwqibzKjTakEutdRgO4ry3
Ik8qWc/qKN0EdU017lN3gEmlJQ020G0KNZSFIKZEFog3A5rZqfkMkvm6CAKkJXxFCVf5qG2JlwUE
ZOATBEQ69f+IOrMeOXG2Df8iJDD7KVvt3V29JekT1JkkNhgbDDbG/PrvrvfkG2lGymimu6ow9r1c
D4UVVsgVW4hv0nqfzS/RISifkMKq7GUYQl76y+qa9WKcjeu886BDehof5zl5jucgwMY0vkz8nclW
FpR788H3op9MzluxCLieFSGai8tR7l4VEizzLmo/eLqbAgHwkSS6qyL81cBYLXxci54hp5kCU242
P+6sRXO5Y6vq/SZe2FPQJx0un4XGin74mUfLaIaGX8Tw7csfvAv2ItvgyvwYJWD/4gdUnNrA9KXz
+QDrw1W9x5YfUhGGWDUqrm3QwW/67LYN0RfJO/x44f9TsV3vguy6YG4nn6E255mbi+Q6P/ZRRyqq
5xtbkHSmmY4vQ98fkUjbcjPo46ao5WXbbfFxyjtehHrDC+q86JIj9ML28suB0nkXofgMR1SLRE7f
ZvrJej+68DaAttDyvG3TR7957ozm8rSHM2l8EyPnQ9B0GidbC9Tazy3C3TrSVbcO9hotX0P+28zp
WA4OrZz1preM3IPhbse9YPtEj0K0XjWOYkNMgNict5N/nfzpN84jVWOfhu8VIw7sSRfL6H9EJn7K
F7KccFs3y4IdbkDnBqHlr4iaKMrYa6eCS5cM0SGLULMhiNGv8WOnGmKkiSOHx1qGLKjIPvPGn73t
7JtwKiHSDzu2xkMukdE4Ob9ohw9+ULGPqin8tYzxfIwzmVeJm9oXHam9ZNnaMLv1dQ7jUMwGucuK
HODaBe0B9F96XGz7QqBkj66Nq05n9HX0zFooiJqX3RnU2/bJpNH4CvtX6MB2zwPc3DXvzWGGczzH
m/cd5lK+E5GVtuvsycfOkozz8DxIpDUDk00/E7w3s/MD8SOD0IDhTB47etSkDwsZD6RkIXdN1y1b
ISe8p3VvXaWZgljWy1hvxopyo9RhXVmCyHIL6hli9NzO+ODJth6WRI9VMufdMz5xvO2m33rzNxmG
IgwfBdEmkxc96r5c18mWyRJvB7mrh4Scg3MrMl7o7LERESjojq3oqAy5Ri88yPaX3KbsWY8I0qKt
f2JUvCQKJXPnEpTT/7re4GylsAKdbaMiHqAN99iDLvPXIrdmuelQsXIKV3KItdKndugRH/bj/oyW
ieIFkfmwTVuhll0crDF3gx7optPkE9E4wQqypgjoccpC9k13mVadeFeEbweTSBSroY6QQy4H2uOu
yNaobQLEaUnX7z+ClmEVX5c1CJ8EMtDKkIkgRO29Komy4Dj34XUO2v28pprVbrTTccG2v3veT7jg
5Se0al7s5knjBHnOvalCShCWph+XszJaVJlexCnGEf3InA84rNZvoseLQAdZeTLPT/nMyKnr8xXJ
lu8/dxYuT6IQem4TOLBkOkf+LUqjoTZZ+h7FziuIzN41d0+BZ9rKGB8RzIBqaHcAHmb2mqj+Dx+R
WHM8NadIzH8eXbrTJAJd7wsC5S2lYbFYtRYm6f/Yabs/the6Fxa2CP9uQwUAeKQMDVToKBuaIY7n
aXJth/inIFmxW17uA43r3ndfaRR9kGCNi8ywrxHBYLSYE8TCvy5TppHJbRlHVupdTI0KZhgQv8UR
h+N0KbIVZU2Hpqte0vhk52PmB1fRjXHlAtScGeV1OqHd9IK9tM43h9wPXbXgbu3z6aZS+UmwBBEZ
Q74y0v2BCxwO/5OLDJJ3nMhzQF9iklfGn/YnhsJ08PePhMhfmZdPULzBRwQwovUTVqHP+kHThBVw
pyejtrsz1JRj64fVe8CTGJrUL2gQZaeO0trxsTt4NCl6BW7CphZV63+RJrgvko5c7B6YH+H0KZ1K
f9K8y07Kcr/63x818T5G5w2ntE+j67pE0EihBKDjJWi8iP5s+5md1TallezyHmc/KtMsGwDzmDPj
DiGhXw9suogA4Arb1D85WFlqEAsVZlvtfdHDemkFtqUZWSzbOf3UOn3NxZK/yBwVnAqhviZe2RCu
aFmCtsghUY6QnMt19Nr0IiGhcqKRGEC48JjQ0nPDvxY6+MUL1dV3qO77vN0Kb2Q/0u4Zti4o1Io+
NSL2I4GE8VolcBDoek1aUeL6TGevv6nESy9bMm41ltSKtsWLX1H64DNboMCE7ht4rOgU4BxGyh99
KWXrDlYz22JWJVP0z/akoblqj7sHmzNgb8Ypz8yvjl7UtN970slnpPvxG6CAEDfvJZM8OsSKZ6jH
opvotConG9nKCyJ1HIPlqLouOnkOHWHUGd50NOcFfhR54c7hwvZ/wnhIz/TRqst5JufErChGaLyf
poAtJy6wa1kBpCeUQfjRyjRDYWdumQdPCAYgvHvZMTCo0joxz6/j7D6NZ75XABxH2A/RLJtuwmV/
V/AMZ5sNrordSsoB/bW3D9ul79lpYSu99WPqFbPn00aOQ8lTkVxFfqNM0MbGQ1+3uhXVnr8zk7h6
9PefIVXyuHBcs7gL7r7Inxjqh/OMHqwQS3+ftnF4k4JUThdwTGs1xY8mNRgbZ7v2hVnIKAuRcdCL
fqZMeZdgK4EPdQdchbUIOlbtnfRBjmW31aHEhMQWjdLTAEJoQO5CsMGabjgkiHrKcYUTGmlfuQUp
zewhW+Hpf3gXtIw5Emwj+YXv21yJLVfoozx+tDzbUbEP59HCkujgFY8B+2u9PLywaf0bz3kpfGuq
kO5PlMTh0Rv26+jW7pBuylyU2YYycFe+6b+BMOtHp+BAJW2rcePtE18CUrqt+d8HOS/IWtUQ10Ms
3cvMp+Qg1DhUTReS5U6YziuW5/qYcK2KdPflITPQ6LOdwo///XEeOWq5LRPV7GXhjdg1vrGNlRSR
83FHLpRkS9v0bDisrTyJUKX3YcEltdPBH9b0ggdoqtMsB3OO8+mSme5Huz/gtTSzlxWbXuWGPbtm
eXe3zsIqQBqoUQD74iJteLR/KdH6gHtAqFCQUuiV9t/5FC/N3iUIlHbs6EBbzIEzz1yInivJP6gx
6R9CvbVgc+e9ZsgRDga2Uqo+O6Va2YPgJKzpuAyFzWJE0mxv60mi5kQwmperEaqOkS6iYUOWR3Lv
1nJiEGEHy2VR2XhdxwFrPzjKHr/Jl/Eha72mpRoP+/LTJ+LGoMhatCyrB0IwQKh/C4IIniDHUvOn
qUnkEuMg9UyBX8AbNq9jgXlye86jDAF9HICPSEkdeFrW29Sp0trpJTW5fJIp/d31Ar5w8XccHyas
jRfZ0kjYRGbXrRzWABzG0ukSbs8/pxkk5TSZOpQeeXakDZ7TQpM5u68JcoaJMtrokfwd3Cae8KUn
lzRdosNqzHTjZjyNEfs2P42vp5OAB0GpfzVr+KdrjWlst0EcqSbWA//dKnq3pEOvh1LobLvpntlA
nFzOArwkBD9+Ep+F1X6Zadh5GWu/aHW/PeVYOE2OGwHnPc9+9EjbgjrdwuklWZcJzE3qP6sW/NOY
oRZO41p0xFySOGCvPErfHodD1/L2K5ry2pqYX0UAJsHC/XfW1+WSesM1FHI+BHG7HVCVvnRcyKf/
/0fL6e95Nfw4OGwgiD4cbmfTXVOBFxYFGy9ES0FbbBTeMwDX5EXotAL6HilmnzYgEiXcPUGq2ENC
L95ySDBsULid/ZEyTAqgq+uLWmWd7UzchZXvg+UfqvPVJUxdf98j2Cv0BkW4tOvLNKErwSOWL5ag
4shYwG5dHx5XPV0igQ5Mtln4lPuBe1LPAMHMaZ31qxQagcuAhpt4sE2RicAxYbcUiJUiiTx06Ee/
2gjMFDtnIhmblsl/IdHPAnTRIWjTJt5F0mxD+wp1StaZVRIVF2KOL+rGuwuyTw8r7mRjBPwd7LMO
s6EyPfKopafZVVQWgFxDuHkL1PbL2oG/0Whark4Oz5kHVZiZDQVv2hE0ppUfpjcG1uHKgI2sgddX
6JTK7cHN4tsLWrS304GQFqDaIGXZo2HPpuQukQkZVwcSjNAaVcGQbrex7X4KJJB2JH0JAgpxDQ1+
D1s83XBTA91CECGohOGYclkmbX42OoYPwfbKGMEeG90xvJmdpJ8c43laa/hIU6Rr3Cx+9+KSCdxe
HwTw3/rkxl+LheYGsgE/Y7MXsGaXLYTSaDtdTAtvOE9QrC6smHtHRAHu8nvlLruzNXzrW13MSSbL
0Y86VAspwZtS/1KQthcYmv9U3EdXwcOt6eKZV2qcwjPGJl1Fh3Sp23ie601a78hDxAGeof0b3Vih
k5jd8EVb4hyJ8EXbbvnYWtRmWCXJnTJYmpVHFBED8oGtKwZUybc5tkPR+9qBgiF/w8zokppxLZN4
iw7dtqtqBYhSdKgv1LpddiLfFL7IpNxiLoqU0MpLRPs9EjiuxQuO/hLDk+HRJAX1XA/6mrwuC0Sd
y7arThjWJL9uIf/IoUZRvq3Hvc2/H0jVDigNmYtJn/T8kpL5C+X9ZZ5AwU1bDY8doBnMQw8dIA7s
mJkWuGE5O5nWeky+cOT/Nmu8X3o71lRtBwKM99VpxJejuqpA4WL1L61Zfsx4Fke1pfFf8NuA53j0
H3a2sx73evNxudSbS8y/zSKNgJMtpjXxKplJd1uy4cRitdyZV8ayi36vrK0pl+pZzO4LzG5U0jlL
j0EyItXokNN6FB200k/xlqc4Tkd6z8O95LGLLvsEtGTojdeM2p9PYBCnS+yGTyJ2QJ/Zmn6sA8d9
Zf3xh9p6bI6E+83UKnAZvcaWNmBqspjauD9D5tFqC/Vhg+j0fDVXLPZRroZoYWwipjoZTI5yl4wl
2LshG/qnRNtXb5PyMI9tUgxeLwrdYYHtAfmKBiQngw/KnGbAujIuoZ/7726mX1nyQzGeFJaG64m4
aQG7xLH6kuhJ7fi97eDWCkvqQS89UW+cax399R556TqxvxKiFM0BqkXgDDgYyB3f1QKcMoteVt56
xbpln1hJWYnvgXjPdq8tZIvqLFZDPcOdFMRl66WL3PcK5aHVBMC/dVHhwvA7XcGceZ0aj1HOnqNg
/6lm8wcfEq5gieIB4Vk7lHkcfoxef8+xrsEiwnvjc4ysn+D+kXDnnlc+lju8PMDhVUvcFctceLhf
MuD2jL21baifeec+Ns+7emBqCO/XMp666BAKC0pVhsWcdujio1U0Qwj8bH8byeQfA6bfEA3/Dszy
s/ctrgk6qCjHmwVQCZpwQNMg9ufWp1USOvzCiKBz0jus0db5b0tswbo+knyS9Me+bfdfnqVF+0C4
LGvsQuxTy25kTnpQLKI9sG5r0j37IDMNT5uen9kenNYtRaTA6HmdUr8E3YOjYUFyiVJvLu3kQ6ny
CWe66yTovwcJbEDBd+oqaNAfhj0pI6Xt/Wc0oGBS+8Irk27BAU8naPBcejgwQf/bgVs0uwz/dmR9
mzwsdyrG/6AnKyfgFF0P6qJH+TPJ+bwk7Ga7dD4TX/0DqKmPgVzWsxoycOgmPYw62a9xoJPS0CwB
6z12116EDgxP4NUuGvdjLOOpcEG/P0tWMc+98ElMVzrHL2NgumMkKDllaqq4xAzB4lm0dizn9QB5
0+y6Zc1G7XfWdeAimPtPabCc5MFiEq0DRBXbqWOTh9ref9587d/N58DdXxStG36EzosFnATi9/Gg
4ghtc+h4PUHyhuOW1RYxXhRM+oSgKrzgPu5r07mucHOCEw3HJcWChUYPwuMCK1/44aKq7lEcEpfc
bODvFXnEey07dzvihKgb+gPanukZCeh1Z/bkKWgo5EXXVvS4UylkIFbGDCV7WZyH82HtGyFVADXY
nwDWvyGSaY9cYz80iGumEcUtA34QoZZC+ebdok1NSL6UBvs12dsIhJTy9Yfa2VbM3UpL689VvO9J
MeYZcjKVnibMglT+Asw3Y3WSDnvdj3HTMexuOHwM7DXurCRMf3VITZp1ZRJAY7WiBqyo9G01P9r0
YfsH0pY0kyA/oJhed47WC8dm6LHPORpRh6w4U6YgbZi2QG6BGbkRqjaNjmJv40J4CHE22tJaZXpo
vMvsgukgBvPe75gNYTEsxgjtyPn+9rUHcRVo+bGn7iQnVCqoYg+cQ9OFvjZVv3hb6bXzwRvmv17Y
eZUX5Qc3BQef6nuc72c4v3KO2N19EX9cKxF6tpoUu+h+GhqGEZAC7N12pe0O42g3cRzNNBYqjp+D
2aRn0adf/TjVhunhxW3ZeY4GV3dJ2B0S5fomHldZBdnoVS7ag4NG41nmmDw6+6O4kGRPz/hs8jJd
TViC4OsOsTAvoeDxORZEYvpnOiWpu4wz8ImNmcug0UvwQdcgFX4nQAfuY2hRbIeHOMyu07adJ+xZ
iAjBvTjpnXNp6jja/vQMK1F571LYV0cWCoiHfg1+/4pN+6P313cxOV4K71END/XWRUmJ0avllA/s
V7pXOxk+OZ3eFx/TFEH0Bjt39iT8yy4L7bkf45xcp8g/A3/GC2h/LNK872Hg4bDHSsCh8MdX7TWJ
yWeagqublinG7tyxpkvFec8Bny+4RY50JkEhMcDwahJGjySQwI/6BTFIpE7xRDw08IiMFQpMf9jU
MRuDetTKVGvvyeOeyPcN+eLG8NN7EYwVGXkdiv01A9K68OktSt19yJB1t6utSO9eYzL/mJL5Ci5t
Ks2aIV+MEcoxV3qrbk8AqqOR92fO4t+JCSxkqURSEq2kkq3yygGTPzdncF9OKG9sBDYKzVQRRerL
pOot7Q1ULgEdguQxD+wfP5VvC1DpPosPKZKnYvG4rPE4sZJs2X3hCkDQWZJQVLEHfn/J6pR5BHIu
w1zMHMiSm8mU8WCfIV5fOem+oghNFtbBYUrTy744VGljWKRb9LqxniDgBeQoYZY74Y4qyQBRkKAx
W16DyP0h5EHB0hwXH/2E2E8G8StQsvjB/bm1AIBvCuPT7oSHZnflvGa8mrMZWQ8IJ4CIbmyipS1V
99INgBI49XjlWr+/YRCjvyW7/C9rT/1AEOeEyDWjgeLeBsQsp89Np6cg2oEgm3Jot6iOFgigRYK7
NxCjBJa5Y0kzSVHqGM2a5M/ERI+M6r4CqijsFh4FOqqiz86ws4c18hDe+99oYC6BkWcbvgkLGrdj
iGu3IW+Alw5VJNob2Rx58sflRPlWiWzwmnm231uUvs4pIL95QavaD5uEQsVQl1Nr6fQwnKhrr0oj
l6Z2x+nHsMm6/knif1/TCNLBgjFFJkIBfl3HfayEGzN8MliDAIE+l248P/5uWURL/38AhgcCjzzI
vqX7AE6A43mLv7Y1+JsGg0CZM/2CgcY5DWAygrJtrAMmoXpceYCrJRj1BAMBFMxtO9VZJPLDwABU
oGNGEpzr0qoF9qCxmyH1HKgz3Wh2HC19NVxAL7WopoiZb4JHf7fJB5TpwpMB5LQ4yQ6b4r8AR2Nv
dn9WOvw2EQOovTBVZP2TD1RdQ6445Z2o2F9ayedS8fhdtWNFW8wPgsAaJNAyGSnQ4snXqLCsLAiF
MmX9rz6WtFkTgkgzDg/4XuGxGIbpA5QhAj2BEHbZ4MCSXH6bbVaIFNlao/icDnwFbI9eD8BfiCEN
QFSQe9gNbZ/kpWZBta8+LxLKsWjRTBaxRofdjdWoBn2yO5MFm/bL3mooHe9vBGSoHHVwttK2R+qB
eBzp+GNeY3UIfFgT2kwmneo2y0NokuRCRuE1kY9phXyTXol73YPKKZMkxnRk3n6OCy6QtpiWMj3M
cxJUImH1so2iIMiLDuIee5u4hCI5Z2p8IrRLjlYlCdARD43uA8hEKNyAw+Che0C0GaYaAQUqJf+Z
UPRHZBSncKa6WiwSqFGwEpk9hU4busob81O0CVRU8Xjrd4BfW/tpH6MVIwFe4Nj2THoYLNJFdz/t
zn772Hw4qL8cRqfLnzHqBgQMDrUYW/gchTWImATQs8BQjxSAwbbdA43cIXZdcv9PxLq7dvIXD9M/
LEPjl3/IEVVJtiJ2AytQhPtY5gvue8xB0kvmRV9jjCuMwaek1Mjm1DD/TjYB3Jd0zaSwzNuO/VnI
/k+I9VU8gxwZobzTodT4UCc7toVp1Q349p8pFmUPw/BIgMTsj5UcATcGIr4jlMJlcflt04A948De
1hBcFNxPTsGHY6OtdNzLApE4gGxWuhHzRF6UYntcgedg+cAcuZIneBfu0ZiJDXX2ysEIRdI1ysfL
oUpVUZuiWjLY1TnCl4YjlFNQikp2CMOZrHo/TqoQdCp8EVp/hAxzYYfXMZDrEejxTdJsweKLLfpj
/5AEgLMVEKYhwSXKHrTMTgFm7v+QQH70K0DcKFhxgnh5XKR2Tcs0Wo/OOFWydR0RpgBDJBSVktc+
Jt6mrQSUZgr8K8zImJ98jkRFpl84nxJwjsDQyTxDogbmxmcswLgFno5JKbg4b7e1P1LU5fFc7run
sZJ33MVXOmy68jPATAGPC0wVYLha7pg4iMmLT9ZPsca/Uj3vOBviCLR9UIAh5/Uy3RKlbl0a/I6i
farSCfEFKtOXxLfDZRb0I9y/KG5uyx02tAGnuAuRfKyh9yHJGeStLRX1LY7k+bCj3q1ajtdvUvIX
E9ZzEXvmtKfm74gprIPD0ZNADhXCQU5KNDU8u/lrPlWZqpZuluf2nQrwAfBUIQhzcRaYJAagm/0L
2vweDoKgm99PnSbYl8NwKUTynfjzcgeM1HhyOC6PHV5gRMPFONkBb/KGtP1LpBcJqiwQtV0vi55f
Y3yr1HGa1wv8KDZFBko/9fzG0rivuceDir97ywzbBAWkUv02TxRsdYoEputkCxh/hspYu2pmt2n2
KHrFR40p4EWzhF9766/nTYPCs9zqagaZX4UIJUc//U5cnjwHQqCOhvHsMIZCg/iXkNiODA0wa5v/
DcIO4m6NntJI34ff1gv+KJ1jSAp7ZpJ5/4EafNrCWGHgEWyIF+o/fuYGqKvhPe0idQBrfqEdVkUX
rxjQwXlS7HH6q3czdGdg2rqdIt1I5ED7GP90GlQmIQwvD8dcyTuDIjhkDow3INxORF9+C03QxvSX
D5dMvW07Kv9lFORkpmC/rxFvDMdK6wcUsP0ERzRj2BvTPMD1Z0VBxftrFcDp9pOIj6YN/tMS/yVC
ESCBpuoyoDbOWl7DPKVVNCCMf5SCmG8lFveDr+OkYOnq1Qr+9pQeYmz2BR0gTEybfxIa/zP5IprR
PrF5+lwo5pW6FRPuFDdEm0JipRjFMxSpzbSPH7nK83Orpxq9RQvSIv2ZRowVan6kP3259PtLqkPc
A/nmP+XEziCt43qJBtPgLdfObhgV3fMD4hN9GrF3XsaUvAwdTknTJtiVhp3WawcYrg0QNLZuxLg3
AV6Xfs9W5Giks6O/w/PtegD/nWAabDIYH3H51HjJ/j0P68kXa1uR4HEHZ1iUxJnT+N478IhdQOl1
oLqMY4qcDM9BKPo9Ro2aTLfYSVP6BFMcJNBvC0MqGvV4CTAPwCqh7/Bchn03UY0uCfYOWDc+Vow1
DzHGp0LxprpwQ5/uIUxFjNMzjV+JqSxcBGBRKVQuepe7zNf+SKW6YBzpi6pWnxQZcTkmfCpFr1EI
rWrwSrAGAJ4/IubjoQxiM8XItvM2Li85xl0qLjC1wDCTvvd6P/EO6ZkjmNGj1NZewtsSXxFTS7u6
p51Do3owg9sfs+ctkgkJ1ZbHKxDygOPS4v6x0mBklq3PA5RLg3lxVrnHqYSrfXItQ+jG763/39wj
qGmXoKsN739mJvGQZob2qFB93wbZO8wFYZJkRMjUhOMQvCV4hsI2qOFphuyawO6epqEFuiDhNyYA
yZtcyWkZAoeFoTnG60DlY/iDQ2bSJlBGnYKx/fd45upbCDHn7W/DIvw38QPtzfaCOLevk2nH5tPv
TUxk9GbS+cFqtOxvikGEsXvXyYAhMM2TYz57z1YgBV/w9JAKxDGtck0xREO6qYEwQ0a21AEQgHeD
QZBnmm0vQUB9PLmDmzOP+V8yhrxZGMiCJQ4AJHHU+GCdMLWIB4i8PiCMIJyP0qbPVs5LIyhd65iJ
bzysgGBOywzbXCiSaAye2vnC+w0XCYPzpcra9DnL8bAEhWdDtGxhL7HB+WAw4nIwHfpvhMTI9VOj
jjl1f7x+4ee098pFptHbNCQFxkwOQQI4e2YjL3oCSiU0vquXeDq12bo3W46HP6CS4nVv+mKnUXBs
O7Ryq4lJYxe4YZY4v3GzubYOYzyBwRA68NDtEs3ZUNtF3IIRkUm45R6Im8AruY/DCGW7LOctmwqw
w+F/m++OwmBAaGSEHBio73KnOXkTns/qdsfgNSAeZLHIzI5jkmCAJJr1PXUbKEulYjzHAoIWxBz6
+8zWO6DZAmd0cuuXV0wJQ4xQvV5jBBvF5nGglSFAA9UJr7KzqjK40peOiB7NwbPRxq/mDvo1wBgu
Js/8OnPum5kcRzSwVjUAoXKilEuSNcMwvhkNPTzv8X+LBzEtBMZB17AZif1EonicWPSYsMZTMiax
ycr33PQocejBP3nIPs6qy44obDBaah+bQSAQkOHsCOQoGteR/riRdzxWJcKwMxgRso/b1Vo3lOsG
34lipmCB6n7+H2XnudvIsmXpJ8qe9GbQ6B8kk54UZUtVfxIyVeldRGSkefr5eM7FvdMz6MYMcCCc
MipJNBF7r73Wt917m+wmYmMEuX6eOPJWDL3C0zJKhXwzNJxRjNKXlHOtAghRBY95atJH2SQ6I+uB
hjJYdcvMiIGwSN9zcXWdzatPWT85qZpt5navQ+H0JxFMyxFlQDqWd2rtbJ96033KFN4EPeTOltZr
on/YBt7ixB4Jn9Rin43fFvep2o+WpiMj4NU6pzoanGNNE74ZMAREtY1EE+IYRL7CP1H7X7prqPnJ
ZCPSYe9i7PGKwTnbE3QnFVhQqy65c4i0ibhZ62OrjDrmoPFlh14byudChF8W7oHVEJ3cxOmPw4ii
SWwNIZ7WLUHLScoWt8u2bIp7Ck/3dItMrrKcUbmBWw9jRrFFnz+bBunmui8XLouC2TIjE+ZMF9SY
8mhY1gvq+RRLmT+SiCu3/jCCJZF1bDAEpLbq1+Hc6WNezuuc8wkPb/NDjmm1d4X9bpaMny106R7v
JGmT+lQaGXWWV+kNxAm8+okXpwHaBu9wuXJsMmVlEnw4TRIbeSF39lI76OamucPEJg614l4NJibK
meHqp6mpbko99YtbfI2qeJE293rnmJiISQo3qb4DVPpVZnTbmsHQCiaS2jHvso7UR3QHBFrVZJDd
FqrcMYETK1O588klur8be4NB11SnEFPQJc1+dC/ZkBvrwR3Qyrzxw0V+BtKRjYTigwRNyCDDIao6
7mvvNYnk/IJGOBwaS5Lzn/GoOuRVEXCd+WjY9D106WIlfU+ejC7lCOnc/DHKwk3UzvhK0sWIo1a7
b3SHz1YWHQrLN5+iAcdnxyCAEsa7DITW6bN4xeQ846QnqjK2K2t6KsP0K+qv+eSHV+0ybLMj0cRD
koFK8UxmErxRd52BO8whkXPIEXKK+8OlQ5qzcJwlU7YJv103k6bRwbIqi4xsK43a2kD16JqpQtzE
b29hJn4WBeAFrHvKbMzXUGOgF/fpMaSQq/KGa9OENcCepImNoP3FES8uiLx3p/U+HXuHaa5AfhsY
8p8Dr5bPU0ZDt+ig2tKO3X0JHhLk4s87jAbtptII5DI0WqatRfWsg1wyLbOenMqrmKWXjJo6qzmp
TC172gY/dKYXKtiHMPntwZQ4NFIu11noZset2f39KvFm5+LgYTxYGf1DNC8PNaSVTdNAlBiXtGNQ
Wq9CuCLPo0MkWcv14GkzbodAn2ZM13ERFIyLwmDcejJ90AqfUR1KYx0tnXHskgwVflQvkzNs/Un2
azOfNpMfvSb9Yq8MzEDrKMvlWabeS9m15yAvgxtyBTo4cd+srUA+RDA5JD/+YGETw+E+xTVclHXA
7P5cVPp3ksUTb5OjObnRsXMy6qssuVhjSzUjdLQyqvRslBOJpYx+LzVETvzNeNVq7C+0e80mi5TN
ELl7GQs3OTJR3NhMno42yWDnzispagzy1n1GLhdk+iIcjkbPYB8ZscsEzVhFzKwNMd33QbI1OsvG
ddEAhGqcEPm1eBzMKThMibLpQzJBleAna8rKTTUMy0m2P3s7Gj8MsaXUJ7MMcOIY9bQ6SnvGRhRR
vpkaM11b2JuuC6LuNIEGmVzn4HbjquQtdySsd+MdV+3UrF6TcBoeTEmt142jXGVqENtmRsTKieyt
SfI+DiostzojBqKtud64lotP2TMo3s1sOTf5S9KayRmcknF2PEKac1R/z5Pn3gYHv2CYUpppagak
pIKYTj7gXA3Xhum9NB2uZWxSm1YU33gCubu9VGFP7cmHzb97xNhMTIhILZ6aJOBWwH95oH12kVnc
HQSTXZFMdJgM+2BpTT/6aAxXXil/ybu/RpgB8iXjr7/+VSWmeJYm89EukTTt/oer9C904HJT3u2Q
5uCZZIB4Ww+9W3GMfZNfnN6FFT7ltM5zT4DDY4LWlGW1J963z7UhEVig8uiWm86mlCPcLMOC2VCI
RlIX5Bow23X4OTqCYhUjDjszGA7SGwnR6nh25kOPAz/mzFlJVRxyK6u2lnznUs4PNgOJh54CpLbd
H0kbYzq0cVXO/YPfjR+OhyjVo+UkieLzcQcEs4/tPWkEfmRVU0PAESHvdiiG1jy0Wka7wQ5PnWym
H1lTcwjK4YUv3F2l79S7qMvn0zj/ZKI/HcfqfqYJj7F9nT8bd0oUmfB2pQf3UHAacE9XYIZso8SE
15OvM+qdrmS+zcxNlzVWXOYJqkstrqaAh2Can/jzCOUL/1cZLRB+LK4MXJfDLhXfHu5iH5tUN0Ti
rQsmQAX+ycf0txptUcX1Y1/q9iWNppelgxDBpFic4IQdu9Lzj4uRvhlDX54y/m9Vd5JU8FDUryJw
Tr6rmHEF1kkKI3oak5q3CMwQxo3DOQgEJIPOa9euYZ9A78jnhkNeuZFxGzIaWoZVpZ/pc19Ss9Vo
/Wk9OaQWmNwy1fuoIwoz9v1GaylJ8plAJIrgfsyokSxz0V9DbVOOYm7ceH5xcWp3uugh+11kqT4E
sk8oHPvPUfENYHatL3PWUILkpG8VwZ0jAdp2092ju37tFFuKu+pipTnRqSIks+5U6cHFDc1cOL3g
ZTfOLepmZ5EWrjxpXYua5LFXZ+5aJ169S+mnz83I91o67uNsTvXNKbMdxmaKwkB/K6sQvBz65hm2
kbdj4mDslxGo3qTJgNcoo1OUVnEB/+k8YgzWRZ4cwroM1qLGJZXj4j20ZheD7Mk+3VAkBLXUn2jB
UjpIPzkkhoUnMSrOfvRtpHZ11kgfl6Ef/vGB9MLam6b66Gk7OAmk3L3d22eOV+eojBYVt7nTqoQH
SMvof+RMu40RJgTxr/Ru07uIPLYJJX/xFSFOkeovSy+/lREl/sAP2oROg8ELpb7DdBXMrXkqnQ5r
o6AJCxIBJAt16IV0d6NRMrsKJ004Rw6SoXDWS9iVO+srt1y5NfvBfFe1iXO9KjmcwIaQ1Jf7UigP
pla2c3F0YTBokg25IcZjfRccOBHeCIP9ZBA1I/A3LQaTCcPuPKznwU5WxrKoR3ui0Cwsps/4H7v1
XDefIRb1YRibh94Lithuoj62O9h3TMvJAnR7C3ZSlVcScWkmoj9Zz03empyWNuq0BcYwQn3j8Q+Q
iUq+aKpoBs2F/jikdjMMU+10E6q16d+tnmh/1tJiKyrUUXRZgTWkyjFzYgcinRPuCj1g2pXdzmlm
3uD1Ji9jDInGRuuJENY9DO3k5a76HLAV7ku7wOKQLhynJiCe1SgZBo4Z55KyHLg0c4YLvB/ng2Yo
eDSz60K0bzvZjl4FcM22nuWtXRXeaT0dACknMf/+kDautU1URmaGY2FdlyAkzIYZlBHeaUEhkSex
fCs7mV4mNR8inqKrbMjBU9oVfeUfk473QQl+beNjpNvycMxru3uaocucUzBuj25eT1Ax07hZxIQb
YSEulN55P1H3uXSonBxw3rr6YaQesSBBfs/MrflkDvZzy4GyJoGTrHWaf7ckVdZBlBiHhWDhGpHJ
vADZIMU4iFcnsH+Mg2sRi4V445Ewn3trOTnJ3V4mi+Zh4NWLLK71Fa2wgLhW99tAqnHtDl15++v3
/vo/tNlj3ujmPCsJVqeI0m29dHeOTF/BaSTTVYDCwFkXTw7gJkaD46Ple8E6UWKmn4ONRc6S+FjX
nmaYRJ7Tq5PK1SkxGeSkKrWQXpli0O/MUzU8Lgyb7MHMV3BLCUg0afVAIr58KN3kx2h16JdKyzOo
pVvbzHpPzHPcOcuErpNS3Sx595o51mvGy+VRV+mraLyJHGqKALnXue6uvLHVz0kG17n8pfIkPUd6
utGJ4nRtqzjVc4ORbh6JJXre2S4y81wNyauAePZEEeM+cUjodUPaHcnyPneqARz1psStXouvcGgI
utX5RzvDCMla8riNbdnoJCL7Ic1vr6+zS5IS/gi8jjO5JmRs6bcqCn8kDuZMHomnhXjZqvCpEoU2
2pji8d0dxgJsQVHH4F9msUr96SZyL3pou2JZg0c4IJq7p78+TIPSa5c29yR9GWG2Ijq4bGipQU+l
9Dre1A6b0Jmr7RBCdKgjKsaRzvQBcoM6dMTEN5VwnkMz8F4DT5+J8ZPo8g0MTh75N4ApW5mOePkD
NAMAeNtujivys/vcVO+M2WjoyhJ4VLcuytTe9CCVMklGjuagyd6HQhsnX+2jUvkxUNpHYtMFeuc1
jIoXrM34G7kWGgdgIxdkYcuz7ZT2CbPdL792Q6yk1UUXPgZPdaktPHOdz8DKP5bQvT7a0t1W03rp
Hcz5S1oz6za/wcx8egK7tJGghijGPmd5qIsZIS0E16rukhdT15rjiBo5y8vsAU9Zsh1RtlfYsSEQ
2M2GbIGzsXucH+2SdJskEz/ptfObVHST0HY+w3J0T56euebUeASYOqybgTtWTwMvo+HgDH71VkQI
zYUbjb8q1f5ENV55U20dg6QO9nryn7LKnb8zZLbFGNSeDG+ynnKVEbXtHfxAEX7cwfqFmhvciry7
Ekolj9C6wwPPQ4nIUjUbL5xogEU4bayondYutoF4stodiqL1Sb+Exsnd+CDqpD8rGwSUUi5jTO16
l9TfJddpWMTPOiQ0FyErcyIwhcxK8bmk83KZMuOFcpIqAd/lU+K4hG9kKjcIrAJQU9Y9GBIQZDCH
zcU2CFH1edlvJTbMzWjJXRdCJ/TS6YA5lw5FY9FVzeSvHUg1G64Xc+OOMsTriJnRF8aRuJEdTzI5
z+my7EvtL0dSOcBPiqDbz0aYn+EjPYR1u1UUPN9DGXwqDzABNlBvE0S4OjVyXOx/49HLVmXurWvp
GDfccc91OTkxTRSxujE/9igJGMTIpg0lulnS0zQXvVqOouo+bBcQKn5DUrvWaWib6tkonkWi8qu0
JMwzq5xjWxV3XVa8VFzR9QREJHfuP/7XuJSStFQvV63Hu7FGnV+F9X4S6mOM+h8z/BKfYE6r/7gu
GEo5t6htsDcYvkWMKmv36X5iM/skNQYXal5z/f/VCYcHAFqz8h8jYzRP5oh9KtLM4/M2sm+O2gSw
Rh9lFx3nBnVUcxf9tKJ5DRAtPc+J01HyYd7sgqI9taQwVovMXniA/Qfuhom4kcz2o8rzDRgR8j59
t9VRX79MNY9JU+TnUEGCVVHJxGOp9+G4EJbyY28AK2eVynpeSqTGecHibUXqB7HUQ4/gnY6N+rtQ
q+e6PHvyFlZQ+/LQm3B+do+taNzNHHrjS57x1Ahes3HUwEhkJEgx0PrJaa5BfaqGYVxdTNM2w9m8
Rajsia2nWK+j0Y79nDi4bJp8Z6mrLA0IsEs9cCP6+TGts69yPNq2J9ec2TiqfV5Tyj9ORPk39DY+
FkizO/bIhEXPp1qm41IZLsPG8vuQRAjmI5ERJsh76CnOeG1ERG+TknAt/WhlCywzi0yXswDFVz+p
Am9F1xALbRJMyho3/CQIUdqRhKBIA4bSl+Ycaxl9MkfiVAqDGp+MHk/Ge4l323UCIBd5FhxRj19L
GfbPOMIoHOZE7ephpEHX/rG1Bbwe/2GeHJxhhfEIADbbpcSSqbWa6UhdsM+S2dp1BUEeqgq06XlK
TotRnewIIkKPnWytEr/ZW2NUHPvCrHd4cCBMCOOgA7JtTTNsvaZMD56TvmZVBS8Q+XzT4dZbKMXP
bN1YgN3QsuWem+6sfubQoN/v/P5cifpodHgYZ4NptB8NT2aYx/PiROe8DUoUqqbmDSQOdrFMB1ca
2IeWtNmqZOhXhdeVZ5ECemrKG3i8+jHS/Z0yVwbboRo/PD34tyydQ7QZ3nSiN6Y45yXxYnkaM26P
Tb7Pq5R0QhqsyI+SIsvVtHJUae3xSONt8dO7Ct/JNckVSnEmwHHtScG8uQddkeJrGY0eREolzI9O
X9K6vmbFm8pwXknHfBRk+VdmMIxbOKKeiMk7hce5/u3W+OpZiDhDqBslA6nx10RtUGJqNUtKvFb+
oFHtDk7ZGWsdDrtOA8uUxMUayGp1J+ZVz0wAjMkYbMZymA++F+3rzqoOZvCO0MIVOkZbIkvMRev6
YNr5V4mvRXaiRWfJiueaRw4QR3Et8fN1MrhAwbnpu6PR0co+mAA+OhacI2qD/JszOzlOfXIdarTO
ntkLcQkb5wJFl8k1evEyeOWV/BoKTPDhqWBs19JTMnfNeoab9ViKMxBml+l9ZG9b2Me3SHQWhIV+
3dJc7pNscDYulhePJPuhw+yHc54sgeECJNSJCOMo6JNtkwmOEZM8fGQSOxABzljAMznh/6BRWDUF
rLaFTODKqCE84FT42alkzZg6jAsrMdapV843GQTrMArSmz3V3SZj6ov+nW/tfh5fkhQaZRPaX84M
J4NoPrRNv9y2npcRfarzTSBnUJml9N7bZmyOS+/+waRmbYGy4isMTfM9Ihi18SspD044nbTyiyfk
reegItk+Z227IZ6q9rlV7RMzMW+LVB++oZKdr4R3INkzb4MJobGpyxdTPvNut/ZBjw8V/PR6yhL9
Pg8WvrrUIgDr6CEeCy//4Zo7DKfLYZT5OwzyvbQMeHNdvyOahsMuzJZNdTcPlvjwyI1nPZN1i+dr
7dTpUyFnKgumjL6KfQL8RWT0WCsw5IB5TTcKfz+QqrakdGHggx9wrIHDg8dDcBYiMlZyYH5RGNaz
GSb5KYr4GX28REPV4yUwq5M7Q+DMnIhgTQ42Tk3UgF15dcb6dcQCJThZV+2YvEsvdTalLGPz/n4x
GDd4TvFLm42xcr2cqIf46m07jM0cRbDvs+1QYB0qE1yIAQCrDWpmAyeV7x7QyCsRYGx+S74HcEU9
ErXq5njJm5klEw6vWty0Z8fA3GP0H2OL66Pbhpa3rWDwYlMUwNILAUHYfW4TQcIyNYLjdP/giqJD
TyOh3XPaXSNGdDt/EH+MZlanUHB5l9I+z37ykfUFMe5l6HeYbn6UFtiwtEognMjmMhrMJO0sMeKh
RleK7PkqBl9suZae50aRemx5rY/ZfKwEHT45iPMk6zejy6uVntNdWjHYgtiC1pMZrzJIFJIdGRao
R3AXc9NdE+Dvbm3g8Faskm06OWZcV3YQi7AMHlLT81YZObUVWgWNfKdCZjOfxRCqm5IIBIp/sLQw
b6wIRMWGTqCpVedI9GrXJyFu06Wvj+Hg/qycLjsDIXsOOgfPe6GfCZV+Nbx/zMkRF15XuejxTZs4
Se7Z6ZFpCsoggTEB1g2LtXtdemDif/3flLNh73/8x7//YwnIf1pj8dV2WFjSTP291eKfv/yPl7bm
v78+51+/+e9f0//8168u+Rc5rfaP+m//1u53e/2of8v/8y/dv5t//lt89X98d/c1IP/pF//XTpL/
YuvI0285VOq/+MP/x5UkmNJC2zX/27UkuLI+lKIS/xD/3MD811KSf33yPxaTsNuS3SOmF4YOUobp
s2Bm/P3XyhLz32wPtg8agsvaZe/+J03792YS99/YY2KxOB4qnBf4Ft/LPzaTsPYscFmWDdaD3SkB
Cxj+fzaT2MF9W9p/3kwSeoFrWxF8vIgdOOZ9c8n/tpmEu5sLuwCtSVcFfs2rMD4NjYjzDBKEHtr3
fqZPmz2rPWQ3S4CGnzLKFnxF6Yk8zhNELa6BzCpevWh4FNnoXGY7c24u8YRFiu46jOOxkSp8GCE6
nKep/ft+LGz4rOX4J/KhwyXeYvFPZs7e6ppPmBAhASp8yLKyb4z5Yod55bkcHXCJ3JeEyd7ISuwN
/yNZdLhJBw4EccuM4trngB1disyk8ca1+Wf2II57QfgqQPrFTsdQMoBwu8u5bpMBV0aw8ETXc7rN
fER+/5H+HHMTkDSAI87PLsfMlf0aJizSlfsDn3e1swpJyrS5+BMjj5IAB9YhPExtif0bliQdN8E2
qc+MY9/gz25FvmADKsmhZQtcmkafxohwoUKEivoc7VPQAM6/J6zZYB/aNen2V0uOd0verunTZJeP
3WvQwQuRlYPjkwbWJi8daFzCLLHgqJM4ks2g/KgKEkTZhOfSru2TdxaJj4DvzxmmSXUldpkBZ2//
FI5l74TYVE322w5wUcP1FmsuEMDodLNg/oznUPYvCYkARKZ6DXmhPZsJKA5O/Nx9aGmgVi053WHO
of3IeWVSsU+irYBA2jaSfrdVThvsUico1l7kvrYKjWxwq4BQJfmiGRCQw1aZdMLJF7jku5gFBqvS
d6i8MBRWDr2l7MUqS8gAdFn0S4hulZflB4bMZaUlcdQO+gg2zo3FS6igP5P+qnZxhTZqycFbTQfI
WyCUyvx9cItygwULh2lGdcUeqBT6MwKnwK8eT30THYbaf8/y9lBlkXmc7GyjaOWIGbHlZeqnm0nr
s2m1Y+2JwavYzoKzTlr9yfvjhbuZ8t0Ur33ZZRtmL+1TkAYgeCJysDB8/DpGKep+SR7xrPe6deBa
yYdMH6kGX1DnUoY9L75pF58Ep9em1/Yns//QaYIullb52inug3xnKE9gaz77BEe7kTGEIkFFaN5V
5BEXoDZ5liZ4lLEFBeR8IPuk46ma80fpLrzI0yB7lAvjnK6By+ck6UIgqQQBAhiChCa2o6QBhQu8
k1EpD7W2mze6xTJIrFUWQfElSB+Hur2Uxb5qqq/8zqhigpLSPIe4lyoH3Uj8GcR49UMwSzxCK+G1
myDJa3pRG3ekOcaQ8vck/CHAo4ipRrnrDq/8oNXetx4mxnODRZMDzZfdC+QZa/nSL7CYO3/cQ0g/
Mi8ZTwQBMZXk1OC2/7MqRf6UAA8UkHZjckr5ruqpiJwEXDw0BVp12d7Mma/vB0tDh9m962ygGIuG
97AlNBiopfrlMV1aJRSCpZE0fAVzeiiS6Dlq3mvyxIOTFS9OIV3iUkuxNxk+nGwbuFeqzpKDIWjx
05W92IXC+IA4CE9l2kKFQLSp0wILS32uB/sIdOKhyJn2qCVSJIvuizoaxYAcuCzLHdZzSlsyteJt
KQrw0Yc8aC+TXXEIsscJsg1UCD2+9ZRLeyuXwRH/44OBFnWGxj9jh2W40CW7SibeZYzGp3pO8OLw
zEXB8JCMR4fvbjdF3leUFSmLS6qTvstXgehRhJE76EOWveODpwbotCHffrfX1uOhrUBrkZQ+MXJ+
LiDmBJa4dkF/LIk7XbsuCljzgNtnYm0KUxFsjZUYz07lfhmjPISm94qmgbDHHBTI9wkJmEwEpGkS
CQ1BmG9nyGhogwYLAvSNdWqNOGmYIw1Sr8YIc8AC99xT/bYY7zs6oqRY5eJW6NndtKgH26RZjl1U
IRPbT03T/RJaf9tTeYFv6ZVfQ6rMlS0rojzZu0lTtjjO1QobxLNIhGu7UG48ViHVPWfWKezGS+Ok
1Ulpi5+8APowWIvcFANPg+O6JH5RLhoYcYckTd6kRnUYGIuAGydGi63w4Kb5cfCBOSmZfNOA/B6n
sSRO47KzoeIvk7ekdISZMJO31BBDkYFBrzsAUZX3vWCTiwYMxOEy/lEEJyeLbJplP9EODTuJd3Fd
MBzojPHTrfo2DhqffxOPa1Q4LApImZq3CQxn1h6tLD98ReJzYr9GOEmGJ0fivLSs4Y0MDXDUYUIW
zldALcaV8nFuloP/UhNdOGIuOAVGH23A8uZETNLHNNfmdQaHtwYk2MVNlrMsBIeOyZRsn2jPO7Cr
41RZuKUib/ouHcav94FY17XumwUdEBLVlP6kucuKq2o0ZK62ehKj36JHZdOprZYnixD6b69G85oL
ZGECzFvTYKqVu85x6Ge4BcZ461Q+79N0CnZRVMhD5Rj8yGmhd0tA6qeLPHhLrXd17x+se2Xs8PTP
zXsiw+xFySHW1P/0K9wVgU2vB1HvFvZNdWqTlkiGtvWhw9CDIxVHvFs0mN6r6Nwhua577fn7xBr7
jeVV8k36tbUtegm0FhLk3hc9Cq5jfmazRVIv+91FBn4IKJFk6iEUZlWG9yHs523a0lSSmtliQCtP
RtWY5yYgBYCPe9hzUDmnYPb2Zr4oxgq1OLUGOLckik5L6vzWi7sdMkYkxaCNvdlanE7zbF98kp+F
0z5FVr5cA/HQW2o4jbL7ZhRYHLnmABT2t4ZEA3nK8rNGaTeX+hl2Avd1efFF+iCH3ts3OGZ2Zk3O
GzP+aqmaC5dG+mSmBB94rLe5qv1LIjzzBk/jp5M1HyWN3M4sehBMAxwcnKIhqAH9bPsRNE4Jsika
lg2jcIF7RAxH4ADfCJjWMu3b++W3Lh2DHI0l3oEI4tzRPCatZ63sIn3P7U5sZoMWjlj1pgwE4Z3M
sdlKRWyTQSB+/RB8pWKkQSLGNwgT43QbEpKT0AXOwVCKjQ2XYa0xPUEQMT/JdQw7N2RXmYpwQAUF
ZhCTiWFkB8a1dJwboavmOHd1+uD6ZyHthryr3g18GcAkY3pk6RMIIm3HEeuWsBwC8ufZDXTwWZjG
WTFra+cWrAmQ0rS4oPm/4U+GtvBZTozL3HmvfJibhf9OmYTLMiVYrDb9pFUcuL9Z3mXGsu9fHItg
wcjuwnU+EOoHCNmBnFLhDd2cOCHLO5oRzZ6ZDYlbt0YSMmyKP52e0V0c8qHTM1HoLO4xmlyrJHwS
umifusGWx8ZlQEbA1Nq6NXQJEhvpi8Nvefn4ig371wLg6Ji4SXaL7OinT2w8KKz6MSQlGzcsidnY
qoY5pJlNi9Ew4rruh31kgMEOQBzHrM941l7u37jAj05kXVsCHS8o7Vf2tMmzEObwUEQDNho5L5Sw
LncAhs9dWA/ddcIGRrvspptSNAbcw+oz7WdkoaY6J5mWlyn15AViq7q0xvLtlH0EYtHYwIPsH2u0
6JjFHemKChOZjaMRKxb7eQoG96yhstCG68k6Yit97cfhpeo0CjJKhN3OT7bvXHVEppc/LdYMQ3+H
PN4b2wNjIu+UAVz60PwKQd2OXc3w1p1+BwlO0oqCwbhT5TvDPeearRSNFb1GTehS+GW/7BQDs7eo
WM3mz/oe8iHIjjbDrhaqT+/NDvXzMhNnbCAbZJmVA3NPbmZuXpk+YLPEFui5F4vVkW9kOiuTCShU
mLtWgtUjCVhv6FXcK/j5Vhp/zzUN2g+Yrxsupd9BoUQ8aOJgmT9dGkgbHYI+YW1CLUxT7Hz8k3T1
3eWGt7aezmGIJVnQIJUwAphPO18yC7q1toGr9HdEbEroXi893g4LFKtvheip8OxgJbwbhsxvb5GX
p2fMVNmOoIEFFwgymz1ZOl46Zoqovz77UMjCRuF8GCC/JlKwVYiFaYO9hEyRQZjBtW0y6xU6brNl
bcTFzOVF3i/MxG4vUQC/ThEhzonmkGer3pFaeHtpIEZq5DMTO877+slRAZTYNnkvyU8EKeDSuX5B
kTlWQfliO+MzlV+2S3rgGZm9JVlGYUSlhkH/7PnDL5U4lAfRQuFpOj8FrwjDNpofPnt51vSYiJJp
/uiyZm9noezt2RLCpNrkECoW8OSVC/8kxQkUhsM5nyLgWoF68UYx1QT5oGaBBQLW6AZ4kTjcj34n
e8AstKmugTewSQlfM09Ob1heCN4mNidOb4+n2j+ZKmd3SeHZrBUK9KUd+4fAu9vFZXoUXFm72o4o
CFJfP9Ruduu78m7oXcbbWDBEsuWfmtHgqUnvbECeYs/Imf5aVvfk3T8Ie/psHSvCk1mTBNUpAZEh
8390DAoF4CzmyT4Ez7C9o1QfipJ3Ma9AfW4mZuX96J1dPY/3XCfh9NqatsNAsB8QbbufJvbyIZhd
Kj0Z2wAN76HV3slS9afjquFtIDEurQsiBejhCb8JQ64X4VsU7cavkSWfk7T5A3qKsp1ZTJR9dHYX
Y0rTK5257wkg1H1pAoW1wIb4U/FegCnCAB9lW9DDlxHR5Ry2OxV6y3GZ1JUdnJAtRs3ousrPf8Fz
0hDvGAiImAxHEbv9eC3LwcA1Mcp94wKu0yPdrWsJTbTCOSSlvtPRWeTCtYk/kZf6uU0te9M27LNK
O7M62DVpkPB/MXcmu5Er2xX9F8/5QDIYbAaeKPtOmepVmhBSqcQ22HfBr/di+cE2PLLhiScC7gVu
U5KSjDhn77Xg65BCbhIggnp6NqT6FceEwGojfk+W38y6gJXACJDFpJUdWhMUTW606dFoCUy2je1u
rHpEjASn4s40K+Orj6ojdQf3VUoL4dXo9c8owuw7mzqAMia9ztNmPC6REipQ+d6LDG7goU00NmqO
acjoAv67ZnxKDNkiXYKaxEkPAUUzI8vjpy79VWh3QEtoDDz6ENBF8AmEX8BnTS1wYqx5LkadRXcV
K05WgePRFwN7C5K9RTeOlzQS6WokEmTIUJ/Lto83pqTXaYxNd+1IQZ4saVxgmt2Uq7E+zYX/lEsi
syHl4m3lxZ+JjOSNvDZt2zDI3xrXcDBRwMLLAlJIrR7dM00ISp5B8FlxgL9zqJPfRDX1Bwlw9a7h
zr8L3Rr48bgsu7VITpLnbUdAHao65WBCsxx8uugKygSwu+Cw0BEa4lUA55b5+6XpkmOzxLqAmv+i
r72L+GWJYVNc5tkB8D/PxVqXYHPJ0hHlMWnR+4P8HE1RnSeLlKJknL8pvLg7eMGOVVjwksQ2Ytcw
JevacSdOR7t/6+Gf3bHTrz/yYTwkwVwcbEdSMyvjbzA9xrGOWqJcMPiCTaMIJnN9s9La/dBpUgAR
bN09AQ6bDzoK3XGurm2srsWQ6F2qe6hznuUcGpMbfpwzCqnV6O1crYaXUW90Rb2QsMMXtxbizQOP
SxlfQfbRQKsCZxuFxsyLFc8MK42L0ql1nkbtwwCJzpCqGe11etoTyyTc5Bh//Il7Sdml0Pc99xp1
bbpWikNpMiJRkSKn/bAMsO1y3MDBV0dmTWiJiOZgA4J5EM2+ujKLeMyZL6gsULuelfcxLECudmEA
AtF0qBHJcOB0GpscF0S3j6yERZMmnBU7DSvkkkta0rmvKqMv0yZMBfyYhROl6OBMOI4Cf27swygf
d5SFn00h1ZPHZ9qmctAP+kn1KbOI2UtOsf9g8al+0i0DPprwdPya4mEa82O4BNtEwtSoDVmXu2n9
2JhcK2NIrfvWHz86eyKJ1Y8C0Lz289OCHuqU9QoYPPL0p5XrlpnguOtij9sZZMW5zp67IpP3IpvY
hvLwP0tct24geU5H6dmmC3tGA0NPD5f0LuXfKwsGCaFfXxxg5spz6qeenXdmyOhBO8sVzn4aTOeQ
GLZ4j/BPwnfiVUUH9t51kEV4Fjdd4hT+ptTtn79RvWo4wyh5RBjk7ma3hXye9FdNc2kX56iek4KT
26DUZmhwElfS7Fg2Zt4uzYzu5gf+3htFfJCqse44E+kDGl0OyA1hz16xdZSQk85JOt5Sgx62Rz/1
bg7GpzEs7W1nzWtCtVRqPQCmmvDrokkhV0JdPVJPUZp+hpmXwaiZvmzTAX5G1rSH7SbTj34+1FPw
u8zhwJjl8GcaIPGUGK4ORtOdijz3d77YmnRUN01uw4cK0ZNo/1slyfvcGzdQ9rTFPCRtkOnoby55
sGJ80GCvyBxQw+p8z+Z83T96Ga2PNmR6AQ1+SwIt2SgeAwMO3+V/PgGBXI3V02y3T3QSj3kU9KvB
MD8tLtD8SkZPnVJn26iAcwn2aRB4v0RjfA89eEuXMRYcSLZkUH7gX8kpvFodQPG2s/Z5CWsqjtud
N/+uWmD8MiLONRZb6n8mkpvuOseUpjMH0JGHxnWQu8bz0jVTfuvObb8nl2NvMCTWOslj+iwAUhKX
PX8YAvmn2PAcWPNGBsPXHJtUxj+8yrh5abXvIfatRraqa65Ci6MTIH0jnojs86zgosfUw/3VRhQO
R8uMNiahqrJ3y01Ar27yg5v1VkSNOqeaHIJZigOi5nGbyfzaOyFpLxSO/Xdc/a4CnRzw/t1nxk/v
crRxiSdPKcd3YUev8Ifekno0TilwwlaAM+A/TfGaqwdzP4ZblLV7Z1S8TKFs4RO2Lthb7xEtfidp
3t7Sip50Bt7wwB233iSK9wCvlfghK1xCeimbVG4hp5hK/QqYEo6hBc1eL1/SKjrYOTdkH1YcxifO
ialzAifPXRy+fS3Lcxy8kdaE+ey5Jvfi6iNM45pCycDr2be/g6EUm2Zgp9sEw85vBf0ywceVo1nP
aGVMCpJ2lT9sHCYubB+5I/tzs020CFeeVDT60vHkzt2f2eViMNovgZl/9pU+urZ9Dkv4L8AB99yT
0BxqDZRSf4Syvha2gnUXYztnyCL819lKnwZixjBgvQs4+k9d57t08t9dhxIOyYO5v1XV7yxcDmlw
5GDUEdPjlwc/9cHjO11LdMRsX39LlbabliDLHh0JZy9t3Vl1zJQ9te6riOHoWHKfJHGBBGCi2eh9
qWrwuCnm+JD7PtzzXDo4uFF4EFb2Blr3T2KU79nAPsXbawcKM37rFNDLTB+v6XlK10RIhpZ/oVNG
T4H2nl2IjH5XvUdW9uGL2tmaXfpSBz5WRH8VV/bDHPnPhuCWfqqdkeAaHKCxfG9mSvVdwUks4/li
b8QEJ4kS+9nhCX/P/LC1Kn9djDwOSLTEU7gxjahZp+6LX7Bd6iTA87iy1lj1iEKL4jqMBhlyf2hO
PsRvKuJ0U3vfGGlOMBGE2hRsorwNthgCWmZ7PjrgsTkzep+em+Apc3J2+2QO7kurfBe5tN9Y0QHJ
g6tdSuVss3z8jnI32RpJ9tlWxafrW9nDrw6ZOHloyBtpNLqsvPPV6NqfJgguvnEky5PiuSeATBeX
nwG0aBB6fGj8gJKFxVP1SERe87vEYcHATGVBUyIzajYba9FWeYvAylhUVoHNbZ764AsO4bc2Vx+T
h/aqmBBgieKPQY2SbCC7oIQuB8Hviuws47P91CUUmJZ/qUgxOLDNru9z4CrzkjKPbeRb5G7oFODj
qhYxV7woujpWk/u5BEUazfaZheeuMUjdOtgjvLtxWm4BmdrMvJnZJ2FCYRgLkSJ6YLLDt4O9f8I1
c+ihzEj6BG2oWIR1g3+K61eFVAWy2kYuyrEZ9xggy4dCxtFFN/rMVgStjC43XNes3diyY5E4zPQi
M6tbee69xMWs6I0PAdxavKxyN4UWIJ5MvNrYWR5o1VFByKp7l5vSKXCNdl83bPzhIoP/6op1iGEN
4QWvmEW6ZvHz5o+MiC1elGzhImczJJo2fi93DiuWvee4v7upXLdIVCgeKcarjO5XQOItHv/edhLV
Hqqh9V4uUjj0vo/u0jWpFmHc2PYvzaKQGxeZHCFqZlP45Xjxpk8BxrlcoJ5D71ytErN/HRct3Rrg
C066pX5CP5Pz4yKwg3fElW2R2mFA+wlCNHfM6G7tIr7LcCaNmPAsDyUelVKerYsmr1yEedjF8Mot
Er1x0emFArEegzCKQHN3ZDiFJmvR7/HNI9pcPzHKx94xS9w/DO8rlH0V/eajcWzVKLCix2jAF73f
iOcPw4RctH/5kD3YiwgwW5SA1iIHhFn1My+6QLdkWRBgEOwXlSBrxtda9Na5CURzN1TWD75yfYK5
zhRmURGystpBjH5l8aTO5blvqvyXWZkvFNE32J+cNy+0KTW17oaxe4XnqOd6VVfgABacTcXJKUNP
4SyKxGmg1jIdPJ2wPE6Jgzf9Yxlb86Vt5Uvr1tbWZD4aMk+++FVxqgrnawKzfQySMb/N2ZHOlbj1
fXrPCFEc8VWMJOc064XWCdZtIM2Nm2bMTyyiO66qzZUAveuX059CkeO0RDw/DYP/hhDwFcjNfDOO
ehFKYhIkAFm/KGJmo3MmetzcddpR+2TCc2fxlF8ko5+R4CYyVfnP5BaclHBY1j0yy1J0P1FvsIwE
J7tTuQke2rK8leYmyFit3pJmDFbsbVARF48uaG8IfctUaVUDc7pzeK3tokWvSY5gNdSixYbCHtGw
uRmXzOjV3PzJFj0nO0+0FnfSRdtJ5hm2Jz3ou7oaxR54/g6rQX9mHlIyFKmm7UDJMbNkve/Bs4a5
yURcLQdk+7urCZfDkOrXM7zb7WgHPMclK6WG3D+Yb5Z4dgV7SOAhdYJpg/4h2cxjcMjTwDsY3qVY
1KVzNFobppT7Tlyh9wZ7s9btI2goZ5d3tDgTYzvn8MZF9yTSNxk5uL9b/4hLWO3sEnKjFQrcJJDW
pgWHoYfpQKCOWtCUvjWLfNVglr2Rvgv4karUug3hJ8HZWSdGRAwqEPDdTQZW2tZUULsm3CuLzsY8
QkWZveYol5Gka5onhg+sxrr40cq4tktvDgmNGQ7GLIoSCe8dizFULcpo07igi+H2xqt50c+GfGiD
qgDLlM0/85JtCFObyy6dgpBQw90k+U41I0pbYre16ThvVMtwZarf1TBS6EcKeJzc6i0KClAGrJtG
i0lREcfjS+4Pl41JdfcJjH9AuZVJaAX+MiFOvsohB+/gWEB8yuU3tra7FI3c1jafokXWq2bzkqns
w+jwc+AH3fQ9uQUQKSOssha9GPUooPQhDmAbCdCpm/KXFKfGbmb0TaZg6zeJvZq0NaxsXMLoEhax
cL0ohiPyGgHY1BW57+FS5d2aEOtXT6gxWwTFU4yquFukxXQOt4ahbEDPFevIMj36ZUNM0GuepEZ6
bC764wYPsj9yOItr9bL87t/lUIJJ2JPa8L/wTXBoKLKW2ox+qkzxFcCDFDbVfHNRL09d91DSklll
zmCQBMt/e7oCmtRCKknCV8dPx4cIl7O7SJ1lxA+lDaiJzgwFK/P692OWc+znf7o9xBU1A8fjPB8s
wugyE7ssEvg0BkRpQMrUAXBss5pebY8DSruIp6kp9A4i6ggjtfPvtx7+60v9ZmwGvSYKCzK1+lEY
afEgxgS5F8m1keg3uWivaxP0OP0MHuVzwGlp0WMzMD1FizA7K9/ZzZPBHeI/uoi8zWTQrUswGxN6
3kFbdjlMAoyZ2/DiD++Jlt7OWhTd4cCBA2dJcM4G1rEmY3Ng2tAQq6HYZpACOhHR146cT2F5RLxT
Jz2xDQLRyCd3H7lWDLyKx7OAkrQpGePTF2myi9FOyWYY0uHNg4cK0YQSSm6/c6AxtyhMFJhUYb0b
gXlrRxZWCr7DuuuN9gmJ2ZY/9leIvfziMAS4OtPEy0IcGRf2z3YX3OdObLDxmKJd7hVPJHLbY5Cl
zjq3E5aRgzdfOenet04S7MwsTU4VJ/ogbKcn5Nfx2i/joyvy8lKpdN1C7Lh1xJvqLIkOTA3f+cd5
oVAnpa3Br//YEyTu237tIBo8Nl7dX2aeLxkECFb4pBJ1upRKSs6T7jxd/n5xsPWRkGaGp/uQ+yTf
zIBHFkAS/9zA0sXwFrPXHjklVdrdCR4DjmXPD+AtX8yMvrZJRXNXRzziPe4atUrEqbWrL8zUCbab
oX1g8LjrIOOiCMmjXT13jD2hRN1NebczZ2d8BBlGqJ99WGvecxOIOWPzlK87rOCZdSaa/RjE7nyR
kU36NK/oAXRIV0JT/PG9Ib1oPicIBpjyUZuoymhc552sziX7WNeykktZq0tScSbN5xnDddtPO0bd
0xrC0tFCH0QL0DFvVNfrgzI5xiVQJfJAJX9KI3gdmKTCSY6jdQt/aUc1Z74TuX9su6g7TEnwENel
s6tEx9lW1npTl6w1R3tUe29Q3ariBT/MtrjOQ7wD+5zwdxxzP9SedwCZz4trIKugMqAqhtf+kEaw
YSVn3hrumb9ujUZsHA44m3xU6BoyliDZVDcbERDNStLqoQvgwgrVHtMMyqVI4Wx7TVQe53LnJjK5
Ynrh+A3MCcxZn1yNpB/2/LDfUrMVx79fkqg51J3T7n1hrNzOG5iFAsXgN5NUSX3OAq/d56SY8KuR
EIjti3LS/CM8RA3dphinwGYmj+UiWABm1pWwAxl+ZGn2wWE222c6HyC1kYNJuUd4U+Ty7pnxcrOm
davEPDjI5bGEZ9kRr0hMdL/iW+u950SpItJPzxRgAEAR64CC/KXri50FLyROMqbsqXVhyuntjaAZ
NmlTwbONvev0l0qgWrTjgbtu8u6TuWd7QVGRwH2r/8BMVSy1xmCdJeRQeIZU1JST6doAhGeWSIPZ
nwMAhO3MDT5rDi4EaC6hIXe61FsbmI73ISWNld2FzZvHB5t8Yq52VYeEEHrFCwiEk2uiv5lM1gbQ
Zm82LtV9XZcsaYFU34m6AeIwAQtyE3rNPbqKdM4f44TTMn2mYUtDcVO6EoU9yBQu0UzR1Ez7yJwt
dtgouHNNdScqZn9t2CHUb4/F91C1IWHrSL06JaJRf1U5aUsoq3dW3EpZTs3833QBwMt2Ig0Fynul
JFRPxo45necwunlE3IekGy6ziKHoB/4hSigX58YMB6F8LC1XHZMW4l9d5Tst+nRnq/wXk/MCQSZY
T8ondM4YYHfW2LKTKfWuMSsFDC5eYGUlAW24Q7R1wkeyjt2poQBYk97ihmmea7MhMhAvZOv6Rz50
4RzeMFbf0gbOR4u56ZkG5u8iGYAcAt6m9RJJetw8RKNtX1Y/BofyzpZvgpzTPob7XxJfJtZmvPIT
5h4WE1sSvr1TI9kAZYRv3OMutd97yPVGOGlUb9vE1is/lIeaZaQuwGy6dLP2vdNcGquMr7UnLzBY
AD7wW7dpHxHFb7OyWrdxi3PVtU98h0FPjJp0F6F/o29oiKFb6VK4RsPXGChmnbw/55a6cc3SMwb8
47CEXPkWEa7WbzkckuBr5Hw2l9IgT3fmmrlFhb+OrHUwoqQKWuKlRsDLIARSaM3zhbJYc2dzm75S
n0g0fRKIdEdlee+ONtHolch1qj7/oe/EuxNM3tmwo1s2FwldfU5JCdHbGfQLMgPuK4+xTpf6N/Al
o9sOA2jF3iMMT2kunZPfxWyVJ4NSzMh7IJ79di+NGNBmaK3BRT9TuV0Ek4z1WxgCYzB9Bl1KcBID
Zc4WawByapeIYyrSDKpf6nmWMO+GISmBZBq7TPWnhMQWH69TGRnOpnasg9WXr0HjcFf6drok29aB
+CDuTpE8ncFzBzSQGOmbYqsckJSeDxy+kWBWsnpCPkQYE3LLuucHvCacwvHWYe4PEo4VPIF/3TQn
eCrfguH2ki/4Y44elWg9vMnEaNas8YGkhG2yIgI5EAyGmWKk1o+c5XGeJd00NflrSHjjZkPTe9zq
nBeIjQ746GOusVJn5YqkJ+rHj7PlUFUN7GCy4jbaLVmR7dijdgjoBxDMLNeh7F/qMBWnQHVfmDjX
7My3niwfOZy5q0on6sIOk5MxHX63yoGzxP45TUP7kklmymYi93keMCoJYDXn9fKNH8mkyZYjJbuJ
nIs228PZ89h0dDWbBlLKdQoJr9Td2hq8bTS4jyL5GIbQOfUjp3xUO+wMe/q1odQc2jHNRQMZ3aBB
j1EE3i130TUiuPv0MvI0opNvfdp8Wlm4Nb3IvoeEGT7BEyTa5ZWvEbODAs8DjX38dp35WyxJSyuR
9S/kxv6it0qi4r1puI0iBSb7lQd7nzvAmtLVBIPFZyUuOox2/IDXcFRO2ZBOu1YOknE7gxSG+Bj4
Jq4ETkNOcjRjpu2Rq5gfD/ohbrt5Q/zMhrLDX9qhqx9EbTIiQkpOSo39ig+5lyuX/wRJJe794dtl
9Gfb7CyksB8nU54gOm4HWjZPHoatTQKmpMJyalXARzLoP24zgiZzk3wjTPKwlcmJhgG6rMvsk4IV
l6S1MOTwI2UCxvOD+/+8KwnbnuTkN/sSAwbM0Pxsm0OxJyiPXqtp9pXmUF2V99ECZoyYD676yj1K
i2r62LFxQYq28YgoMNjg9aLkyzATHgOE1RiIO8uGNEd1sYU4jIllP4cM7I4EpXnYTwWot8ggD1b7
J9nxkdVdqq6yIJOt52pTm76/15lrHEJBxMh3YUx6JKqkb/rbuJ/Pk032dQaB8mwpLwPsVdgH4JiE
apyZHwxg7FNsVWhsGausRMjsFzaIukN2Qe94afCZzunvFzKVxS6uh6fE8XgstP6FK684ASVnWqTZ
nP7vuyr/syLK/6XR8v+wrCIC2/77raJHE/0pl97MP1suS93mX/+FCO1n8y///FtLQeXf/4F/dlP8
fwj2nAHxQFDeZAut/+imiH+w9vZs17WFJIkv3f/spnj/WMibgc9sm26GZ/9nN8V2/sE/QcBbmKYU
Hv2V/1U3hR7Kf+um8N/xCaBYjpT0Ek3JH/W/dlPqgTJgESjBQIsI2jhufaX9dRo5MNP4OPIp7M95
ZRwswzdWfErJARYGk8ciIiHncU6T2XG5AQyuhlmaCKADtEZX6HHx6diqvEezCvgD49vKaCHXlY3L
4ZkgYjrq6aTqajrZatjEeWRd8pdkP4jO21d1VDNWjPfMyWKoYXZ+ynNna1QmsNlRX2l+jTjLNCC2
jnSQm/6pzFK+VMommMwCIfLnR5NoME9f9wT92zvpioUi2LQD/iMIMDFfJv2VsezbG5wF2lHAOx65
+rPdJLATZNcAGrbLrdztMiArRseacVbyJsjsOGH9Fti95IbpMctlOOBrRl7+ju+K5n5mNxs/PBWk
/PcKZOLKb8S5d3TxxpHxYZjvrbg3b75Tltsk5C4VjYqtXZavwsbQ28ydEBr2AvAHROpAa9yOY2KD
DJYczYNdYbYWSltGFn071qfAy8/5RLVdJ8O6rgFkuT2t87BiOhTHXbrDejJQzayh5IwFSClnjvZZ
DXght/zoWMYyXU+07akoiPhceRX4XsanvDT66GQn5p+RRAmOmgmaO0qg80Tk5U74XsNRC9eRYXiK
N1Ukd6pN6jUZr1vV98Oa+rbFhaDYZUBpzjIMqPrSJ+V4Zd3Ivv1WHEI2bufsa0VkACIvMwTb2mnd
d5s61IDkBUzKCtjwXeOM7mJK1qtC4xTNEZ9tqqx6z5Kk3wptPE1lWu9KC8tlkLfk1ILM2grhAPoo
wBEQT+LhyLzw3ijzb/In+iijmS+yXapL+gx9tLwL2y37p/osU8Yvg1cOZ2wtqzgNOMibtt7lKuQI
wIus072iG5uv3bgVa5Vni/eEtzUw2/iAOKzkBOx8uRnxTxEFrPbncjxNCTjx0kRJEfbTOm4IwmhS
LmDJsCAHfuTx8Mej2bs+kMQmvLqNkisL/yT/1MwcMIZ10UzRMTS9mm1qTlApAHpaCyZpOhIocm2g
tLa3YGHyjEqzAfXYpknMaNVaZQUjOEtiGqmXRmpatdbBnWNI/9N8z56XNzULR4Qd7BTDELz8ksAf
U5M0J3bRuPCvNbLCY8imSZmlcy5N+RVpr90OLG+2lZvCsM1PKu5gNs5AfLMwnPZjQVq3p+zSdry3
rcJtvpd7QMLvUTfF+qfCqtjPefvJhhDAPqnVk8fcbEFOfhcpox96/+pxcsa3wkdrCdnGcIMLBez0
ElqNvJM+rJEkT4I1Y3oQZ8gh2e+7r3NuGVsXFhaWM/XJxFvelx0b24VFA4HxUiYdXtoO9XJFmtsF
oQDri2QLyEpZUT+F0kMG1j5XTcJEgRTiBPY1dPndnZx1wMJ17yA2yxr0WU3DwdJA12sa8GwGIhyp
BKNfcRGA2VB39MRV3lirpqMon4ZwoVuvuUyiZpiWej2NveeqlmS/4drxgcnCjQueW3lpsIelVcHp
5TEpFXuztE5XVavgTrGBPNoBh9PAN8KnWC4aC+h/O9wnzb5+q/JJn/O2fDaHBlWnrB8KGsPsa6zq
rh9S9vQ+g53StHAt015i6UQagotXW+dyH5fTZ0qs/XlgnlxMR/Kg/WGERrgeLee5txKfKTnCp1ji
UbYLhSmGRNAqbIPfDHD1IYdNy8+Ab0GcVcOJjKH0ywfb8HcywGJSSnI48rtQjEKTiWm7YFa1DbLg
PesleCaVfw3UMTcyNKHH8+QnIQfKyyVCsI8dTRotxhAwMUrBIwACS2RnXBLDs2Hzu1OReFwzVqw/
ZmG+ltOytBQBXSbTUtuUqfKJVs3vVPFOSfJanfzBXA/9IA9E8dAH9eFnGEXVLaijVdRZEfLsjmOe
q7k8WprqXEbso0ZbMPjxahqLaN1YzW9ISM9pc41mVi/OXPt3NlHUPJB7ANsfhsU4Vgfg44fCOyeU
tWMd4yQIWBVXhPsStyo35H4uUpnZvktSrtZ1taKONe9bj1UIKWkf5nxP0mjvTDFahpIZvJ961G0c
s1051MGQbmjWVtykGf24wf3fL4TQkx3zC3iEZkd0KKrzbUuhcVVrCvIYplKEvqN51X0cHvDmUfBT
3P6VUrx+R6AqSprHppRsBiEq87MaYJsXlgYn1DWkUHICKpG5t0P/rW5Fdgrj7JcqUY8U/s6BlU8+
F3gySyXKgxwsojdinu4lSKdjbERgAgwuNU21ZE+7XkNpS5FTtFnGFVRDzlPRxpXtL3QnxorHP+EZ
wo3rmG/LtkmZtvc+5TXgrqvKB47gjXxLzZtm4rn3hFOuxgbSlDENd1lhWCfwZSAmTSXvCt/YWyVU
zmm4sPxs2Reueu0YK55xtIGmNLgPy2/lQEcrAt9Zt7kv3md3wExOkkH14ckgoM1HyLyw8jYvYX4b
rdQ9ZFkRXZO+eyBTPV/+fonG6aEZBCGCYYiPBGAOJfBCNtkOe2sz2M9k16/jKk26cM8MjtWJiGsU
fzahZY/xwY30xILhag6Z0f7Kx/pX0RoIObBvXf5+UUjq09ZN9nYObie1Now+UJbNwz2hHdx7jMRj
33y32XBxua8eR1s9Nk5m3zUksaTNZMvMsidziQsYJzPHTRZW7s7pbHcr+ybfMmFgVE49pQnKY2xp
yDoyeddvAWRY69XzzIYFy8j+helI4Jk0zXS3czQ0UoxnHz4RcRU9zbzpVF4o9l5RvJfuIgQKxeuk
J/zm/B+OZvPRk0CdeBug1HIJ8XoouijqHFwTiHFtbDoj3+fxtItdt+QXVbzAvXgJELjTJGR4PGTe
00DCxqyi5xaMxrovozcup5sJIAopEmsLRu2p6sWLwdggyx40kEP5ZlP4v9d5DWBKTl+8xgGnt456
cgy/20apkEQb2veMdt9ajb24ycnywZAMLVVqgQPAdIyj0bsOf3Q3f8G1RG61nmESKJKOeBBOpDuT
+zLjSSnG5U+UuYsCGWo6Sjmo/o9FXH2wJU7WhqBGEFJVBPMLWAUcUGUW94YCQt2R0APlH7dUAFpc
PlFHH7iDpP3g2cGppr6nvfRrKpKfeC4ZfZaSkip6khWz0UMaJlSBtHHLUha7gQPPAWtnunQpCu8U
SPU6e87Fbt3dICTUGT44j5nHNdhlg0XCO2IiDa+I9+q8pRU68FuhurWTMUhEtrsuFQQGHqf3wrBv
JVkJXmfTiT7QaUw5S08sDihf5uJomiNADq+AYmZFF3wC5IGWL4Je4rLDfLGbPxEFzAOPkpPf5voM
pK7j9+0htiv9UAmX6GJII4SkDhU68g2Pgwn93Uvln6ZpXqLHvrersxrN6vb3Sx3kH5R0bkYmsvvG
jZmQ9w1aZjlYDwlbh1UF8X1LkkQetP2riWf7d8wtetXQZLvaI54e9ljDYlfmrVuSistWqW1zIowq
Pz1nlpi5H/j5jnIoobCpKPeCZMdDIxRLqHR44bM6XQE7hjvD7lKiOpLkjjfqy8hidxVg+1m1pj/f
0lF4+5w9/93fvyzcwrwVADG26EyrIw8U1XjGkTzgug75HkQ8H1ZTFr1YrqOghKJ7Cdjwtknwkaii
XeHO5hNZOTzVGmdV1/m8FfQ/TQO/HkmUy6S6X+bgmJvERAoI5xxVsQkQyoOMyK9gShZvq92p385e
jNVrxiLqL8hGewZractHat4fzSgJJ6mAyXj+XlJZ40l7AUl6n0f6oECNrHOY9Xu3JO9getN0zBrn
sVRMXXH7suwYrW5Dmbnm4U7wkr1JNQ1Q2Bv+++FiPG9bFIFYxOmzWUdNv39pTK4SVPXPjO7Lk6Ur
WMTVNR1jf0P/n4o/hd+IDzll4xuzvIYtHcDqUofQPwoy54oFnpV89T1CEG5ckHtjqLIUxbdtEN6a
kWGhT1dx02bU5INaMzYLf40Rp5NJaE5ayBt7+JK7BYtzF8bYQ0LMlOCzgmXdROjWkN+C1dglz1pW
SJa7Q2h+szlLcyCcfhxRvBVt/m4yHlPtqF815c1U0n9pio8B2hP3LLLGEzqdJhI8tPR1GqjgtuVW
xCaylLxlmMMr0XWLy5AE7a5R37Y88MO+cNiT6yCb34Ym/Hby9ppzwaaIkT8S7MCcDVMszvXLNLIL
I9fN8xIzxB2M4evA1YdukvPbbGt+X+rhvQaaVxvcAXTi7/hzAf+LIWY7s/87keRV0oEJvQkKaq9M
3q+ZGBiGd1jNklfVOIRCxEHiGz0O0fTTJJXc1iK6lrkNxDHrzkllJne9TVKFV5PNPrfbsv1uH9oK
LFJgdF8dkGvEtzPUpAwpZjfsG8Mk5+FAGWJg2XBWmT1b0hgrwbI6I78SdoUv9Y90XI4Ls0PEwClJ
dKZRcuka+F6RyfRMz/CrvAmCBTteIhQ5LteMI/sgzqMtB8oB4TtDFt7oaHHswHuTVsIH1ItOAIs2
jo6/aPAfUqqme8oSp7GO5aroePPAmzmOoTyzjSxfuWoSoABldmf2sdyH9uBunYHleBTne1d0z7ZI
/ZMdMVcI+A7y721/FSmBUvq17JLG7jmJLAhKYdqfu2DeCBwFJA77ciOJFjSE3I7a9q58bM7laDyM
JvaCf2PuTJYbR7I1/SpttW6UYXBMi+oFJ5ASSc2hkDawUGQk5nnG0/eHqnutlKgAaVe96U0OkWlw
wuHH/fg5/wAHlJMglQaasYa2SkzOD9kT8gFHhw00QThy6bHwRm1jeEWyHow93Ab2LdSid4XhS0gx
ad9tepOKXd7UlvUWDincdYFlT4bcImf5ZEHhiX7bIvYWBf5tULX1fYB9Y9jowabQyD5sLbeJnqJg
jjPsmjSE7hNDRrQniMrVkNCmQtEZ4ncTPnvyOWh8edtF0M+QtucqW+sUW5QbtLVRLWhUIDOiegvy
eHQ8VaIn7+2xBhKld26jYmXRUXyU9SLES5jOf8953aKRzO1C7E2yvFv4CvktcL6zpWrr6e9+2AVv
YFs39P09z4P7F6bhpjASZLlezBa8HA4aHNpPuQ7nkE1suBnMJHhGq4lbIx4s+ByEDq1O4J+FhNsL
7ZXG8h6VjwyEdCfyfdmqnpOiXLirPTb1Nun/jAvll9ayQYJcideiCa2bzvtZRH5zCC35h09ZG1pp
gbVWCqa9yOR9jTibOnIbjIXXAK4azVVcwR4IAu0+VawzDG70NlqAoUUdU7Pp0Q1J1WLnNrG/LoHb
rMxct/aGqsDxNmi240lQN/2fla63LwWqrDuUhw9QfaJNDsYPTi6CuQ2fK/OpowCuAkSMr+StBNN9
jQmn57SB8aOmDzDVndE/q1PHbt0j24EHboWGZNe/lXLkb71cPzd9L6+EAalJbokR+Ft8ZX+F1fLW
d/FwGiyXvAqcbptZr6U/PPambOJQ1jpZfExKVeOCRjGAy4NLkzkh4edbCKvTNhngINAW8lbBfIDV
DmZbr1+gYLFjhN5b6/od3dqDBxUGdvLk5Z08VXE1XXdCx+ZyV2mVE8sd5SPcH1GyQAjP8lksY3iX
jAHA7wxSFhqh3JLCWtr5HjCmMhzuR9aSr3FEGtNBP4hhNRiy0/UuDLkJL4L+cBaYFqy6Ul1x0YjI
n9Jt1VbujrTxm4nOkOOHxlPWkfaWMhgas7tvW63YZzblMBurwNTW70e99k91Y3Kueu1z/Cr8b27s
UiLkThxNiOyMSu3BrsadErFxtV757E0Md5fzGByH/27G6c4SvbbpQcQzv+IPUbnvfqa/Trwh2riQ
sOycZnRMo02BOgZCCi5s2NI9RzdcD2FLRCFRidDKmH3jMvcLFXX0nwV5Rum2ewO2K1rW3R9lwd1T
Ks6G28Jly4CB5EoSrwIOCK9pzX1kCwchH/A5UnwoEiugCNDcwdAgmwemCw9VEreYfcCUL1kb2HVw
jcEV3NATy1GgfYFT6BCSN3Ts6GoRkzK2R7bR5JD0QOS4yVJOi5GG1ShApap0CyMZ7QBuN5xL8R6M
Z/hY1wgDKGaNPik1OvJq7I9sgrxBvXOV6bCmKsxewbVprNsPSNIcKFawq6HuZVwnkJovssA49FJT
3eD8QJLTTr/DA7obqAGMCWnn9gZbW1wf7Vw709uExawhJSKNb4qmvrlWQle9wX8u6b2z5Vrb3ssf
sER096be/GE2NemV3x58HVQQdEu5NNs9HS1lPVRU2eT2pGci28UCGiWgDmFsMeqqaLv3mMuLFzdO
HtOEU9oDC7Kxm0nzkHtX4jnQN+AGCzqmnP8nz0JasCtpD3Yx/I8x789NkA7QLW8TFwlbzQYP24Z3
8Ms8PBbSl6BmT+tCixs/aK41hC97a+VJ4yhVh5NTT4oJv7PdmCgi6qLht9uvEDTA06XsgyioHkGM
vWGus6lL+61F4VVEMFND0OFrFWnNkoujXsGIU2uEm1x0cvO6eCwKHLAQvi03RqI9qaorPQZst7e9
1n3HzQA2ETtuS/m01u0XL6hItJWefZnKgad0767G9pQjvV/CsJDBcWP/8KSX5UMpqQ+Snt2lqBOQ
EjTT3B/LRLuXCr3aI2qC6HaD9oe3Ng35BYFijlJsefmOkF1QA85cuJ5o0SOR9GQgUbyOo+6xtTld
gxamOa7SOhk7mRC1OJQtOUfkHC+3nEqmHVJ0lrbcNMttysEGGTvpXgf+47rtEJTjKPRPIxKw0Cwe
cxDY50S10Lvz2xtFhVMvTPaTSAR0Fdv4mKKBu207rDIa8N7HWoqkraXC6tAMd0NtQd3rfnOPNtG9
aE2UU6rqnI8nS197SDdjrzO4Z+5Tp1AGiA2plCJMPCDInNAH1X6alZkfqSs5iSjCQ6PFN0paFg5q
n4gA5bQI/BDeTbEXVVZN8qEc4da3GLLPpnTdO6sy6mMWAWfzEkE9ilM4Fx7eH3hcJEDfG5MiA04G
k4du0kMlRpHIT+Szh1Jy16T3ylhma4VEpApjDLOibF/LlGYH2EdpQs0UlYFn+kKAVSKbBj9iIXiH
1ysAFwd0paC1J0RdHCIQEMTd9wT1py4C3m9TFRwC3A0741BRyY4SHHZUykk3MhwtQ6GrbEJibdX6
Li09fLtoO20QcvIACKwwcbFlsznlQDdX6JfjFRGE5JqoyjtULVa07vZW071lEHJuO3JpW87TB6sm
/KpuWyAxteswaqh0ke8CVBbRK2g2piQepHFiJtKQQAsad9KhadH8plnUxeSfVoh2c9XLGM6GGfGA
jV5ZCVKspN4mIPBWPUODdqXBAUh+ZOtHCnES3+9trldg2hTkIcsqwtoExBWg7fYZjY4/Ai5uR6sM
d1hlH6xKRXqdLGarld2O1BzBpqSMKTT8NNkbB64NQyMdALvSYjPiNVVLdsg22vUBJlQyYHuHT4Hc
lnQIOAvz0K+QWXrF6PYjVrDfiKIR63HQg45kjX8qIgWpJwTIoEL2diFafSs4PtkJD6xHZGr0b5Xk
FtjkyRtKJlgY45HGzhsig6fLE43VII2hGvYUIh1UdfEup8B5kPIeHXfTyFd0Le5KRCxXdYu0VRkZ
wGxr+568Fb/e4S3WQEYqymsbIYaMLu+NPyApYyEFu6lrm8wmvRtU76eU8ZUlQ9ujTPJKLgn0gVeL
/Azh6NCGwUZyzWFHRW0S2LXxWrX0nHLTBGECzoNkm2rS6AxdM9oHkvSdZQU5Sk5BdbsyPcBuX56U
b1HiUi8nM0GREgCL26ExnZ0pnrMao2yL6MnRhx4GUeWpaRLqxj2wwx427WA1VIBTqKiG/tBUxruQ
cYALu13PvZcrc3rIaUWslIJlKksBbuU+aDQwSj4uLUNl/upk9Yb2FVavHDArStIA8T8slD5X04Jp
JfGhJ+OPopceVKt+7zQqBA2Fp1XXAunquuM4tP5ZsR9judCOseAgbhTzHQb0DXLo/RvlG2xluQrn
oLKeI/8+ScAArjytvLHUtNhHGsYnOV3NRyN3HwLQEgCTXP1cRqP+7NO4g4zwopEN7eGLMI09cgC6
XYy3gmvESm0leP5DLT1KPtjkmC2VVO5AJ8Y6mFXmYAXVnbAY70///CcqpP0J6zVQ7ZGHZtp//0fs
IcCsdhWYj6Q2sRznYhSTO7Ri/AVRXL9BHiJx3AYYlehrD0HF1t9Faleck27UnNT8rut1e1tzi9v1
I4VGpQrDQ5ZxOaosuXn0+qp9dF1vr4agXkvvuQvM+pSOGNyg/oOyHVpUfhrJeyBMIJvq9jXMFDD+
FldBLQ7v7LiTsTIb4ap2aHbRSeD7DiA8MytUHbtD1gxUUXbQ/F6m9knmAeh7L5IqcUzR+XeWutdS
Sb3rq9A7BlF9qrNCvUtM+Zh3Q3nUPP2jhnqxa+RmZ3YdVi666rRjt3NtzUeBm27RRHlEQn+P2xXb
PPIhYNxBd5n6lkLNKcvSc5pNqo41tf5SY4Ns8x3VjfTQ2iF4tC6ZpKvHl7CLtTOQ3/Ch8thB6faI
tlef0MPytnwEihj0i/gU9Qc9wYOUQmkz4vcwFjgM97j6NXoirRVKsVWCq99Ib30bDSRxUdw8VVX0
XaJLY41RzMxQjQ7D4SciFpA38+RlwJxFwim8Bb5HR8aSYWN7jgqp5RDm8k04+bvlwLcLbGxCpJfh
niFUEqkm4LgmXwG4gf6I752cmWdkwOo0/Db2AsCDljW7Vm4fpJYrtJ9DsPRyUGj1ra5VVK3aCeLW
P+e5pjkwzrx1A0LHspuXUIFQqXWi3dNSBRyR+zldlnS8L5thS4EEyaxOh4ANVjCUm+9+Fz1i1VI5
k+qKW8JOawSQviHvSKrj9sb9MSAttEtcgBZDjRhC4QWAwG3t2dTG/DZvD0iDPcGn6YEcUf03GgUj
qhrhC69rdmKwnuukfYr0GvlcEwsxNAtMcnaC0mLOpS6na6BiTS5iLT6OqaCj0EgZ9D/0fCxT0JgI
juSp7l1vmu0auaTJd5UmsJRvpCr70fpF/IhJCL1y6bVNhnTfjvJdn8j0rY2BC6SJfg3a6tyM4rNG
vQ6pKzhvo+txFkvf6P5zecttGxN1IF7xgMlAeqvjNyxLFNPkoIDOpjs51/6VoeNlLYZs7fWUSJKe
r2YFzb3iAdYzvfQnQoN0X6meDda4hsBT4iPJua9K3DgCSKI7JQBW0SZbPWKnpNjdOXU3VmsUWdAl
wOplhYIyasfAXKdrvoIHA9Xd2vcPRQR+Qu6NrRkp1fGff6lKjA9BrVGzKtF0QsqYvxTaQw0T4mYM
kONzrYnEy/U21mgn2957kyMnrKJMvlLj8mRU75Hm5h+go29oB5+LHj+xLm2+AyDAB6FFfczWX4ee
36Fo0UetTEBTLvvA6/EJqYKoOXXtG9ZSBsn5cEcTbCd7Zb7FLashl8FCpCs7qh7VTQXA/MYA25BZ
EeIEEaBybsoQkk5DW9tPEAT/xBvNCalKr2wtMhxZwBwLzI+qqKdMSK52QEq5fBlVjxnoWDSgZKl7
qpO4TgXdxZCkHFnSluAP0EKpScM0/6RQyEY9SEWOBjSqnNmskXB8HFHs2rp1spNtV9si/IetdTQi
pRNMTHHBdbCARLLCKJedkqoxukLyRrVIrXHeVrdsw1SEIOsp2LdyUc3eEQR+a9rKBGJT/LQz+2EU
CEbiAvzU+Yjl9433KuU68A1MkJjWSST6D6Y23GaRZK2QiURZny8o9GZ8CmSEGEoq5Gv+iNppGXJu
UZRBav5bBVmLTGz8A3E0TOqMyQtc0c9VGT9FhkmlHvjugFfolgL9SiKbXmPScR+ibteV5vdR/a6I
4MPAOg7NVng/KX0btA/ss4lO7J62AI7TFQ6UZXVSc04Y0WbJKkdfHcDoK7qfwM+pjN1BAPtujHQn
0Mo9hj7yODaI+36wfyFf5iF0jyJd4H+LzHfLtLi3pcZ7m/rVLgjkLbLqE8h53NIRzSknb9vGwA61
PfZCRVEmRq6mdKKhOwXCf3UlKrdlw4+M9RL64ci/6p0nKKG4t1496hsp7t4z6jSrrLqzNMpYiJU3
AjYupJtVRTcAMJGajGc9QK6y4fFVhb6WG4RrGedOr8BVBC3DG24I+yhDEoCmLAjN4CbwpL1qUFRq
JW0bWMU3w34xcnjCXCkalWIWTNYwkDH38L3nGHWpxpTVtSabBkUE+ZB6FUoB+iv63rd47kGWx4VY
bsq1K90GxfgIyeQ0NYQCAaZLMnAC5CqE0Fj5phrKKxLm4PZxR94EWrEBacwxI3vvgYKztO0YSrah
srpJPeh93Ipu+4gOM52wcBy2nVxj5Y1sg7C8jwDzuFQCAS71FeLrQLiNajvKFEVbS3oOZWBmGYq8
HHMh/2OPKyu8/TJE6UNraMT1pwAcCZ03l3xL+4nXZYyTbq3kx1z4JJB3Fs/3tdJRYhiHpq7Bbev3
gGvOKjghf4CUZqKlhkoWOaGpOVmj0Puj7ol8Ja6tqKCyZsDb+JILbiM+mAHCqp0Sv+W2e4RGZW+G
DVkvgrFUM4yGsNZocKOmqH8bEZhY5z802dXWdocjvatVCfdbLg+mfIqnfmZWQRutuGFXssLVWMar
mfs0Z+LBbsD9u9S/ZNyKwrC9a8PivjP9F1mFwq3RmBGdtKny5EGtIcGbGMm3ccWp3D+EFp1PMC5Y
8QmPRhHqHiUyoFFJ1iBBUR5qREjU7C5vDG70Uv0eFC0w6FETWB66GF2LvjxKivvei6q8NUz4a2oI
jZ9f4wxeEW7GWtk2CnakvU721ENwQCQqeGTLpxNUGt/SzBpvtLGDPWS7h9HQPoDiqghSiBe2CLSJ
6FrlYcOvTie+uh6fRqAfa46pqWvZefIzkgGQ3GAF03hO1GSf0wlmdqGQWyK9HRU6lE2/8xIS0sHr
P7BBos+QjMomyYuUfAXjpq0ZoqSIelm6k9VUxbvQltdVdeiNV5RLvb3Wd9mNNrTUHYOOOkNcwI22
Arw5lOil9uX3tOJsKCogc5bcAkYwq2Ava9ZzhuXbqATBTdTXrPkITH+TRtJq6LFtxHUi2gw1jk+t
XZ5F/ytLFPGkJHQ1c2yNao/mldIbxgZxN3VjWZRydeCT4Sif6roPzjbNjUENH+Oek8UNVPqZoNga
JLUg6t8BeUKuvw3VD0u0ODjL8r2N7/mxdgswa+Vdyb3v1twkgVxSXahCyl5IHGQqd3AkzKGNGC2X
x3oob1Fe6MK2PMY0JCgtBgdMs3ZcjCW4RIh3mYp034T5wcjKbi93owFaL4C5HCr3GIkdCo1ZyQfv
I49itphR3cOWqk9msDHxmHPMrH5SgB7eIugTsTUHf4ZRn+zB+QBzTFqceEWu7OD7xscuxU/PM+r4
hjKr3JFkCzgqqFQRd5KiVDdhKxCOzmVQAQJNdpp1qE/9GSbJjVLjqNcPwUfvWz9NERwyql60eLMn
XW4dgUucaNG5TYLcQpbJOhV+vcvxKwEbwZ3JA/giK4eOA4mm9UtpUEbKj+l07y+doTBuW3n88CXj
WzsCaItVSuCPkg6uAJSAfu59CqsD3Q4zaNYlNa+dSJGI1Hzv0BSvnQaALzKRZXVN87GMMuef6NQ+
EJhlGFRVRRD/KELlIJTq5NVJiqsqfrixpf5S8xHX7tyMYRWiN6QnrQ+Fr10PQR8fzRryGvKITtbb
2l0mxyerr4H1AOTf6yYLDz0rz0FqACOosPxziHJupH5yI9caALxQBxNU7GHnxY6hI5ORyyWy9dpH
DpdmD8MmXRlYOBMjSvKihwSc0iRIXAzed6+FqlLRcW2i/tEMg20W24FDE5fUG6b5VlZCWvwk1pmp
WfdVmpmwg738kJl8T/oFcaSOT+DTuEMa+R9JOsnkN/laKqe6S80RGmrR4X8Ovv9/gdV/toD4P///
GUX8zJq0LofHX16QpZ+h9IqCYwOOGgvQ+0P6R/DjP/7/fyHvbRNXCIDtulBMrG2EYf838t6w/g4Q
XwCvF7Km/QuTn2b/dIXQzL/LpqUI05qw9+D2gctXlDH9f/zN+Dt1YaHZKFIhH2/Ytvo/Qd7/FXYv
qQwhDPRSAf1/htvDI2mNKu7Nba37NMXHEZ6KT9Zz/jQN/+Ur8r/SJrnPgrSu/vE3CAKfHCf+/fjJ
ieLnj8eA5Ocff1P+d2hK5HF9ysWjgjh8U8WhrgCpKitoM5QOyWM7l5s/XlH++vKIf/W4+PeI04t+
GtFG495qItfYJmWrhHcqhSMUcLRpXHR3zPJfgfCv7/ubF1uaN5bF52EqVBbCzkuNrQ9BHh2GYLSA
mY5q9n75NZYmbkaDMO1CzkN7MMgEcnFCWdm0HmvA08NxsMhCHMo1ZCAJPM7HywMuvRC8kM8vlFsy
pYVpQOSvzR4cfuM2a4GWY7C9PMC0orJ4QNt94qL8+8PIfx3ACkYS00bTt1Y8ZOELLrwa1zrZjlx4
BBoOXQaGvHrcP10eTpme+5vxdMLtLy9kJlWkV4O+bTyvRaZctRwNT0Fu5nYsvaE30eNgJmhfUO83
pSMq1ZYWryWQvMnx8k9YeGN9ZrMCEInOnY6LXke+utbK7E8fxbdCbuNN13uny4MsfDd9WkCf1ntG
sHbWUOvbgXLrd68sTXppcry//PSlV5htD1C6AqPSSn0boYD3S8YU6MjtibRZ01FyF3U67C4PtPi5
ZjtFJnV6DqgFoSqPKhoNzm+qXpskL3ayHm2Vm5vXeJvYoGtBZeQlqtvN5ZGXJnD6808TCK81zPGk
0LFURuRzS/Uz9Da5bmveFweYbRVqT3o0xKGxhZPPrTuKIgR5erJC98oAC3uFmEVWYtPUCxsPhQah
JM1GpyaQP6DqLEW3WjHiblJLvm0+EKKa8bXtT59tTypM3zTDXcBJs8E00O22RumJJpPsXdnGF95J
n21HU11bRgyMmDVd4eDWSeVXan1kbJMQBW+p630o4rSVv7YIZlNo43kbN3hBOhmto2TXlUreQkxO
sta5PMDCsSRmuxFIcNfqchxA6rpRa27IWSpvx1SJe+x16q6/Eq9Lw8y2nCJrC1frKV7Bzh6fo3KA
8p7X5X0VQn7/2pvMNpwuohTYybrtqBKKKwJFwOjW7qjyPEa6FfVf+yBitvEAGcwjy8wtp4zFcJDQ
C7qzPQUQ6eWXWAh6Md9tXJBezJBBzaZQe5rovXgzRpCRlx+/9BlmewpIlMy0ZAM8c8xn6CNsKznM
EVsMFBLzy2MsvYL2132rgdo4QJ2A4lC1UbCNB4tyYyUP1CMuD7D0ErMYj2xJL+x++gRFqU0+DE0I
YtfKm/omkuK0+OJczSLdBKKO/2KPa/KQjCdctotzNdg4irV6fCULXZgqbRZ85sDvlycwVEvDNnZ8
fVAw0O1jSbsSdgvHpDYLuz7gSlurJQpHkkebOVMbAx1Ve0J+IC/UUt5FgSK4MtjC1qjNAnDwQk9O
gMk4XF9zcyc3jYQ0A7BwnAw9CmjnSG/pvaHPofRvl5fCNFG/yaW0WTTGveea2di5eLCoPg4PsHGr
n5U6+vlWAkJhPEShii4QIip+fZRDNVe/D8LW9IfLwy99v2mFfjqi8dwg/cWoyUlMCSKKiFVAqRRL
Lz99KfXQpmE/PV5vKQ0VKmVVTeZlUN5D0GdreWE8UNYaqNtj9IAYEAjklNoEN7hJIsWywu+0N9B9
+NqvUGdHkJViiNDiXeoo0aQg2uw1qT/BPvoOEPmptyRHioydmfdrNTEPl8dcWEnKLC7wLynlzq1G
R83DN9r3+Fs1PYAWATODilWxtuv4ylALm4kyixB8aPxxVKTO6ST9F3le1O5EHaE6VXfUyy+/ztIy
me2IFkC+POsC4SD8V2lrY7R/5X3fFVc23KUgn+2HcakZUEEojQst6Bxv6MJtacXpo2Rlo9MnbnPl
6rf0GrMNsVFKwwohvDuePIbvoVVI924be1e226Wnz5YZYPg0hCRtOzpd/3BNoTkZaXoh5PO17Umd
LSpY14OugoZzahrG6P+atap+K3JNDPsUhGcCxNjIvZ95MlbqlS+zsLjU2eLCSismFEvDMSykm4FT
2tBLxwilKBi4XX5leS2NMtt3RzFGRWNwv/K9GPftGmm3NKfMjDrGF9NQdbbPGq4tp2HRjw5Ni9pR
MSLaxLlu7r4UH+r0Yp/2OUORfQm27+iEKqQYtVbgwgyZ+rWFpc52US6imaUEhIJaIfcu+5MguCiv
fOGFVavOQlsxkFHtY290AlMaH7o2pXSPxzBwh69NzSy2/bCpc60cRkdCT/ggyZByuN+IL07NLKK1
vNXzOuLptYt1gUhICAY5cq+sy4W5mYxjP39WrTXbNIxcwB6szke7BhCriCy6ku5PMfSbo1+ZLck6
JXLpUHSOIpBsYPW8S1F07FAmw98BE+oMcCVg1isztXQizZaoAmfRtcYQ5zsdAmFWavoGleh9lDfw
NjNQqXkfX3mxpWmbrVdOfDeCQUfHB8keeIpYYa1Nv4/8zeUlNf3k303cbMnqaHtHEpT5rUX14qY2
IGi2SRbf2mmUXtlql15htmop3Eqt0oT1rgQ9VD25ihd5xxyJxl9fe4XZuo2UoC28Vu3BjwNpiYfx
2TQhHceu6X1x7c5OIz2UImFZ4BsL7IRXKL+qtLft5srTF05stGn+Ghl5KFTsV9ptnkpvHuobq7ay
73K8dupcD7+2dczNlKN8LLHCQnvzn68g0DxCeNG49goLn1ieB7duAQHyJ0BcZ8Ozn55efX2CZsGN
lnDuxhVPhzKBXmQ+3NNHPTcWsnTIBIVXPsPSO8yC2hfILsh00bbgO35lGmaLLnJ1X5z+adBPhxqd
z9hCr6LdWpWFbLzwB/RrDP/mcgQs7EfyLIj7mvJTDFRp26vlXtglfhj00THY3bW5eK1MQPFfG0j9
62vAGFPTTJMb9D91p6vkcxgVML3DD1/TUO9IrlSLl+468iykq7Gs88zvAFYHCMK4WMBF9l6Cb2VE
0t4rZez8xEMS6BB9/0uwa7FVsjSHsxiXXRCbgy/V9DcHDr/QAWsOr7YPfqDf+GRCsbg8hb9fZjTE
/jqFRWX3IRlmsw0NG1xniAlSU2Ixffnpv9/ODXuWY5paKHmIZSACIiRj50kG4nljZd6xF8ZXFtvS
C8xivW+EmgrTxuNaKbEMlcYEDSaMLExzc/kdfv8lDHsW7ireOUkDW9vRowFB3lJHACiBFsd6VgDO
2TquT1biXB5s6W1mUa8EOJBlPewdD2DPDd6tSO9E4bC9/PSlzzGN+insm9LNNQ89Ggel4/dK6m97
5GgmUY0rU7X0/HngV0MIt0OqHbhAZ3bdN+i3DxF4oMs///cnk0Hv9i8/3w6CxFRSs3ZofSYrH1DO
qs38xxYFLJSltS+u2VmwQ4ORSttqGqcM9BNWFSgqqC2ObP3r5bdYmqRZZNPJ7vKK0sRWxYkDudAn
UH2vqp7cXn78wmaFyNxfZ8kKEJwnRQCO5I6yo/W0iiMXxCcCpvEW8wWUyFzYV6Kss1MfjN5GAOK7
MncLX8iaxXvr6Y0f8WQnJj08DyAqUd+w1b2Eg/Mut+LmcPkll8aZBX2DcrgcuxketUF4hyR+uxIq
75qrxsoo7D+/Nsg0+Kdoca2gMNugbJyuzfOVUo53SYIohqnm9zhvfOkkNqxplXwaxE7xJsmlpHaQ
wv1lQM2+YcMx7y+/wcJSs2bxjuVDXdYlMqxe252VyrtDXeY2b/rHrz1+Fu6jyOAR+FHjyGUO1xeD
EbfL3uPC+uLPn8W76ETfBRrPxzLoPsJZsQszuHbiysmxtIhmgZ6BzPeQza85+qQHJEn6VWP1FNgy
nA9lLb0SEgvHhzULd0VBAXaUVIlsETZKgsF5m724WM+CoT03anElR1n41OYs6iXYiZwczFXUkNC5
41bVqp2LnvblT71wLpmzwBZwUuB5Yx+WjWg7dOotBJzLT1764bNQzgdsRzKQl46m1Ie8yvYJ6cIo
mivb4dIPnwVxENc90iL8cDV7QmJo3du/Lv/upQdP7/MpcLF2LfMx4rsqmfVDdYszgvFfuqGCcPzr
o5uijfqhM4D7V6HyPA412nEN7jCXf/jCgjRnUWsBtArlGI0zxb2LcFvP6vjWUnPHlOUHFaLj10aZ
xa6n1p6UCxn6dwGoX0E3VDZ+gMiEZiYXq1yKv7gwZ0HMqkcpRyYn0McO3TW7xwSlBV59+S3+WQ76
z3qEYc6i16paOKd6K237neX0B/87nhvciL33sl4Nd7jgbjNpEz+UL262udZgWIiICfL2eWX5nl+I
wkeMCz2xUy0H77pXoc4luR+XX2rp+bNY7kA9DAMe5TDw831AgX7jSiH0bWu48u2XBpiFdNk0Mr1O
BrBi/R47pw9gGyfLsL92LPwH+k7og1xYdrWdeOG9Co9VjU+VqV95/EJgG9NbfQpsBR4gmhZKDYdP
E2cjg3deiN64En0Lh44xi22/Em1MBi5ttRHeddI0H+aYre1UelECrfriB5iFeI/3QYcJd+2Yqtxh
TxWBddroVjnGm7zIqmvZ3tJ3nsV43iXCpbVTw+nJf0hd+9rp2XfZja+k+0uPn4U2znpyaWhMVSpQ
xY2nI1mKSce1ZqyvfI2lIWbhDWfUpHTdc6NQ/WM5mu8wik5uar1cjrSFpTRH04WwOYXpo2MyFNqp
DKVgGwjg/JcfvvDb50C5xivBt2LN5gQ6FkdyebAQyom78QoOb+m3z4NYhwXvYbDiqKoOh6DU3u1e
Kb62QCfV7M8xNvhKSOGpxtFvaG99ROayLrvDJeFKCC8EmT5N2acQVunRgRiW4EN17qNvGTdxKD9n
/Px14Rbj9vL8Lw0yi+RM7/DREQyCea22du0cfxnvzciSP6Q02l0eYwJM/6YebuizSG5ytYp8pSsn
8hJSBYB/dUUdViJBtaxTjvi52fCZfJx8ZWT/fT/fBHKOCGKNNgTmK1eOwaWlNgv0TtLYcUUzGTCq
d0gBP0rCfK5s7dvlt1x6/CzQ606r/BxvQseVEBpV9VOf5wcZytTlxy8kPPosyPHdigzYyqXT1cHW
VHvkpdzqAbY7apxWcKr08spushAyc7haMAq3KntEX2w/h904nBPri1mymJ/ZUqnG4FZKB78t9IRL
00Bp1kAPqgtVCoSXJ2rhO4hZyOtR2qfRpBjbDfW9xCYb+wL6ZfR8+fFL0zMF0qeo7AHCxga1B3aU
ttong1yvwalqVyZ/6cdPf/7p6Z7q6+QyaolurfLaheEj6P2tkPIra3Tpx09//unxfo9zVinjMK2r
AewfNcrsGpHhXIuu/P5pFn6TaYpZpAvf86zGiktnRNYhSNTnuMjvEad0emy7L3+ApSmahXGM3wgV
AYZAdx6dYu+EFBSaxdcaa0uPn4VxbA1uUrRD6ZSa+VNuLXJ+S60f0IsKrpxJSyPMIlk1W1SEcbB1
mm6oVkWs3HpFHsPbs6/cvBYGmGPekt7FU67yeQXhYctkqHeuL9/5pf3Hl77AHPJWl6JphM0XYEO9
bQf1NvJTB6ndr62hOcjN7ry4CQuvxJ82+Aba/LEo8yej9e7y4lpfYmGZzkFtYJtKmZy7dGR6gXqE
SYlSHHsrOXaltf3aJE0f51OoUXZFSBh+rgP38dXwjOMA4imOiu9fe/wskl2kByIvDzlSmasVWuHd
yoNEh+lj9bV9VJuFco2vM3pAduFENuJf/fhQqtED3lUvl19g+qG/2Sm0WRgjauMPqS6j92Qhqbvy
w4JI67Pk6fLjlek5v3v+LI7D0IZ5HA78/CJ/Gc3kvrSKUyBVH1ohIZOfGS+BiSpIWmg66qBms6Ji
g01EEX7x/WZRjv6K4SaWVjijXaprpRLntkPv6fLbLUzeHGiF9ZaV6X1WOJ4++sgXmFqR5b8su42u
1LOWBpid1EhcyDZd8wLrzKrOHUWZqPKuK7BI/NobzE7pIWpwb07c3NF1D9fDqJ+EQRrb7MorU7QQ
4nM8lZKoMi6BUu6EbvcHlctjb6A/gqcXtu1yvrv8FlMw/2aRzWFVJuLCUJhlpImj8kXH6HT1fzk7
t+U4dW4LPxFVCAkQt9BnH2MncZIbVZw4CBBCnJGefo9eV/nZaXeV71a5VqDRYWpKGnN8fgSwMcW+
/spnXHrDap4PCsLDnmocbDmn3ya32BNxQfWzsgvcWD72FauZvhRd1M0LmqqR8N8YQNM1VfC0KPIh
uU0UBP8bCoEsn2svHs2+09wcbA83j1nB5er9X39pqK4m+kQnao2CSyCwFu7Fb2CGhJpKVO5/7PGr
eUwRZcPAoosTLdp+F48cSJJQNCh1fv8FFwbqWomL29GqgaU7wDaxLkG9HPZdx780Wv8EdPqDeeVa
gxtXdQCZeodhxIZnOLZ8Qj3yS8L7/fvfcKEP1jq0XNiZKlgD72Od/NDNTFLJ2LWrzEsPPzfcXytp
W9uYe2NtUOPkdT+8iATHEbZ6Hxs+5Dzx/nq6QeV3GdOw2Qv4BeFEF/gTBV+Sj7XLavZ21oPmQuHh
vBkGoDvCY6WvitjOJ6n/CD7/7bb/+uWAnkJbCLuJPcyoCu8LjKtJCzgb6Bf0KfJhAHnjScBgs1HE
3D72sYjNsU0CGBwSNoYc9fRBRaqMJWK2exTd0LPrmgX/b+ERcMVgRRIslBXsqGD0LfLulC8okNt7
7gz2pD3sue8SGkTTD3+oquI5EU04HKKwj/mmaCPfwoswIQVM1mmvvy8xY+JxYJFXvvp5VI2/lY4l
TvKqoa3vIxwRwHKvKGMLBvQAe+rZdIvdGNBSwqdkqQMLvapoux3R1I4HHMMCHTUnE5h9dWwiH2wY
USYoi6eJeIIdsCQ3gKL6cItgI+X6SndeCMb+qjtbDVhP4xK0OIpVQaFsv3a6BWxUjE/vj5dLL1hF
YljnoIYc1OZ9N7QhDFZt2BwDaCK/Y1sIS5+PvST43xFPdEGcR0uzj/IayAXpFebNjHL5HXv4pM37
L7kwaddio6FuZ+HJASOfqT+QjJ5Cr7+mxr/w7P9Svr8GPmy3Rgwg2uw9SBBSOBzjVBieXO//8Atd
QFbLCYStFlm6MnsVlT9gGviQEMCu4uJjeft/eoe/fvuEm7xFBfjt4SgQ7NUpbpK948mVZr/w69ey
x3CC3goEHbMPkgQ+t15SAWpS/oaRwJW1/NILVokhnKRpVOE6GCdcgG00WEno7P2Iyu7zh5p/LXos
UYgORpGPKebDiRN+s2qHEsnicPa4+FjE91friYwKf9RB1O9j3LYdYcBMsAnv2JUpfOGczj833F8d
3NWw9JhgKrrnC2gC0E+XN9h5uC3M1QDXpEV7OxL/ypnghdTBX+UmZpy7qbVxg51yE33W8Ev+Vjnv
jA6y83fb0ObP+53y728K1/I6sLscnUbcrqo2cRwWL0WM20MvAi++chR4xMILbbqgo36+/8J/z/Bw
rbgDkl4RH87V+5g3P8YGboYF3No/1P9hstp6mHgWpcuxKMPeE6SOkQDO683+h1Ih0Db/t/9nH8X4
YYETL90odZJcVzdD1ftfP9Ywq9HVl7D9Ek2D8KHBvpaa+j+wybVXxtOlZj///a+xGy916+oeqWgl
lDqOmsNxyB+uSRD/PVpRRf+/T4ff6JgU58jKa35iytwjiftBC/t1HOprl3mXvmC9tnVkGYGFxNJg
NX2D+b97czWsV68sDpcev1ocwoDqUpYVdq1RPHnHClb6mS/mObyi87ggewuT1YxGZTLg9IrrPRRb
Q/UIz3TLMxFrcEbmvvE+53197/F4CnbRgEB24pHtLFhmYdhcGQMXeomveqn2PB+MYuAW3Ax5IurT
91oGnyKZgyQSfPnQKOarXhoknGoJKnn2Scjh2USmGRYPnf5YJ62lg11Mkf2WyItn20qegWGFU9Ba
aqN2H/v5qzUw8qnDdgphFwbwZX1bLT1MzN3SDtcudC8MM76KUA5WgajsDvSe0rNX1TKXM8MhFZuS
9P0v+PcqHvJz5/810aPe1R3M6vUedpnfelDupRtfUFLy6/3HX/r9qyilhtoOcELVe9PBQXDJ6R8H
B/0rv/3Sw89//+u3560jfQ8W037y2U4F1SkI+g8lNyFfTe85hiWURsvsC9u429wnCxz5kvIz4zK4
MnYutfxqgvcl0w3TBPifOr+PJ3cjogCs8mt3CxcaZy2gA5ujZVHXYGaVHjsAhVMclDEfO0UI1/q5
uYoKPlW03rMGWEfLXPe5KeEyLONRf8zEKYxXY58lC6xKtA9/6RDOti3Y7YIEz611H4s98Wrod0bn
uUgKtBCT8y0fEn+DdSh4fH/kX+jeeDXyk7my00yw+pdUogI2CVnojkAfM7uZldfEf95/zaVuXs0B
GCYJHsFpbz//Z3y7ABN59rj1k2bz/gsufcf/WwUKIHySot4DoPCkgM4dB/8pJ2L7/uP/2039/7OL
MF6tAPAqGbjf4QNC1W+4lxyInh5bBsM7+G+2DfzHQ3ZnqfgDjCpcfq+dx1z6rNUE1yXnXgUt5bZ3
lBxoBRrKZD3zrGWoPzbB11o7VWgy+kEP175RmB3pC7U3NQ33QxHyj3XOWlpnnFf7otYKRurqV9Oq
m8CD2tcKd+Xw/0IrRav1bbTwdhotfjiSfjBmUUYNSGQcdg9OJc10JYxfeslqnsMaSQjY06i96+LX
UFXHRspnU9ormdSFGbKW17HJx1U6SkpR1duIMu1aKj+DfnNNyXD+lf8Yv2t5XQFXXi3FuQtoKVB7
YNqTlcM3wBSbraqAvBa6ZldG1Dky/etdq8neBOW4uA6fQjpyd3YdPqMzULJH4IwF152PnaqE0WrK
J5GLbdgj5SfzAMAuOLK5l/IoaPsr5Q6Xenw15/k0C4P0Gd8hI7shFWUPvQm6zKGK/oO9vprfFi63
tQdO2iYn+dKcSp/490FgwmsVG/T8oH/1xWr5jhgN4DELn08PVQ416klbH+afDN6PKFQhwGrLxcBI
GvfvfrUvO8FRV1Vy2byQENVvRp1JTvCCfYrzheOqy0IZOGxjCWTVNwPo/LybzQzw1RiWyy9aM3Yz
mRLgvUJOqNgbAadziSxk6tcFc58lbIHLT52Qzj5IIHby+9JIzwE36cn+jja0SzIaiGa6ktZd6MC1
EDB0URuc3Ty2ucA12gRc9u0M4vphZn758v7CcOkVq9AD+BKstaep2g8lIC3gNGH8faoAkPnY41dB
B5tZW3uwTd9TB16wCtixdcO3pL22eboQFtaKQNjx1LnrlwrHFVoBMdnYbtgmFlqMjatbz51i1Gzz
I1BkYMG8/0kXosNaJUjaJIzYFFY4DPWAb6pAqwFrcRdFuFQfUCJ1ZU249JpVEJI44ybAXVX71oDo
6ZyHABTYk9F6F839tUvbS92/ikHEz4ux6sZqH6mxeIZmnT1wmS8/l5J4V05/Lr1iFYV8kcR5YNoK
xCOABjZWLQP/0wMmMxyKGYWLVyLRpfZaRSJoJQClA8IJxba4HdmNIDdD5YaCgaJ2HOj06eoF1qUz
g7UyMJc4tzljI/Z+/Ufwb5BJb2E5/seUgPJ15lgRvoUG6H7orh2g/fviKVwrBL3FEBxJ6GrvtHeQ
BAAoXqf+4GeuHdKF1NtAtbsFLLf3R/iFHlurBmMqKu5UnGzg6hIPx0T1ISAsCaQIUT4p/8oAv/SW
VWgI8eyogMXIZmlGc7s0YDW0Y6MfFTLsK1P1PFf+sXisje1gbdYWhcUVWhyHwy4qSJ4BGH9t43Tp
6ecP+2tfPBU4MKUjkXswT/iuK2yRlSr/834fXHr4+e9/PdyPDFHqTD8kU3GC7T7ocdGVhr/06NWc
PzuW9qjeERvnGEqmkJGTdv/+r77Up6u5bmHrV/Rwmd1URXDTyeGQtI9d+bHVkK1mOHSUfowhIzam
nNsT6hNLwMq8p1yVu4/9+lWuIcIYnrHUA8pkhNkw12AgUs8Pt8qTb++/4VLoWCsF4cDbiRDuX3ut
uzdwYb6hPvEelgqfuoXuhBcBAw3sMqp43gAMyd5/6YXIuFYP5lGce+AxFXtlA7WbGrGcSIvo2NOc
ZLiR5FcC/YUotZYReqAGhKzuCthu0puOsjsBfuxMwT+jFNXi5hbjDsjG8WO2leFaU7iUfjv24Ilt
cJLpzTsQkVF8YzV3m/fb7cI8oav5LSHVbRUDYFDY6Dafwp0N2+8fe/Rqdlu5LHmdI7FTw4hK+hFU
YKfCp/cffqkfVvN7QoWEa/JGgCARfxXALXjTN97/qHFWQXXwNNkxK+prYppLjbSa8Q5WSyBEmwJn
vzlYoNKOf0SnwZx+/1suBJT/tgV/hcEEcm8WVyF406xxQToQ2e68hvwZJ+G8K++49AmraT9GWui4
pQlqzl26VJ9Ic+3i/4ImMlzLBlnkCFzGcrkn1qPTDcC7Nf0ZR+A7AvskOnAKQ6h6PViZw3fXLX7y
aR66pt3GKMwdfko3d2wP4oHrrtw1XPjUtXnb4rUE7jDDebv2H0dl0nWxK2NlvCux5tILVou6Looh
4kTGmzFxXnjilbbLDi7qqFJ/f0BcSPjXKsNuqEY3CTNuxwaGmJWYHgtR31eiewv9eTe210o4LwTN
tdAQKWNIDa3xHqAvkWP5d1WZg8kxeoeaxVeE6Zdecm7Fv0a3iSewmwe8ZBqB9/BqApJPcbSOvCSk
v7JqXnrHKhowOcKdZUQxQBm4nQaSrs+nb3EUvuEw5fX9PrnU6asY0FSc+z4Vw3YKANXingdHm4X5
u489fbXs59xWwAJTmMGgQBcoe5DhVUyHr+8//UKAWTuBMhy1URK1wxYwWp0W4FVmZgAESXJ2rQzq
QvOs9YZFN5MGd9PDVsD14IspOjh6Rb6Lr+Rc5536P5LctdLQhXJuB8DQtmWHATr2cKf3w7ug4Adt
2EHn/EXG14oHL33Kanqj/Js6ysN+WySk3oW+BpvZu2qud2Fur+3v6BxQp6qh37ZNvg3BWWMUUuuk
b/+MBPVqpf39fp9fes9qYR/nFoZxse23gqinIsof61jeKNM+sN4+nwuCriwsl95zbsW/pndYjZFH
W/TMTICvxRUyrqGe1OydaVFiY4trqpRLvbKa4h6I061QYIjlqGUCcVPKDEH+mufahRmyFn85lJ6I
Yur6bWyC10KxT7C6+NOY/ErWeOnHr6a3rGXdNAZA5DABIc8LGLT7TjTb97v6QvT7Lw//qwsUqaC5
bLA9a8R4xuWCxwkT0bEu6p2NgGTcsc4E13znL/T3WgsmJioYObOdAWz4BSv9O5wXfpuCMMfpAz8C
ZvzlQx+1dsEzUsTDEOE9Xo1DtTac7xezjFkl+YFDw/Wxl5w/8q+Wq0oEFu6CDsSqpUuHcsIC1bXg
SA7BY1+Lj10Ar6VhCbwehjoMu+1UjdOuljxICy9Wt7kl88dm4VofZmsaRa6buy1AZzZFgcIvx8rb
OpcPczS9EpAnr+Q+l7p/Nd2drJlrcNK1TRLVppVnTnXll6gSyh/iQf3R7XRlA39hUK+N8nRs4yHm
wmyLagK5nYU5oH9Gpx2YaGm3+FfmzoWZ6a+WdcGY6kgZ4TVDKzOVVwT3IOV4pbXIpcevJv5ILGDp
wKrtOmiK4wq3nZbuqrwB4zBobucZVeOVt7yEbDminPk+KVi7gwEqYNZtuBtCsCLfH+iXum2V/guK
VwEkbbayHf5ElBewszPPeUvuDCwCo/ZjVf1srenDlQUuBuyZr+aFaTJ5vxqlP7//Cf9OAQC3Ws1V
EhBR0TbetRE4Z6yddZrMoTgIcGFvJpePX6EYD4CuFfJDSRlbS/qIgtbRwcVu58SiwqwnZGhuIqI0
vxIY/j062FrVZ3o+Yq9ikh2XfNv0AP75H0sowbX939aClV072ACPnoJg74phk8T95v2OuPSrz3//
K2iC1FIIGbdolrPlF89RmlS3Y3xlpJ5/4P/P9ODpv3q6D8d/Zxu2WVAtEOrqVnfm0Y/iKzPy0o9f
zXc/hMyK1jXbwJ9jt4TBA9PFp/fb5b9k9F8/fTXZQ7hmyY5qUFQNfwvUHP6G8fp4GoVInpp++kbn
8vtouvuoc3a/yGk8tHqoniqYJW3HWvqgIzZNStQ4ZYqyTzSJgrRMqmv+if+OqGytAtSGtKUamxhX
K7r8plqFe0EHaK70SHtiMBR5fr8dLrxnrZQrvMowPotoVxuvP6Cs1+q3YETlziGv3SzvBmQ+1w4f
guA/h8N/tPraVy+2gdCAraqt7JdZL6CtFyow2yZEYVWfdiokGKWyReleJrsgiVlKK2exi/ANEwGU
fEMLqkajTCTrnQF0u4Ifayt6cuhVEbU/KJ0hzcQmvxwq0Jtz0KdRU1JQcpNI8Krup17MJDou8H1o
oaoLZ6O+MBQXNZ8bsJKXdAqAMoJfkQ9fUlrWfmuyiQztYnbWGRLnG9tOM5B1LGmw0RBF44H2y8sT
rQBbhR7AfAljALKUct33rnHsD7z2UeEdu9aLb+DQXYu0xFbXpYleSHOCHZk8mTny76xOBpSiAkWJ
TV+d1F6/16FgxY+ZE+OdtC5Bd03jpgMaNSqi/ayZ2o++7B6C3uI2sSpQhOK4rACtqCkca5vYnunW
Ffi35TLnu9BzLC1A8lQycd8kFOgvmnQZaK07FQGSybvwPMUSmqliXpaNELTOotLnKR/9TEVsS4Ok
OML4atpz3Qc7yFI3lQl/m87eSlQIZQS8YDq3u7CB1l1M895Oat8GSbvxp45kBY9B4i1xJWnVk4yC
rGt/B/1N2cwtIMSgDMM8GQy4GzjDwtJ/l7Ry37fqtNgnONtkmoBHutzUDVZcOFJLwMlHGFrODVau
Edbd1Q/m1L4KfABj+zHt+9cca07d4V+1w0NfLa+L96sn5W+wCF6p94qirzvXBvcLIOym0uCU+7tB
oa1gHDZCk2R+TNNv7Cij5WkOnjvbneCnlHZdcSwCtJjp0sh+6RMD7Gd/y6evcy7v0eZ3qFY4hkv9
6idTiOiwYBhb4HML94iyiTY9y+azAYKNRTXFE3S+cPgSUXNYEhQiL97U35NhYBmnormXQS72EGCD
Yx1VqjsyE1K7wdhEDXNeIivFIWQ32AQN35uNdW1yj6b10xmrHr4B17NNw35RGxx7vTyX5Ril3Rye
6k7dCsuyuKT3k1Q73/K7QEzfuyn/UsrpjUahgmW22aBisEI97oyiXE++BDb/PA79Y+gw5NqWphyX
ZFut5Gvjwp9Eey8sYa+9S+7AfM4aO9+M/rKRXvBlphG8n2ub+b70t3Erv3EY5qAkelMFw70qKoyL
evrlzSVQ3GECgCvYruNzzXPkj7vcwPdpClHbbunBL/qvVUKeaUE3zHRxahvzRB2MbJPlLgxeSBTv
ACLYLmV4q4MYF0ks+TLN6i7x1VMOnoYtAcGO+TY0ExAR7cYD2TyvjzRKdiDi3gPoauCw3d/3sB+S
fbfJpX9s/PIAQ4ttMfLDTJY93EpucgBdAZm9afPhARUq+aYpmu0IQi1AillRFd8x3VKnxEOe2xfh
96DW08yR75WLH2PUxXlRDBi5n1ms9wiDEpI3jf8uk+S+gLWcz6eU6AfWNIfBAZNYmS10nI9j7+3G
yNznGFKF0VtAf7YzKAukB6K+G9VDXnSHUb3F0a+AVl9Rn7PXBUeVGrLGKjwFos+ijr0EhcSOVqa0
PpqkeA54cPQNaDc5tlVgwewD1pUbVCreBtTfVeAJpW2BPuXdrG77OZTpGPBXS8odn5pHOqLi0Ez0
FVbZOGTjr4Ex9+4MglimU070rU2KXQdAQVr7ej5HjM+gYj3q2R1yETzXC5ZSaVGEiNpUpPNBkm+Z
Hz9iNYInzByC605Ds4tGXxxiCZJoEqFWw/Q1YATKYVCMmwl7580STUWaD/CXGz3GvrtK6Gfw2xKT
6mFxYjuOASjbJe6bUkhp4sch4Oy5XJaEp/Gsx2dNCrtpZYPurzqVDQWKxK34HdquyzTsRqIM/+/Y
PE+19R4ZGeGbXLTAoe5Lj2Be136P6njJq3hfMCpfWA0WRhaESQNogVRxm0YhGudrMoN1mqIoAT7i
RcniGhX1Rgwpp8P4mU2T/lonOTxuCUNI3TjYqTXpJE29jQABVxlndBlu5sLaRwFrXLq1AnqiU9hE
6ifHpfg3HuOUrek6es/ABr4LloZlYlZIoSawrvWuX8bO29YkQToTAgy+r71w+Ek9aKljy4rvsPEN
8gxS/+Zbo+V4rvpnmZycvhVzwTNbg6csAzxxEyzK10eq2jHc1AIOp8eotFNya2pBqrfIC/vxiZQ1
e17yBDqUQHmKpoPxzM9+kctPIQL9lVeDjzBh2HHBvekdDP3ssjVY9d+sAip80/YmuUMx1beqTryb
IQaRbzv0bYgpNnnJuFE9R/0otFj0xEgT7sQw6m5XqiFBLB+Dr0XAy+9OyAbTRmHBfB76vjkOMSme
Oxf6v/IcBhQgPsmF3k510v7J6576WyChxu8oiVzeirrsNmLOq41Tmh47L2L3VbEEv2kwMYN+pA3w
1769L9CLPyrIlmAbN3T3Eziiv4Q/D+zRaZXsQTv3H2sWtU/w7NDPtm7bAxuTDnOQRVxnQxPhjE8s
nX8QzcKPTuYknVjNXwo8CrM07pA3sN596aG7KE88iOJjW7bFBlCXHx1hvd5WCy2ipybpiu9nIGSQ
gqce/hq8YNz1Y9IHx6EHz+FhhNPwslETFuLWsgbziyWgl+eWqYdoafqtB4rZJzmH87eak+UL6/34
czOQ+oQbgHBXaD3vzSCLHRy4g0MSxvYeAXP6GU1e1wNFMZebahj4geX4TdZCv3YGImdJwr1PoUVJ
ho1KCHpjtCLih+fZDMvc9KVbiC43TWmBMc9JnNBbJ6c6zIqhUX8W19aPYdlbeKNP8kbPc/wtpnmd
eVKSDDJLms0h0XhLixUMO0DJQQutKNyy3iKJuxnEO66BddnPbdt19wVnZMmc7hB67aKoeYJLyOJl
qJ5rX8dl4j5NkTvyb12SsBdVCF/etYAV5ygvBtvtVcOXutiASEjijPs5mY7VUgThdtFIcES6OIBF
Dgsqs+3WoUrLS920mMcQ+t8+JUu89DaLQjiF7WCTjttWWfl5nsZGzuKPwkCdvdRXTrU5fCfjcRq3
tjY4kjwqNg9jtzUB3FhqNUOElUgEiMcClmN1VkUVFrGE15kudF93GUB3Xj9lrfHkmDIWBgESXk2f
irIMfiiaP4dwCcqGvPUENpyteAaUaZrSkIoIsW+O68/LEuQaCSDP8/aYCyh0XSRDJDDCK8g2Du3g
ZT5SbHVDAXc3mxFR8El3uShu57IKs2RxS7er7WJsBsSw7/1EwjPaO7/Ok2CfcIjCywwVOprd8nhO
xrdxBMLwea48FGDMpB+Skw5m0jFIi2Ch7LIpqJPiplBjFX9qGKC9DdDxw9jfzlNg7xBjuN0FRUnU
di5qLzm14xx6G6Aeqf80t3KGkxka+7vBUSJHjhhMPjhhA/0CcEA5ZXlFZ5zuq7r8mS/nrdwcBzzZ
s7rVTVrAM8ulvg70i18htdgsUoAtXavFhZueIWGsfSTykGfqIrlP4FlnN1qY0N2VHWBRj1PJlnHL
LKDYWw5Y4II2X/JlW9Xcxhs50646aAGP341tdPGGMpSxPJialO0L+sbCOwZwxzGjhfTHTGDCT5nf
zjBSy/0eCRaBQhI6WlAgK9xxTpHYoc407jPUzDb0hgUDVweNwpNxA7aYY/cALcavqtcIPsaWstlq
E3l1OhkU0e/meZrCk9fPOPoK/WZgG7hX8vLQd83YbsJWLlFaBARtGDDpfnhwQFNpuTgptqELhj/5
TEkCsk4YqV+ukcULJlbYbFo4az/wnpYOx89zrzNYytRBOqGESh/HYYz9jM+JMhkYf7Hcoci4sXeo
yOl5hn/qsV9DxbTJULSBnbdh3fQFUEqEbgGboldn2PJn4NS9dAVRQzYmJYz40DFcH8C2s3EW29KD
A0MVuHuUfOS7ASWz/cZMPOa7UholN+5sb5BibJBxn+TeGG2auhL+DUWxfJii3gv/Tw6oRHH04L7U
bZfE2HYzLhyQGTxxrnYUOBJIIXtMPHLK266kv8NwwMYmxNXqD1EXM3YFFfV+l1FL7d5E9eQdWAFa
4wG4hOWTKKLKbJQKiupsqR/4aVwHCG95VIp6E0RFyx7IXIl70kzeCVov9ytRBJYPM7wCJhg/JBlk
hsjvYIjP51POZxbs2oGIMIWPKv2GeJHXOxFECv7Fik/3TTvEPy3SIp1KdKbcLESwNx0vyt3nhWnH
A8jxwecOoAi+LQgDnXBe1DDdYwlyItVJEy0bS8YmyjykGeIg+zqHqI2McZDZfIpfXVfxECXiso1R
0Z30VcrRi8FBUg+JVg6PgOm2DMqY3Ey0wohdFKvMznUEkxP3hyy5p4Pwm52e8nbZ5MILmi2hkGnu
PGN9jg0Rno0dRAPpdOkQ0uGlJlpYM09VIFJcgST2Xi5+12coNWRua/tocFhNa9U/wfV9clnl/CmH
NNMP6h3NqSCbGIKuOI09z70UVZ+IDdbSAYp+xsnX86h8RGESvNZLrzbkhPO06Oc51QxSJORsSPvC
F+MBIQ7iZSmT0mQJrwwk3SwgQYrKo6hKnQiJ2Fe2M/E+7hOoBOYZDZeGpR1fe1X3w2aYYf25GXoN
X4ye1pDiRwpJ16kqZe9vGJafcRNHshtuMXXpcMpHlPBBEOmD7BZiVfoW80XqjGFDiZ1rkIjHZpC+
POmz2WoaCygns16z/o/rRhHhHCM2d7wTBNnn0mPIqkguMKmNcWGV+TGzcHzPdfI60sHqlGEPVx8r
ket46zDfVcbKIn4EFXT4apdzcbinRv0yeyb8VFnooKTnlUPakjmMcXyS+zj7gVF6dNQFsiRsfcFq
QqzhJP+MEz9VQOhWOUgPaB654i72tNenFkD6TuB4aIgXnRJnznFgjkThqrQU6hyl53Gi4VdwHzsc
o4AZXlVPpT/2BDRnc147R68d/HEXom+Gn743BOWSDjNrq5t56XOp0gUw6OQA1xAc7i6wgcjvQyzM
6inJxzm6m5F/9596heB5nAY3J/uxhp/1pp0DYW8paNuPsLLN+8+NMQI3LRY39xS2MsjyfsmC1dGN
mxru3+PcqRM7zbygPbX5yBTHXl0Nc5nOC+XsV1/khXogFI4ZxwWq1O6umaOhQJk9wKrYLiU2becu
IUdCk354CPvW0z+DYuHqNlK0x9GWlrWSv83cdc3tCNmIQnmAzd1X4ZFy+KSqOpT3qPws6RHuQ5G6
G7sA1OttNfoqQjGLR8WbAyhowaa2m8bXCTjuAjkoJ6w8yXKw5mCgHAryFBULk7/tDZxi0gkjI3jW
SEJONKhpe8Qt+RTc+aYATDvriFchxUO9xLxp6xhOaECszG84l6ix7AKjOZi0RqE8xeJdBOpXFdTN
/IkZDvRrzgtFnkPcz/h/fBRABMfQYzgEGDpMx9ecQ9JdpnHVVMXrBJ26hwyKttUyZ30bs+5IvMl3
rzC/lsNRGDkED9rNPdmDarw8xs2gjz2uWaZb7BEi+YNOTSRe/C6kw4u/WEi4EX+9EY0+09zhQM04
A7/aVEbEdX7aau3VDzwe3PLbA7+RQpRDNKpGNyLRRaiyeM7H6KYQOrCvVReb/DRQjgoVnPDOOklz
9FW106rI+Vs4jIJ8xhZaLLsJufb06BOPe5/9PuDi1Naq7O6SIqzcJp6krz8pmDFgEwlNI+AxaR+h
5oTflQ5L6ZzCF1a5TTP7bgkz3idY7BDcPf84iN6vFW5nfR41KUcaN+E4BRRBbDoozkXZIQ/nSB8W
KKzZJpLSqzba50a8qsjMOOigi1+390a2MkhSsEQWA7VoNCCsQVZlyE1ICjY9EO3DXN4ZyZPPiwng
uMZJJYfP/8femfRGjqRp+q8U6tys5k7aoKuB4eKL3F27FMuFUIQU3Gmkceevn8ezaqYrYyozB40B
+tJAXBSSXL6QZva9q2ZJn8vO0zUEmbmbFaQbO9YGasryv53aSkptAdpzVAWXmJYFP+DYvboMueK5
XBWwZXrpqHRunzmZmmkb2AVr6A1he8WARKO5rgSpAgx1Q6oiXStWemK2IYUnY/mpKBGI1OdmTNQq
QFq48F5bbjTrVRVqtUD0dHZvK/QqS+qfiBFbKytKB89hSfTcqcKCo+stqKY2qXralwt3wxdHV/O0
M72yMkKOcv1yo8l0KDgOpeNZcF6eh8Aymnq68avZz2VYuzWk8owUb4gs3zDGg9avm3OCf/acF90S
7agHY5UY0yPZyMVQh3NPLsrZ1rpr+SI0u7t+KmeO2nNYJ1UBTW2t1NjvOR7aSFMGWLC7znQT65JZ
qZjvDbNYC9RKTp9VqH0s8t76YGraMt0JTj/eHpNZOnBEqfqh2Dl1kxcNe5WRg3T4sm4cCapdqvk8
tYtIA47UVh7rhdHpvLBhEDF2t5Er8QpiUIvg9m3sLGJoD5VdaeCrVjekHJJawjyyKy469cx3gZnK
3HzI563tT9Pg6vYN4RPjBlDQdJwimlLU0ZA4uXWDINFSMbCCek+22vJvOKLW+i3lT/2wKze5FOzj
ZBbfJO2WdVFqoml8Mnoztb6ttaP5IccwzTy0eZvb51bLF412kdVcj6ZwSkCS3CjEXWeNFlDboI1O
bFlWGhmdYR1INRvK3cZtQMA93DbUc2202SHNnakLHVPPXKx4fZlfpO4MrwgumCuTAsQjqrO+c3cr
fHUS1+ksudvrkbkSyZU9B1rh1ttDQj24EdPm7UNZgGB08bgmlnjGmjpWR2/Ts/x92GzwhtLGkxsk
3KLDFx1ribmThZMMj6XHEPDiGYa7PWXG5hi7dGJwPlKFhhwDO0ZL30ljWzUne3tAZq8vLmAqORYa
u7wSemj10zq8Ajpt4y2+NsuIskbPk51rV9O59pelP1pELvWHHC9lfQfQpe5kvqZlXC2OIXZ9Svbb
jg1O6yN7IqmFYvLN18O+5yicBbOsxBx5yten92Zs3TKGEb7KUuBRBkY431E/AKLKYschZlgCjG5W
c0oGFr9D1nizcZGF5uuvi9SE91o6pTjacgQnBVRLY89LUbMsq5Xa55RtJAlL1eReVCzSwSK3qK0A
H6Dl7AA5pDUB+V11c6tyF2ZmkprLeq3GBRyRNeOTOxM6/urPLI6fCcBkeA2k52fkbDA9lVG7Wngu
M1HZn6ucPT5OCKJ6HEkZ4bwhqml+QGNeylfdy51XhhZmkCUbwDJFYlXm7dzVafKDLqAlefFFOr2p
nFiKeFzSud6P8ExX/TvsymlYPBdcenL99JyMHLNPpeP7PceERDYvi1uDc9hmnZov7pyurR2Ick1s
J6hySxvfymz15SE32jLBhq5n88EG1f8xWqvFmmdsZZ8EWPcXBYWCQlUFKGuqu1Fk6jLyu3MwV9aK
hoNO7fu5ccHuKzLlHlNVQ7VMyXhs1sG71WkXezCNcbYezNmEEjCdyQcLdZVT3uCN3TpgF8/66EW2
7f11FOda952vLsPyzpmWdWdngHbkfgILmxlQ7SB6qAODSKzOQalvi7k/wxyQtbKq8uLj0Nq5/F80
uJsftf2KPXmuaKzcLBRsTaGs/VxbApTSWB4k+oIvo215KA+0hl9EP3SbVaICOB7r5yZZcVXgbf2w
0yW7MVsopzbZviTLOsVUWTVz4LYi+bBGP/+aL26507xuYCCZt52W5ebZzYBZgo2d91L6whrghmrH
2hGPNJ00W7eOTWOS/rR2NvV3GF3DVIjkjY9T+1okok5AaahenxvSpRdzQzCTtYb64WQN9cDONjYv
+jjUd7JSy173XEaqTNr1stNMNRVsDGlrhqkvYdzslIpWZM72GgvP0W/QaDtH3Zzyg5lb7T5zuwqL
o1N/brtt3uWz6OIi52GCAndvDjpsWwVk1rIdtbX2yxAIWSf5My1v674azsKUxaFoRqAWkvu6eJZW
F9mcXNLAGDc6pNuacWBUvXbntKV+0fEPnIE/jXg1ryDZsBlP9lDnMduKf6pNwwDwKizxXtQug6vT
rfrOMOpkR5eL++RteX5Xti4xkqbpRbW1lF5gD/N2ozxjifOqEjHVeQ35m6ljhUPTuEWgdxa5vXLQ
BcvrtJbkIAjLpm2jL/arrHGkTVw73/p0wFCYA8cJxrRAEJIYy9QEFEwW/5Eh2fmcFWkuIpaEqgqF
axv3jpb5fmBMrfc910glg3qemOrWqqoCVS5+wDzR0PYkpiwqEQ89DULpE/4JU75plrZe4A+Sr6JY
nGOx+e19TTrbGHeEJkZlN2yRKmheX1xNv1DS1vww0yuXJfmcl3Zm1/Q5ODN2OtZ0BOM3UVTNQBGw
thYR90E7phuQVEt6O2lE1XjL5k2po+Gb6aEwBu/ZrnTzZNV5j9+6StfQMybfuBZkgkM2pYOctcKY
iPPRmaOJjqazyjzv6+qv7SUpoNGysvZuTG01ZJBwSD8niPzilaS0m3QjJZnEUjjYirCzsJR5eplM
z/gCJM/QqaSXvvtVWoTC0tdoYOo4ab7R3/tMLJ8zWxJvr5HxYGHCya1qjdzCuJqbQPvsoCaq/1xS
hDgFa9NzdLEtIvA13cteCk1at23ul12gMnc6J563HrOumeAW2PIfEsvQnnRr9vqdn0iYU2L6O+ic
ah4OYG9XsNWUHGV6qS4957DDUJfz7eRa8mEunBw0GJbUMIk9mtv8Yg+I60f2gr1jLA6Sw3w7aduG
dgmU13S4Cosq5wQsrQIIvzJ2he8UU6DoSgnrta1Pva/G3dQvn9Me3bAOGMO00PpHF3v2/balb+k6
LUjMMvK7i87ZazPe+HL2pxAxwhCP8Hl7Xdhj2LK/noupgvbdtNeBPxOXTCo6jVHfNg7dnyTSoTDH
CIyfMKl3hrPRuIpTJVB+7x6IS4Ta1ipKhPVslfuu8tSuwgR7O05zDajSJzeGs1g/lqTRbrHGXs+6
yp2/rfOg34xNoUPf+3osyi3bq3Eyr6ks4/3qF9Ot6wkTTKe2/SrQZdFErqMbAZOnFfVeLc+LJ93X
LoffxpmjDsDf4kCIqLp3m205Ck3kzGpbzWFIDE8yoxxWpROM0ZZn64dniXEn0KeHq9/MYcN0Gnoj
zReOJXCdq1Q7aFPXBronDLZYPQMEW+UPQ45PPiXruOgNuctA65/TavWDLgXRDVgIE0hz0FRTpY8m
G+1ON2HTg83LjPwWAK+jZUUvZHZpiJJy7tm6Vbsjw/Rzz0ycrhFxeNmwt1Wd86KnrcDgG5RjZqdW
zEnKMY8L0J372dELat9TV1/HW720F+3zUmmr3A2FO3UGXGuypI/SG5bkYtGexHyPqTadjhPr/VBF
cIKrThOsBIKKtgaBJcBpantzHeD3bgh/9py0fPdbjpdfCYCd1lg5Pr31xHWtfER+jnIhB5vYK28E
wODQTgPomUFmyS+8B7UZbz31rDaSjIQ1OFC9NxgnfyHn78W2QJJu1kVbOOF3U+Pkh7VrsuLB1ey0
+EF7Oj5E3W0UbVsDzFT1namp6q3AWJWcuMJzgjOnoeuMMchSgl5ekFpU7j5BTrIdTWz43ikja6Jg
8+97q7wkXuIXz5u+2u2Hl41p/WGLSVZ5YAjush+NPVk1p/iZBpedmJRrRsuw6RYNFiZNJXO3trJA
PzCV1YEuUUcdmqJoS6IKgSKLUOYs6jKkG7rfDhOTTP2Qbcm87KXQ5wZdgJklJ5VmbfaFTF1lf5+R
s7Ya4HQlk8emz9GBBU1T+TYjWDZ72nXYLr3vNSzAMh44Sq0DUiOdpO473V7g0ECa9UUeeioAWlC8
Khm/auYylBeu1bI7bJQDrCjXW8hIB3RVvIvWIge3bkyu55rehjS0HKfRXzutr+H/VmMdNUIR5FK+
gWF1bAY0G5Fm33kksx9Mu+uGo8FG3r6IRdGOe1PpNgNnX41tc+QToMwlMgptsSSuJCm7dwLs+vpm
SThk5oHGrNR9sqqm9s6ONLTtlchKQ11MuQxVzIXBxxqiFuXq9wVfNJG0Gb2igoSB+cbVl8J+kcpg
ZQrK1KmMD11sKn/hTpTTE+axa6t4mriOujGJ5EB94FLjBSrtr8L7ok1sXV8JDrbrZ3JVVoONVcl+
fPV1oGn0K2CeseZxVd8bkqThB8fK+7YOOOAnKyCB3gzVhZG2006SfKr1dktFtZ69pa06svH8sR36
68hK649V6WP6am5J08dNopcNC/ykmfc2BI30AjhPyzsRrbO2u9kii36XSapmWZ/b0h0vnetIpwo4
524aB5MqKfNj0Q/u+n2awHU5n3v9YjxrfSrHQ2bPHhJl+DZ329E/nyaH1W48YFAI9814IWpRNOhO
HLu8kZm1THDC4zC/CF+v6jbUhKunzbHuZ06LebmK4SbJLc8KrM0hMiRj8mgfoGdawNDOrxMLls+B
nOgAFsuiMeMeb1jv3FajPov5wkeH6G7XZ6SN2zvHy6vlk1avBI8EmTFYctwBRk3gF3JzjfJrlvVV
gY52Srk3izVJ0zvO1f28IjSxXM44dgn+5yERk2J1Y6G2lHvVAWFh5ERMIVtEL1lbaFdBjRz9u0oI
QPUjMroWsmCzCk/1UTqJUV8DyHZ/LOLZs0f/mTSTugaVUPZYvrYaSqZ7sBTVPRSqSPwPQGMxPTll
bjkvmcEN8tyuY2k8+joDPvdzRijZNxLak2VBo1n3QFwEZCy+FemOO/inuZ2W9Fxmpe+eDXvLuwe9
HcnPrOSSzXFV9VUHLa/riR6WTTv2pzX31+LimchPHhKnnZdP69hmBfxvb0Nxj7UPo9wPpBPUju5N
z1uFOSy8Cridc5bZm/7uG1e/ygGovvQg+JNVIeqoNHRevjm2h87KHXtnUsw7fxP9bBdQUyKxT11S
Tog+Wqt35umIVCUVLMKu7iTBQPOTAXQKKa1C1fbpEqqKARgAb0NPdoPwwh4vK6VbTXrXYDUpz72j
Rv+1U4Avgb3Uq4y7cRjmmIzSpombctXP6CH0x6LKEMkIhfAryg1t+VprA3qjZQZ9j5uZiSnRtvTJ
gnGnIGyt4YpF/qilrDUgsKY5w+A0BsMg2sHmdMVIjjZw2Upm7GiX+5nrvAvGAQPjDUiYVZ1W0we2
GabOkkCqiTlE7jojLlzMVgMQr1LHYYsAHLtXJtk6twLYX9y3NfjEFNo9hRHpHQOUp+ozuYzuSnVY
q6+bHlIw5mov5pwu39qK68wNswGd3a0Gz4CWZpsqGaGPmpNA83LmKfN6nVbhRM3W2ZfZxnxRMdhT
NFzoSFBcqhdCXfAaGS0a932qRKo/AHXa2a5C0PVJVARx3KXQz5L5VrRzhHqjQeunVo6KdEWZJvxj
YiIBCSRu4Zal0skN1q9qmb2vwsnK7QXaDuy3XzGB2auYp+fUsNqvNGfKe5EKnhNTjTffFpvX+AcL
H19+i6rUK8Op4ensN4sdfV8WXuecS5fXEzAi9+5j1hjaGiT11usHmx0GfizvmWfSap4/t5qdVJey
S4xPqmLYDNOi17qgMJPRvDMYrKpzpzK7uZe65RV7UisUUowarcJtIjIrCVWfy/a9pJEEIHkh2Osg
u7zEfd11zEBwzW2194bUce+1BXFp6HTejLIJbkm2kXRoagmH2qmJluEAzyJcOu6T3Xr6Fyj+ugCe
ad0kqOZyJIVOwwYUjE1q5JFyuoQJw93WJ9uXnQw3z9rKMAH1c4OVq1Q/riJxPhWeTeBbZmtAnhrO
AG3nsJiT29oZ0+fG60GcshaxkRe4/ZqVZdDXhWPuR7nI+akkJTMNmDwJu7fZN7VdhlHee3AaP9P2
HFC5X/OlSKZ4y63827YtSxuDaid64BCuoB+aami37yxbRRK6Nq84VkMGSkBor2HGaUkp9yWRPf+v
rV39xV2HvowTh/um0mukEciOdaSQsJFoFbN+3EIdLkbEbBuLF1GoMf5wk26wL3xqJYNHUWTvdmXQ
4YF2MO3CwnVKM5zVtDYhy1sCIFKD+oUM2Kq4WYUzej+WuTNPo5t57CtNDmOCFHt1H/yJ1TDq7NnM
Ih86Zjo5i7ukUS+Bm2K55vbJpgEKarWUG7tj11/P3JbuSnQxZtn5YdVs9cwTBsE/ekblLoHHPNU/
s/GYRZQpt7LvWoUOKaw4FcF31/yCjmCmt563nkkqrM16Tg+O1PRvfiX7L+wFlrGzK7SaIWn5Yxlb
Q9qexgXdbyQHbalCqBtxh4Cu1oLZ2IqPsfVkHZRZu4r7DSnjO/V/jD2e2xPfGw6ORDWr1z5NRJnw
aBuQU68jowPx0R+tmogCgFmnQ3NrKJ1y3mom8e08mu6q40xg+YvtLZmu5/XBsKM8F/1Xdpyi2IEg
2wjrXM18zxYKG5GEzr1b7McBKD4k4EtUJ0W7C2FHM9aGKE1HzYzred4U7RmrOpGuM8mjkWrrN9XY
HAPWtWMWYwTfsjvW+Cq9kUbG1jYbZu1FqBSKkYMVBD3Xi9csdxpaQT+stRKdHP3C00UwMrl1pLJC
bV8zr7QfqAHIPtx0AWgLOox8dWhg4BreRrhSPyBXkpq+hcY1/KHjhGKNCqBUPU+l0N2bBOAdumyr
tVAVvTehhPEt9wnvJxSktNasocyx87d2+aIt7EuBJmTSr0Hq5n1yXtq+a1+XDn+oz2nZEnNs1KDJ
C0MrrC989wDUXQQOmzGUvZ1wEG4CtOQjvsxZH2Un4max3exL74wrPixpSCPviGFjeQZbSRG8JVQ9
epNmRMrKymmN/oU0dgF17fl7FPJVyBaxIYY1PfQrKd3d3dA9NxY1Qc46jg/DqulxneVQ1r3mxLTk
oK/nqIMeSWvv57X9qi/+sIOYGR/10hUncN3py5yY4r6adaMM9G0CxSn1Mk5b19h1nbkeEAI1D1tF
vvLUo33XPUMPCk04YeGvgLoDNAdaNe08IlB5cNXghFqPWCYvamh72Y4WLRztFb+V9gEwqn3Fhd4+
TVM9RVk6eqeOk40VVKgmQHoBP6p5mcHCc/WKvGqkRWju6RN064M1tcmLvaXpzteNBjmwvQYTU0sw
KAe0Q9rZzeZx2DDSVr5Wuug+pVq5BJ2dGi38mlyR61rgpNIqw2oytHDxwdU8J3PDPikVmujlsmGq
CRiJtygB8Lu3x2V57lBzkvmYJ4d/UZtftUljVQckbDZNyGmSWkGnOgd1pyhYWX7f5vJLnsQ/M578
ZB51OXjXsumreNilB1x9B7EzX/XYdEM7Nvcc0gM7wJC5L6MpTE7myT9g64vt723IkkTw9h88j98w
TP2cuuxU1rTAiVRxkn7Wfa7Y7DSh4/v9F/kbBkbb/8lHJqmVEEnueTuDhTF2EZxSESpzNJ6UGwcZ
pNwntK7G0Te6MeaYVwZtg9d4JrJSBh5y5MNQIvligvrj53Q1Lf6zN/4nAxqFKTSorzgBxazMflcN
vp3dS3Z0cFeTmSsAkN6cA9Hw5AlPQ+qNIZKGTISQwHL8g3fmt1xO1q99aumyDUuuKW/HTEl3dJ65
y8VLEHtzgLIPKEtd//j7n8FvfcA/WdZU16+9bVnubgPU856I0SzqyKiRKRzKXEKf/v6f+Q1n3M8x
1ZDsnahn09lBKJgohYwm7mA2/5Mv4icDaqucqSeR0tlNXo1iwQAKSOvAa/+oZOA33qSfI6qHLu3q
Nk3ILwKTCHDIHBNR3BI4+0d5cb/x9vycUj1g/kTq6Do73+5iPKBoq7FV/8HF9FsP/tNSkixwqw7D
/i5FKBD4amKFzIBs/1Of7M/h1GbZWuh2eW/MrXYDbwAe7Tf59PsP/s+dxSgJfn0fuMqoZ1z/XDYZ
qO173+TXw5m7EsEKa4D3pR0xjYNZDU57+/t/8rferev//4MBNfNTwDJ6oXYAxs4nu1P9bWFAuf7+
oxvXO/ifLC/eT3e2V6yWO62pvRuLpPPiXu+EDOnBcsp3t244GSWdnw6IH9vevIO424ovRr/pSeSa
hZWeMrto02ebp5VHsJGzlv7tY/zX78v/SD/k/d+eQv/v/8bX32W7qjyFzf31l//+LGv+/dv1d/7P
z/z0I/sPeftWf/Q//9CvfofH/fvfjd6Gt199ETdDPqwP44daHz/6sRp+eXye4fUn/1+/+aePXx7l
eW0//vrnt/c6byJwC5V/H/78928d3//6Z8O5pk3/6z/+gb9/9/oK/vrn/9m8Z+rtT/fq7f2jz/7v
3/x464e//tm3/+K5PimHwkJDb9jXnIX54/odz+U7OuFphkDq5rkO32kkIxF/WvwFBxcjFQ3whsvv
8Gn3cvzlW+ZfXJOHEs417NQk6eJ/P8FffUb/8Zn9qRnreww6Q8/jXlfp/7iaULTy1CidN3AluI7v
/Jzt7NKDMBHTOuBnSOf+KRt9n+hoTlNRlg/q3lx8iQHYyDj/j418sK+1j5ZpJTvCI4q4YtKN/uEt
/Psz/NUz8r1f30CezRPyfCHgGyz2bd/4aVHWHUgRbRVmLI0eFxx8epS4IjkCbrZH/ILWw0DVQjSV
Ey30S+PsnbquYZR8zmUA10uwLqYVUstWwx+temAka05irHTOqTtR4GtsM+lVhTp3oni3tLr/vsA/
xAJGPQs6bbRDjfjaIVzSKsGF4+XfkRrNn81xczjTAuOe3LGkA0iYUwnXpErkciOHDZW4y5tpgTqj
00WRh6xNQzVjVYnirMhojosB2WcAsqK/G6XCH5akZSjQw+2aTFi7oZz7+7wqgfd7s0x+YMG1I73B
+UnmRH8cyZi4U2WR33U1+nsXtBeVgD3cp66VROaIQHXVFhWOSEgvs9Gm9T4foKmkq5sv2Sy03eZi
4G51fwC6MjxCh21dnGesgfE8VV97bdOjxTIR26aQ3o5TNaE7iyVkSmrux9xO43bu2tgbCXYJS7Lk
vwB0DM9Op7eRyCUiRc8QJ2HT3oa3w+Hct5GAZK75LrGT+qYG639hhsufi7TUPs1zh4NF2OqgVb7A
EzT7USfbItwKff4yT0oemo3aC4vo9Djt/fojQZt4EZ5rMEW0KtS8ab2+seXOq8fskkojvQXtLnY0
fatPfqKpKCuG5crHT6RcNAJ1Xd7e6FQ6PaVj0sSpQn3rjX0TzWQnHtZt1JggteK+Lcvhc45KbN/0
A2ALJFVoLTKJCwDUI+JXP6q7NLuvHTER+nO9ACq/2qHUa2JAzBq1km6EG8Rl5DKmX1I1iP28tOmn
DWkWdIYxrRcGExmUVWfuYN2MXcnAcL/N3XzuB4sgqXTQbvSBl6SJYnwAgPf2wjRZqOWVb8y0keAR
RCqJ7XmPi6MPZ4SBBdbl3AFdQYONuU6PzKbDz9flU6gmDAMkwy2IJ71Ow+Qr6udNAQj5KE7jsQDJ
GLPOPbg1cwlK6h7v8WIfW7o7whp+JSykhWY968BZWgvaFFJ1ufF7r43bpaTbraReXQ2aHw8FneVB
n6ykU1X1Zn3F0ozAQ9Nc1o7Et9JAaxfQ/aZe60Nx9bStmZewI6sJPqhG2S/WToG3qOmWztltPxUz
A0w5zIfWSdUJ3Wlyt+nVgovfKM+rVNmPOiWFRzBqhobYkjMRNvodGFn3OWX1PaxjjyR/xLep6Cu7
NGjDjhXx7Cf8pryyWpZZ3E1VejJbP79xi8E5DPM4fld21T2yQPpooAvt/hoYtzc80C2RoksK23xE
mjVU7TgeOWuoK6s5jvRLZgPGcEwYiMMlma/eGPzXuinFoLbhpIh0/C93U2pmggVeSWQ8wX97Kv/b
U/n/xVMJxX/RDPiDsCyQyAQlE/gtKb61E7X23NTULlwtlt5mlz9Aq/7IYpn2m/fdrjfnfaSTOpKG
38VwXWhX6NfKT4YmQX/GvFTIZGmoGzDi2HaT7dRUtstbjcJOP6q8mMSrgd/kGdUM+l8nn5lcFxwm
bguXPxYtjRbTNr4tmBN3m1GYjwI5dUyw37bLpsU5+blozp7rjV9Sb0ZgVk/G29R3MppIyIhrkhTi
bEoUhX7gG1WtXnzshgdBFftezW0a1Bz5Q6WtVbx5UmPuQf+Qk0IR+hLJo1j5kUpX37qxfBi4G2H5
DtBwoSyTU127Z3Pt8eCP58X6tqX2F7WeBlMhRTjqnQnz3T4PqfuQpc9qPM1d/w5aHSJAqEIpxs9T
LUNCQB4KewbkyF6aztGC1hsi03TP6+qE5mKei7WBxEbJSbNSdVm0pyEpYjmKcOwQ/q3DAWH60WvK
aCAG1Fum29Huj/o6vdc2NihjucomgyUTKkwRMDekUrVmdvSXOrCyhXAMTnBNjt1A23PeLIPORKrg
J2e9y4/u1oS65oXUpuMUWz5aIrOt7Gy5b3hpj8nWfjGq7GR6W0DgPKKR/gEfcUUCZr0fShxsOhr+
wiWQ40drf4zsaP38ANUYdGzpZvOoABEWvcFF8uBgd87FS6WeWjJ3yi1g6Hiu8oHzzhesJlE/3GNg
wQJ3VwisPuVb4U9RWT2soggs55HipqhGIQpJSytGU/qf7JUkGFfz7jNCUNBhJD+mBSVlBu2Qt3YX
KVXwVzzz2mYDSWCRPkLGgsCBv3fx1AcO5IHtLkeV5t+u7rjjog/+xUW4fOrpLKHUXeNZQVcGkxi4
lWxHPM20BVx8d760vXZ2gcKfbepHIg++9mB21UGz3PGmw1G16ysj32E7KKICyVbk9KhPutyI5tVr
kSPLi6GJdF/CFwSKoBjD5TxMPWKfBg181KUeqUGImkq9ZYMvo5EY+ethKYu02ZhuMyIEjpNRX2Xz
vt/kYb/oprxBO+IjpcOigFFbXBBgrTS7e84thuAmJCPzvp37D8zG9+z2NCkr6UeW1S7vaJBy+1C0
cv3Ab1t5YVOm3ucCM0HoiaVDbS4StMGJ5D5aPZQcXgv9BAGAIzOA5qqef+WGdjiyQjxWTnXMaXII
ipy/i2Cw1XdeWyIIkGir3E41XGcddZ+9lgR/s0orLC5WRLuA9s0hMzEeKluPlzzrRWxSGzOd/2ai
boty4NpoeE9/MVIvU+F5QQKfT/JJLzMn2LJxpD0RenyHidv41GflfGpcKz+gyVz2g6Wb33un0OPS
WrQBSr/keCzN5rghew01Oopir2K28tUKh5Po6qow9+1PjlNvbaSgIEDP1UiQGgHXUdNbOXByVqy4
YvBlMNNMRBUIuwkcE+kDFB63XVtzPfqTn50XJzdxdHhjHs7+1keGI+Wr5m5bHySdug4aDIP7sq17
noXTPW6zi0huGUzrViW6CAsUoLG5rOLGKarkQWpVcY/oe9sruyXCJ9WZWpEUHhxnk3tXS6yj7o8L
5nHTt75Iu/OiQUgEfm0KU5Qn3mXNquxVqRWrrVqWXV00yc4AXrEDZqHhrBCdnVyMTFNADTizX6F0
xBB4snTbQdK0YHmyq+ZUyeoFxaG+HxPduDNTncbKjqwLKWvt82bmyU2uGII4gqtLUXmSKpxhPjmE
aP0v8s6jOXIkzbZ/aNAG5RDbQGhFEVTJDYxMZkILB+AQ/uvnRHUv5s3urcfaLK2sqyqLZCIcn9/v
3nPhvJT6OzOH+YM82rKbCI8fFiutedYcQwPrwcXnekl7nmM0YkbMdm+AUDSs6XFUdfFMrbUBOncq
TnVAbI3NK0ZnC1wJ18PRP1eaaRj7nVHt4S6Ea7sPsdZ7ZZ5LFHlRqRWuAGePrzJc+0aQ7WLeWye1
3GOHOev7nVM1NLsZwa/SmnBxuJMkDu7kF6xz+6JQkbL/Elw62J3fsGqZe5rUtWoJYQpzTarX+mX4
ZX+I0azWoCDFS07pDT7CyS02gvDjOahja6WHYFhl8ZDv4wJtHFJT/uob4YKS3xM7XCmrW/ZpIsMP
klDuzslz40DMOF+rZO530mvmg9eUNqdHb70nMKor7hZ18+aTK705mWkdqKbHLtyO3bGqrXjLj3F5
tUYlngstOXKdACDMmHXjruNdc0nxK21MUpe/6TqqD2QHk+92sdNtzUmwEcokVIWRAgUiw462jN6q
ncJ+z5vWP3RpwYXWLowIs2/wvOieypDJ11EyDPnayFy2gWZIuIi6U3+NPuhip3bmF3/O8l+mk1Xc
SvN5Y4UYVgb2d8cqufvJ/ODDSvqLmqvfhCTij1oGHkUrXLwnqxwJ54/W3psDfEZYyHHn6nSTz6ra
h4PXkWA3CdPOst771aDOcdhaF7jUzsnrUgO6AYl5MqHJW4pGtu9QSo6BQbZv8ab4TMzNew2FYV+X
POZlQXD/0Cpv+HbsvDkXOA51lJGcWBcTGQbRN/4TTDD7UOIe2zUGltwQEESMDaROcFhjPF3lrGCv
4O7kBkugeC1EnuL4HcQ7nBhmEk8FADN0UDVYFo3JY6lG0iMiA2KhUg3Nu1YAWjCGT/gTckxXyAAn
j/j/N0wNFfWOzDZdmTendAzKPxOW76vvGxCRiEnviiaw2aMXfEUY14ohYnfsfnhj3u7yzAufej0G
0dya2SEQXNfDOGVHaxv1b6JpIHf4quNzHvYzEAolOdYMD99cqcBh5aP94o9TuCGnl24mSlPxo1np
xiZyfbVjT90E3JCD2S9qZeZ5vSsKUo+Y2htvLVzL/DGMwTn3VodpUQGF963UXjdyGjeNUU0EaZXN
YCN5exNgBaQrB85zb/gTyji88G01m7mskj8CLMOuohDlcR699sZKOuUt2/aPDp7phzLxpRW1Izku
r8Je7xApByZ0DsKseI6zHsQAAbiDA31tv4CGeyOR0F6F22bHuXP825Q3EH5mMyA35/PCyHx3V8Wt
E8XqDtjSXgYJZSBMnQYye+KW3G8x0fcvIBvilZkMyUMRhzaE7B7jrBLFxSU2wyq97V/Yxdc7Lydj
3LVYgl2Dl/emn4wPh6DOV5ndN3kJpsDt1C93Rmgzf+R+Gn9VPg08m5As9cMIb+llglq+BwenHyWm
kM/Oq/LLWOSH2GrD3xi4RtYkY3xoSVPuHT+pOpyZZNtFQk5nVRBKT1aQtpMj3LvuS433N5aHvLd3
Bkde5ZAtr56NkFFL2R5Y9PbbmeOURZsNHnEaeKk5bbo1dE9K1ZDIa0T3p1tuhg7feqnO1qDlxpZZ
eQqdNnj1vVIerKXEnXaPD8SwyX/TrLEch8EodmFbd/u2nNoXey7zv3lTV7cG78MZF623JWjlfZIw
0Q994IsdWeLeX80++dVodFPDxsXLfWVTjFBiVo7Ck3/UrPl/4B1JnN6OsSmSKevXoFmsB8bnZNfA
OLJxdg74KcQE991JWhcEP7plCuTLVzsp7PjdQly8Th1FLU1aKJwh88gjTP5/pa0sT7e9Qf/SJRT+
mJyzqSvfSwm2RZFQbjc99LGXUAhrWeGGK/pV2VT5GRZgcvLj1toD9AhPc6shu42WS5uhKhxeGanO
rSt7QAOPgO+0cJF0a777TeFcOsOcdr5rGWu+L+tviTSmIv/+CEe1zFy8NxjcH00ytUzzjsHrrBP2
TVV2cqSVxX7hGKgf8tnqdn2XTT9mJ+XOJvIN8tYsCVXJzmsOmeGbt6mSC5uq5P6haXgffFnB4G9z
Sjc6HF4C5gZGaEZoVajhm7xpX+yHpPbeDRU3n63dBQdBrP41Xpbp5rVk4SPTWtpNottgz0nok8UA
CHOwxk68L0XoXuNksI44ePMr70Ui2kXq7EqzYF7RQ5I9y1myEzUxMXyNwmkL3CaxWGNxTZ7AOoQH
J5+rsyW65FIMGSH9egYoNSpSyhZHRReJUXifzZLTc2mNZctmKc3+YvruoikuqpOdNeNLKE1n3+nZ
vdaN577VPLXG6p7DPZSYKlbTME8tGmqsH22rl/vaN5JjkdTGSqWTfetz08RN7lhOsHNwdBdrYVX6
mXta+xEA9jqS0rrL9uEy/Wjdtk846IIoAdPA1t5MX2aSVcwHheX7kVDa3GPDH2CY+KS+qy7IkrVn
Bu4M3aEK934bQt7C1xHeVdEwA5oUBzsr7NpXRdKIA8eCMtriEQFBz4XRCUANZnm3nyqj2SxB26SQ
JUFytDSfX4a0jx87rfWRPLz56Ri9xDc8xwdfVeZpLCaBBdELNuTpp1PbUxl0L+/aE5roHhblEYZH
DT5ybC97TK0Zqdq4Xldc8t6EnXt8sRQuM8I166EBHSTT1t0s/sQzwMrFu2ShI39gYbZ/eFvq59Jv
67M7dApwHD9yJoNJPlWViCG4SupE3QSwwChHYGcDlkXkxqY4InmEML1Hg5fkwEaFVx7NN+Fqzgfv
ZPeieCLyL5/JBAWkTsQwfufceEBTGhp6R+2aztkqGuOHFyzIA2Mg47MiArV0m8lJGSDNnigTF0/M
Y6tR9e23C97gS9dmc5bUGj7isRv3k63Eb7OiYXddzRruQ5666bvmFfsu2JcwgOZTeq0Hpz0AsOqI
NImmWImlnt/KSZpqZfUVvmnMR+aP9jAiHQmM9M6aP9XRWHWNTZrT9EFtECrw/uRFKvDUzbFZRXaR
g7hMW0IXkZri4V0RP8QZmhWAZ3isnFMTutkFS2iARRCr+YOPJzfY8IrFQ2LkfFx7ZQan0R4yojoN
/1t33ty+GATGnxzHFB9ImQP0lJYWXKzoow/Ibbbhgklqa8He+/0LgLL63HWwadhJhSqCmmVfGaS8
Z5guhLTqSpQ+f0/lJ+En4rHOpbmnU5cLpp9CPzVybIvwPbzwQPJwjiQ+5+/B8Obb5Mt0ywzrIabE
EuxNic/2d2jOE7dXb07XE+Ff4koKndxhj8iNgIQe7VdTV/3tx9D4oTYWIr8ng/4EMIofslAd+xZZ
k5Ja+aZwS8LEpGJWeatJqEGEyA6uyX9s5U4jLWA2dEwydvgs1zha8XaxGhPJwWm13i3KrB8m5Wdv
Uz1l21E5uM+bFqv+YP2CNmtca2Kkb5iSXQSnAPpPGGY80Vq56w4iKgb7IcOwNiJRnCqmeXcVD0X6
YQfl3OzsKksYem0zO4lwEeBPWYAcB5oR+C5HtkwKtgJ1y654vf8ZpzgiewiARDRxv/k5So6XBOUv
THnxyWrS/FzGTg0umsdhyWCXiJaP88g/h4ifjBeMIfXX0vQpC9/B3xdt2514Q2XsbHrzmXNu3OnF
5hZbVePyzLfKx2eop/iGjOddSV7i42UDZD3ynbp8hS6xQytWIoJbZ0wb3aVogaO5WH+9orDKHb5P
ADkIHPMxJgwqqGYYq1ei/cw5iluEnMHJQI7KoToQ0zip0R1OxESMRxpatV7LpI6POIOzN8rF4yec
7M3Obxz1UxJb3w5GGe9LLncZ0lDBM1mQ47I21K6StfCgA24YizIkpCKAdalHdYW+IEsMpqnghqld
6PC+TZXaGngya6hYZ/PGmGx4QJ01nshWh9i9hPA/BEQLBDzR96vBBFIB3hMk1kouafY8yIBjIwzY
EgGuNfEra6PKXkQBSGI1LYRFtYecGaXxNHSrMkjzv3aTlJGy2I6q6r7SFbybnsDDTbRNBlA6aYUW
Q0IRloMzNuyKQke148yULddErudZ21+ErcpLPRi/JNi/Vyt0ne3IX+It9rKf1h2BKsw6a1Yaju0O
32f61LZMOHki+tvsTt7Omax835jwjuemsO9Il+6Vs9ah1GCaPwKiCfxRJ2Z4GxazI9HFYhlbJ1rY
fcq8E//uA2iSC+/vmC3ji9RG+aLrAjaTBrxEhXbSEFmZlwdu+MzSRKpZseff3EXSTZc1FlTlpOcD
XffF0xgsgcOZPi47qerypSYFf/HHIbtwHjLh+WHew3NxnR3ZLtRIw3DHHZIMJkaDR/qa2xNXGhPi
1aEVQbaOy9qAbkb32mZh/erxDKf6Qh7MOuLdBY1lVHGOhFI1zBxFdcwtAO6pRTSLb7lCJ+3iLudf
Jcq88tAf14nfVo+20P51WbLpU44BLr2SWpZVH0zBk20WdKFNMpmfzIx6FpEl4c023PkRM4L3rael
+zXekTXMlsk+C4b2Z1YBHbNiLH91OkUuGBe0mU51+tKN/riegZ0fUE96pPXYRaHhuH7rq7mc1zKg
A0TaVf04oa3PK63K4q10m+oTFa2PDGJOWx+Q9ZogqNoUtoEw3aae+8iVlW2mIpK3B4PSethyQ3XU
fJyedN7hXErKvj+K2EiuMVD4C4+c8w5Exto3xVAeW+02+6LrmTesvr3IAMZWkcTyZclb/zz4lc8I
TAzzWJNTYvq1qr1S2bRwQnnOpa3akc/gUJ9qWQUcHZNXbgLDKj/TDqch+KxwJ1y3ekV5LwBOA6U8
gI6brug4yzmzbIkI4lHhRi3c3jeyGokwHF0A5FSabmoDf4L0/mnRTfI933N9nBoCtHcc+HYq8JWv
ZrXgVe/QSzc8v+Eb58vIaN4m+gW6ufHcdlayQ78V+3CyS6Lzg2kiyrV0Od2vMQg6Cf/4kMxXpJ5p
H6pAP+OJKTeEPK0bV43pQS5F92wRYGPmWCyS5xDYbjZ54/c0tIK/3uzEb+H9q0BLUWVUWXXxzgtr
RmZqwU8KGxgbvu3wHSPDcpxrrU5N2hhr8gyoTLVID0DjmoMsCsh8C48NpwQRbwXdoTGZI6I6KZrD
aEqMcyVkQ2YSBrNtkFjLkxFOFgb4vEEjWJYbCqYPNlsvLB143dsXrniFYBRNk3VJ3hmxzrb1Z6Zc
Vj5YfsE6evn8XlQLKJo0mLMPxl1UStHOhwwLjFgHdsO3PBA8eI5bWXKcgmrDZyAqVtAGTgpBiHCX
Ksn6agjUo0C39FYGWYTTkObF38ZyxhuNlsSm7CV+kKHE0dy1ZbWvhhzHr/S8P1bQ3RWDWNSvNtlU
Ti3OFRd1BFsFg9sKjCASLYKMe4PZAqZP4nhYp47oHiDRWV+C1PnGKniKVzUZmZXrZ8bZJuYR+TAL
Iz4whIMVzoYMwrhPnVDt0PKiy9wkGxXEJzi63IoIuGGqh1mVProiMw6uKIwr+YTPdqhGHzAwsgTf
GJCRJCTnWlrJ8lzH2c02czsaRULWnj3EwWZQ3YgpLU59Uc6vmUzNrYuDcO2TzI+EP83fdlx2a1OD
QAJJx6oL7mf6Mbo+jPSwzKctGkgfEY9AGgOYiH0EbNlptGr3O9NWv2/w359C5p+IqDoHc1otNyiU
w56PQrnO0bPZNJmq/1sU5cIyLRE3LS19oN0Rm72LV781RbA187p60Hm9RJIM2mrBaWpyKVDYK5A/
gm3ZCWMbeChwHSRhWKp2sUae7XZBkhm7Gn3r1o9ze/QH3Z+y1OFWi+AIjauAdP5XY+h7qAC8PMxJ
mkV84DAVA3LksctV92BWrfNQ08HrRxjTjdcxXnoSL1RufAyLiI+iLBGo/ytAbASSWi5sHIm5RfIu
Z88iLn/BRwMcad1HaCoGjAfSRf3Nk1OWRwFP1huRM/nkihQ+iDEyL//jAvs/bCa0feiV/8MKd7cr
/j9uwuevnPEx/ar/p5HwP//Wv52EfvAvIvp+yFjl4Ca8e1r/bST0wn+5geMjO5mW67mBi6PuP0ZC
x/yXZdm4+0LPZjZ37n/rP0ZC2/mXCQwXIyF3FRYrQvz/OAldruz/y0to2RbONQyFd++eH3j/y7fX
mO0MvXDot8ksqan7SyyffZi0kstMSWkKL/SlIsTEfLxsCtRpFHI3u+bTbWjq8tYBma/tdm+5i71n
U/LlZLY+VqDcV1Xiths1egHUqFhtgqQ4kiwFR9E6ziZpwltlZ8lTEIhIzejLrO0TzggvZI+ztIVY
zzLl3ueG34KQBwJPu4Vh/JANCE8TDP49HkTmntHTxxnOyD7Mk0tHKccmcU3j6GuW0jkpzXtKeQ3Y
UqxVPXvwPGdWFeguJyJFBxmU8pTEwy6oPGKZWsptXOQw56A5XJKBnGk82c1DphhmQQN3JJjc+3JZ
N89TOQE+To2XGnrPZZia76BPQixzOcvr4A6EUHRsGNfU2/HqFhcBRBWMkQd116m7c5nm6oGoS8Ey
u7a/rbDdNeAaNmQ856jpgnlNTCpe94BP14PImOOTfHzgyhWvx0BeiUX4wF+cTzPIBFrEhIuPLkkW
ziPkHnKce/Kqq4G36k9uBc+YC/w9m27r2Cx8/YH8NZK1/nQqk/orKk1xPBwIqInz3S667gWCvM2c
ydsGq14xuaciM7/NYZw2Wetljwz3vxI3l+y4JXVJyUyNu27WNri3A895uXIcO96W5KAeWr+PEcU5
4NKR/1gLAu89TrCpBUcxtzBDQi/ZeWR1jlC3v1sXuUCzhgeZY0cVq0Wi4KUzhV9G5vHHzBxXWwS3
YBbHdaSn+rKIMFgv9vRpA8s8FXZ/9gkq1rUzrVMbchHzYJBXL4txHTFWRORRn0SnocRYe+5fxslX
bGgkfIYyxd/0gO3PXmeEEmeITrsik5jc8Bpon+iJS601no+gLPfBBB/UlFO6Zc/ya/JQz4BwcsaK
8Ryia7xWnXOTXMjXarKGw0zfC8d6hxATSFBbzlJuPdIja/Tm7I6J5bUfmISIPwevD1eisp1TGc5j
pPkaT//80mlxaOFCRz0j0wP5kEcTrl+3mkaIUclY5yep/Y9+RBIrAEKenRiQGDJm9lyB2hCt8e4D
933LAJkkgWgvRpLtPFlRoGP+KPOu7fRoyKFrZMfGk3d1uPgqBjv8ZoD/LX0sfgBpCRgOso5gfZKg
Eu0YWb3vPveyFs+Vil+dPDXPQSrEGYzXxB/4Up9Zsm6yxE+fAdk+pmOdnr3ls2zCawd08heWm/aa
FYd2SdeOz0I/H7LXoW+WJypxXgedta8+W19XI/JbRLd3bb2Me1iRj2To+nPTMtYE6AtZnZQPoCFh
kuqE3Tobbtp1+FOcS/WUDVGLKvME9MDahmZlbFFl8SnK4bSU4qNIdHMq47Y5Wco626Ret6kZ+xHT
wPRUDrlNUndTq9L4zZWpiQSIxbVSCEgmwutWD72O8nqsz3Uvj0K1xaOt4vzxn78Keiy7WVnJ7T//
H8uG8WqXTNbwvOsHnRL6vI8gJwKYNF6G7desXGvt+vZ7YA+vEBhdsk6ldcHHTCNiGBsHBvg6gqz+
43dhHBE4hpyp3VvRxvh8ulREMWjMa/HO5VlES9v1T03YfqvElVQ2aLb4upvXgZdsWFnCgOST+zS3
vjhb7TP7/CUSjVooKEjkmnh4iBu79I7MDl1tN9cg5fY5DctBVN3ywjn/4/TGoUMD3PYxY5c92u6O
e9OIhoei68YYS+Kyta7//KJNbV2bIHXWFlKXYcIVKkuugWPhOVsIBVTxtcdOu/z2ZplFM7C6jVtM
FXt0015rCu3I+WluvrCYu+OQFdW++AZDvZuCYH5Q4+xu647rQ1psinSdFzB1gRW1uFCHfeDbAVt+
FCf4nCkhypjQSpMPx87SLMA5yHiaNx3bSMauYdjJwF1Oo4k0VCaD2jE64kzxYv8RkxSfn4SilQSG
EB0atFKzg7ih9x2LrOwjkwYU1kfNPl4YKO3kxEHAwlT4+YZbXv3gJ9ToVPU3LhEZORphoDLwmTKZ
D0+S/wSXypGc5RxexzskNLcpYEz1+CsYhrfOnX1sP8UCDZE2VMej8Mf278NoLTCXjf0+9LkAQaTO
9yT1N+aSmB9ehh8s/RoDflKQ/BxMuhB/ZSkhURD1i7S8wYCyX4K4wyxNe+GGuoEu8pbGPDWOf8HB
BAw0cNhO4kQvMpKtZqGyxzIlzo5ha4X/2fntBOvc7i9ulyS7eFo47Kv2XBjy3e4Eo3BTW+yDDSD1
buwcLWmfpWSt7QLkOrnzXB0tzroB3MPln19U6w6XOLHLswh/qiLMzyEB2aH3CBNoihH6cvrbuFMc
JcpPvydLbrKm6Q+S+9zar6jrUXkWH8aYuiy3d8+IZiXDeulG5TyWV0M60ez6gBtzJXYQBOrbHLNP
RDqefhJ++xwzA4SX6rGAe/FU8TEwulyfeX6qnVulfCYrAwqW6HmercmIIOOuw9wwzncm4cVxyl3g
hMZ+AtoVpRyfm0Ek5UVUTr5lF5OtCD/wjp2FAS7FrDFmgErjNKsuLNP5Wffy26MyLMrSZDyg2AGi
U/OlzLNLWnclXF2bUSaXV8wo3qausCYKQqq8+sJVELosURRVrayOvzJIR0daplC5ypmjjny4CdTy
7PCCHNPwTbkh5BKSFiQSetbcBOxbvgDkhDs1pVZnsWhyz6o8FtQmPffBTJ/Q1O+Myj4Zjl2+xlm+
nBKNPy9WEKoXI3lrCuEdU3AZ1DF1pwVBfWUE80tbjM1L+TTaXbkRCKsYizzecBP7gKl7y5ryMHgu
F9TfRZarXZqLflu0k7nibPhcfKoEJpN0vU7/WF175Q9X0teRWJvEXCtimdvCqHbmIkHg2zAIgqpM
NhmmhZVS7qEwJsZZsWS3XFT0qnQCMWt2VnPmzscRMm4u5hMOmWqXZmHDWdW/QEU2iJ+I6d1OfUQJ
ClKwmGEOFd4Bhpb4RqDBNCgMeQgWZJq400TQY+q8Le7xXK9ufjt9lcMiH5IG7Bnv5Np27z4JVgJq
fvCQeQ6p8b7UfoHrLj2wimQMY5usHbrSwFNt0qbg04WVaCpHiGVhS9KdDhcudeARrMCEZBxQ/dLW
1h92o3fpo3kvWm+fj0aPH6vcM/oWe4jdW8/VxZE4+x9n9p4D4IsfPVSo5l7BlbTlqjdnc1/E/XAx
+rxYO8P4uWj8lC1dTDNpNdgW8wam7H21MhkraeKVgSHI0dx/tuEUIEzN78OMAyWLcVLSy7GbtMtO
VrvAUrIDTZHN2mkyWl27fxpMlr0LNq2AxvnP71oBEl4lVvLDDAtqoyXyMTgveYDVy7rXSTSKBejI
LyJIlu3gTK/zLNzHOax+bDEFO1a9xhl7WHxGhiZkoZHPMBa4GGi3IICrtTYaesS9rNxW3fC0TCxQ
mwVPcDYo9ne4X1hV+daGp1Q98G5/HceMAI42H/uSjgnARKt+djG0znTOLYhgmQMltTaTSOZhtiY5
bqwFtIyjA/jmCJN2ivSyZeswf/X2r9Ry9Mkam7VIjJgxpu42OBzRjFL6cUz8osCnMa4MzMhdGdr7
lidv6/Yo0PfBD+8EPcIhQXxeCrYoxqNZ0vPA8FFuDHrHwBCk4aXq/lRCzkdfNeuG99uRnfhLqWdQ
fsFUYyz15IWKwbcmwR6TSg2ZsPG6Ey4MwOuavWIx4lF1uvhCoP0lUCmoPRmaR7vejOH8ZwQPe65C
YbOWd+bNaJXi2EOhxpNWg/HDnVdanR2FmQkTkEsJWLKzWfsvre6YxdtSU3qjWazM/qtZTGsx9zKa
HLUdpuGliVOqpTT9gWXQG5EasnTt9gCB5mzeGnPNpzQwEoYvfzwNAow7wck+aljA+6q7LThrqGpt
WTTFKTregpgXLvoBnOzKpiPw4C7OBb7QiHtVs0ngorOr+l5DlTSNgx//ga/wIAJcXAkmAtDCe9oS
6pMaCMCAN8OFlbnP+f1ykNhjeSvKguYP5LaV4xrNmpSI3gHXh+OQ0eNACK3ahq7tgJBY+tsHHYfh
hgKLNkqAwF38pdjHuv+YAN5fdFd9Akam2cm9d8LH/bVo7Pk6NjDAaIeLerM2X7s84xFL12ZsqZvb
BBja67lkoAIOI8c0gqIScGjgde4ggD+xl3ZoClv6swoYkhiIxwurcOAqoTwMGhm2oJh4B4AIJD6+
ctJLM1+ATy/ikpXhlTEtmPLfMY1Tzyrpik2Wo8sBceJnbBsWE2AuLjJxMAXOmFMsz3y20xArTXGj
pNd9K3kPbOJmKU7YVtZu62ZPiUw4poCmnRAWwLnyednaFCodEc4WPoTcJrsYXIlj5eNBKbG8yNF/
Tcuu2ugWCNnkJdRLQPmP+IDhlBTT1+iqIspUhi1eTu7FGKGPAtZIWNCUw9bx3HmnB2a3ajL45ICz
2qEdJJt8gDFIWOlcGco6jo4admUBGjQxcPaWrEr//ZTgToB6ZB5MaLqTLlnz1MXvFjd3WT9aopie
a0Laa7tjJS8VDBrt+ZhHsV8BP+Qp6Wgug6/xlYcV7hwfePOUeXAxUHAxL0mKue4+WyOlcS2uTksM
n7CyihL/rf1HdPbHMCXlvlu8+j0nGZAz52H2H48h0a1EQCujQK0ixTddYHIW26HPnlgfzRjXrJfe
toqjUVWXxVN/JcFQPqzs0ax7lAk8yLk38q2uIR0OJgdP5nMLpFuGCg3SVFGyY6Uzr4rYCMEz94wg
PLXjpN4ayb54DE+2QZMdhuLfsDpvft/y8Ju/28GoNib8vng05y3H4mHKocvIhidmxgW3p3LlVQUN
4QFGSHClNfbvyvuN5ZPxJOCtAN+RHVeA0STN7TWtH87RoAuICOdojf2q35uje02mnyavun1oT88x
mwIg1u9Wb72SsRx3ZRI8sngaVrWd7jvHEqdseZb+rI9D7iDsuO0rinO9LdleDwGtpjLWVoTRiN+O
ZqdY4rwCv/8wZuZ+ydH+aTl9svuBUhnM64l29r2riBxMhBKKBlPBgm2N+3M23rA4d2tR1HTOyOwj
Z4s6zUl2SGybVUe9zGfh+fO5bmxUg/w1M+8zua0qbjoYeCbl7Ck9LVZhSA2IHEPyqU59ZB9VooZw
p243ZWuzn2+BS4XwbvGxe3uqpt4gAzvbukIu5giCS/EbpA8cuLK5AZILtpy0Fde+COdAu7Oy5Le/
LF/TIs2N6TK0eYRZK4+4aFw/SiHRK9IeWR+HhGd3BmFQXMaWB2XQqgEWBwsW9tboXeT9Zyw9/gXH
CQRBK5ioQGQVwNJg1Uop4KEBg9Uu79fao2YYlFO/j5EaV+xZkUAsL93UTevcSspi8GyHoKvGlkxe
Yu65jzq/DWyDNM7COioMz9n1ELAidw7ZVjTU8cyMxqJj7dFqOZ9sNTBRYdDlX1XnDMbRdu5LFlME
ILd2X0k2PIa1N/Cg1TIsNgC2FvaEo97CDDi4ykTFtGfNdNVhWFHJ/dJe72htXJlARG+jYUTaMpEq
kwULjZL7SehxY4PL3dgljYPlomAMZWn6mINWAOXUsqjQ/kMcYmgy6USKgqHuThnMZ3KF6IaxLRAK
8dtXX3HiKS76Rb/Vi3iALoQZW5xzQ9nPjQ2eTrAtWA2CS9iQJt7KAVyzLUXxJ68LdbT5cT2zjHpE
tGsf2EUZLxa24zZZXkH8NZQLsmx2p4ZiOQQunJjjcEhV+GBPgdgLpBSIOdkLTVDQitI/o49XxbNr
95amud76LStUFv8bPhzzY/0+l6D6bfwqmja1oQmIwQDhQsk4BGw+hopGG1twJW8pRCH3YDHy1KN9
ILrBHaPIj8wpKioVqRyq6EBnGcVVlqD3gRDfWiw+W16IPR+UfAFTvcyXfnHuW0bPYFmSf8BAg8ed
V/GOg6Zviica83YMK81Bk1TyWPCvAaDVmLPGh7lWFF74+B0NTtNVx5p5C9UuiEaNQmLNP9wdd2A0
fzcT3E2HUS/xixidJJk21D1r6oQlS59BHzJ6hEpaabjNsO1lhHts0/k4V7id3MbzNr7xyqLzSVfS
iIrhnsjFpmTvOzITdP7EwwEm22daSwQ7J99z6X0afOyczuRyuC4e5uN0eJE85ErjOewyZ8YOXd2E
akCocRgMM2Q38nBEbIXp4prFJoONfppx8TRdvuO9zkbbG28m7FqI6LVitvD+m6gz220babfoExFg
ceatSFGzLEuebwg7TjiTxXl4+n+xcYBzY3Qa3Ylik1XfsPfa8pItptdoVDh5XzD/MDuvjuvoPDg2
ldYbQfH9QSU+glSteqtaDJCVZTwsnfaN5agOyAoK5oyqWJ/aZrcs0Mgb29nXI4oSJwm/eUT2EWUJ
B2+6a7SRoGQbS3lI3N7GLNuVum7cjMaKIZw53SFZ3B0IPW0fYZdTm7YPGo14XfCum7QlWWhQAXih
G7ix8/aaJsacEKO9iO2PUXKvMlDewhcPj51dv2pklvmDhrg8HHUuLMiLXKt7NWux36vNm4SM7WLb
Di37X4/su1oIyes6kyExpioaNnLKlC0sOIudg2sBfiM5ZBL/DECOIbov36pYNc+LzgYiG/yZaQaR
MQVhqcYfPe9NzAv0gYk1+GUfB7PTWOR7iJhAR7PZ6qTioC/QUNzgIe+xsTyPQj+s6au6Oe2dAghg
lX62gwaRCsVvhUV6FwJ5WAnXCr0uyZBFDdgtSYnehVT60UzRT+iEXVArarhVBnRmaDU/I4f0hKTD
mV61eg06PgGZrtS4pqoXgvTyPSXBb54j6hp1k7S3xCGiN/mtEcrTroF80Izf7McyuueM+xSvAtM3
zf3bReIeqsxVjMz5nKtkw6QuQjdQEotd2U9VGX6vusWBpZEftaLzoTqkvGO0Ou1YnEORj3yq3Kb5
Yt5WNpeJUF7bwNNWR6jGgWaBzJ7ygWk6q6K5YlTKfKx9a9tagObFM6iQDxIldr4bVcL3cmU8oV10
9tnY3Q3jFEq7gOBHWItgnNrp8AImk+kbwL4PNWI9TH74PoZFYPOUce98j7qORwZGIPWzykFB3Jka
us+9dP7146htmxTsKCU9OXACHuwLGSflkY6E4FoSwF33MkYje2CgP4Y1buo2v1SJre+UZfrL6O6Q
tWnDk2H+1Uzw4qXZj34n210y4pW0er6kLJ2i5A2aADgKXtx9pDD1IiABi8K3wlx7FmZ+sqv0pgx1
gd/SkD5VzA8//0uLYGfGXAObk7mpaUCWayCShfYnXe9bT8PbWjxpoI7RHfeVyV1FwdHyQhRXDYU7
dx56p8lF39CCiBmRgVOMo4E3QghuacO8fhH9RdAMgt/j80cT74Omf7bognzL/ggj5JuajrMoA8Dj
URjv8WyssgYGlmJCiQbUhIllNu0VqaLqZZO1qSxglrrGiVbq7it0xH8uKjDXDvds0yguaskVY5hb
oxe7Sg9H1h24TRW9uJSiHKBc34eUPMOxGCZcd324GcCU+pFSlP6sIzJu3WfVNgPSjKpAXWnpo64Y
GwT+Ph8hRy1czoE1ZJnfFEwyUTTv4ZYjW9FTci9BJzOFHPZoivkQrekTAQeaExsE4SobdALIicFx
IEYmncrZsUansO74qy88CR07SFnZz4tCQ4fkr/JRS9Dfpvd8KonOSX81xp31WIWQYkcUdevHQb2y
KZ/IULq3o/avMNNfnPsxHRD8zbEmj9nsfkw33yhDjGfRpMOxFeOLUjk6OS3GHW0BYA1ceCMd/hZp
VwfAOl7dyFf78Lefy0+TJQbJkL9Ed3ZInnFJVhA0NgaLWI8HjNs4x0IVsoXUXXpnlO2Vl1Q3ol8M
r8nqBxBIsPV2chSJ8YxDKIULMT2VGpPRIYP/b2jK24DPFRPlxZB8CyLpHhL8Xv6cAl0lBPaL9ckd
g/N+WIbs2VbJ+apaYe5zkV5kNYEYbZkD5lUdICxOPV1BGTZQ75vz/MdomtdmRB1E3POmlMmLBbh4
Eyezh4b+NEWkayNN3ZiTcatUzfFH8nZrMz/C12W8xTfY6Fa4Xxu+ssxpt0MHGgpqrk9FN14qXDXk
3XBg1sO2bdzAdq6a4r6w9t5P+dWokJLN7YG0TEkwfTRuDBfXmzvOr5mSPCNIutZK+xHD5fIiEoUQ
6zGfgjVH+rC+oiQk8ZdMg8gp3sbr4MWKmjNqo/QSqxJ0CkWF09QXEyOH0ioXDFTl1ZzK9CqhqPJO
mw5hWCZM8jQtuBoTOMiEQIuLZbc7GLTJswVLFc+nO0TLCZFstMud7K904vHGK/8HPBEDDsv4LS3x
FJausUeZNPoqHppj35n0Nk4B+7N2qSEwkiqFbX7G8heAB1RyKRcaZX3bm3FzsO18ODaq+cti573V
Wug1Uynf0U+NNBrlJikoFmVqmH5CpeA5KZqavndfpKSeA8GF8ylMyReJTEowZI/HZaKpX7CW2wb9
u84iIIOvyu4vc/bKc2YKla7e2IaQ57fNqDjBIE3t4jLDVqwVW+kQLZDEzpZlGlJGs6fUYewWg42+
NL1zQI44xfnvIGo67ciwLhd0L8W2nmvjkjeh9Fuz/8v3QT4hQOhWSO8ClLQZPdmZ5tapYBwzGWGU
0pJ8ipYKtCQLEfdgU+aTr8vjBju3zVm82zqILa1whdeFMiP9g4i1zOgPXdT+tTAfKqX2PQrmyaSi
aFV4GPPwov5roTmLUnmys47g1Kb7SKYYYv2bGVL4OBgCxYaOB4C/m/fbpgZJ6RCKROZ7fzJb9nFp
K45xpf+ANUNlznE/KeRE9Bbnoe1Xo3btFkav+qj+WJmLca2tcPJOMYuYC4EBr0rDRrxZdUq5zS4p
wXKeK9E/3MoXFUCRBwfB63tW3KOOnzDp6w37Z64n/IktTvlIWG8cDjp7ZtZWbnkhlNXazdTmGEIx
d8d9dLSE+s/VX5Wl/mdMGQm4YbF+yovg9cnMC2OkdxTr8G5T31gkqrSu3KYCjbNl34kmaAIFaT/z
92yrtg53FMqkDpJrrMxbZ3j0367LomwhazNYDY50xOOwlyyo0b4kp1rGzTZ2WgdZvZH59ai8GOBu
9oMc743qRMdeqz9oyjF/hg52HyHP8djF3khlf0DvoD2rXb1PFzP9ylerhf5vthmA5bEhHg7w+T3+
CmvX43ChISFmKCaf5gyQh/BBtorEx+VeI+Vw70K2tGk7PVqGg+dFMT6FykmSslTye3oPr6T6OU9D
gRqfxj/QTTyKyJRx0IeEbaBRvOpWSXBpZSSBJUgxH1ntrdS35UULjS8DYcEJCUAYQJnSOVPzFpe3
OfsSQ0hhkD1vjEcFX9bA83XqyoUALlzzJ1ssO7usgLanMn5WmJqQ1SID3jbueVeAysW5cDeaL9dl
S9mZZe6RYfAm9HI8pXVXBUnqImNUFesoQB/3SNSuYdIxbUbmFuDEmLdxt47tyXE9VsxDpDbu4Tj0
X9CxjA1sAWzKc8LNPBUrLX4mNZoEgdNUuKvprERvEyIr7vq/MlH0a4R3FlkgcyPSlX2Lzo+FGsNT
iPYiiDtsKc0S2ge31gdPijENBAMkL0mW4YAvS/OF28ILXYfaeW7u1Cq7EI8DInfsrylBbbcR1SzC
BDbHSK4f5ZBj2LEnBIEuFUiufZhhRS+STZ6tpR05IxC6SO88M/b4arKcPGAcqm57RsdSvxbtx8Kb
ChSIKGcyeEo1+wkzhrymyStauAcyppovCaUTv6ve0p3F4wso7X3X69u6UV9L1fyzhLgaSYh8Q+RZ
shaEjc1M3iStsu12XMe8jwjSn8poXp47JtgbI7LkyVjm2AsXbQgQCtqYajEiyNKMrqnhnjAXdXsc
OfWO/DIUhCj6yPSORhyU9jm2xl+FUIa92rP1EpPhHlNTIv0kb32bdJRvm4ygB1+Ht+VL6ns/L5gl
dza3CcEvDq8m6+o8ZuW9RgRmefTChSWfB2KkF2IJXqYlGDv3V4nzPIiWyCI8BtrU0mgsRWYQGHVh
KO+op57avjQJjmbbqVdaoMPi2OV1M/uEmZWM/O2d9V+sjR7haMdZR7dLWLmqUFWnbv0oq0HQStJo
L13xhTENnUBL5ALZg3WehoeszzD71wsMC6HeCrKGL3UIxiGVLvFYs/Kkt1n0qrio1awe6HMPfU5T
6+vM4whbMnc9nDX2Zo5JlUh6pj3SME9tEtfHlFMSevJk4U3HDEf9VruNcnLs0Dy4vXKvZpTFUz9g
qWmKQzJYLbsdg3hUYaAkyNo3e7VNt2NePbnYB1RhV28NOOWyvqqWzFkTndHALd9Jyl7cRcssOy2B
1z8ww27pAEKjUKhYkvfUgnfXIJ9hh8xyh/c4GItpvgsrpQaOEMMplrZDYCu8lIXcWrxjb8mNfcUY
0u2znFBZuvaF/xwY8nrXWHiWYe4X+sal2bhbmfoSQULbjdUX6EsIbesq2bj0ZncAlVZf2W/CYJZE
jWku69F8Xet3FtKiGFnunKNaTtbGq9I2rdmmQT1VtIu1Fu1MGWYeUF0YvqXF9xVWmtkmk6codLIw
4cN9QnTpxhZpfohtQdtXMu41Des85rDQ4qz2MM7Vp7hg72fjvThZ6vtU2vY5J4KGkqw29gjPT1j1
86szYW/pEaM/dUi0Z8NID7xd8FPgV2zNHrlCp82HDl78Puni4dqGxmvS648MptxSLs0/QnmpFmvl
XdXHpx64GaEY2W9OhKxfq9aJjZpKDBskGuJ6+tN/XxDkPiqDm6VFpsBtjqLxIxyH6MgKBzHzGB4o
zqPnqlj+6qYNLaKMP+O6eB/IYzov1XyeGBqfdUP/sjF3Ie1l9ge0+hAtrC7xa1lBbCMt4RLDFIaj
kWWv+8IQWq4xJnLXLxSRZkOrnfSyuTo0f09KPp5EynZCluNTUjo/2Zq+kltfEmfJBrAhjWWsVsc+
ZpwjNQfVQhXehsE5W9qoHGq1fpIEdQEPQUk0tKnfkPPgazavR9EEmcM62MiWkJS4LvbdSU0DpeNJ
shHaMIurlM3CTu5aLtBXLP3VRtVmRTVHV60+1Xn+Sqbucly09qW2YD/IbmjRyb077Ku8fOYJMhiX
XWDuCmbNhvNecFP5urQ8SSzUjegjHP8/OHyXRzh3qpcv/ZtrcYiwwYMkzkDo5KTW1WyqaN+7ph+p
efZkOFb29N8/kXSoXrWCpYCZXVljj6zSBnurd3mAsM32cC90xzmCuM/ZQhpL3uNMVvruzDJs8ePG
ISV4JMRQGyW4F2KIkV0My7N+0kdnCw6E2Lf1S2khIYinACSifumXD0XGyyeSyHqfT2Ec9MJZSS+V
u+3dzH7WBtxbtWBl8t8v9SLtz1YY/7Ku2QpUHV8DOQ1EMEfoBXHTeCjsS0+zmodAC+EJDFSYENi8
LJV7ZGpZPpJ4eckbp3rYAKOAF08vKFzx5gsIOwguiyfZETwW7gou6HM19kuQq4j5Uj4xpCv9uKL1
938X9s0Psjizy5LoXwPcqR0CHfYNsPU4Ss+21saXJOSin+zkhuKKHOeecAQVsF6kmsOTWzdPocOP
L+7L4d4v1a1p4BOKjU/SXhzwh6NMWlOFLWmvKZyoPGxS3T30RPO5Z5+8yaHdeslQ1oHB6+iFuRiO
KEjDJwWTvyDTIBwehh2259jBYm5XYXce0qzZ1LL5qSyG601uKbu874jvs4+6zXXmKmm41a1Fv5fz
eJBq8xNG6hesMEh/C3tlERMexWELkGuUQWrZNiK50t7FeEjRGUfexMyEi7d7j7SiOVcOloiEhpX5
WwQqQRMcU8xKavUN2JNkoqE6B6VjECQalJNZZAiUi5MfK4JdPmOAoV0sT++YXsVF+zXPEdtdpLde
VhOCYliDfSoQRx0sSFpEDyW+0hFcMqXGzxK32qVV+nnznnmLaoltKWV36keQTw5SzphWm4m8brfp
uR6hE3GfJRsCuMDazDBi6PxPLccjtEq19iQ4hd0gYHJ27rtrivwc6bPXLnN/Wp5tHTNuM1VXCPlV
sIw9sT+hiQ4xF9Nt1sQfvXSmg95yaaAzOStWdyNwF1Wew+ofVSZbK5ZhW9coxFOMQFbtrAfm2ioo
MVdvZa++E7c1H2wLHeFaqMzqwBcDuVE7DeCGrI5R09jzudP0ODhuCSSlOugsdQKht2rA8gKYZlwI
8iDs6NBaBCDYIUEgGDRKX5rMfRR8EeBlikPHrFY6dvXQnAgdYzXuk4lmSBtXlsWng21uR54zgQe0
5mc8+v/3JSKZdcscQvda47OcMu3OJKA8cqTiXe2G7hrVJ8F+4Zho2rvsr7pJERA1TXQY+V/W9KVs
DrPt0EJ9ACsZEAgxbxl07XAlTeSulK4fW7l5aNaHRg3D9K2JyGLsyK/tk476xSZ0d2U1hTlqjtDM
g6bgZK6Fc5Z6dhhk726aMWu3LYumU1wblC75jD5DqHpQV1S0Uyuca0N8FKIno/Wp440d+0TdiwbQ
S/SUfhcpFU8bJDn2M/Z9rEbKr6XitiyTv2YbMu+Yh1O1SjCGXlmbHvzjCA/i3lcJ3DhCoBmPDQFp
iA4QaMM+WhzPXp8lG0IpmE8h2JMsbhy49NmUVKBX0mH+E8XjdMT4MB0bXo3jf7/8759MbfrsW8fZ
/v+/qobobzm3yKIKazwmenOzhs9ohUIsxkhgbtXsW2Vg3ECArE7U9hlNRbK1okQipBqCdBTE4VR2
ELZp+ZTH3coGMYpHn2l0/CaqvMTcMTReqB8FMBMmFbl6Jo0BSk3dvEo3DffYCAjhHvASNPaHjRsq
YHF5LsIhPYIIvBZo5TYqSHTiRzq2GLnCqZYyyMXY7sEOe8lLx+EsbvJD2lc/SCNqpMpCEoDCDhWw
jI8BnUc3THiSSSfZJOpcUAA42k6dTFRYrhZiFRMhyLlI953KqO5pnMn70NT/7Ch6T4XSBZY5FRSI
iX3T5Z9RXy0FLeUHZwbFf5ugopVvulgLOpMEbLeVQPKoYhq0pYp1Waj1Tl0agRIZTNdnS/3ktKN6
U4pcvSUsNM5zyww5THDg48wwuJsCRsMSU2byRzOpkOpF/yDibWf00XJh1hsUan9ERRahTeD3IAjw
4HLL0MxCqm7aytxmKD2enWSMAhXMit+tlVtakOWiNuLidFP+DrYBCUpBCn2nB2x2dU8rC85bovqu
g8kRS3iRx6JuO6IpRq22NMcaxvEBvcIhCgk+7REM37O6hUohBhjRmMb6Knc4gVD6Rsu7ahbFZ+6o
6aEISyosRfL2q+WjNtcMBhhyrQTTu3RD+SZZ2Q04Pj1DY72z4Jlk6qhp1EpxdBvY1nOKTOGJHf8v
YxYT3gM69EhwwPaRKK5K2S2BVjB2JYAGFX3+cGySz1PHPUxOnD+TeCFeEeQdtYRdmzvmJPjh1Kjn
5aWKij8pmWk+tUy2ddvuLQmL74U4Ko/67jRbQ+c3OMzuzDPWiKS/6rAmhjtZtJ+EgQhlXqa7YJxM
rjy8pxSJAxp9DvjJ4lIIb93k/tTZCPyn/pMM6Fd6riniYJTnZv6KW1UiOrfqve1euwZltd2wAA5X
dLerucM7ozPTZ4UJVyDsv+ebUiNjHJFbj2yKD/wUYTCaztdksYpl+Ir/MMqvlqt9oKXx0vBRJ2MF
kaO3vLxFzD4DsJIDbvyRP98AAXNrMpoSaGCopVEyTUVdRZ60WlRPJB8OynIdW7mwu1a+pK4maC8k
8946Um6m0+fEN0vlUuOW5G4C4ZihHfdNQsmeUxoIcmoExVmZDIFSxPJmoIEohCK4uPjJEsXNBI/q
Yz9PZow9pn1pxsV6NplxH5hAE0tC6I6XlOU33cyeEWy5gjh81arna8TeYFL7/gnVahEUGZwvgsDj
OyHS0RbTVbpjf1D0xvLO2Jr9u8FobkxCFQnaiAXWqYUXCzDU0MGZrbF9c2b0BKlUXBS5bowNn/Bp
W9jWD6qwvUqkqNs3zT2OXGc3aJ8G/BXgTo75NuvGBYYesng2E08jF1A0cwGRmdYdRoeyt0L5Wixj
51PF/8ste3nEibnsNaMed0M5ELDN+colyO+gtT0TfiX29JkGa46W7gA04JrEY3pB4pxdYiI2L0ZV
8o2oOUF7JfobKxo5zXr4gL+MAj2eid9SsIlN0fxZz1p0X3Qj2TWSp/m/XzrzrO8i6jEPEwHbB77b
G6SfA+MJx733zi5riOUCsi5lgtfk3thOcfrvF0RwJmd76DdLpTKXME3MXLMh3A1Bt7mvTKypUWag
rGfAbPgipLrmrmB+Wqx4eS1Go66P6AihqGLedDDC9g5cI2W6DOuX2IyWTVRMLzQFjKJQp+60XmNt
sxywm4h7a9r9I5dv3NAzQPTR3nFJZS+CRfkhiZLCo2eXZ6sz/kl2NY+CDW9YDg9iHZw7CtVWQbeg
GyOXUFHXjzhVZxCf5T01Qcrqg/yuSIO+M77qYsQPWsSCd4KbP2qMUyzCHE1in90MQa1byD9p2ten
JN2Gk75sdSCPm34VRVWj+9fuUqYGUeMCwMJ41+v3WQhx6vmZb8XkntSR5Q05HLkvCuZf2lQ/FGWg
qW2SoJXWP5zJzOGK71h3bK9tyikwbLnvcCtSHZTaAT1olac2/TNa+9lqGWcX6eIbQoxHzgBixmLS
kZUYi96kY4PWsi9mv149dtbZDVEr2RAIKneZP43qO0r4H1ol6V5kGA/bxKncDapgrlWlt+9DjFaq
MbOT02/TpXGPes1YTyNqcCtr7MuuWVPsYZ3YwtNUvWbEH4uZ2UHulvl2KetzFSOj0Zsp2y2uqBAZ
tflxCOVd0YHIzD2uCMA17Px1kpINE8RZqryHurNKglv2yEygN3HGNlUUhfOR0vR5oMPWIXFDS10x
aUKPQEPxrSMtelf0kZC75QstffWmEp8H6WXaOcAcbo3Ka6sYPN3GPBivbj7dJsfqPWV0mE+ZsXkz
DezgalXcM+ePUtruw9GjEnrUOJ3++yXebSwPGTJGK5G1n6zNINWGfDTE/XC/YoeIStT5+ksz0IA1
EevH2IovddK4L9kIDFawjOROni7KgvKdsGGdAaGloMBWYDax70IxppS3aQs7K/ztBqrGOk1IaFiI
4p5s+H4Nv0mli/vIlErm3a1p3eg1bLmaO8L28lo/EgBBcnhja765pC3Mod6+IuUePJQLzq1jzAgv
TwZ2V7YPZ+D5zSMFtwVFdcSOLohw1rCubDpfyVk5dcBKaEkM+ZFpGBxqt224RJYfRv4RY6x530Py
ddqkP+SY+73c5jP1M5DmaIfLmmBUTnXbSMaHRCizkQP6sUxgclklksySTDSfS73XJnRdREAJX67z
xF6OBp4U0ziDGsr3Y2/frKJrGcA4C652+8/U4sPQQki5W1NOzbUd+/6KVu2jsFdcaEJLwMSMcImC
Qie2L7kpXjGkJweoM6xPmCk1NRtInWkX+CzxnDihtXGI9TugVlxYqqEl79AJqZqxKcf5u41t4kEL
rfVKaE9wWQoUQbG+L/IlfywDXU5i1y8dm3qDY2NHGoC9aY0EYb7a3gEcHrmxUdro6aPTVBp99KVV
V0GoGnnjydwgi3AoERhFbPEqRx9A6DhYRGsSjPIwXDOzn/Kq6nYAiO9JTY9BVfRjgt0j6SIqSSbP
P7WuoIq1meq5g4IHDHDFnP0rRNoAP6mWbScLrMFh1p3qCLhQvq7rFpA/evSqgykJyEKGQKElCJDz
VzRYaAhR4yJLrfZKWocvTt7v2lkxAlC+f1VymdFpdntQJaxxKFQ26bSuKbIEAI09DOCeMXkaaJpY
me7Dfmj9GE+th6W551uubcM5X/wk07Tz9OUIZeIoUOJN2w/DtlPkU0lk7IZnnDwPuCgQE/MgK8dX
nW/sUw7U5hA74kuGLlmYVscOLlmpp+lHWDoEDfFjSlJ6D/oKFiQIi59QdSp+nylrdjL2JVP4GHSM
11bR8Tu38YH9HZjunCJh0cf+TFnva8NQfYUjP9KCNmupYYjTUyRWX3mlpRFNAvahx/F1Gd0u33S4
FQIcALjrZLVzHbuFu9R/I4gqKM0SWNyh9Z0UannpBl5eSqQ9xaXjRW6Y/kDx2abFLLy8MRSwP4vm
z6XmEnlf5G95LFgq1Lr6NYnpJRXrHrSlUktBvu2xvH2E/a3S+uW1n4t/xKXzCDLc3SGGRUJvure0
X7OUYUXkTl/6GVjTLZ7ZQG1VfAiZ86xkqnWAg4e2gsXLDW7DPi0VZ99nTFkHyN6OPd0tFkIbMYhX
LmNWldCaYIGo/DQ7xYM8RWbu1Ks+ff+814rpjBMcaYG17KMRiooFJHztUKUfYiIOxDLLjRJP+04z
Mk9G5huArbMquILVJr93zKh4FQdtYw28p6oS3azGrAMde0oxIzJBLf45daL2QY9zaJRkx06vwF6q
XT6SQF2tU1wcRkfac+0MvXfB38B7Dj3C3Icy9MwwoWkqarCrAAbLzlrOuHoBW4W8o66tzKcxkctp
ZS8iUCvPiwWQggnyW25H9zwasm9r+Nd3sfZemnDp8kzfWGJapwgKofB6Jre6S44j6yn+ZDu7Wgni
L1vVp6OFuh0z9JcGlf7TVAxUEqoVXTTErxulZJtIYj2mjdJgeEeT9qyzCqLLntJNXsVyH2EED8qi
T9AD96Ae9W7x6IA7wn8vIaRnnJIvLiqRfaVTVJQqw8myQ3dlJqwUHfopFI87rXs0Yzrc3MR2mWiM
N03vxDWfsxuA75Lim/wTSsqgqEWyN/vU3phGjAy3aKECyuKSLknxyxjqu0yn17FOmXSVw3g2QKV4
BbGTdWrjROuwXFqWveHugXBCI8fTx2DRtBR1BwI03M56+5ilw/yA9NSeNQERBUboGywRtU69QCr5
7gb9LSKU1O/ZngLRzfQnQ8ifNNFcVl1sj1TIJUcTT8ZLltjMI9GIx0pWBW6cD1dDWP3VGkQwFIV7
QS6dM1EW6sBUR6CrxXA13sK821ZDKbC0PzdjZZ8oLAyv4K5EE40qTXOWFwjXzn1NptaNDB1/JJ/q
tQ3EVfqJ/MrmaKYOK2a02OB+o7Ox5g+3USH9opYcanbbBEBXN9DW3v/7XFa8QvljFaFz1LZ7TGOZ
Ny3aHjm0tQsT2r7SKdHRKpjUN+5ohj4UgsRzgcQex0hS6ZjT69S550bV7iD4vpVM4hep2g9rtatL
zPzo+tXferXTdoslN8ZUd4fQ6E+lFIKwnEbsR5XbbHBBahn9LQKxfPnvCxb10J96u31op6oWDTdF
mO/6BvyVKMPuGbin4uPXKZ5gbuG+EHMMNRRqwzIYl9lxeAKErlwzp/yjDnI+qXbxSImUx2tTHG2D
52FirrkdMv4UwhDRwMLTHjpHuxRuToB1k5zxq4gniwfpMuvuQw1PPU6CY8Ff3mYyV4SVc1SaSXsm
VTXXcpfPbTtoqZDH27g3/SkXCxt1RfNY6GFdIb9pryAj9FZ+2WY0zNbPRqjM5lwz2Xegr8LdDIRl
OX6byZ20xldIbgpbSpZCJlvjC6b3oI2o9Gv5UKakuFdIxF9j98xKr9pWblFzpjrVhfH61k5jzQNT
UGFJ4HXF4bju26HlRUbjtyXqR1M4xLMiyjVrVExL9wqhY2U4005nnTvtJ23gPEA3GXZXQrv6zyqr
ODPK7BZPcxUIxW3f+BemUcLWyMuPhupmC9B6Zg7dx3uFIGVfW1cgQ4b5kxxy47m1WSO1dSq2VTLH
gRLHlPdNqLEGQPZQZ0qgodzaax2ERW6xrSHi+Swhme7r2bkVqT6dChuj0YrHPLvgJIjLMs+UO4Iq
OO6BKDZ/Zd0yvFtlcPG8joVxVe+Hbk85g2OkmveOY2nnCPYaeNedToVLUC1HEezr02pws9QkOw3D
uzHl6dmR7o9SA2fFHIdL1VKoHOZV1qhW8ZYZfMzQa0bjXcjdwiP8XCPrQ/8Si32rm36xGv//+0Kc
hkv6RVweqq5RAwab1COpUx/R1NZY93p9V5AbEDsklJgs/j2jvC0V4l6Z4Q5yCGXAQBMVpzRfXhS1
ZrkQgkGTmoYvqXCf3VkAfypQps21bT9w2/0ZGX9uRmVqn9Op4AvECZyQ44tq/1n0YnqeKsPLoC8e
paS4sa0cs6JsjYAYInisXRjtMOrs3KRI3ypd+S0jNmpgtAAmY1/Nwj7zCdmOz7VVatsh717mShEn
+J6IUsJw+dQHWAVmBoVQbca7ofEWo35F/7clrDL61ayWTlNNBQdpyu83IfJG7A6IkRt0A8LmO0yX
8JGHCMzTbsdW1DiwOfvsGx7xKnGNNyJ9ze1AXTFxTWEVjeUj4fAEHX9dWmU56XjpXYK+PfyE+lU1
/rqGKR/wj99NnUFePCD9AbCg51cRy58CakcavTfwE1ZojLVZEuIxoBWULzjcLJ5FsI6FI5+VWp5n
IwTl6OSeDnnRU91i8Oa0y1hUANNaSqZVHLyDrxapvV+y8oR/xdiaizIE7SLsLdHD9q4r16MWlRBu
MkrNsOvhZWueiLofV+9MThGB4U8noiN25C+5cR+O9daiZg2USv7U5bj4pWFxpXKPjQ05FkK2x4g3
cF+EJ7OP3b9tab+yaah2SEAS5B+uekoW4xbVPQiK3H0qgQgeUtX6hIIIdD6zY/wXyrBRhtE69RYC
rrR+sjQfGq3+P+rObLltZUvTr1IvgIpEYr7lTFmiTImWaN0gTNvEPM94+vqS7jixLe+Qoyv6pq9O
HG9bSgCZK9fwD3Qt8WK34NZvIjxYlsICPc40DOXIeYIl6OqMa7IOsZsApEY9fKvsDmZBqsF1yr7F
s2zv6UseLNcv7nNIcA08Y0T8vOdYS1awkujD9tHR8Mc1kHl/F0jeONNxzmPIG5iCLfxHm8S9LO+Z
F7rgUNDTb/0J7I3JoKNp0VnJCwOiQx9aewgZz4mJlgUsicw3aYRnaJqPFfTrOupWMjH7jQiqo1kK
uY7Jr3jc5KtINSbEfnEK6QXvx6anpA2qNfDA6QHdF8VaAbVnRoW7kwAbJ4RPo6xqDq4DDJrctd3B
wN0N8wsC2aXK8Fs3fPQ1Ro1yMuOtgaogou7WpzD2Z9KUAI63BluAOWWL07n12kTad5/y+1PrrF1D
3vWtoM2g9Na8DnXLhOlNGvjhXdA4IHdyAK1BLIv9hKbF4JAQmw1nyBXasPUs7ITCNjUI4x0CGPX4
VMQY8jlmfYDQm+MaZO59QDaDryOawli0p0++mIqheAkwmZhq+TkfGKXMA0J/GcM3pBgMYzFPGfxT
6tzSLt/cWotAsIfRNhrzOy8woFag/p6bsCho+H+5yWz9v9Yae4i+10VTXNv/D5xLHY8um/mh3Bjm
pd/IXf/rW/7jvw7R9+Lyrf6vfZPyf5t/CpD95yf9kiDzjP/2MKH3bN0QMJyEh5zYLw0yT/63FLYB
8c+TpGaOq/9Hg0w3/ps/QYTMNsGvCxSy/qNBhgMq8pQ2ZaJuSagRtv5/o0Emf3e9VpJjOvWFMHRW
JiyXn/abBW/TVI1dRCMSeqn2gmPJDqWGC7KMao6NzmbkVpAkI8IHrMxLaYOR6qHq63eS8rrwX2KZ
nZJMGVDZiVxotMwmXC0XvQV8H/uZ1kyIolQL8BnXOr4KVkPT87YZfzPR/c3+9J0hq3oERD2EB7iT
N2Z57x7B6BHW1WFRbd0M2RFTA2HchpfEto5BiNSBrfyoQi1C2aNbMYvu9RjSsY1h1l/W8c6E9f+s
wzQ8yRt10Or//VXKRC/dwYRzUnfymWO+M2akVUodmIwW7ws8EMOqpDvraUCiLbQkPAjYlVuv6I59
9qpm9/F6lF8z8TgocuXEe/uyru0a6NtZMMtcZcz7T3NlWkwofmRpxXICLl/dOXWhdYiq/C824576
QX/+IsgkAol4TxrvntueUbCYpqLamlFy0auvlZVR04GAgJth7722WwE538seyfAQ8R83Y06DEk5E
QxAF4cy9w7R1xcxgGfbGZz2xd+DlUvDx7DvrGOZgY+uJPq51nuNN086IryANPFlnF9cGLU+Tdea7
2tr0pk3k2W+9ZIhkT+wEwUVsjgMN7BhKThRfsbtv9iiyWTlTaCNhIlkLvgXalYydUClrCoGmRtqd
J1xZCd6ASSrzaEh0adwi3WJXfyGXAzMEanBgKGYIKPNx/EzDF9pbElsroc2buuzParuFPo/Qt+3R
Rpwg005QpdyV9IjceXREyT8H7yWPAf0UhjVQRir1maTD/C+jtzm/SoaayKyhPNtnbKEmce9jl15E
KQv8Ms2dpTIVMrVrw5gscSa8v8pzOgcnzeRKMrXkXpvBZXXx1dOyJVk26Ul0+XiP6QTId9+eMEBH
T+i2KUzTVZvwHw7eDtL1aRBhzVXV3rZomVAQL9qOt1q5vOSZp4wK++BLyXtmOLYIqewXhlYtQ8c/
fbyY92qKHEDTMmgdYIAibxH198XAM3RK5EChSk4o1/kAfnXJCTQc8SIN7W5wB20HovTBgJW9CIyG
gq9Uogr4PPRBJ+iSI85FV1lbIoLzqYtRHBtQKV+ZbbrvLT5E2Gg/0zDYNKF9KbHzQzOarqGOCine
Q9sgHS+4z0xbA2AqGN4YBQ3vrQhx/s0xCYGkbe0Lw6I4FrBSy+RvH8P48yCato6WpMuB92wHn+vf
PoboPDQDnZCyPEcHMI/rozURw7FpOxl2h+41oIWl0XtPfjbczRwhsKkV82QLQ6gUlJ8V74IWCbz4
OXM0CBwZhlQzX7Ec3b2DZ0JyNyTA/lMP87HM3t8ifWcCYQOa1nDgLJ3XAQHoNCVPrswuqIOdOtfZ
O55xcEznlCQT9k3+X+KPrkQyf48/pi0NpDyR/vQs01N79B97EAyvJsDEwGXUaphDJitxcbNZNWW9
kbVEZdEuuYp8bS1CzhnAJPmXJfwZ+VmBKT3Yz/T/Le9dBOxk5kNPqtOt3zfKLsRzgflibPPx/n4n
Fqq2t02w8VxX8JDE9N+fM0/LjIOT8pwoXq4MtDGnF8hqGLJtgTQNW+hrfzvelvHn5QqH2HOklI5u
eq58t6eKrHacMO4xppLptarSq+2JhRg6aNcZ1gFmMkULit/vddBv0U9kJJYbDX8BzGvu7TCjAtik
BLu1KLhUmrNOZ3/rNcQ8LBNOODlcPaGmM5tiZFpcFdzKjUM4DuDkjRoyyl248sfJWyaJuQ01oC9Z
a2lrQ7bnSa83GLKhcRz4LtGTg+WmzwXcul9hHYjcSbORIkJ249A13XUe5pM1scRogNoUw/yC/F67
nAuH9h0TfLDHYC3IcyBf5IsUX49UNzOEVx9F+obH51JgKbe0wN2goFKfmYgdwF08FRFQaQA1DY42
M1RC64Qt3FU4/Ka4wx1G3Yqg3Yl6JVrWxgoBDhQSZ22EdYj8ta4bxwDU5NqPvM9D1G0wKYHe+hTk
kw35GSnJygOClkfZTszZG+THl7HljpMl1iA4wF2yObpYsXG0leqa7nFD1NYV3+5LJkJ4q+Kxme6a
msmC/+LjyUJgQDebur6hLl0IL9+FtaAM5h+n5a9vEkDV0qAbpEV0pYQ7NNI8djCg4dLd6S0s/YQG
zMJVxx3iEAGiL+77Mr3cVoCy9D3oC0yA3tohj1BSWJkNj9+n3kklBLeYpLXJvXCMY1i631DTAg9V
lEv0qs6aTkvqgYvurOcM8nKGb0v9ybZ8JdDe7pkh3b2WI+/a1GpXUXRqsNW4sJrsgSYsXyl1y4Xu
qOK9zvdI9CyLwHnrnnIwH4taOskqHXhdAoxAPuRrhka05cy8XFo73QbN7oJvpHk11fusLNFA8kHQ
ZcFJhP1qsMSxjtyHNkcStnbSS9z4J+7mi/rCDmZTE1pVdklN6W0rtcQ043VmvCmM7J5qmfz0kZUj
NoFrNFIENK29CaBv0btcLdZobfuIDMDkXqimDgLavpDNj8lBw1bxg1rf2yB6vVO7aA6SKxoo3tJF
cmxRJa9Gosp5A1U+wxiWncmNWzNYYR/T2ZRgyNkNhsmGtCo7WkKthw6s5B7Ca+LwlAZTLKFMHAKL
TAEIRRtC/VGnIdJZfi9hUxilvx2ke1cdAr981WoOf2jCFUoNXqxjIxQ+MFOc6ew49Y6cfItV6KWj
k3b7okNW/My0l6aDhZB7j4U+uiDZ+RlYcwIjm6wdgH2SZbC7KshkaLOSIXh3Hd2eOUuuSI2hbdBM
lNkmK2qgKyFmc47mADGlQVLKJwQcw3+UAuuEdv5qVcazXpFwRLGxoocXYuub7BmHbKwEiXhftcZc
GV+akW2NdiC0QARaEhU9cL27aoF2qh0UjWiQLyYnuGajdbx979bFK2jwHSa9WrJG7+aIgM8qoixK
awxUjGkz0iJZjn5wLTx+dh6SjalAh67yVQvpuIRMvkE6A1wgBZ6zC2AQxEHzb/6M5FuAiDByD0yZ
LY8/tuPZw1bFgUtnnRuZbuY4vDh5e0YwsVmNXLB2i/Bojsl9aEVLGvunSbqn0TeOmMwo8eXiNQ+M
xyBR23qMr2XxYxYohZDGH3QVomYzUCBGNF4t5IJUTJkGDh7GjBG0ajaRbobPc/AD7iHnPyDMOMSO
X1tySi9icA5FHWwSgpDeEtPwGEKaKLnWKnPwgae0DXjG2t1ZAqaFnsFxZIFwC6ZFGYX8FTN8usUN
q7buSy8/IYH3ohf7E6yKdQanFYdFeD5MS6iiCBJELxmSZA7V9OV2qJUIFDg0fnUBFwTv2f5ZjxTW
kodrBCEOvBah7Uc2YVlvCx59bhNyME1b6wPen54JQIIx9R3y7qCeuQrUS6hBoqQaHOs26J5zGpdY
mpFc+Dx7bPs7029eglS2WHpliFcYm5k+3cI2ecvzDGdh6IH0eIO3sdLweYzGH0x8PBqOi7D2mJNI
Dymt0ntGDjjCi6irlo14VBsENjE/oXL2KhQ3FVNvvf2a+l+sCHtooXFdJLZ+pDUUgD30voqZHS5h
LUzJy1hlDxmX9CitXQZzS924vX8yI3y1yukIzfNIyEhWt62PmMKxQ+wa7INhe990+BNqd3SDeYQF
efCrmG3J8awtBIL6F/wJDXQjefg8DmJUOm14MbCogTGzQ0613pIcj+nOmuQnWhYN1xvV1VjVCz0e
fgrTgI0cYdpazZuS3DvBvmWJbp5Yar6NaoqerO25PFuyuL/lcCmqPzbWTbdVOskVGA97G+e7CpTy
Ik3Z+tKOr0OKSppjeCtcH1ZVaaPIoDrXmCBBek71x2J8EEmwHy365NYoVwjmwMvO7sunsEQEJfJO
DOjwbXKcUx6WRxKLrZSCuCC6h6FQnzzcWizZaIxj1aZXfQqucd6cVazO22xZGkB3onIzhsNeXcBl
LPYFhoVhah/yAHB+ZyFgasWPg9Y8zVF3BmpbmNk56myENO2DymJu6WrC7QIoYjOqKUE9Uj3d4m6j
HTpffplwz0KthmiAz4WaToaLvHsogaZUEbHXnDAkAgsR4U6oUkA0pA4jHARMD6zjVDcHvwczQAhT
5bQKRKD+j7crS+VlY0sjolWsvvJTPpJ+VcZ0hadzUNugEYxooViTqRRwfVttYTc5dy2RutDrM1pc
P1v/y+3uBmV1sur42jbpBemYAhicc9SbPZziHzWaIb/uXtekAWKF7qmYLM6r4y0zb6A5RCTEKKJc
UrQ9CMvR4LBnSz/rIBiZ9mnU2OVmOt7LYO6WQ24ecR/B0giS90Ir50cw8X3pIPsH/EgH96OIHDJ6
zH/V66hf6hNKQe2z75YLfI7vsbY6Rx7PaqnrFzcuegXjSrblFz0rrp1XnfXZO2XQBUZqxMgOAJ75
Getd2hgLQec8p3DYbHHI/Oy+HcJrHxRvdUdexATfIV/ESN5Br4NVk9aFnT6s+4EQJMwXB3X0RTOy
8L55GFta4p7gw7YpbwjIKPrEGE3ohDkNX411ZJ5uaVfhCcoZzTwiBow3R/ETguoSdhvoF/Wvb+ng
7delNhuiyVPuYeOo1/4a+GC1BgG1M7DkpmvClzMJlzJBeHcm1CCixLXmkmy7FEpo085sh6HgtNde
xPcA6Auinkvxlh9i4kK2giaQ4VHdqGOAMAsC4NwMSZjfg5Vl/9QH4ETfb52VKlB3OientblNjNj8
Oui4ruHjs4Tny6yxwWOpcdYzk7FFN04EhZ6oXcUYb6isltMTY8NB4UrksTqlGtEuseW4s1W+gY16
CTFIT1YafwHAifm1Y4+o6J1Yp8QNz/AHXRTd9RbtJZzuDGTTQtbaqmPpy+BehsFjBFUCNE20CAPr
gjCZwV5ILrfzxxm/6IiGVGXyJe/tk+rXFJZ1kCI76KW5clQCPHF/Ih54se3yiwvf2vd4m75tf5VG
hFBtU58bLBfKOfzqmKwm0Y8eDaSlrSGAYsbQb7D3gkP6hpM5vbHEPOIRhAQA7DgGGbB/FhGEgSVI
J5fCITikzXMr0E0phuRLGU8H08JOs6pCpjSwAdpBfwDrkIBsM78Zhv2jBxmJQA1eOxqaVWujDL6g
iMAWtLBhGtGQZmoJI3ecIXB0MOrm4eeoO5j9Va25GOqfaWTC/88J1EzPNwYDIITLHH+pxQ5sDLc9
W/WUcaOLaqdQqkVebENMJBgGS2ettcGnpNCtZXJEITzrwPa0bgQZ2Y0QiDOpmqIxutq5v+0acx0y
Xlozk4W8Nnr7ANcjGi9iE2LhvsKiER4G/kOLrpuhYE9kuoiAuUW8os2JFlfZPhsw6RfwNOG5tADx
LCO4F4XfbYdEf430EOUrUwfzq9E1S0DB0DIzIgjPs0sgCR4MYxa7IMWwMjG/MtnDEhxwYl/+JJ6P
zLcBsmngMgRpQpWxCYV87suoBeiKW3quT69coxnnCkovLSN48+UZSexPtUQoXKT9kxALVA4VjJxY
l8QzmR6p7lwfyqY7GQP0CovJkx8YAOXUDxBecEm4Iyrc2dkf46xUs8jYgWkjppgDK7K6BXj7fgt1
dpt32XKufUx2iHleYVOqUn8Ait2HrQkWyykZ7OlRsrIhQa76dNqHKmnt4HPJJDj0GgI/ARIGy1yA
MptgAiOggtndnMOnnr3PI2g4dBCZu4tr22cQdhALUXovdAESroguROPVnM+9rH/2xfjY5giAzags
tDQxqSoCGCId+NGCfgXkmnAhHXPfEmhTrgkmaiWJkS2aJV0jJP3C7gy8G1adaLzN0N2Veh2D2gMD
BOswJ1NHIs5EpRfgGDS03v8chQqcYqen3gDw3TxGOuJmg9S9DQIeOJAL1HD6s1nmn0M130aMStOC
eTVADYUnZ38vnQHg5/Td1uFZxzVsaRzRmBmwomDUvhZZsdFIABSUEB1WOCItI4XWpfL1StEvbRzI
4tisFyE9h1WGca0unmNli+pM2ilrB9Tpko1BlTjk8jhV9jHx9GNpkSCLaV73gbmi3fNZw5BkLm00
YnGW4w1vdJe0J2/6T3J4zaglCXMP2lB/sjvvTd5PCON7vXEonPCTrncvt4xIRe7Jp4GZycfS5tZo
c3ylnAA1qqrnEz/WDojwqOhfkk77Bksdg+4yfYtb1TJuaZZ2hoeY+Alq9D3Yvc9xLe6xGfsZvlKo
nWSKaQiJnIg7CjHagIFsvsVO5S2HWuIlh7Wph2vXhEGz61CzIrjmCwFQb54Tdlt07cj2OcfeavaJ
0iHJMEc3SJYcz5UVVfQbNe0B0RJ/1ZrOdRibb43Qn6zYfRtSMnnTAvIFBStIku4xYoeD61SSJiMo
IBiBeaOtSw8APOpDINopo6pzNVNkNfKi6dz5pn/Sa3M/apmxQ2iJan8iJOcB9UHR7srGf/DUcOL2
ZTVaGPB5TMYIMeCKVMDUIGK1ImaYknA+iP2I2nGYuMwDD+dPjRDF3G7hjC0ga0H/N1YjZdUwVpMX
1ZEPk4MeNV+rQN2A8c8EpTQuAV6Fj9Yn4n5vqivsqoQkCZ3TbYJgecjPNlRayD+d1f8iD35COf/b
V2kHl5ws0OjpruhWWGKVGl4kKC3zNe0phWTAF9H9nzpODp7dn2OX5XiTc6opppO8P0IXIT/ptZ9h
rtRY491MmqjeVO+KY1OMAPzaGCKerdPxVU0ISBev0gX9G15CBBCKEDjfeCAPu0IHO2IzckAXYtMK
bnvgSEidDWhYapCAWKHVIeUu0NmyVIuFZvPF1ckGGesdghEOUhB8EnKiEsZAa3kb2unf4NTM6sI/
x6TUbkC+GmhfKUHuUO9ImWbgbXAaavZ8laAoGjcJIJ/V0I6I+hX+umho6CB//9DY2Va9tlazd1py
13qsD6FD91em4w4BhmOO83C7/fNisBaMKbeNysn8jkQDyMVD3ryFHWizr4FtrEolVKBr4S5HPOXX
grPJ2sfS/izTYVMb6d5Fog/VSyVGTH7RqmtgCiHlk0JYLiIv0PQug/Bn5q2gWIxmZZc8XVN4JzhN
hw7RDPCiKg1z851Rh6ciYySL0Bi/u5gXSFyw+7QvgoYpqi+I+7UOXLKEXrsDTLZBTrfLesr0REKG
rRz4JxoypSgef6ub7kmzyGunrK3QyCifMc9LBe+Uprm2zPAh3gT6uBFqdDJM4aUa68+IUdL+N1Ez
cLXqSaq5ZpQ0Z/qEZ9ya6AtMX0cHTKBN6YIGwQHNTwqT9MvUxatcoybz/SG5Q6XFXhZfLYfzYavu
hszY+n1fkto463hqpwW6Lkp0kEMIgQeNhaBAbBAbYXVI93K2fyBBBaw40Lc+dnL73DGWtAc+Mwq7
Bm1zrmv4DU1uAdTyaQMDw/p1EHL8D5LmSZW1ee/9mLThDtVfJHXoDfomQ6qAkixAdwjb1OjLqOYz
qhy+TdJeo4LwiQZBtC8jbAkAJm5V69JLaU+Z4c4kd3VsK1kFGTV1+xRAFWLZy9sEzoVXYrrJPXqA
JxPhrXgsHgxIg75qgQdqPHYLQZgckWURsvv6DGsXJWDEiXKjve8+W336KtW36GzGxVGqn0SeN5Dj
egKbtie7WWoBlxA2XiivkSxjZwLWTeXssMfkurT1L6E5rbH++6mHwPRMjLlqMazwraaMs7Ny2UbT
Jwjq3QJU9Mh96TOxDZZN78WfPHSXI7/et+geoPHm4qhKbjT7QJpjdO8RCKdVFFcnVxj3HVq6S8pw
kh4G7VQd4XXGbpFsjnGIW8FZ7I6zaisVdMDAugJsdtBbmc8BArhByX64JUedKkFGr9ggpDouItVq
QOz31TS3I3BzPJvJcPxx3zebW78HKt8FSCDlEwe8ivAMQG/r0emsOxj8pJkpzgtjtIXxeKQNeJAy
XlfB9NAl3L63FllsfzJH66uapAJJjpaC1eGz/iDRwR/xFFw5mn2YI31pNcaDpSa12Pcc1JpvjTIn
ILZ1BfwFh5Ic5FfyaG8xnkHKYERUqEBUUadB6QU9jbzGRdA5xBAk4p0ADEjW9DCeu0Hb3N6SM8Ay
SIxi1wSSHpLmnlSnV4uJl7Qpd40uH2nGqFOXV8yimbTlTrO1QJsu/N45oVTht8Pd7XbGD5sIAhJy
aWdofgYm2i78iTdym4Tcgx+Ppv5t8mgL6I6QzhzHFu/GwJ3sRAnCP9niMUOMjmkKqTau2fK24h7v
LUi732vLPEaq1/nx72bA9i8DQJsBttAlv1vYanD2jwFgH/dOH8RTslVhoI0loLz8U2KoAr9tz7NU
yRrvSo7O4fYZbkNYS5QwVNCoARgEfR6VDbo5ts5J8gJQkbAeBajrNI2uGeowhOBlq1Ew35rWuUfu
AWnhghXmUhWqnSO0tWqBcCl97pALqrLxRYuhE8FIp7XyzUQRmfSRf6Yar1iuzvkVqNse7Uful5Df
OlGop+b80tfd8dYgkC3kLRzs8jK83nrFji5/kPW+OoEB+bDzl0ne7emhV2R7HBIFeAE+cC4RTC9E
v61NUAOVOe7wQfzRheIxQ0MOaymSiy4CFwsb4Zi0QYnQoNhIpl6ulX8KbW6GLmHGp5XffGuLXlK0
ag11LGhvLyqp70vcqmmscgHdWtuOyZigglIt+wQx9BjTP/HWuT8gRVJz9EJZeJ3w5wJEG9BtGUPl
cMgcchGhrT9IWs2uZjGfSr4nOkCLj/eG/BOfAFSKAb90AAYIwBW/b404jRhTspKt37AxK0kruTBw
ZgJgF5Qkcqr/l6+wc2KZBONYPNkyuZcWtjPJUKCJIrcqb40UlkMH8J5UdD8gWiPWwx1Dy1u1MT5e
s67wSu/m2a4HLMw2dYPN936Mb7huZUUy6bYszlyMNuZaaJOsZQnvDg8HvhHyoAmWSfihRSEUsfya
V+32L6v4lyPtCcNzlXOmKZn9/v7mUmnoXYTX+RbVQsXtrxTWuvvstyNITgR5BszXVwBrn1PX9T4D
NwCtApIC+kbTv4ydvIrShpxbZC9VT+tbrxhCVrZ4/ssy/+Xse7q0HBPQldCZYf2+TAPILV1tynzX
OA0Um+vORmMBr98nk6V4EaTatDghr02vTA2LQb8iPOmnn/IJW5VplJCs008fL+pfBvXAoFgW09wb
uu/3NWUkuUaLree2wR3DuRgVKo/Y2GP722WnyiwPWvb0v/iN5A+2Bc/3TxSf25YSQ3oLXTtEZpag
lR3g3DSmTXmtOpTNexi6EyKtfztef6IHQSJgrMonljqgN4Ue+EfkrfI6MEY3a7fJEw5EggjHPSha
95SOMRIa0eU2aG49cvPZp0lI7VjMNNIH9xSSOKK+oSIidUxWuAnKUKhDITbaj4z3nPq+0cgE7Nwm
SUITwM+O5l8+lP4v0BEFzLQt+L1wTN/fW0OBmLcvym4biACpuy7d6uOwRzGg3d4aDFpJ0Cjddikj
Bxai39x9/N3kn8gRy+LKNAEJYRAG1PP3F9hJkgs/x7vZjZxDq6pHGlz3Q7LSJ+Oopjki71eFbxJ/
6UbACWNGU7mP+GslmnVAMPag6jlPAR87mfyYECdDmhnnx+je9IZzhgMMnux/QxrZf353ywK0Z3He
iAO2fA+5dMdyCpygwZgOcSYALwR2RmmaqtT6cAJ2z1WpFqtaWGYr74aYnoRWTxsfk4mFutpmWa9d
URurG3JCCzOaZhqe4cwQBuAIkbFphv4tyygG05rCuzaBe9B/TuroGursHcjo59smUr3uuXWQQzKO
0ouvaOQR5J8RmPoedu6mLOGf6HCcQ9ogS78mAVGN3FQhQHuT4ZI234Fix2dbjdeq2H6KQvMZxS8S
PRBbaDTAlh1f0Zs4Nwzm0ct/UCDKvKd+DPKQ7p63rPJsLx1va2vzSU9Igz/eJjcI5e9XgsIHW+B/
bIyJ7fcoXU/vx5YGZbkNfHoVdRdB9qc2VCNJ7KVjxv7zxdHHbYkmC5Ir0Gg1MAVt7h0Ch3+g3lDv
+es4yb3FpLLowKczf6t8dLL9W+fHr8pz7tjsQCfjJtRDwoYq5CWiucsQyGOdZfcyhQln4+9hFbgJ
axj2qDFaj9281nhPacqH+vjR9T9PCLRTIRmdWkCLLPHuBu/6lvup7kEY2mqWW5OfiBezghoxswnU
/qLvO/NUNZKxtCUUPCAJyIe80t5HdXb9eD1/3jcQY5luSwmeWzjmu50fKiHHAHm9bebwNgZepWTb
6e1f04DbT3r3zR2QzZ4DhteRzvvYCuzKryS+V9u5PLpMIKoChFShAqanGiHjwBGDdIPOl7cRgt5Z
bLnXqm+/OQ5tlUi9B+zjAboO5A816+y8aelH1rKAY70cSlpF9JhjSN8hk0FeYFkunQwsIyLzz2FN
daZjPhbCK1ZRW/XI1EANVMf9bXaGz9hewVy9gGKdm/no68bV9ePxf7EBgDICMbUcDLdJj38PkXnb
uxLoeLl1IOyixxdcSPkYgIDpUwEya9TQXzXaKoYfYxM/qzJvSrg6uiq8Tpl7+HgH/Hm7O45uAbI0
pGH+edemsmucUtfLLYSaHIU0474IqpMlAQ/kzkOX0n8cpr/9UvPPm8pxDAAZYG0NXTju+zyn0FtX
2LLcToOL7ZsPZKqEU3X7wsE4Xyy9w2CFwaGYaoGSs2ofmV9yb1hjnf3sd853w0W9yO6GUwOKhGg3
etGu5/DGKAXH5fxSZTk+rcWurV/MTEcPT/U8rXn+Pvf3t4ZRGQCTIpN4QxT3u1RoIlnaW9lnr14z
fqUVz9QiZ/CC0OfHb/xfUMY8vKUwvY7NLfkeyl5bI7DokRiAUwD5Bc0z8bMld10I2hIAu9v23nZ9
ghoqRp2gfcJQW6x6kf4F53kDcr4/k2BN2Y+UFJb1/vSnZHxDUcliexuH3mpBs2AAIly56r3WRwt6
5MwEm7gpHuIs6zelZ66bNHrKBNdNqMBWatqK4eGXztMWWMuyTtXa9gz6E2rCecPCGPmbjt9v19Ki
TRl9Mi2pvHbE9KVazmprQ75qVm1Cf3F4swKQzilYNMgYFwSj+zD42bcAXdDigpNHmIgAgIc2GZZh
tWenxxiodE63Dn2ugFhaupJp89hCal7eLtx2oHMftUfXekYLArNYEX5PIWFmAUyPSWQ/RIInQFJR
PNY9HplZIWGD0oly4pdEIBaeN1wvmc6MHwMR1E/7falzswRoFSxmPbgiAg4hEVo8IgrbPgyjRdTt
RFtsc8w8fkU2BR/ypuBLOOsAv5Krzs2uBQ3E95M2eCiF9BRiI/eNMdD5RjoCg5Sg+RzCh51nUsaP
t6D5Z8bD3jNM2DIgfQVkh9+jUOnOUVhT6m4Nd49Bwb3V0XA1nH6EcMuNbNBoycz6LC2Y5uQ6t5F8
HJly3U2ors8Y/HLHMdomSWGMwUkM6qde8v2gUGP4t4ABDX+mo2b24Zd1fXqv8KtzXKPT2ZafR8Nl
HGHhVBTBqVxPokasjB4Tk9+L6VFXQ5xjIt/Nz0mnL2+40hzjp/Uco/Layk0djhalUcZIqmAsh6/h
l49f0L/c0y7XIUUYFBAhhfXunq4DE0kCpkvb3KHt1Y0ohRvQ+bcxsgqm79ErxwUN2aMMjUtHP46g
Ek3d3Jiu76x0jkbV+7uPl6T4U+8KaVeaDgRSk7aQrr8n5HiM4z26tcVWpAO+iJ699xPVrECg0RwA
mGAM+jDO7Z0WVhcXfzTlgVAt7CRmdG2CE0AXaQAx+arP9w5Wa4ta8JW5FZD91+TdDQYzamAQEDK4
iNA4NAGaYFipge+CepJZ/hv25t6W9AX8Ml1iEaPNURW4yTn1OU40DELEUlU/UdCfkXy5V6AauwHL
Y6OxMYQAytLx4TabG5D5XlNU4XuIqOmIzjQzAPE0WcBXwVrTjapt1Wxk2IxO2qoeAe5MULqWNtRg
Oy045Dpuf8kQ7psC3FZV1WtsDroFePw7DHYD5jDYBAR9tAHNdjIMkIKCwRaMY6QFPVSC07mYQaWo
8bA9kh/ijwg6FypKVpr3osd2dpj/Up4Z//YBqWhd3fNMcj9b5Yb/KC/7ijlCPITFtkxAYqCMfIPJ
0sdyV4ZOPzV28XP3FWcbW7VhQUPHKRmuE6TmiMzVhvuCQ5jiHIMQ7T7fkEwzo2uI+BZva8SuSJVc
sySRBAKyxLOIG73KgO6m7Wv6Bd0F2kO2WaIHkPwlp/8zjXClTVpLmBW0e943LjqUbJosD4qt5ppb
3SejU8EZ+iitGOK7GkqkwIs+PhJ/1JsOB4KSjWaJSUYtnHfJVKg3/lQnNGqxUGD0OKMX4tGsHWbz
R5TN4EC4LTLXvWRxRN+SXJsGDsDsATU+w3A41lQcqo9b+c6bxCUTauzRdZrz7T945XgEGbstR/3I
8P1vMfiPav22eIswTHxR/B4Vo/+xHezJjWEo58m29oZnJ7DvkureGhp2JMlsNgSfjK74bHTmY8us
5uMX9z7886tVeINfZOjU6n9kIElpIaVZ4HiveEAq9580cn+TIcmSTs9fq55bbPpnpuFwUxBO4aRC
q9O924f8x7OGdY/DUx2FquPor1PEOAg6Y7qcih7EpFk7q9EE3pABUUBhYSXEIO5ptMPQGbFkzwMm
oYlrb4IaIDHmHOii7zwLu4cAyT/AuhR3YQT6TOsqfWtMDrNFeN9hQxMajNv3JvHwE7BboAKS0ZTU
m2Oo1H27ADCPDRSpcGKGo0pkR5v7U+vI7WDrbwj/a5/0XW5AW57boufkZZdobnEBtaBFwlZcRH1t
KxDOse4GJIRHZCzK4TMYxnM3D+EuM84T844NQiz+Qpgd3jaBWe76emY/Zu1rK5t+5QDwXFIT1oAj
AAkFuBwWwGjWzdR/Gf1hU6J0sJ4swCNj8z1wLpOovmI0Vq17Y6ZW/h/yzmNJciTtrq9C4x5DaGFG
chECoTMitdjAsiqrIB3C4ZBPz4P8yd9mqmnTxjU3Zd0lUkQi3D9x77nAHtouv04LC6rGIeeTNOaZ
Fis/Gi5819lad5EqMxiFyqPheB/bi5lNDgup4j42UwIHknvhkv2glswX4LLoUrofYzC/JiJ7Y+KO
OIyjM9DfdPYhDJCIcE2Vcx6MktVEQOJY8gqP7yAo41E7wSupbcLZOfAVvA+mZI4JqxeAFw7g+kT8
GnM1YC1WrxOtF3GUa+UOGVNNmRW8zcu+GELsThRtsmFwPW2mdqua5KZ62iRghmUoZwgYtkfEoFll
W9bviJHIElpRQZSIkokTssscFW1k7bKoNle+M1a8Tq04BeOjVkcxypHHWtnXOEnNjZuE4NKio8+0
A+2OGdNoKWOjNQDKLEc7mAISs8XsCFkHL9/fvBH/vBM806cPMrFMcyHoTB7/9RAIYpyGWhH4sKJU
vJ4rM6DupzmlNL3n2aJLbQlw5DbEoaQz+J+SfI0xkRQ2WOJa2BfFF66ce2ue7K3LLpjvIsXoktsY
7dNfDz7XzMlsACl52TXr+iVFLl/NGk6HtEh+agOxNJj2f/jIeMiQQfTtkUkF3o5BiUiQzvgkZxHK
uZ6UtbFLCSsy1yCk6NopiIl00fmifaP1jj0v0MoOJKkaER8qqMELZZW6Ao96AqfybKT9G7Qn/phu
cKMDrrPaQ0GFHjik8dIVb/WKe9iNxeXfv8J/DlwwT3LAcbpiJOSS0P+4dCNVG47V5H6YyHknGebR
3P9NNf2XFcf35/A8n1mKjlJN/+OH2FCNMviM/XBohzNh80vyFBtW+NXJqnC8B8t3fzkmWXOB9mFN
E3pyDXHfv/8+/9JV8kVwEdpU9AwWONf/uE5izXczN5FeGMRE/QJGRcgXk+KnlfPAZsDdC5TGBHF8
+pZPHAP2sR1ukE0lCedCY/l3fm3zzxYfpfrS3Jr08SyqGEn/65M9NQIYmgCV3bm1FtbimU9LGrrS
wmBGfERDl2V86tjxCzojlyHwRGytUOd89B9ag1QPtwRwHAU6qjZI/yK3io3b+lsWkWP471889//6
xbJsNRmB4C3/rr3/6X7KtRmKJOTq0MVnuqo1Ajampt0PmrYxaUhgROcZakKdMgu39cmo4JN2Zbkp
Gh14XzJlV+wYvHXvx1Q6d1Pk5PCpEm1nDS56xw4u8eQCOo0yez2X06Plkf+Ze/Mmg8slpIHWDlZB
o+TB6Bu0kYvZdwgzA6X84M17bE7WSmjxOwwnllcVP1UFhKkbux0+vea+M24Dj9VB0KuKJCn2uLDj
TWLq/hrB2MpoxnrPI3qsQIvfzLm8AtJiws7C/yjIgtuMpZHu9KynX65KiFelgQSALvbfv8j+X96K
9Ju267qWZbG7pEr844lIlWs3VHLMa8wMHJ12nYiXXBFOhaaOwA70kh3DhPqziLB/f78+XmWA12v1
S1KCrMmTKF95gfzdJvxt6IHRuozrlwi0Md5GXqw5tWcqBahVef+QF4HaZTpL8sTfEJapbeqx5fwX
v+2axggU2W8xW59yJA9A6xGZVnW9N3szXpuYASx1yk1hbdGXwHqdqGE9VBkzqQn7nFg/R69++qJ1
dvOFOS3rdpVu/RxHDCHFXMp1/I67q18VrppXguxp1hbqoasOjSInWNQmkZyue48MCr+er28Jzn6a
ugJKWk2gb4v4ea33PxXCm42/PHqjEzw1A6WTN0fv01y/QIonwlZKlCZZvZltCRcAmotHEX6Wtjbh
5qheczGsREpoz+Cn2t/cXM5f3jL8NNnqmsxyWVRafw6PiEeC4ZaqICQ6/o4pyjHrNMnIpD8vMa1C
2Kh2S8vcRPRYecPTn4IxWJuKl0flsb4WPPur3IdMrqUF3yHXClkoqIACJi+ou5GKO+1XD7EZJuAl
NyoYZN46qIz54NH3AXd90+dgPuWxb0ATg3/vYgRMLZ4AAhicO6s4ETM1hDySv6eBxOws0lnm4Sos
NfA7nXuFi6SFyuRLc9NnRMlXrYoirO4F4Y+phSIYFtPftEl/LfqXmYvh2WwZOR7/UvRPIyjocXnV
+gJXK1LZArbf2pnAuqW40RigGytDfzNQzG0mLfo7BYHxlzm8Z+sUK76zrLvMwPvT3I1ERJh6pziW
4+4hCPIDmYlXK0uHfa6Evs2lKFZmFLdo/EtjXXtEUPVa9DPJTbnvPPXZzFWLRGuk1feXh87DfqiJ
fTOWDOakeJck167GvqEBJPYHs1//yq7mPMTuJZqdNjQIxWLnrtXy2tc58ujvgzFTb3mW3MZJfLKR
mDcNyjJEas1ZZlxWsQS4uuzC6AB/j+7ggOSiETb7TycFYGZ6cDC7JYPUREaSje7LWBtUxXVgMqyk
rFVQm7iPqaswziNYN4sR31uru9s8tmJWatyV2WTJcz3eclVnN3/RzSgt2gD2QKKLd4ZdEDbmYniT
PiGiaDDuctuANtADWihEDXEOToOW9hfTLq5GhpzLM9175Zft3g+CQz15xsaVeBpsFwtDnvafhQLk
Zkj9mgy5eVpmmoAUstAiuBZNqXlql+8cnRDfAEZ2Rt15v+XAgRIf/TQ57Xi/Lze36WC2Mj0DDYtF
noUThFJ4GROhcQfqFfUg5a7QbMCvKCzmwRFbMk2mDR6PeJNpwBmpCj0CMsYwsP0plKX+0dgpu79O
l+tMd6a1I20Kea2s0Vjye32XzNsRoGtQAH8Pol9tTyEKpRKyR1BexsBD3IdB5OxCYV83UYSxwW4x
LmuxtTNHZN4g6bk5ffPv9op/ziB4tHlLMVpe2AVL2fGv90vrukUu8J5D4kJhn5EtHsb3PMmM8QpK
a4CBnkM79De32l96adtgU0GBYzk+9c53XfZPpUOWqslls+WEvZmI/TSol5y0+MYMklOUjhu99oiv
J+ZjJ9JcLixdCPE2tw12YGL66m22eE80f7yIcQbnIFG/VUQQrLRAu4d6RbQm+A44hkQ1K8dY8AA7
WTFMy5KIxWg9VLj3AQAMPiiilJ/HZiZjpzIKGcblmHIVYY1OUOdgKSx/GvvmMFFghZlOS+xGSK++
j02rGm9o7MhsJptgNSwMkSTzLoGB8/T7xN6RasHYT8jPcSJu3DDtx6G33mrL/E143RR46G7TL0am
HSpk5+yMwMcjLECMKb3dkBTWdiCgm1KJEOey8W/YPXmwGe5sIzc/yBiDQ0DYFAhNzOM1VH1iz256
QDBS0nf0sgz+d4NR7fu8FBthcWbqaUFipC5ujcPYLNVG8Tf1imHyvPzL0IKulQWV7aNC4aj+c+DK
zlxIjfya0M4JfpwkpQobzJAQA9aPWfzUxvOvuXEP8zSLEEAMwmEyWEl4/JsvxPzGUvzrV2LpDs+0
weAQRWLwR23v4zFrzDi2ww51OLGzAeK6gISRIc/9VURSMlxEOjlt0ZlmPvDxzueNaKfbDulML41T
FlRtKFuejuUC2pAjgr2Yn6NHJNH60jpjtB4ZTjJM5iefqehV7zl99MqWayOqH31HFpu6+Q5Isi+t
6D7dMs5CZhYcSbJdQfADU+c6xCREEtQQ/0wOoRvzujhl9Tktj0xjc6WbbntOTQ5Wck7CLhCHbDlF
M1ex5DKxjUbiIVBZR7fahAmXG28MBLa+3jIp9i9+V1vbUR50Ggg/+WkymaHwEo/2VL10JYWziVuL
MHivXA9W99YhtD3l96xqoHV1o6B4kE/ton2tNNYTgfbkSUWH0dfrOqemnrvEXCVwdSij2EiKwWUJ
Y1WPJM6ADwOIL0guGkeWiZ7UHp2BwWouXHwdtsHKDGBDDSdoxiPZl2yZ+y8RqBqmR6Gfyjyv1kEE
PgKFMvY5QUnHG5MJNiaOdevj8ExX5jYYzUNhxLAZU2zFzMDX3liPRH4jRhFL2kvr4wqebeDWPfdC
Y7rRhnkZFZImiWFwkaOijbJN8CJpvfGmJF53841swymMteY+TUGg6pYEUkrueiGpujoBydkjyMDA
ywDH0UeGyTbKg+eF38DCnZohOi8qLfTyE4GGAyljLgQMab314tHLqZ1aI0Nez1ucusrilgH1O0n+
VR9ZXzPrXyxt7BFS0F0r/0e/LWqmYI3rIPFW47xBHRIQMguzJ677o5sq8hXje/qXK8c50UVusnew
bgVuJDdG0t7LxlMbIxYukaIqxknyQykUoh1G99a15o1Gds+aRg8MIROL2JuJfjSm7Yy2C3I3IFTP
OPLDRpq/vPLfx01TOdTvUpEFoM1It6uuXTd9+5soUH5UiYA7XZo285CUt95g75gumQRFWaCCi8le
j1Nxi+NYbs00+A0j6EV364uKuW3iHvC76SmCWnmc9MacwoygnL4ptA0FOUc4Nh3ApMUmcDu6vtxb
cGL69XsYVgf0M7zY1M30QEQKuts04Qv6vr3+f0Yf0sIvneV/+5///T+Ye5tP9flffgEDU9Pdp/j1
P/7r9Sttk89/Zhz+73/yH4RD3/uHzQNCTUWrqhuOywf7D8Khb/yD+RG6wOUy8Bed4H8SDk3zHw6/
CQyAVYSx/Kv/JBwa3j98wzTAHQUc30xCgv83wiF//1+uJdv1lyWStUwL2eC639fWPxUcBMU2vl2R
/1R5OjAESKmrAfD4qhXms1Z5r7OS51i2Fynng41WX7dLdfBEtBvT9tcMKLTSMPfZOm/xKC3DQYc9
L1IUKWVtHyePyDhFokDbDpfiTe8VTifKDph0p1qlLVSajGGy1oOBbki4l/DIkWXsY/KFST+Pz1oX
ITh3ygcD0RaqCx85RpSdFKGcbRM/c3cwBB+jR8tt0pVbu8dUT1dar+PgGed3gtkxVZc9EbD4y4jW
VGtn1KIbzrifU0GsRpU3Of9E+2XYv6M6ppd41Fleh8Cl05MnsGcO2WEaE4MFXqrtB8u+idkorrPc
I7YwH9mEbmJOucwb2kNseLhOCR9bzVMDrTVrr3ZQRWiEX9hYcFeSjOul95Ef/ACL3vja8yQrASCM
zpXEM8DcSq4guNChZLzQmaut9dzytwIF0qbL3ryxCqMIALVfMXTEEYOjASY2N7L+YuTDsxWIVdnI
VwUJ2JHDl1MYF3rXdWkTSAbPaO83rGc6R5k7pmRkGwiP/UzrDm/Eo2/l1O/8zhx+ZnF61XW4s7AW
6n1gYxCNi368a3T3Ku15JMV2qdFyR1/PLk7hNusfsDz+MtwhO1KUEohGJXirc18PA4DE57RFl9KK
5qHGFHtBqXO0yCq9wDde9Ic+wUKz+2r02ptBtv1eOuDBu4r+XHiywepYHmGQGwdW4faaJDCMKbrx
UQVl9jShm0fmEYeF0em3qunpyG27xTE3XtOIaans4wkhiO2j+AKGY07xU09g+P0MXaiJTGYpk50e
Y9LLikzL7qRlA7iufYgw5Vxu57GqzrJpo72X4B4hi3SbK8ZM1hIyNzfKh/I7u/cgaaLxs2b+tsz6
jW2i+uYw+1W/HXXiZ8f+B6yGfut39tkaeydkk3EzmnLT2Y7cRHJmNhdhRkDFO/IqWac6dt/MQJyk
Bdfasn90WbIlyR3VGTGSNPTr2DavXeBhhx0eJa1ESP1BSeE+Tl5T7trGwipNDsnKw2W4XphsbGk9
b2sYtFJVrBwWFDH1Q+PsZ5zEWIPB9U6u8+F6bRWaPcWTMfkUYCZCfksLPrTW+dAFHxW6OI5nmey7
Rgc1VpPkLKIwqjRuLBhIeCBCuFNHR4cKWHs//AoEwmR9NLH1gQcEpM3G6SyCr73uDpR2finZniES
/eVY6TuEoWNQehhLdF6Mro7uzWgdUdoVWZZh5v8aRPblMx+41eSSrf2go/Ns5VWf9OyAeWXYJ/SV
wSwUWUF4NdrKakJZPXRaq2/yeebrayx95UO7XIzi8c84eoyi6sUohHYQ83w2EHaGJoF6JgyktV+6
NUQ8clcTkVYPUsqvoH+KKuQNM+nYx8bAhrwEIm+Ua5WnIrYf7G6Q+HhNeYICRvsdExs7OMMuqyiW
B3tJUtTSYJ/q9VfcdPZNY4qwyXT4Izn977knkolhNf+VmxXkC0Mbts3YHp1oDHadYHyYil+x7Ejc
68K5lI+lFoOR0k3Cn8zXMX/qi3FmBIlK187v0qpqTkABqQOHZF4zRbXPXTQFG8bobLX82qfHDohn
y9u7uRefo92oUNcCQnV6EiIaoDjYkiDN6FRSx9md313EfJcuHZDeTOPBiOCMTp6V3HkRtcQgiMwV
fMWW1sUfysvPGXC6tdEq7c6cCJLqogVSM5WKUxWMnOXIG00i1JmKdIh4QWdoLIrv9OjNmSPCoDFT
1si/z33a66euMHZN6xSnetLfa9Xlz60/bNz7OG6MHxEF80KsHW/AFOrToFjdm4Y/7vWp/sEFKvad
7YMMyftoy0X7o22dmWqwYfLPmp98Q87rUfLdpNaACgj4/Yng1BvJAv15UO5TLg2SF6y0OakB13Rd
6awgSOPgbDl5enbSHcfdNR6C6FzveMps8ofqyqnCFv+aqv07C2D4ofBdG/N8/OV1xFGak9lvG8YA
XB52tEtF/Zr71s/WyggzRlJtS/1LzKQVwU4naNwqwaHoSICUA0bcMk4sKcu3Hj3iMZkm0H9Od0R8
cop5KZ3o6NFJFygOOe8s0HVWcyeOpOCVd4yyt6Y7uySwBv4G/g6YdtpL2Vo/cSSMd/1sPbZtXOKj
77nSRbZXBNuHOFK1O71v9n1rpVePaMdVDDaTYpZIHz2N6lD3cjKUeo4bX/lqm5U8Jt+/tIS/r8ax
9fcQnhgo1M6nG5OxIl2bg2NO54OQ0L5rNaWEocpxFxflgeQajMtEUcgh0F7gp1B3qGjrJmUdBjLt
n/uZJfgwE6D0/b9J7o475SniRLo+3/DB7JOcvVc0/2QUNtG4iaDPIJo3tkI/zhKaVeyMwyk16XR1
j/nTzE8B+qz5LnJKAYynZ2+mUUnmT9feN/qPXuQOaREtsdcBTV3f6/MuKLJdrhtolmiUVuRS/6gj
9MFWEHNTOuKQ+zka3Dy7z/XoPifuMH3LUC7V5pgwYyw3Y6zdJzQIi01+9hDGpbAZeo7DTdN7t1lP
N8Dj+o2aSbTm9NBwAdPwqThT66R1OzrLC68TFFk8GpsqSV5SEZ8GkT8T3uiofauiK6Qom2OvC7at
nj5Ady8tnQ6hPTmaXmxZPnyNwejSqk8nd4G/N7V89I0kC403WbRn5UTPM0PyJqLloacfQKcPRON2
FqWeBWVMmjNhzjGOPk7iu2Kh12kmKwhH1+w9/MRdCiI+kblxM3QWcNPyZoxNm+c3Hg8m0oB7UyNI
aRpta8sEYKAmqjljSTloWKREfYUtp2WZA7Di3BiTsQ66hsjpGYV2HeXd3qG8CH2rgSREaAdaQW/X
trODcyIu7pCEhmM3/86ngugaCJyUTUw7KlrmbW7x2M9yDi4e8URunyarpbS16bcOflCfpZ/dzzY8
KT5VAG7jMVAEYta6dNZmZzXrSop026blSIxh396CYXZWyULjBBTU7nhQtFOeJ7vM6slvba2wGlII
yXkerWZrCS/C83JKUWcMia79LLtlQqDsEwEpZThJ+2eKGrQpoPakftSdgwbnBrzdYwrceFtHk7HN
g1nfGoLMZjOBaG8E7s3i9/gpioPuKgrwrNTvmcb45ySB1qwlnfcRi/l5HyaUVz/MTr23C8zfc0S7
nev3vnamzw/cXxdlGvV7G6UcopnUnogFJCZ65CMn8f1QELZXUDy/6gFgl6artYuBxpUlB06gcYh+
FUUJlnQ2XxzStjTdwcXSTOB3qmh8T2iTDaXX99iP77DIdBdCdZuVIPdhNWqZdh5k8mBY3g9OyBfN
sfJr0kYmapTskJH+ec+zSgBwWtRfFrk6flSTVuyCksqCiDlIy5UjB+tuEoTpiTLTPmXaXYK595+7
LOj2VRskO05cfd+UQPjIczCVGl7aOJjvzIju22tm59VOnXTXKkjtna/flC7Us08+ThjbMH+lj1+5
TFrJpttiEF8yds1ZAT0lajbPtUv0Oo5K64nv/U60sXcq+4RkrtJ6nqfSui3/Z/Su+cwU3Lo107RP
1DEv/OGMg4fcRUu/z2BYbm2tNjZiMKaUp9xFoAhUKvz+4yAq5pNTofH1smHT2lXEwGPyr3NQ+tep
1NITS5dr1oqXQLONwzhhtyb4O9uwFLKZfXXNnV0Fau+31Q99ypu7718cYzWzC7x2maKpGmXIzri6
qeUXlzL8FpOaHRBcBlaqOM7GaD0ElVVeYnVuRgKNwABMbDTZQGXQm4aKqwgE3daKjDpMW7B0ONzL
A6lzitC/BsQBnV7YmXMEuhKQD8SjUZrepjYJwYkZZNGFcuXZWofufqWevKkww2mEipLyZV/dCk/R
RJEzVqr/Qqw0FHX8C5U5tR45H9Ie3YtX+8YNtAswcP1FEuX+E0KnUQABbWT3q/LaY5UOzGRU9eoS
87WOWvfDG1gDkR9kPSf98MMZzPxuSQU0mnvGxyiL7CNBk19etCzzugq/eF7gYHRR2xexFzojlDnL
BTlm2+kVJydHvCzLZ1/lz9JuZCgKjaQ6CWGCLVOWzNYx74eZEUxvH4M6uXYwwI42WFGyITUMyBvP
y7xdwNAGHKD5Q3R4FxBr5nCiAn89Wh3L39k74ma7Z9DasLtfk4Hrr9UUsOgzYn0DkwJ9az7g/HBz
xsigbILDUI8o8F3X26jkgUsF+jMxwqy+wShh4juTdswEava9vZjAQJaeuQeqXlyV1aRnOdCBuzXb
sEK8J3r0rvEjeJDJPJxbE86mPvX6RwmNB12W9+A2sjyDlg7Wmr94nuP6WZAM/RgnETGu0k0333/f
ZzdETEr1tbRKdRkAQInNNwKgOcp3VeEGty7HXDURqKih+b4QB3QHSC3bG0jSsHTYIar5fDPD4dwM
7UvkDZQbTEcFEXmrciy8kOd4ZUOweEqNeIetGQE4Lt19IeKMkkIlO9nYvFxeW4aqs+aHovOLuyxo
zm2+G2NvKTjFXV9T5NoEp2+TIp/e0kLvgD22zZ3rJdZDPc/76ZKKrgYGPENsZvwRWhGBTt/kHSXr
AiArG78g9xipBvP4VKepfY/w2GWLnDWd8Yrw2FzCP5kGBzQc3ML3sHjJBR2z4Z5VOBmpusfJpscZ
JJFInADt2rs+SHhPzGO67Q0G+FbWz5u+RA7R4PvdeXAHnk0xvbDQyx+jSb8bE2JR3HTutiAypjXC
E4sZSpMgVjBo+FF4H4QiHqVrQD0BnT2Q9FQ8Qp+gD5t14DUUGyuFLnI3lb52QQClXSy01bY/eHCa
YtQGVoRbgnEXiCi7H8O6YUbZAdwInY4XxKD6Ta04eOz05I33uEzyt5TL6sFoC3OTChbmDr0nJ2+y
Y/0Q4xMpzJ0Yx/c+1t+9xBEbNplPHarQc62cZ26IdCekeWl9Hn9QNt2OAVV+EYl/L+WkjlkWnyJG
MYfI6m/CkAs5izlzaKcx8iE52kfikBpqjLJ6xC1aPpLYSijRXRnNzW/WwUKkkmasKKj/QLTxLSMN
zIZEhVgKV37g/Mqdcp81Hi5uhySQsngyNfOnVPP7NLDeGfP+/VpE5ifTpJ0B2AaXHgkNDckLvTdi
jqCZzazgva/QKbjI4onTgg/ry3idqmuh4s+BBFcosvMYanbMIo8mFLSIfkYZl7xkHMy1ELtZU+Tq
mpMftt19pM3WTs/sD1cjUqhN76JpzI+BU31JdIEhFC3E3KW6uHYPylqVzikz+nQTqaTZKgsb9mTn
H4ZD2OhkF+Ve53w+D0vSbXBFrJLcIq1ezbmqjn011Sc9vgIwLh4huLkUZ9wJEG5LTvfmZs8an99s
x9fcKl8mphvbvNawDfgwlUH/FOcBU8f5+38D5e1Tf5BE8lldGOHsvzVecagZL51qfzp0GZd0ypLi
NA4JseMJ2eOFyWa9q/WG+7IqdgpWgwMwChiS4WxRYSbhLIC35g0yCJXfSxWoR7NL4pN0IrGyYH90
ZhZ8Yc5gqxy84KJtPnWixFBr4QudhXZM/CZ7rDOwppk+nts2OJfCcZ9qMEAMMp97U1w7Yc/HQlrp
cWI9gRipOBuye2ZMACM8HghNsBPeZVUvFixvHDZ5nKBuZTGajcXCLpstzL1WdI+WXoS2w2ylroQR
2h0L9F7a7nXyZnNVN8kxiAabctmHdelqB0sfzcv3b6VeUV0jnY/T79OCEEfLKhBoNuXRq3R5Uj7p
nzobKw0PzAXZqUWE5NnNzMvgm84Pp08/DGXIvR3nI0xeuWOAF7wBiBq3HaaJoSlSuvg62dpFwONN
MJpbDwy6kBaggmlWppn/xKRhF9HTcnNuPElqYUMwalSnb06SHBV3UR8HX41ZsxMmhOISaWa2qpJ3
A1rvulMKJm1AgC/TTKawFQULQz0v+Wrjie6wyJEnFJq4mP4QtjpmEWR3pLUK/HXs0TrZDDzQ1dv8
gtOIWTNy53VlMCHLlVsQwdag9G3bzyrtob3ZQF8Wtb4hmDyjsVprlnWIC6WtChIvSTUzf7tG9pAz
1t65qiyYAtGNeMESPF9/yHzJuy2NkJ58vo9E7G2bsso3vfExKnc8tYjLAEp+VKVT3tUZOnAYg0y+
osYLyceLyTKeymOJ8sWZjOEZUUm0q3xvWBcZacSTe7EdsIots0WNIcJvFCxbSGOMiGxL3c3xxBtw
aF5l4rhbN7qk8VhsUv2kJ2N6TOlj1oUuxJao5uk6N/54GnT1qejtlomI9W4N3sFGRKCVGp6ppjj7
/ptjKOwC5OCy5cvjZ3NeiIgdIY8TmPdrlL0IaP+p+NGOyblrqpbyGcB7SvAmeFjQ0El6RMaA2N/U
7mOPHXoitI82JWekB2O9UsS6lNjKN3zIpUaZb7YofkZxzQ4vJvplzn/H0x2K5p2XLRWSENR+rL4n
SdIf0t9uFZnWflRE/NbWRvbmRzsM1PsGF7vyOHtmxM1le8QhHm/1yAxRNgQIVywg43Ta+97N7b0O
jITFv98CX/WBt1SRcZpiAdyNJ3FU2ptjDhjxeNZ3gNzem1KPmLz22q1vEGfW03zsRxA3ztRqV5jj
kAXbjiM5KkDfIojZYm91Nk7Pkz/EbbNWST2s8Q/ZnMHN8OCSZ0klNDdrKS1etjHuNrnR62E+2oIN
AQYTiz5Hr/LsNiXpZ1q7r0RP9tRxnofqxiueAxxp3VTGPw0sjgn6Keb+SIO7PnhWmfGoUB0Rtj2T
fFaIazqwiA2Uf40HiH9LGOLY3s7z2q7c7NWy0vE6BMln0atnEoNTvpciC2tplOc8nY9ZpFHZtGX1
hEA+dDuZXzSa5U2l1LvKfBEWdZDtDEMk59TJ3jOmAg8zIsSta0NQbRTrBuxR/WHCM/Doa2o8NCxO
VjV0vQ0jGrFD03lqpVfd7HYonusGQabRG4cq95b8tpa0C4zcrZ1Xx9Yzho0WNOxFdBGcxy4+1RAx
91gRn0vHRfMjuixMdXy3UWCKo770Vixnmu+26YiXEBlX2d+WhNuckVXOSsSLwd35DOMZh5FiiRGi
GCjn3EEcsGGS7kUrPlbpEfAbiE9U/Lj7XcLMoT+P8Pd7/fL9izXtNdIJ7oNg1o45mrasjA6YSIba
TC5k+FoQsIPHqeWKBG75f36JTb6pBsqbGxXQxYnwvnRklUTWT3qe5E4rEg9cFfzUUjqEB4I9VRkH
GzoeRurczxkXN7kQ4pXvChwrFDV3hNVWy+mJVRodiu+tZT/RmrnTfVLJ8eLl84CXuXX25lLCeUGR
bBXP8yEtAF1aVNTc44UFGFo2x6TukMV1TD1qz6ApkExdYdfy/oqd9lHkHGO94/Gntu6Bc7JuBVuy
3SxpX1yWLZxMhKcmr6Rpo7wbx+QGQBVMpmMcZaYuydDrT1pmZxh5iZlA20qyMRa87wIgax17kwfm
J77r/NAIvpoRrgdrjLnckEjp7GL6rYvW9zsKS3AgwnlvxmhVBvHRSdOLSNn0J7lOKVVKKncLwwZv
p5g6VA5r4/doV7ATFb1jMbPYq1ra7I6ebAkzT3aB6hEIpXV3iIGJ3wrJIEtvvE/TS3AxeMI9k81T
bKOxhOqIDmxd6UPxKiPquGk07JtRax+dWWYhCDaeqMZDvTRUtJuOf0vi6JIY8UDFEaurHksPFhR5
rF5hTOc4RxXqT4jLlBgufRZD3867Uz53R2UP8k4OSUz8djZe6gpRc0bvxKiV7RK39l3cugxeJrff
ttl7lEPS93ViOAo7O+iWZqy7psdQlLKqwkeH96Wvj7wB5WkR9qOp0Yt9GmB2YmgCyn+cNmYz7mdD
M1Z+3HdPQTl4G65I9wUI1nEJRfhRJTnCFArXUEqTrLt2XkBLbXbUrVRuK8roQ9eBAMGXeEr/F3ln
tiM5kmbnVxnMPQtGGldAI0C+r+EeHnvcEBEZkdx30rg8vT5mtaarapYeXUiAoJsGCtmZGelOmv3L
Od8Br34aR+2FeUi6ZUzzpsOFmz3Y0QqXKVsJkcyIuibd9yaa9mBkDTJHb6InpaCIMUYsjaAqV0Zr
7CGLqr0TRURegulZGia3kJuXGiac7i6rG+4NL1frIiAV26DvaABbnZxebb2ANTVa2DsrHqaDG25N
I2xP7tSdeT3DDSAMgpVBGb62erZFObvT/MzdISp7HVKwTqleoL3R3l1PPTMHtBctVRlS1eeq8t5z
JOOqkI/13CrpOvlqdtXo5xkyFHTPpR1/mrY8qiDKL9ZQaRvm/2cIgz30XDPftVCVqUAgScqYckeq
secL6K1TNph7z2H1ECXsDBMvvpSGW1zQcIHv87u7glazQPn6EsJAXoCJ5H0kzGHZGMOnrevlDRFa
ecO1A8bQNA6QKUj+yAf7KJufgRnNm8Giv1aIUZeUkBc/V2oePlTsLYJ0q0xIlxpZheZUXGo+g3PV
CUZwgG6Wfn8ck7Y/uhOgfixzPa6cOLjGCS+xiS9hmakgXFRTWF3c1jCR5OoEwHox0bFWlmw8H4UT
bJn6MR4Q0leuSxRAgbcq4SKclE2ziuOMc4PBI60QJoWopf+O7iMtjm9VY1JrNmP+kncUOfiP34oK
sEnnkxhkA12wmZP6HnHx4AdqR7BbCJeBYwdbKVGPO8mjyLjcxuzRDeyT6yEVt53X2pQwCavsVvgE
kLV9SJGAucxn2UtA+2vF87OwqCCJAW7Xvp+dmzBnKlRVHDjdmSlEjh5LfzIiVs3BnAQzuXc6mQ1M
w80Fxv1VgsVjr6PZt5vaXimV2qyKlVrjjKT19Zi8tW4cbn0rCk7XKYiiq5OGr1nfMHRnJubo2iy5
YvbBGwQ+uKIm6gwT3xFOXtK6fiSaMg5VUy8clwVCkg2n3umeMzLnSCdpf1LHnKoYwREod2qnctOy
NPAz8NpaltdrQua+Sg+1qF18IJ5L7zIOGTNFWeWjvFwmElhH5nrNsSTHe0UU4zBkybMM5NkXw7ZP
8ydB4Dqax6sXEXSF5bMmQI2Vk4Q3XspnL9PDhW10QKxSSogwHt9S3HdGgTLTNvy3UpnsxBrnKdK8
ftkW8hQEkngsPz9mJftrPXw1yBbJoEfwTDJ+mflCYwQC1RrHlctkfVXK8ltoKM8A+WhwffQ7ELPQ
tqiSwqoDG9s88stPRTboB61iWYPCcXgOpUV+RW5XN5kACMwG2r98NtHQM1T3euevYjemHSmGr5G7
7+yFqjl3ccoWboxPWluL16Yg4aimjvaVGax6z8jXzjz/CSu32drKBNLZjKTuerzFVS26Cw9Hc0I2
czbhfD9OkbhjrHuYBmldA+U/2GxD1i774WWaVR0B7wSwFAp1s95mPhmOTbqiCUzXdqxn94iHd4SR
vXmsKK6j4/YH02jeW7t9qnsQ4sLUHgI5cqMiR9hMkPkWntk2ByVlfhts+1b2PoC+KQzXHMoPaVFB
YItVwEBF0JY44kpzxqXUjawzG1ZMOoTUOmzdK6L2cj8yX1wUIOwRD8f8zqR4ZI4p1nn5jWm2XZNM
IjsIqvrE9ESXryyr3qJmANCpob388HzmQYP1nATxmd53k4/FrUm7+0iw7XXMT2IRwGXZXFHoYkMJ
pNUKQIaIPjjAx3dOoa1YBvN5S/s0zGnJSnPzQyzlFeW+dhcJ4pqRrDfLxgtWkoyAY51PEPBC8Qnj
ZzrqdZkskb+jvRDVqfULnfFim2w7i2VVE3MI1fw1hIiMFechpio7nYX/ciRhKszc1aBZeKFK9INx
8OpT3jCRUckxgThP2VS/CkKFTbvDyRh6xJzqa8aNDI6j7hAGIWrWDohpMzJ7sz3tosXqoS7R+Ogj
G3myVxF3V4T1OSr5SGvu9RRhC2RZ68w6akNcAFeuHwQ32aaEs9kJdwgTdUW+Ytuh53BqZjFjkJ4Z
KtmGlj1QJ5Ui+5yMQG60qLo2zEsIqolpCUqGQW13dGny9GhCkFHcHBPeyDgaZ+aCPQ53pe0UaUKU
J/zuXHy7o/COpmZcdeDhR1c17SbPzN1kCHmcenI02K32SxxQ08nQIYC4lu6jHceOlifjxsNCsrUH
wWlYk3pZeRptXvgdjXr+GErxidqnW2PXMHdJ1YSbFjTrBtZk86zpfcXxZdm7qsK5MajUO1ngQw0r
T2lHc3dtKkPtTRMsaVP5yZGwviuNDuHcc5nbK4YuHQ5ojRnh45S/mq1YGJVv3ll2gbFn/p/KI57U
mdKlHcRqm0lkrL7H0DCYSvLPhT3shlr01w6QUhOZ8qBr7UFyzm08pl4rftKjMWrBN17mG38JY4Ae
EUVnFumNWv0uiu8KxhJTHLwN89A9jR353APbaEzgye5QDV8WEoXWjMjVHKx9k7ss2yt5jn2J5sJz
C4jqScsaT4k7FF33dgV41NYqb+XR5KdVWmOXsh8b6Bwb1+MqYndPzjdKd591j9C75xglxqLyu5uV
TSdC3iWhH+6TNo3tgjVSvPQwpyOOARg9dnu2uCQw1EmxRoD/GTkFm3i6DceoeI8Gcev19Blc9T6x
25+IGEFpxfiJq685JG0KHJp9MGpIrrp9mrcZdffgEuhQQA/hwC9GzgVAk99hEn5nw9yZDfGhdMJ9
Rx7HptVHIPiy5BKqg5ea8MU9/cvCMGcRV5e6i1afmlUet2JZ5oQH0Gcmx2bozug4yqOZWvzDY8ZJ
yqvdpaBMXOWTlHdud7CnF4bMeMaaUiwKK/lRnvUhOYP0/nKM7F3U4tYW8Q++4wNJVu5GaY25ioIr
lwJZHL1CFW+11UbCDWC5h9IHQ17uGydN9Gt07oxwTFQQAIh43sMvim4m4DmKEDu0kDkytiyxqODV
esNw++SjF5wc+8cQjid/8lvKYNxLWpSTSVgyuYodJyO8oDqgMCYRTaycgaStxqITTYObJrJ+H7CZ
5DlmjezE8Hf9ctppzniUQwaCZVbGdE1y5I7V7noPJBUh6FuvP2iu013qeE12fbZRXn9D0GKdPWNr
x+CtvAlW4gSZ81RpxUVEWLFLhgA7L+mefVboQ+uEBN3xNTC0P88xp3F81pFRDcHIlMu1wyVQZlKc
83Yx6PaWgGKEDVGvLcdEXtipHvw8PeUFlRolL/eS6DdF5B+9Wvtww2prFzofs+2eeoIZJI/s5PhE
OthTvDPihkoG5eBjavcLN3+NfO9BNmK4xJAwjwSVUd5DTcAimb47BePV0OtenansljxXr2PYoeij
n10ODdvNDr9MbTFqwNaK5Yqud5u7hlxroGEyKIo337Dfhs6KTybfPh2wOlIhHwq730WSiI4JqpkT
VnzVFo5cNku9S0M1D8yanedRnQ1s0jQiq1Ym39LUtTtusHXo8vdrpp9CCiPKxaWnsFzvxI99F+TF
Tw/lm0WkyXIQaO3BJxsEgkU/hAO/NTv3BDGuIy9eixR/FvaR3sif01kr1iLpZuGhtoPf8ZfN3sdO
c4pDDchl1xJ4wpyzgDcBx/geIW67CMfgXjiGOuaS8OcqiuwFek5vg+KRqAmTBLyuU8PSMbtxP4a8
kCGBBKVME9pYZSCuB5baBb55m6qPyUJpphfEBCHJ/Ey6xxGFwD5y80d0HzzQ/oce6IBnugpbrFu8
RyErB6oUBMmHPLSuMBLy25gl4arV8vqJ8f1+LJrHOLG7T6OyToNBvkwvlM61EOWrqNX6ay+ZT1gi
Pes2xuRCiAMjon1nwseocm/PLRevfQWV2Pfocd0QAxD7AWtBfwN2OYleNUy0fCsD2y4czakJxcDg
qnBj4yr6n3LyV3rdbp3EzAFAY6xAxPCRY6XylP2uV960cCNgbloBUdLQk21qy02YG6REpIhKTR36
FgnvrJhdZttRvM4GDY1chbHXE8ZTMQGtGCqmPV0CyF0amEe8MN2I0MXVhfCugyaS2+OayMZkTim4
iJUI52yQqCxODUNqnl5mn1nxyDTuQSlkTGbAucT6EoON0xnrQflfOJtk0xlbaoWfWk+xJxghuyay
PMV1ufSP3SiOba0IF9KScuWW0QcZFR4UrpI1VoUqI81Ie1G5B6rCZ/Th8rUW+VNWzZ6xdCsY4O30
EIUEW9t2CgecPuq7KOvHyUOMrbMSVlROHm3rkYdlXDTuDgEs7A/oVnjqnj0QisHgVbAZ+1VPQ5kM
WYFKZyBvFIUFqY+YocF28M0l28jSXzIOhmL039qfwDje6gKLjmshvw0L+z4Cbkf/sskj7d2IEKsC
3Jh77WprlDRIle/+WuA+jfi3F+6PzBQ9u3uxHPFwYUmJ7tSd1vJBBqyzUxxz0Gsmn5s6fu6t8RDX
3U62VUIjl1ssdBLIalG311r1JKKO+Kah+wgib6L/EbxxzRvKQbnqISe58swmTP0Dm6COa+CPZjKT
CGssvxbEPwFuD1cLv/4H1T6D3irje5rYwzbNejRCY5UOjgt8Bb0FSxYztPWVqj02k0Lb2jPsQKri
haSJg40j6h9YyvSZjPQHRxk/jiPw4SM/dm0H+Of84/7hxzEivZiIDx22WLxS6KvJpe+Lel1NJE4E
jOXXZpV8s/jistCjd7PVzmXlQndq7G8n17xVmpd8dcOTXfs8kob+D9zlv2gVf/35sDbov9wWOKVn
9/kffr7SshijZw2MihywOuFWYleafr5zHVMt+hoQSci0b2Fj1m3ZPiRj2byOzqcRl1w1aqi40TEa
9nWPZIAn8v971wyeFaEDYvvPjDP/o+7yjx9sGv7pWn98fTfhHz00f/8DfrfReNhoAPpA+JSGpXuW
hHzzu43G03+zTIyMTEuwwgNN+buLxsN6o0OGAEVpGwSP89Q2RdeG//LPhv0bwd1YbGlp+D8AGvvf
cdHIv/D9XBPIhxTuDCCe30j7l+PyD88XdKGO96Pv0EXPcqhKpNUOpcYQLy1L6zZe2pN4Q01AgazZ
aChVmXPNq760Tx3/YKxpne/jstab93506itzrem5zlRJyZXqxrZJEETAm7PIXNVGD3FAkzpQHfqu
JNLN96XDeioK9dcEeWIKHYLYXwpeE4gbMv52WvttzSVIuAqZx4U1USUHcKju6iZtR8Yendgy3uXt
jBB0ECvtPxSSgB6kVujDO7+qruNQoK1RoR1fQ0AOT23otwCzmkz7wuJnHKywb/c5jrvHZmip91QR
IzNowsxbxXEUXZKo69JlFAQEPBU2Ta3pgtlgrVI/jXAVvhOCc0FyNH32RT8PO7aXsX8ZMk2+xYYf
fmTYFgn8TvN1ZpbS5ka2cJ42jqUY1Awc6uivSn9DyPpAIEHdjQu38QoQbWmtSBMJzPF+KBrtxUsd
8zk3K3WpmiiEEGr4YhPwge0Zh7tLwmzdcpGXRftg1hq7MEZw9d7uIAE4k6U2o1O1b8rQo0ctbIzn
CQzEczVlfNE9QGm0JXavHjMn0nd9EDpXJ9Tjp96jclnSz+ZHtxzCt9gl5XiTtbZ/4hHJN/rQ0WQH
lKu3MtXMM4bC4Ai4Ud+Hg+FercEFZcMd4pB3MKZoUCuNnx0gQiZ+hpEoJjJbGGmuTFMzb3nom+mW
jfr0WgSJhmqVAqJY5LVf/UAHMV1LuGSrZsjyjtKmpGCmoTRean1I0WEgB11kpR1xudqxu6qYB0cr
mbPhRagS0bilQhvlimAHlxphMgjwgLozkWRbudkD5Udiz2PzQd9GkQ9QvGuG2T3Qp+0dgY+d/hCO
pSiARHVmTctTCoGgNcUTErqO5tL1DGx9Wk2K9GcatHW0r5Dri4tLUG6ZcJ1IsGUxwgD3UevG+GGM
UvwrgQpgL6LEqAd7vAwlcUml7mcf4TSAVpXJ0HxmTqj0S+Cw21iMXF9Ls2vyle7nFTnLhYSfCsij
6/MJuanJbk4Dgwjay1jUlW5s/K4hEN03u20TVbOKImCACZhiU1nzNhgxOXtUI7a9lZ/X482mNiRD
efAMqko7ro8Mkt3vBOkBFWXQ3BK+8DVKrQQJcdjtVYy7CYYzw1eudFI4OzpoM6ndo5aVDF/SCHUX
VPOFZDyK6afzzhj2GOurDKBFwNM9+V7yo/UZjLlmnr1AU8vvEFzHm6n1mpulmuBSuH6/xmsVPDam
yD9CH0ZeqQ/VB7pHSPF1einkQG43Pqj+YGWh3BWwdU9FFdjMWfAoh6kjN8Hod5u+6j/rhsgvT4Ks
xVQqqvc6JDEwU436QvM7riCzZhd+IDANCqEVg62mZ0PEtA+rEg+qFPJCPK9/lKl02fxnmcWcW5D9
PJJmFzmy/hn4bvzVda7/s1ZT06/aXxrA2C3TV6V13pH8yGxfCJuYGdOvNlFLWqlhZflLX5vqKEoU
HspK1E8/FD2n8qA2iRzyexYShPP18EIjDBVbci4qd/baeIdAH/K9NwG58zM8hIVqCowYfl2cTTMP
VsT2QVW3ZaI98Rf2DN4c/c5mqbduKvDvxGdYPyokB3vRuWwvccDhOO+9dasTT4DgxD+oyRlmPlZ7
MNww/lJdPG6EFSOZS2ADoNEysKEp4e5Mute3MtXFU5UK/b6kiRKc8VXPIexEh4qt6B6FfXLqoNhs
0t6YwAWkKNdwejb/qLKTfy7t/s3VJv9SOolp3p6nhbN3OtZpyxyY+8GVRXDnN4VhLXzJtU0yr2Jd
zXxmePJCGbKiSbNfXnifJSvSFfQNVF4MB3OyDoJ1lTntwZo84iadLEnvWxJwaFQcO3GWJf7yPX1a
xFrIpPUwtfarTx1xblWGniTUdJzQJt0CH0vwPm8WFlbsKfQksJjubc0Yn90gmbY4Kou7Xvb+FlE3
dIgMe9rRiib/6lH+HSW7zQc3xBLHhndk8NdH/roEWrAmjUwhk5faZ1qqDr/NmKJOMoJo32t986MU
dK9TNgc0JEhQkIlpCJqVVekYKDDPuLs8VEWZ4byTDeFShGRdOs6p4AwACsl97Zd2/lVmXe+Q+N4K
hs/47UNtfJdpEBMVMRVdv1djQTBUMogMnZUImn2iE1rAuAJ7FrMnp7WSXViaNknHUT4Hs1aVyxk9
QUIMga6s3GpIfhSjU+5FyypBjnFmrXXqi0+TwmEjDJmuW+KD105tzdmduiLGY/5IyjjUj0LLu/ss
F8XRtLG/OHYcbSVanXOvzHHrmZnz2Nt+eUS+UW0bg2FxmnfV2bUt4pZGqFszxu1La0gUnMaw3ENx
9dbjxGLYJOwSS2QDFUQjSUwbepoTInN1S++xJek/6S6NF4Zf41EbBnmuf11UmEMpI+bbK5vvsdKE
Mw9SpgtdljT6L7ZPbd3KX7cgNzR2FW8y9J/lr3syrYLGYqw+35+iTxhPDYrKYMno3j8nY+fsETZC
Bv9DLXv9vbf4Jwid1yLK2+Zf/tky/vrikE7k2gLiB9EMhoHp8M89R1HUBAKHImRb36h2RcpGhlsw
KsZLg6fpqS+YUpZNQe4sYUq4951Af81rYA85Ed3sW1L9S3drL15mZqq4WkrdTjdJazHmg9QgFrXe
g8QsXG6TRS/6eSXo+G61Nroow/KJkWePmsTtL4OZ8iwVaEGeGw6wmxeLGkUyUdAFO59ocs/T1CUo
/i3i4TiFa1jMcpa5zQuMjV5Sgy0RV3DHOaUC55B7ZIFGfTfuYG5F+zIDGVaU2pfVAkge6pF3Qqph
Zw3M2LxR0UEZ8Ag4QyBlen773EOjBXsuJuPQ6SyaeDBMbIe8yCRWItwwJyR6vTeNO9eutSJbKAJK
mDd4s/KMlHPpnIPGCHZ64LFJ1PNJ2zSNYe5T0r6gMKcaGWIlDm0tNHwoE428wvmODi3v1aLqoTfI
OtmQQQx4yalA+TLranatllqnKKvLq1vrCIw05GZKutWyChxSMwvgU4EY27Uh7PHqIvQh2qydy+AS
UStVP4m+RIL3CfvSZYTJ8l0G/IF1V9gMtvzAuHVm6j5mvGI7fId8fizjUXiNRoeodQgOFbCMUxOP
NgK51r4qR2ofvVHZz2GKlKQnIXiNjnG8xz5R/6TT6O5ItkyigxE0yRcAoIK83RyNZf4FRaJ8JRm+
6Bj74dzgfVVkPk4lEgtkJw1HU+ujWX1wxiBSGGY4ynrdwPEjhMreS6vT9cPQeZiigGsG4UpGJS4x
4oT565z5aNWGYPrgZY2ctYer1sf/YI7WGhoZGoLm11luz8e6+euEL38d9oQGi1nEmdz6XxcBDxiX
gqfmCyL5dVm4vy6OqhiHp/7XdYIBdOJlracO+pY/BnfZfPfYv64hPN0IZst6eoWQZn7zMXe7kCUH
iFrJ5JX9AbPdBL0JojLDugIn9Cu8npFLNlen589wfJMzo2rzLvTt7hbEHozdRuqPtiziQ4fF+Dxp
Cb4RiYFnhrPgic3c8ahz3C9dpBiYZhgfHWy3V0cOxbYEjV51J01ngTiDgLZpIQPQOWPf79rULo56
1ld7KzQZEiUm8RwBish7ZbIhU2XHsDDpGiNe9VZsbZEbDe+1HDEU+fQGDP5yN/vQyq4jmCuzPVJz
S8VWPVN+iYUdN8IizvDGgQbsdYoURo63iJzQj7KphkfdHPJTTAnCwZvPlkdIbNZu6L0USVlImrYp
UjC1lnQkTBcL67K0RlWjH7FDFs4R0rKdObTju2CFcNcLHviFlvvMvTOBjQQhXHU2Owetni3jrxiJ
L6xwdJ8vQGBAuk8lc+5HxxbhyWjyGH275E8GilnDOm5RfbwxC8weykHUT6I2rXDDziILV3FRA/It
E/5xUUZcos5I+Q3PCIrXwq8ypqReM9Fhyk4AEDP78HOMCzzjBRio99QqrB9p4jTTbAjGDg4NIipZ
YjrgswA8u28Os1GOAjyDaoeRFT1wqzc7i0TrJ9Ys4RWIgvtJI9M+uASnpcACEwDTss4sY13NrXLE
KHcWM4dBv8yCyR83XVYJtlUWWphINSb59mU2rQan8d6GKdV+tp2Zx1jEbMHMibOE+Wwqkdhg1X2b
Qik/Aw3K48Yk2c475AAnbhC3Am9D2nGwTxoPWRp5fWm1Tmy9tZcJSum9r6lEUURF7g8r7fUYPuuQ
rQG0qZte6+HFS1zG963WDFwz4dSivYy9Cyw4D+eOkd+ZE/qpWW3brnPY/XINv5W5Qp5mXrTOXHRK
5Jl68QcQyH6LYB7fWWxZ/D2Dzq3FgT2vP3k8Uf5osgE1hH2AeaoDMILI5KQFYzHawHIy0XVLMwJ6
sxJTVpP9OEQsA6t8tEc4m+Wwo/rI8pWRdP5jjgLnPZlBOrsIrPREulFBd9gjJsyQHqMwXBmott9c
VLVv5WBAWMeQ93MIhJuttNZBAjrRuT7rA7wTUnOrOCc4QrO0U9N1mreM2N5wZ9aQXxlva5F/njpk
xiuv04hODmq3v8u9sL4kesXSsseU6+MPbcJwiQpBUCjVQt5VqT+XpwNxxoHdl9526sjPXBrGWDiX
CpZPN6OVWMVQg5pHZJn1vkMTfyf0ZFj0njNmC7M2e4/GuuS+x1aI1dWrtOGaSSPc6kPWPDsyaL8C
hgIja/8hgI7UpUxVRl7CD1pwBVcVbsKSAVKF7YfSdzEw6DxO5H0ShBqn+sKe8PSzXiiZ+coy7Bu6
NFRDi4o3aFwGOL5XmuNWOCy79tG08PCtTJ9BCcFdMkc9VbbpsQElijbFHLb491jXmnUkd/mEy2+l
G2awblvsJSsPxElJNy2YD3BIymPhMHLaAM7vwYcmdaPwKGlFtB0qc9zlwiGpGQRLucZYgK+VS6Zf
1cSFTTgd2uAH7lx5bFw3EWtqWVTeXm4X7TLzkmnnD4mVLNHpCXZ7ZgycUQ6lWR70EVIghNBifC89
igjRxdnTUHnVt5X0Lj2Tl79YVhI+sxbQP8Afp0+90BAf6+Zs5hvZEHQNcQZUvz9dvSzyVemmqKNT
P2Gx6VKxfyqe70MQds1Rt/He8OY71g+TsDcWj15pPTqqng5o6OWeKVhcLdSA6yrtIXPytlYXDG7R
3Fum8ZWSO04WxQRRvKLhvTnkSKyckpJvGTRNtyGy3P5C9FB9Tq7l0L2KHDdYYg6PWTewx1dh/V6n
Nic9x2zC1Soslqte9WLYFMvKjdSW5habEfaC/FJ4ePSRt8VWyxLLYH6BpelJy6V3s5Dy3JVVX+74
uVncZEJ6xHkTtEu2Q5RsVWSilZn05FTrWfEdsoAKkAhnkgWYbYXnsXaNJ7OuvVOQW9GPihneVkHL
vVCpFJ9QudhJpuOEn9AI/WhnmqZ36uxgnDvu9D2WfQ6OFwGg4QGs9Qo3J2C5YOn0f2TIvv0uZqxT
899m5tWPohzrCB7Bf//zfza//ze+0pkG9af/WP8iQ91338x5vnkb+a1/50b9V3/xb3ypx7GEL/Xx
lc1rzYZp14/2LyNyw3BMVi3/MZxqyVryKwo+6r8O1//2O38frjv2bzDajJl2SZQYRCjm9r8P1/kV
ZuqswEkfgFD1h+G6FL85nk6ejWW6ck5CNf91uM4v2a6jswpitA6pim3M//oU/tY48QH+/qn8O42U
/AsREzU5SFMxw9DZCZvmX+MUu9BGE5zF41a3eVdUYlGpIg22gTU7FiJBUq7Yj+16gc3VnXztTE8W
0G44/bXVxGedGe1GsUU+4sy6D/XyzmDqSXwUMz2DzHiQvSmRDU1C0JAehfcErTEebPpibSvfWpX5
A151+CPDUG2sObFmYAyssjJY+dVQXGTTPFNbPbF077Z5otv/l5Fqf3qM/196utnP8Ej9x4/28bv+
SP/EXdN//y1/e6ad3+Qcg8AiSeJtsuY/7G/PtMnTTjQCdz+BeeYfH2rd+M0Rrk5T5JDVbbNm+teH
2v0NrJsga0fHLIvqiNTPvzzE/9lDrev/ZiXJuwZ7ySKthTdOyr/G93gQHfok0ROc8i1OpDA8yZeM
cdU5S6KATM4uXkUVT3Nh6/YCWxb6Bx269bzHXKv2kYJxhOryGFlFQWGlNSt3QKpZtyND6xwBsQ8p
YeVHCi+wLV+CUEcZVgwHhAuEpzeZfpBZupVhFa0RcvgLTMkVQa75wRDNkVovxim1pj9iZjJUwVwk
WFttVMVmzNr7rB7Ni+q4mg135ZnVtI6RDhJoVW8IqiS4IE82bmCqa8ulEoroWDkt9BcAw2S4Q36L
07UeJMWJjjZAPH62Ia3v6qlNVwwwoifbXSvaiMcxGBFIOeKC/NBhiuZMzUtthYKi37sY+P13VWgl
jzHZjFkYpaeJ7n6RJyUjOBHCWwvaaUcU8Q0BqbWhlDK3sx1q6WVleGs0mW7zoLoHwc72SqCcyFpC
vxkOPBdDEd6xPTAOoCKQNxpIsepE4UMqKKKHFL0zE+CMjPCdohVZp6rPd0ovraWntXxgRi43SYYq
xcBorDKlaJLEYRhfTN+sX5jPXW1BQcEQId/DaUIxHdXVprFAp/lBVWwgym1oPq0jZD6CCyOktuGA
GdORFRb+MHnr3QRraWrQeZYhKq6COK4ilgcjqk4Djv1XkioZm0CovFNkVT91LkNu2Qavw2jVR/xo
ajkx0/dEMxx9dEm5h/iWjnlbTIb5hBzJWdpUI/i38wuT2Xw5RtrRQgVyVDDEPeKkjrFpcjh6ENdS
T0Bs4TkzvNo+wIXqYIS4z8gp9UtCIX52A5HMOshzJlBtmg5w45aKGfNm9ObhyvATK7sF0n8iZWfY
TDgSBkJKkptJTNobiBxrlaAkJZGr3aQlolF3ROGYW87Zqit714r0gdlyuhxiKNbCMaFRpNGe/eW4
7TogsXn4mShGjGlO8E4wJBo+XX3bVZN1SFVlHdgSIx5kXqSqaDpVhjme0oRXQ+uSI9UznXlTxutz
0+bDo1J9c2sMjd6miZAmsUmi62EIKYMXU6UBYUugL8oBd0dOqE9PdMqdVqVvpBAi5Rt4K3w5XvHK
IHaJRD97CZgepaN6kWSPgiBxT10w0n6Y07gPS//BxTl6EQ63De4le2Em3lcDrPx9VJI4m2EWjHXQ
18c6iMAu+bCgU+Pb0csXXPAshgahHVhDlbs0B2Td4uA7D1pIPrtlXyMnTO4Q0MkHHZnsGjR34mCk
1e2BNGet0ze9G3DT1jgLcs0q2Y14+rFge7So05YkrtwQZxZ+uFlTZxvkEX++snGvlIY8GRmhGl3z
7mrJcBkK5utTMWobqBKtt3AcER5DM4c3jIW7EY+VG8OtG0LaJGbSK2agwzLUa/Q7MUhgzukC4V1y
bi26ZUdvOYN4CeETICgdBu8pn+CjE8V4N069ugdy2LItxdEHGmfTOIHcG2GqbUUJt9aMx5vPfKKX
trsPWuiVZJGDpPeiAZNyggOsCO8FIuCdC8qpNZyz77sX/DvtLCpbqKbFp+dH5iUx4w8zHowLu6gK
+QpqMAchM8gRm75fsNsLRndYBT7OKqYr/krqTrNpanWO9MHbJX7zyZKMOt0DtwtwSjvWenXKGid+
MsJIPfSgB5ISI5JuBWfknkTfUDs3/5O681iOXGuz6ws1/oA3QwHpvaOdIFisKtgDe2CfXit5u6P1
K0IDDTTQJIPk5a0qJjOP+fbea+eNEmS6M60szNRgISRxnUI/IIsyisqjau3mwz02o/HipSObhYSQ
GOcAN+ewKK8h7WF+nmGh12HDchD3ASU5/pQW9dpRRsBpcQ6EvzTdsza00cp4pnFUpxB7ETMOTcFb
0qCkrVSRlxh1u2GZWel7UXYPRyUfC4SqxtzlMK5yzAf8EQDNDJiCKQyn0wAR82C4pXKUcf9b68b5
0jbZzU1wgRqSWqr+aaUd8f7Tp7Awc4TerH/+CWg9a75TXcErGcFEEUrIaYpYpyz9AGOGd0qHjQ9r
wEebRtmzYFo74MOWQV7G1UO2UDs1mhwm7ZkfU2yctDN57RgC/dbMjG2U6XJLi9gKdZvxd2GTnuvD
cwh6YyaW+ZJ4bEZ/+5EP05Q9GbtzdhaZfSgsowNhX7NwdjHFA0pf7uhbiFcYHzY5ovQ+rE3fSRG3
rbbaCGoTdWkeS95hKsZ9DMX6g9RrYMlQWXLvn+n+TKaTTGilZcBKLabX/EBWmyU2/SgKWUnCGbl9
MI+hO220iVd8j3zEKAavmTYJa5HHCetc323QrSpy6ECNPJwItbZR2I8OVYYDkVEvm1XMEzHUxrAz
avbTAek9euoN73UJ695VI3mP0uqK62bcki9FWarS7FyUNDrI9ih5Zo5Qwz4Lof1KVEZ/nSzalVCo
tW+FnR16rVtBp/pyXCm3IRWkPiLNcJ+6aUG/SA96oAdD4YTfymj9iu0WApo6KgfKra4AzoyLO3Jc
sPAXLpHJxBbkisLdKq8x076ys7kHXAh5AHqrWipKFC2zWEJ2z6bXdHblIU9re+EZrbOc3N5mQo6M
SyOrWotqx4UG6mta1/5kqptUk23Q8+I9Tfm4Yznl62mV/jEITOywaTib1FWY+pVtSzMmSL9w9gC7
GcUueT78fNQB3GLIFfqwxYF8lW1yK/VnkqA2B8yzVCmSoEzPjmlutXEYKaqZulXb40PoSS7oLlwP
PcqKJQwnAN0KdKJOy+RukrDNmPBG/tBhVGN8OcDhIs6bkzBauWnSrD076RaiEQ0N62HE3p02W6s3
oJyH1B61TKORUfFQ06FGVNhDNG7HHJ25yYNoirxNTKZhOcJmoO2ujfag2Iwr/UDXTImYeoVFxdV/
bk6G7EniMd5ZOU221rGdL0VpdpuuVeOTLvG8qPliUMS0Saynqzap5j31qtcwL4kyiG5VN6RxNCAZ
BNJ1bOtzvaJMHr6dVjDwluZ4rRheYZoq6m099nJD9hdJG/DXDyhoiQvqmVkoX2am2Ds7Nv8qUzes
QNOFK08mnKAHhmnQNyMYnRGi1HRJlfLTc0S3mQCQ7j1MZdAddChveFUWYRzVJ8WpN64h232BT1Yg
ZgSqFluBlpXqYSbXJfoRVEvt0UHbOxFAWO2FOQv0Hl4bS1uxx+PMFsZwZQAnnlvkIi2OHw1HzoOC
8WwNKuMSGnoO7Ut1aCHqAai4LSSehqI5ymQ0PeWwbKrIe3Na4SPHULBQKdXytTm0eAK7aOkKdAHX
y0ayeEn5mJ2pP3it/ZckG/GIeBL7orSt+9yTbQGIUbMQnFrk41M4iguV4dlC9zBscJTzrkaPUUxz
pLHPryLx9AdOK+9BiBKwKI07Lk4TunjFC+IT2z2Ir/Y7JhF+jlWaFyp6XK3UWIcSIUN4FYEdtiua
5Fu5bwZPPNSiTVYqzVBLMC5yQ/SL4WKmAx8vKI4wa6vAnmYQ52W/oXYxD2+zUTVXmJ5+T5D79vOl
PFOzJS9Mm/pfvgPLMJtqMdgrVDJOdqlnLyzd5e04R+4im9Qt+uTTpNxSemR5zYJuBeADdf6rkNnF
qaE1Mhewt9VM9V6Hp2wXtcN4iUzcY+XkxS8KznXKsCm60LO+vMzTrk5nBZN+1lKcFYUbTE38C/R4
Y6P3B+zNnLbGVIXgY9FXMnfai2PNNiOIid9309R+YdofyFV3bOAfrQin9c9fwY3k8DR/LxQFYCDI
ld08OHxzrF5kbg6Hqh1R4Gh9aeipN0prA32eaqs3mRvfjYnXyO3Ut9qDQkcoMilfS1gVcbQzhg9N
re9ZhR6Je8lw4zszwUVlkl3SwyWpc42habvLZ/740mZrTRvjW2kUn4D3WivlukHAAMdFADKGfcDo
z5yIUtZaiFteXPuRFBYEOCxefdHcOHbUtxr7M44fjmv//TWFC2mrzN05txIPY3f8N9LrPwSd3jyh
bslFvIC9GZdazLlMxtnDmlgFUonvJTLcx1Ndtbo4PvWdsGiWFTt2iPrFjL3wpuLVhQJRv2A7pxHb
Llnun6Y0SpG9hsLeKTaqYPwzUbyZBRrbcTzWE3jmRNzQfopDG4mX4ec/ugO5BkLpvplUxVqL9QnV
i64dOXT9KyRL3U2O5tTHx59M5+xCezTd2lg5vYMCGVXusnkey7VYHIqq0vc5QXRAARSiFA0YXh1O
0kVVyK/NceIGep3qp1rQqdAyp1oL2Wknh66906gp9aZwOfJEXd5iWLcWc9GmqzRD4GMXFtjPZbuN
ERt8T6JGdnMbB0lVgf55fopyri0VNDrWPT7lit5s3YiCgZ9PJT0rJ7utX+vQCu+TubHcRj+bGK5H
wXs0byg4cI3qNHEIm6Omuf88VFA6AGWrw+7nU9Y/sbMjyskAbuIBUKZ03TE9u9h0np2dinBtlF40
y5t31A69oNyYFwVQdtCgny1tW6xRZlvgKOovLAjVXjjzR6SH17RPB3h1c3KWeZWcufzsm3hEG+fF
AgIk3ilI4+Ty83dLpuYT8vGqeRHUMKnt4OMuuY6jtjiYEvuCc+hk28ZlmCB5vJFfiy4NfXS5Ups7
83lonxxRY5hwlMBp+WYIzPUTu9QeXQc7Xhxya+OucvjnIY9Ibg6hhXFirA9erBWbYhjPLI0550Eg
Nebz61bhyg0U35PLtej48xADVq7hGh+UufZ2FN9v2Dln1Uey/ZwxL20nQ2svBlMP1uv0RMgbh5Ba
VVxZCwuyMfPeZ5zp54FAX6AS8iCrxBNup6J5KPWk+tiKMPI+P03sPF9VszkswXCSS7eG5MC9ZdjV
deH4NTmOh7Sm/JzFxtkWuvH4eUDKA1nBJdHOd6iR2SPJCbU/LQZQWkHudXUq10wjNPbHaD5PeR7u
KKA7oyOVu9Dt3zx+pttYxBg+2IeiwYiYMmTZos3wQjh0xYnB4GLvc/ycTpGMwmUkroUzlHscl86F
fi5AZ2kx/xrt/CzmPH7Fj4wR8nkji1htISfIe95mED2tnDxcwqtvLBuwUSmUXopFmWNR925x/1PK
3FtwMS0YDOkQpY1jr47jn97q9rMgOK6Q+OXVNUsOQF1xytIs3Klu2q1KWIkPLgHoEF2Y/NHpm6cz
eD4QgqUWfp6yIG81RkKRWq7JwY87x27MFY3ahj/b9TmZipMHMd9nkJYfwKXBoNClT6HwttFpRhyn
5020KqEZxNrXQGOqQXnwaIzxmywVJNXIwjjANn/CuVot+mpAWIO5uI5TMtpoZ+ckTzqqSyljxe5C
ECUevMV/6KnmZJna1ssR2jgRbpjlKeYfDB9+1cad/x9W5U1qV3XUoAIDiD3nkNcdBC+VfkFw2qQI
6/7Zli15cxof/0/0lGPy3ZRt+Vf+u4LyMzr9b3nl/6O5tK6ZGL3+z2Pp/wFITPyvMs0//8N/phjs
fzGO1hFZDNO2gXYQ2/lnKO16/3KwV0MRsQkS/HsZiPMvz0b+QE9x2SXMZ/jgv2IM5r803bP4L5rD
hd/RtP+bobRue/9eBoIL75kmssCV0OVnMjj/3z1rsTOosdIaG4005iW7jVi6dvwshHN0Mznan5E6
jwum46AXurnfTPUQryuhPcwqc1+6KZxPsKU/IsYI2CwUndCr4S11aNZbWZ3B5IpTWjKB1ZswSAYr
fx0Hgz2Amp7CZHCNNXvVRc2IwpqC+SsmXFUWBFGwBnsO7ckBGP5JA6rpqwjTfurmYu2287yzKQzi
KDd4G6fPB+j9sn5wGt3OpdTozOAQKp10fhMsym3JjjrryZYDe36oSEAcfj5yzLBf6mhByOtZt6ss
faVw1vet3sm/x+HKyBJv6GQqG44EDAN1v7DtcWG1ziUenUVsWPlCGIx185Bs/GBOlxlTkGVyQS/6
irRy55d4RwOrql9pBBgZS5y5KCSr7ln4lF+mGgcJEwzfyemLrqr+F0js5WxFe8zB+QyKH/g+eQSr
eVAYszK6olnQZQGzVfqV1f9SO8p6zdr5cHRnCxsYa27UVXi+mcfKnBGykhkBTPJvuH8w5ziDjFza
AwO7Pu579xbCpUFH3zsyvYy17BfKk11msJ/pyqX2SFDW0GvyojlmrD6B7ONNbM3cgDhLBy7E606d
qOZU+y+t9w5ThNzsGf0ZZ656hOm6LIrrZJfgwlm+hrKmCDBVjmmuvwkH6Gkfq3C7ZvSFslWpTRgB
MEPuFBMdnV3MJMotglnk8SJcK0zSFlU2LUvL+C3d7C8uy/WQtgcFlA5GXdpKO00Rq4nf7+kZER9L
iTUqD5+4lHevdi6M21Etsm7laJSPi1mYGN0Hy3flDOOq9swF5RYYvtgnhrZ9B7u3T5X4T0Z1KkQK
E0Ru159Ml/HiwPU9gJ2JLxGYG15ExMjZTeGg0M+0tEKgmcZHnRBF92ZS7HPJf5bOdbbq32Ojr0QU
H+VUf+F+XZnMDMFySd/uLYO/5tAbxXZSgVtRbZ30K92Y1rzgfxf06iyd0IuWeB4eowbpwWj2JFq2
nqm8zXV+dnRzVQAsbZU49b0hOscJfbwZNhV4ktolzwD4y9i45M+UgxwneiqTiRBsDVFS+RW6ZszM
lQKwpIYaDGh9MWXUSbrlHKii2mbKuFF63P9RdBp1zY8kFLHCUipO+H7pQDtwXbHjmQjKOqsXKF+/
6d+ltFFrfPFSlM4fx+4+9Cxr/EKvAM6EQqc+K9n2ZiivSdRsspYKhWx2LyCkuZxMA/cYb9tHTrQo
XUuhmYjCoUxydcatxfsljdSNG/Y7UVOAM0wqpSdAucO4wxWBRxq86sCAAtjYPqtUb2GPFCeGHe/U
qOR79ZB89JxawfBE1rUKWCX+gt5v1Fpb93Oxn8GWQr/BRqMIsiEizVxcQ7O21LLmRYOVty4V+e3p
CW6lxFDII9vTojWB18EFnjYiEXsVqAEXFEUwtcR7oyIP2DjWtqpGXVtViFMGHxtzrKH4PeFsgHKc
VmiTSaeNavWmbxUxBlFGi476sET11oOj1BoQasWgrazseSmaNI51o3lVRSgXWS0oMh2L3woOvgL8
Eb0VTNR4oc4703bwvbsXSo87v2fFgtx9HSwQOH2ffejhZ2iLk6Zo67jN7tjtVSbABO4J6FMDFy2L
Jt+igEfMnNJfA2zcXLruxnlyxnAZoajx1rUQAAg/nODavuhmA2JzFDNjSiaNUzEfcYjsRym7ABc7
gv5I6qYz2gHfjxVY4UAfTkFP2ex0Ai97s6vj7tfTezUnBjf1CpSoA9qO3ttTbxf1MWHlsg/1QFXf
rL7RUoWMqSbQ+mp3M7cTLqDnbxmezh7QKhqHB6GxAFQIgmqB6BkdXB3TFwf6RW8nzTWXI8oKyuvN
qwmXi3acHxSV8jNMGOWGLi4poqy1u7B7imQA65LM0OtTarYGcPVpTQocOPLz1TI29XQxOYoJocdn
gdNA1RmeOhmuhSLXQ19aUA6GdCZ3b9mguG1RwiSb5mvpENfFzEaJVdebe1OmVyWds7UbKsoOc1Tl
O8SD1vHcHPFEu3sCNN2G+mEZZLyZrmIEcF/RHcC6DyPTS0vaVYYScxjq3arPWuNYZhYHUc08tpYR
v0EsO5bhNF31FHSBDOkpoIBIIIh12L30IlR8yLytHw2avevx2z7sZw8JXkBFSfVb7HhEkKsSuSNN
t1S3p9u6p6TAKj8yeHwExUMKcRljrRXqFJ/YDLWig5SiFKi22wx7xV8TzqnTIVHkEQmGStWqJ1u6
Xdg9lXghLRo+vkt5xgWoL7FiH8xM5iBmUaAHYZhfOGIn0NxJlO0sRTwrUftpze3Q3rdJMt2g4RhU
B+3ipEj3SsxDl4QJJI30qLYKPj3pdveu1G8ad8RPcJeSzOKY72tBcVU+Q74CaCZP9dM412VD4LBc
ll6VoHTYVX/G6thMqXX2qj7dD1Wh71SronQE9Pyt0atqgVlX3jVmLngNwauL4deQaas2AXIX61lL
gDMJyZhXbraUplND45DZHu/yTEiwM+8NvmxfmS3ldzw/FSyFrVjFk4smfKwaG2RIrusuABZSkwLe
pA++ZzwmTwBkNomcLY0tieSR/KiFMi6htsfXhmbDBYRXllSmwysoCN5udrS7o5ZuAI+sO9kzuR68
isV3USF3xdEv3P/jAjFA2/IO3nZVBMMZZu6qw4JzbyW/TdXtJm5gzpvbDPXZfj4oJe1SLlDNRQWa
80zszVoVDKd9BT16z4zyvx5ay1tHenKuQks/R+XF0OdsY3BaDew4oiSEYkg/bSf1awJkRLqO8Y+b
aUfiMsa99rptozrexjNK9GQvI/3JdPvV6VMzmFTdvEFRw9lIwUtkwGdH2NnaaYZpKLGtk+lY9qIU
xoMzpXNM61jyDFjd6zwj5ktHQK8Oq5dRjs3FrcV/PizaUk57Aq/6Qe9b6h944wcwgLoFydf+BEmm
Pwl8xJRRqoE1zR7jDmE8OypobuGGbjvtl9dBRFDpzximVNnqgyfxHEllUSJsg0IBIMc91LjUbbYb
sinmKRGvsTT0Zccud+qw664ZA1DHCpiQIh4NHFExyT0I1WZR0mm/7NPmMmMruCeYJY6WC/uYZoXA
TlN1G1rGq6vO8fXnobLcZxe3e894HvKuG9/h/yigsKL64ggz2fRTTARsmpVjR5Z/WWVGfc4ybztn
In7FIPWVjVO/kg15SGyE1RrSOvpzN8X0wrB76HJccOh/8aZoVyVo9ImJ4Wp0EQxs6fwqUF123ZOw
oSvOEWd6RbzFeShVpC+83qxxGrC8Os47Qe8G1wowHrq0YyIHzltl1OIQ0pWzpvCk3oy9wQGNMO0u
YqwbZDGbbVeR4oxLEe2iPkMbTRhzCp12FC03czwpue7bk26c5qy/CV2P76jovglI/8KI6Mxv37o1
qXkkX3vumDTRQtEjwU6e3GseXSSEBIFQVJgi0gouZr/pGP7XXFBERCWdWeDYL4eWUYbS7nAJXEyZ
cC4uNy0DyXRRW4hTYdgPK+GwlET9dO77Jj/EETXHgvDuqo5HFgDgyd9mTnUwaJ5Fh7Vkh4Y4A54C
wOSW2CtdyHFgXdisa1utb2MaaRtmsiAwp6q/9xXKNPx3VoICvFWm1saBkjT9nwfRJBD/xUR8qBDs
03x3s9Xarz4qG+bmNcXnsD75kcAQDytPKH/yYo7WKisbfcafpadvsO5Dtn3eYsJWY8LOe3xqS2Vb
1s516Na6raO75260SWClBszNldL6PQ9wt4fuyxzDD4jbHnHXHg1YlusOyir0FLNb6pQsYvSxV3Rd
xX6nmtFAW0W7TBjR7TQL+Vh3r2Tzq5NbeouKwoBdFnU68y4++nloMtiTeEpkZkk2HLj5hpPlQdmC
T0yYzL+Uclfx3mUhHsQx1ZPojeItVDZe87ED2UhVyvhFlsOqR6u+/nyGF/ZDj1kt6QNOA6Z52gE8
nvac62mHloXhCdZCtY5C46C5Y7zWFXiA6WEajEU3UuBqRB9OwktDJVfMGY5EFAYSjF+v9h0r1GvK
yrBuWy/F+cEpqbIX9UrYox+kHPS6CpTm4UWhu0y1t+OputUP8Whewzvmios4GPnOfp9K9Rae3bMi
QMYA6Goh61RRcEiVi3UlQ3UwTtaNjboSW09+qedJuUqKqVQwavWzpsH8Db3Ut8/OUYV08hq3gFFe
aaIXp3wPnN8Er+gbnKe3txvFgclzx37RetxqKKflaVJs7drLm6e0l5E+mofulSgU3BhzYHo3etII
V+v1XZQwNUeVdreoSxq8KB53IV3f2IK6iynxwsfATQhSffRHH4pwp3VotnFbkbrIuG1McfSoedvI
6/QwRVDwRGQ/T0TmbMyz3BG8z18XwfjSIQwE6qO9VDe7Olt/3W+SuOmXe5+vOWqAwW3twgnMX7IP
r8KzZpj4XHzm6LO2eDKhkH1I95BtZuKwztNdD9nML+DmNhsD8nb8Zb43wDGP07t915NDu1pb07Eg
B+TjKzgV/YHqqqfFJ1skH9bfVjm63+NfR39AnvboU6M6hlPMq34uaDo7qJcccCDIYp2p47McdZ0m
Zzs5OZWztRc5Nh2uX7T9LDxwfvG2oaLuhk0paKPFsgZLlpuRryCKTqAK7ZtlqQucVrxICPd4awDi
wYdIFMiPNOa0K97VhkdN3an5K4u9fjaOxi16SfmryboDr1PW4jjZ1WZbjmRxrrSfthpkB257n+oL
OqYfkjxHOg/IHL1QvhbcwlS9wkg8WsamavIV1Swp3GPwY86WEdADqG3YBToOkg2c5DcvUg6h5M9u
CXWvG5eMiFAR3q42R4gpUM+opcYnPxXFVs0+OUr9S76NDFg31WtpLWmy0UjaJ6GvgtTz1pW6aVi+
5WvF20E/S4bqBbcH871dRcZ3Oa7SN83acV9BALg1b+5H9Gm89dlZtd4E+iP82Qhm3CY7RNucX99e
v0TKJnlRbuVL+VKT4l3R5TpXGIf9zhlXfzyvXGYBSOxLN+5UxCS8CtTbUBMSGy/1CzREP13BDSOH
jiVLsz8pBN3E5cmvuq/kEG4w+sGc/X4umvyuOCq70X7Ed158md99tnPvzycgfDi3/k3RlviCKhg/
1vZhcazvckKYFMq1x+IMXrOqw20Z3WJW67Jd9oazdIrJJ1hr3qyjfdAvzVv2Mr9ln9W9vRbIHub5
+cMPL519mo4oXtQqbbmF5Ll8+TbSJwcscottM9Fb0D8Bq8mkryx7X7TcZ2nE+GLGXgQtGwv69mJ6
AxBmGYOf3PUoXqZXccZq6FfXqMF3AQfw6gy38XOipvO1uTW+5Did7hOHWf6jwK1ECJRjW7QG4JnC
vMtJV5nhhrn6UhuO3GbuQg03APSvgEFd1zls1E1MUPEcL11zC4nV2Ey/opyhUubLGYpjq6yal/6l
vZuH9lI/XN6f1at75xRpvcfaR/ueYTUNhz2AD8w7yxS4pyrDi7Brc0+84VThU90q6s6tp+EodLox
Wzo6Wb6InRU5lph9uxVwiROXSCDrPZIDSxEBokd4b6hlfUvmi+2uMc+oIX0Rfyt4wZxJryUCdGU8
6qlEwsoExwLCdtdwj/Dl1/xDS9av6KE9uxSYbNnOL0utAu3Yn8rL+CoeFX8EKJKdXOaS6lOlXzJe
yQgShe2wxdfmJ4ANllpq+2I7Fn+53OxwEybrOvWs9aB4D/h+HcV1ibqMIz2GjOfssy5Xvo08/6tr
U/0AOb2PcvDicWs6uxlJ/lChAS7Jmk6PcbClr1pmfCFOTsRUpzAac3x0f2aethI1bZXakwSfBNt1
pLlYxaRwrjjaJW5m0pYTfuRJr76H9cOL6q+8dOeVngA63oXpwKw3FfbaXY0EMKOJDrlBV3bVrbjJ
V4PBoRp1YgHwrsNTYX+nlDnzpawJhvf2XS/tZAU6/6xm6mvY5QacVY3xbV3+ajt175aD+T123Rud
VNqqAmy8DMs+Pj1LtrZpbt6Z4MaB7o0dYSh7vsdZtWV/qu8Ec5YtRG2AxKE+7P/50K6seGHO8SuK
5jV3e2O/DNVXA+qkDwrQGJepztdm9cGlWbDaMM3cmNp8rnFvaWutoglRW9O+pG77bnr0oLVO9E8O
Bv4SPmS6dG4AcyzCkt+tRE47NM+Hn488SCuJYZXrODEDt+nsoN+1Ux4tOk1tAmo1TYHpr05ORKTG
UEHMnB/2wqy9bHHrDJeTpBoJ2CfaxrNGPZBa5qypTuj8So4h3ckKbLNeGddFw+scT3S6pFfoHqdA
HynsHDAXBO5s9yuey9g3JqtaYwhIfV0jhy50LWbHU6ZtP3ri5AEvDqKDdtIaWi4H8WVvzZbYt9yY
VfqiTZydRes2G7cx99NUmjv6V/pn4wsxuzsBqiBt2k8f+CHXwr309HAzhcXb2JcU78HhRwRm2xz1
4tg2dXmkIaI8FlV+Gzu12Doa1qtqsOYVY2eKO/unzEjPLKWg1Hac575IVnZeJpu3RIx/TO0Alqg6
Da38NCp4+eiR0/S3jcJq2eIN1FVqWN91BumnMTGaLcjqv7liZReyqDxzDSnSMCqYqQ7TxnTb9Ggb
sViXxLf8GEjArsFi5Ft45ZZeX4eH2XZpaJM1q3XHeGAOj/nAPMn0E8McF6Tufjan6MX9mH9ln8NL
e5UXVpF2aalvvG+lVlxqegzSwg4ivQffWqYECYv8gtJdXaJ6PNpuHu6dFwbFx3ycHo5SUtrp4HzU
u6NoPEZFES5F5oqxNoE7dzF541T/tnrYoG1aMjBNQQZSR+UkxryIDO13GzFsoW5HnmJi5ZS1wbdO
x/HZCsGdYorfbG1QgcJfLM381XBh9Tu8upCt8o+hdhZ5RZLXlDv+Ec7yybylaQNVBUcftyU4HlXg
AuH0ckkS1Yq24F82mId8qo3ubmlviqhJmUTmcMlxsegelmanYxISz1ygSLxa7gn7NpwYLhYTE3Gs
+CQzKeFuszrHb6Z+Gh75iJ66q2OhTSvKbuTBcXhXuy12IlnmcjUV50apPz2prCsS4Zt5BwBC3/WM
rAK4+0PqkpS19Zvl4X3qzJep67I1WBI2R+2vWcut5qXVxtW8z6kOA9tR2iUO+XghnHoRE4l+uvsZ
pPfPYliT9cmObokdtecupGOblQOTprd0SzCxltAkL5fxXZPqW16r5DN6KnAf6VzDiFcY0HlUqPu2
eNqhALQuRErzhD2+A+72tnZ1zbOdAWp6WeErWowtmRDTu8wuhpXJaFdVm31x4oRxoG3KYeyXoDCT
jfE31owJfHuXfEkNvrT8VvPGe0CXan34XutRafrNYJCK7xjJLR23Iiwaxoh32bcBjX9s0EAGxoEE
UkAxDgbMajyVfpIpQzAXtgYWOknxiqMQmkx/WsdRuMAxAjIJLBYYyGcyxRKv/N6OxjZIlYRp+ahq
fl9aV+qF4w++e6XMdMVoBPgXOMPnHegfGlbT9hXy2++GyiZu5rO2Y1ahYelkLug0YACS51846nq0
5+gW4yL87LronqujvSLgESHw0BzlgTFBALK48lJEFsu6OEiqazZhkX5GXv/Nmxgq6sQbxiv6XzRE
w28VJocyxV4Nas2BECrGKrxQI6gBozwrEwgp4B3Ogh4S1qCR0iFPpJQxOJ8uKeR9IauPAq4J2ErH
Wrk4twjfbsmn6as8hXqdsBJv+kjuw6QoXr35l5I5CjH2KV5C4T1M3BhXMrJL1hGCm0rz2uJzW048
N8x+uEhThxkAvT2noQVjq+SSWdKyLWYdAwY9toKJ7jHyQGW4uQz6HG7XqPfv88i+2hqAesweblLT
MktJcS4wvpyDsC5vRZMcayxai9CqMX3wq08aZsBe5VWr6qvv6FgfNO0tKjK6BFO8ElGt+XWaW/Q3
YpywGRUiRXMqztUXmrg50o5sdqMZgcAatfKcF1F1HgjjlJ51yODJUiOo5YEwfuNyQRMwGMdXOiKT
0M7hEOYPwMhmkMR2s8m7mmexUe2lhzl8D69i2IfN8NFhitqMGEE3AksT2F0n32fGdFAZA4IZ5UHE
IDbiadjC6Vb35AzmfejlKKhzjxqRlpRCq957XDKkDnE/ObNh+jP06SWlr/B34WYsNR2nLGob/wpl
fvKdsQ113hV8Wf7AKLUgdj+v57BtIe1mNsGJ+EFyeUG/ibVFla2ClKbbbU0/DCM6bwtdtIhFdZ/a
96pyCXDHoge+kUPP7cz0lTDTKsYOc6uLjOiyElNdW6Q4Z2fsrnGKu6eKvHFpad5SMagxhme2zPTh
USmIuglW8IicdhCLKfN75xVHDDy9khEknlYflim/817nDyPVbXP1ustuYY1xiVfKfjVFxy9VKSek
JubhqvkJ8m72yS2DtPMKYBbNrVTSvY4xrwwdnh4jAwHTZn/zeKToDhOhoh8iwEUijYKmzHT4Xyxh
mdLsiZzaOAQ8oLZU1Sek4cEP41Fz8fQ0YbTLwtjYUcBoBo4G9GSGvnNoczK0/Uinn0IKdLA5QMu4
2TpqspGCOPSsl9/URCCcmIKY8vQpa/PZVAWubvyf7J1Hc+RGl7X/yhuzhwJAwi5mFmVQhTIsFj25
QbAdvPf49d+TfDVSd0ufFNrOTIRENdkiWQbIvHnvOc9RgmaHIxDIS5zI0FlSwPr2Wg+xeUpGxO4O
3vAJUV/mfkMYzEGXhrZbM05TS6BsaILZPlWHbVCUd+lmYlSkLhwPtL7GGm9Q3SAq4FE+B6PZboAo
IjCgUj8ES8hun/RHgcgQjj5JT7HyiqJVB9GnWl7qlsi6iF4mtH48E+N3SFM0bu2ttZynyAS9X4YM
jaLiPa36+bnQoxljfBSy3DWAPYYBdLc+fW1n074hDORavIqlnE62ZU8nd0QKMARc6mqWc6m3O72o
vrCS5X6t9DUWlPoU2pWxy91Q83PXue2w/D0wcowOs8D3wbtdvUsk8dAYA5xshVknMbeWQWxGpEfG
jr0YuV7S9DdmRARTlUHNYP9lnm6j1hoZV7RZleOyESRQVnG+69VpzbImHlJip3qSxm71UXnkWGJ5
7BKflchpCdKoCHpk6lHWZecPMGNpwHBUnAuWIUK8NuzONlZ1Z1nboogeuoBvIk0J4K8cyJEaZd/O
RhztQfUCM1pUA4lZ8/2Hj69lKcRoqH78jWZO475kH2XzytnbVPNLa3bL2dSKeaczSN8pXSWeOyCU
g6u9pkWAphrhJLo9od8W3a5X+ubU9VlzCvvU3sajJnHdiXW0GDEcmR6Mh9HkBpOfdVH+FYmbTeCF
YR6mpCsQpr4pCAQOfSWGQ9lrOiVG6Q0OWa3cSA8uQvjNLOoahIBLioH8YNj6t5hh5T6M1M8hvKb7
qnEY8HbzHvkB9T4PlJUn5aZXs+6OCA6GUFF7sUP786SC31M0SmCUpr49ZYOPeYnzAKKclRjt7pn2
fjTOJrKBJruxA1NleaZH3yFCvO+y4Tary9MAF+09zF2dAxNXzTyWyVbvbHHDQOgtjVj8RYicPi0Y
vQ15QPdroqsxtwu2ukpHvZMi5kljQZpw13lqPIZfFVu860tdXGGknUFw5r4FkvpksNh7jZsbF7T+
/BIM4ddUv8KudLdMw9Q9qQnma0NLJSUVHM1cSytBe9IISL4ra1ERskgPE/xbWa0cy66OEdA6Vcyp
P9rBcujlh48//f6pPmjafhAVk5cpv+s2jCKcW2IGQPDpztnq4cshZAAyNwIRRMgofLsYWlT85Vpv
6ZGFr0LIAzRmIkQF4lZZxA3BsatRm46VGm8ilwg9etGsflGx+LMMN8eKsYZWkmEhtWJqK4vk+Nwy
t8/QWhs/ityckLTmRN2iHHK8epsCeIffuNqjNWcQZFVwoxONazkT/wwBaZiMx6RGhL1oDfXg/FzV
6C85sW2tinl2M33LQrXb5qhAVgDEDm4P6yHVxufCSeynUx7dOTXt+NDk6A89lE1gcknyGbmFgyJ0
VhYo+LWeJi6TKTAyi2si4aJn3DFOLuzauYmaOTqkU/Q4J7F1NYhvIwEsKw5KtwkzJ/kw1QsNyHxV
k/AcFxQNZuqY60lX9haaBVoJCo7lZGOad8r0HKL0WccNgnE1S9eqSzrOQDMfCFjox1N7U3dB49V9
frG4JdpC1/2hKu4Yor40eqRjTSyee3a5gTwvJGhnLOBftMr6pDT2J8tQycvkMOIjE7np2xySdZBy
RxsrUfKFbFK/ZaOzsolkYvAV57fwonhc8QwnoGxvC7xh6zorjc+w6kQkPgda697aaL78JMjHTVzu
1WgA5xFO4W3bT9vAnON7MF60iDgSAMfT4YcscYtEZfj1UzNogJTwxmyKlD1G723Tn62DU15YZsV5
JkpiN4FtIrRQeQxLokAwthMz1NXmbe6006Xp37vKLjg9EfraKGq6LkQ2eyAion0x1/dhG1c37PDd
pgmKdUnl/uwYFk0xKyuAz0b6AzTk7dCgCOrMqcEXFpgHyESZF8/u8mSWHr5bEAxqbF6GtAjvONQ9
WMuA+SvJ/YQsyYNd6RjsKNPWUW8ebAs8Dgz57jVHek3ygcOPoJ1zUwt61T2Ze7zSI7yM0j0lVq+e
SIJiGgWTPlDfQAExtbU7+9xznvXKfpIBCobpLS46L4MxOhjaNvebIuouxRJ41Nv7LCDZIxtoWFpL
8U0nKnjturrps0W0D/heNa/onRhnt/0wVTbpYCieo+lQJFF7Qr4zrxjFJDjejJgjJQU9KugNIQs5
p4NkHRFdtqTxOlUJutWL4mgqMBH70LrGpJSmw3wsMS6IAkdNEbWHhYdllA8zR0zU0A/1YoptW4iD
4QBJwSbspS1+fvDT2mp0iJJpxicuAVYXC3l8mI+7eZlr6nWy4geC2oxWn1kecyLIquq9CFuSRPHP
MTKpvSSPXxLjAmrF8dKMpts0t5yzAExuTLvxA65Czx3nY7eUxjmUgoKJxDwCIsjTpfVpm+1xKLob
NYPdHCA1oknTvRYA+3mal4LS/dG2Vq5iGqcMCX+o+EUKNRpPNYepwr3r2lZwxOmsvY0zdqflE91j
WwZ/NYI8j3SldGl8203OoZ3U9EkL4GUidCz3QTSt1VYYWJi93Cie06mzPAON0XrQ5YhY7yi1+86b
GHJ+pkhlQ6QUeTRHPLiDEorL4qC3Nlr0T6B8dgnJVb47OWA9woof1OAnRXCpVIvi971GvrZgktJH
BlMzSkhrocNtzUdygVBJLdFt0tgPmaBZ392X+vg1qswJab6eelYVfopfjNYQ+7q1u+PHB9abuq/j
a9Q54V1jADRkJujRh4ruu9JdNpVZsZ0Uev8wR85a1BNuUQNzSp4GoOfmngpS5US/EI+ItqbZfCdP
/hO+ii4BrmU2kz/jf/nP//ij5lfyV75jl4upB/RZdpMfP+XJczgyIuwoTNDOQfwK2Z7TPHkl5cKb
B2MztycdQQNKli8WVwyiHSIe0pp4i79+VDakjT88KsegJ2Polm3zM398VHVZGCxfCjOT6UbdVXLT
Zkj01B7QTgAWLFZz8RUTzkoVBKAv5aZu7tTr5LyX5IBoW+NOvzHO4uLeD/X1pYYOTuPAn0mykg2Y
a3C1Gv2ufm/6Q3AubP02fxIv/dP81D10t3bgE/Cz+mSapxBDc1GtvLxH3eZBa0eHoK8gVY9eXKGd
7Dl/dBbTzOjclN71avq6u6Gcq4wNO/vxr18SWPZ/eE001OOaIYSK3psT8o+vCVoDHcu62fvLRb9O
47HAcEhOY4nDnparVzH0Cyh7CY2zmAUBNM/XtGzuaKkY2kYznTuAdynIXZSUXM6rM6FyCUPDa834
sGeMiAu42zhysMihzmS8Cxo1vgHeHtbcHueWcwwinFTbLrf6eUk9HsSLAcfCpAtL6/wwJI8dJ6Jv
anWDF3J+L4psQ75vsbGN05tDajdxPjvXOR9VhjOn+Cl+X+qzeCnf2/E9cfx+2ZNGuEkU3C2cdtSd
sm/UZeOcdYPu66qe9U3+RFRr1KFtvirkE58tAwNgfcV1glhJ3KdP4jM0DxVY4GpWL91De+c8LfFm
uMyPHsOyJ5ogJ+OaJr58w1ve8OYBqpr11F8bZsgwr4Y9RE+qsEq1z6g8xGoEiXYd0v0y2MXGTPri
3HXJa8n8Mr7MzDIdZprFDo/NGikVs07u/JDJJ4zV67VlFhoxE02p+1xmpCqz0uWxgJYdUe5q6/QS
XQvmnntW8n12jpi0BjdUMrzOyoN+99eXj24RkfDTLUVCAuMDw8VHAHzmp8uHOjpVKhrxfjJV23Lx
rXk+Ov2j85Ylb4Vlv2xYcV94Wd7np/ZuvOnu6TsDQ1Q8lP4wKYED4Bv7pPAEr67hx9u5v8QHbe/z
604w7dIrVDgmdA9usNHHc83cLmN+Vxu01LQbQYZ5hQhijUGXMaj+NKfGTpwiBgqIXh+qVxz7IJCd
u/6qMSuM0H0CayLi98LPldPEe4vJYg6S47lm1tixIkMILNadrr/bnY7sPj3pLCZeAmWO9L5o05NM
6CcYDVeAL2mlwCwYSx+k62o6d9bN8Kg/K6+WcclJlbyW98nb/Jw81s8a17Z2qdN7Y0ec1soGRlPO
2w6CdNhyaAjAyK1BzZ9jxq4d41eDffF+NH3ChaN0JYOFn60790E5qtf0KekO4zf7c/Ql++JUR4IY
9fyekpOj6JdEjn0P1tl13jfdfNMf+k+q9ZYzZBl9k5QpDwLuqnoMxSMJ4bkcKG85AK266WDeWltM
+oylvnQMoMVKdAmim01CXNS5eCwegzvMrdhXWYImezceHMqjvZ5tpgr6A5aC5z69yCdvv9bP+h1P
V2Ogd4ifQ8Mr8y/qbshf8YhHjrFGTMo1Yb4UFn1MZ1/5Djl1VAMjjZ1V9kDAuPYyij0gk+dWf4/O
9RFG66pnVX6TL8CcoU6/KvcBsQJGoJeAq3sklIwOKACRt/ViSPysNl6zWtg4PKb0JmTyZBQxCvhq
bDxoh+HGDGZr3anGLcj2HpHeIs3yNPJo0XxzQwzzStkm+zyv1ybEm300020OXMz7U9QDkPrNy/Mn
m6X4o0EGZ4xq4+FR4aJZJqS07zdLen6RnZU9LwSEBt2tGTIO+hMjjUtA3ofnvIXvbVOi/ze4Cudv
UW3YKyQ+8ZJvbDpa5kvz0D0kAzpeRM68mdo53TdjB/0uUN31hfY9g/WAmm/QY1whI7TPYWo4H9gO
Ks968uim6b6d1sld3iCSWAiSe2hKsgNi2JdBkHl/84R/pK/J6kCoYNdgWQOvsGz1p+qgCQI4Toim
/U58Q01FVMm5NhWkdkzS7MnH5UycI2Q/+oxW6k+eUk8H5V5jN3Vfyrvmdr6xmF5b9eeujneRw2mW
lXdk5a3vNCQS5qm9Ksy/S5URES3l6G82Tf1PH7/k1GG8soVh6D++YWjqsbc7eQftxV4p9+LFBUq5
iG8DfXSCWtJ9zcR/pbiWlz+VT1bUrNqnhENcAusf+fdir50DBTtGc8hBHr4eZvQgXf+uCPuTh8m2
TiK4ibPVECYer++vKz1v4U2Sb+abTpDvI4Ra1jlkCqwpSbovm8E8bIroUQSGOEoox/ZomyFRHfHz
2cRicgzV9Fq6yZOhkl38MabmzGpsoYNAJslCaFVWZ9IqahOmUYlp3Pz1VeL+sTIRENaEpWum0FUu
xh8ffpjGRkKqTObrtM3W7QAxLCHLfLHWGqsIFRKD6sk5EzvsnLEl+Tmd4sPHZx9f14Xix6gUT3Fo
fev7JkPkCyrXzBVvsakB01wx76rIbW8A4B6RjtY7FUMamzP6dhLp7OPHnyo7sY+Gquz7Kh59BEjm
iZRy8/TxJ0ZWJAfABOO8D5ulT2dKS4jqjob1Q06UJ0bLrZwxl0dbTpw3McPnka5JKafRqpxLA5mS
U2q7MY6ZnFvjeEI7xSi73Qs51zb9IX9X5axbpfysKlxui1XQtqaQ4rwkWVcxmgmXinqV6FRVWMij
VVpGo4d6uJj1cRXKOTv+9PtMTt5zOYPX5TQevXbC8IYJfS9n9a2c2jtyfq8yyGftyTednO1fhZzz
m7RJl4dBTv8xySAFANnvrufdX7/rH6lGP5wcNE1nIXSh7HHdmuLnd10xwg6Zb+yL7LUuLJwiMODo
4jut9o1ar+jIbnOHt3lO65tROeEO/IokDezXfrCxQxhXnehS6mXdXbG032uFUW2SXs1uEiJwPHNs
ZtQdUX8Jmb4tTnGjJbSeAyiia2lp+Zsn84dLmNqa4tnEaInbUkhe4Pd3oFVHLTS6PvL1M9gaUjuD
aUMVrCyY3jQ3OIdBv8HXXxMG1KqHymIELrIW2ZCIyhMp97dxv+2KZ9iq7Xa6aa7DIxXFJ/v1t0pO
EkdBiv66C/2bJvibRfanT//rocz55y9Ntf/jrLeayuWGLfW7N1byV3+lpUps63/+x+Y9fy/+BfT0
XwSwfm/D/f2bf+VD6r/Qx+OrtmFayJV+t+La6i+OjU5K1bD6GpYqr4SibD5iw9Rf+Btbd4g20zUd
uunvVlz1F2EBQnVN1bQ+wJL/xIrr/nj85TGBqOTkq/GPwc2lylr+u0N5hQ5hNArNQMcVf+tt68Zu
zF1luQ9JUCGDSrRtNttEzivBQxzq12qxXu0m3PWQe0cyZzUlPAbR8pT21q6KTU8jAyQ5AQg6dCNt
VDsD+oisdFSfal3s0o4B62LuJASPwg/L/9bIKpKy11bvIF1UtgHyIndZ1lnS7I06I/lXcIQ2SVAW
u7E2rkag4X5Cvxh+msLImyt0DFl97yjV/TIF28ACqRqVayBUq6z7tGT3c1gjuFt2JvN3GwKkXXH+
C/OTVhnA76anChF/1QFKNEmImuddRqhtAh9x1oOHZQbY6gTGQ2uFFE/JJQ8g8di0wVcwFPeUROgK
Q1JlQnsvqjZZx+bw1iFkUJ2G7hcvW6hy9ggshl0pkJ3us9KJTV3l8JKyv+lj4MD+/tD16xtJxegK
LiiunJ+WlTlv9DYirWeLQHYTUvMhaz6FGGPIsL/YjdISLZjidgQP1hOYybvz3eX/JxWr8eO6xgNw
qd/A61umZcOdNn8q4OKa+GjMicGWZt5SVfHJ6ZkG0MEjgdc0QWeBCIFvveuD5Taplyd0UeIEuFTx
c0swJVt9nUXXeIvVIDSDQ4RpNsiRzoFPyJp9X6ekqTt0+lQcCPnS4ncgQmCzK0a0VmmjtVjrsu0o
XOxnGeAdWsX7wBXHeqLEIrBE3fat/pl4BnSq03Lt1Xi3tLG25v57FrV+DOwJOiPBB3VUHxA3hf8u
EP9vMf17ejTHGNl2++388yeL6Zfm/WMxvXmHIf2v/fvwNYt/WlV//Sm/rqriF1ICfl86ZUnwK3VX
rregvfmdCAmYhXGj/L6qUvrCNzAF15WlAx34b76B+osqgPiqhgr7TVfFP+Ib/NmdQHXNUYBHwinu
p/4HrQB9EkEWbEfadiZKhprUYsuIPK2lOTEZf1MefSRj/V4eya2D5B8ZAmTbGvWE9dPvC3OlKiuz
pTfFkcPF1Dv1IPqm55YBmLiLNB0lJtpB/i1KxD+IIuDmbrpTjJsoV5mxjs+u8EDtetL+KmJaVcnZ
tudPkXhh6Er1n69By22UllNV+G4V+v67d/tP1g75yld/eAZCh/Bt8lQ+8jy/34UCsvFcK68Jxopo
gaQ1eDnEGKnhKcllUsb75H7UbU8Lm+1iYS3DJc4q4Tn0GIlC2KjOitVpnVg8RNa2tH8OIFSanRzw
rlAkbUhe+ZsqTqg/HtA/XnRHFxTtgp2TzfinmjRnDgezlYZgy9x/pycGxvE4PGWT+6bYexdk4GWK
IshP0AJWDTNEL0M4P43poUHG9gp6DnSLhaoMWwoTKSazSToY/hIVbyoDJTKumgPT36DT8IciY9xq
yjiuDIMcJLvw4DQcHNmuFMX4pgffAPWS7hRtBzJpxglZDV4Qq0UBh0UV3JXeh4Qmv5mWueqAH48Y
m1onXtflsrFeNJsfA89YN89qrWzcKqHDS5CFO3jKJx2Dt2kaK/K503fToreDZZ0zHnlQmM2+ysSr
AOKYqRgof4d1PgzrQ1ffccFtxt6lv0qiU7Fupk91LbOX0zXzvXM8TLs4Z5sQkIx10A4SKL1ylgiT
/7DWquwmxY9tjOJASHWmG3sIyFB8aMCYNr1yy8/x82jtcKkm22c8CJfC2BFeCZKy3E3OJhBEsC9v
qhBHtXZ8+aCK2NipcPcMHrBjzsycA6JEcbBLJHWAwi1It/oIXDHDESpsb4JNwjBvk81lgwoRIjAV
CYoQI0DWWqESwgD68WiBA24DfvWghkd8Xjj2n+W9kuHHdoxhDaOZMPlglag34AoYutBBxxyBKFJD
p0VY2rp13dXQAf5Ztj1WBKf9hJZjY5tANSNlpaOBSOZP48LrWZ3KallZXP096AgRfArrgA7fIKfA
22QBVkYfM6Fv2khSQsXNaoY0E2EfOp8sQiYiz+UlBijSmp5LPoMzXLT6E0MwJ7zURL8UTMFisGIj
T8/MMH9U07Yy9E3rXpUxX6tQN5X4njiWPZFqc8UNmVSMsdYLz2RIgq1hfHLNfB0ZA/wrbDTh59ri
ksBBZRiIEMAvZKARHfKe5LNy8Dznjo3walo3Vf7WLoBGstH4TJjJkwMH/BR3wVtelTtrmmEp12Rb
2DQU8xlIlKnV19HVQKylJq90yO2DqzhYK30pW+PkWICAav1Zo0U29ajezAhzeY2BdqUM38i7TWA0
Ds7OjOiEKHnK/HCCraTwpJwpkHqNAlE40qq1Ymjmo+D/QdaxLUPsABE5iOUU7e3RuK9x8T5Wrcf4
fPAtBO+IARRrQ3PC2YwDd1/sAvdoo+BtmoU3WIFyTlv7sxERqySCHEFYnNeoISyqYTluKExE2Wht
FT1wbsA9koBEZekDNQsPg2I96AlLs0OYnKdZrb1JNJoTs+Mkh5njwsHOdXAngfI6WZNztc30hE7U
ejSKFodUW5AnxK3qjhSqpUm6rOv4gdqGp756jgYKNtGLyzAiVauENu/J3Lxl9RnOCrGU686p3j4W
/X9UEP1PPTqyA/9FtfMVPO5PxY08b/JNvxY3RAqQuU6J4lgU0vz3t+KGAA3Gcq5LNACbzw/FjUPa
gE15Y2lUHeoP1Y3zC3UN36VaQtP4ifo/OTLq6s/1jeroNiEehmYJg+mg81O9ERcmJCZXr3c9gA13
WMrbxH1HhpTuiLKvzsb0mJvNfYuAA9SwI4Hqg1gHvcsWTSdjK6aRllFTbBqiWb0GiCyrYw+LPAJW
KRlKuyCJ0c8BSDHHvn0cg+TrWNntoxY3jMHyNaZoNCyJuc2sFCSh0t/pTTOdpJYOAyym1+toFYQ4
Z1Q6XZCdq6wgca/oaMfqgd+EIYe48pKLZb5GxEau8HkCMHMvQ45tQatH+wYc/rbVpDGT4Oa+hfI7
kjak0LwDY5duCqNl32nNT0tvtDe8tbgRteVTqyOtk5DB9nm0M5z1BlC2JZy8eKsnwCJmoFJTaDPv
b1+pQY2TbnMmjuttMMzbtMyGYyEKz3H651COSx3EcXTb63mrcrIEsBLpzeeC/FKZ4AyxQmzQOJUX
J39NLOulh1i/Ji+5XPmC1IBta60C5q3sGkzzi4msRaLWcBcLLyunFzt9GIbZB4lRrCcrfNdtKDG9
YPkAwDTVn4ySiUqpNDhtGqc/DAuM54wT/6oNk5wDtQsYlHFRK9vUYYHyZQwu6CpqtIowPCYahK4S
AcSFD5qTK418c2TB7ePoSK/W8lpY55HojkM+gn5ZjsJs3ItDBbjSYreHyJVAmQUxrdVhf6AAQPTV
6/lOI/PJcwQLfinSbhcUPac+O7XWuZKmp0Sd+pNG7zaAErrroZmt5nKCENCprPpIwLdjzHLJg6gP
bRjehk3+hHLowTJQVCehgW3Tvbih+pXAAxfuy6iedRgeOGBb386X+LmKloMuyB6gaT5vKAo6iun4
edKQPqbMKrMkeHZH3g3USwx3u4e6BEElje3zMhXbvmEsy53VHtH7D/tcHfZGP8IIISJhT+f9nM9l
59VdnyKHUoNT7fR3AjXdLSPzx26M6FSGZkabpdbPRt9T3I3oJKLZOk7BkPkcOK5JpXrdPDfnydLS
wz9fr//3dgPlgO7/v6Sfv4YRITHz+x+XdfmN/17WXUJfTNZh0lg0XajfdQKB8nGQsCyWbpbwf//N
f59ZIflZNmu3azuW4FD53aHV/EVlBsJKS93uajbDkn+QFMN0/sdDmCPHbxzAaLM7Bj/M+OlE0wfo
hky0mPtJdx+ItsCfZQxQ7YqyeyCZAM1JykS27upv1UBkhel04e1cafvGwikSNN1FH1RM5iVIvoJQ
xY1GEh63FGWe7nSg1aR8rk9jUmAH8dYIVd+Bt1F6Qz3BznHJJJjB0GaoixeAIMS0JjeEylTwyJB7
TvH4SpAj1VwW2gclQbnvSGVfKjV+tVT72cj+uCMfRqkDNLivyY1BG2iVXiK1goVUDcqm0KGXSsJR
agoDxIWNVBk68o7lYG0cK6lBbBEjFlKVGEl9YolQ0ZWKRbttZw6kMg0g6vZIsTA+KM47Mq7pQjio
eas5oXUbFh9egegpy5v2GAMO23VlaJzV5bJYByE1lKVUU6pSV2lJhaUtpZeqVF2yyLQgl/i0lprM
SKozFanT7BBs4lQKb8k/6e8SALBS0+lIdaeiofM0EHzGzraR+s9SKkFnqQm1EIdqUiWqSr0oGdRI
kJGQYr9Rv8GMuCF9FKGfip6hAYCvODcJXhkkZNB3mD9/UpGmmsHyheVkIcEAB2W1Ktz0WYlcbQ2V
7iUpsjv4hIyJkbvGc3qZbdF4M5SqumpCv01cIscnfa9JtWxdOHfjQrTlkj673V2AqBbm/cqWKtsZ
uW3WcRic7bhbZVNkeAuAYw5rLbG06HQxL0ZSt2tKBe8itbz8T4+xVPeWUudrSsVv2GbHAZt0kSZI
tIfWPc4WveAAjhpCcHBhThWZqwT38MZQKS5ULiUvaO9emmSynwitfKZ7DywOIXJvI3I0o77bKoiU
bcTKI6LlWqqX52Z8JvuyWRPxAPZRf3Qa/sL5TPNyBAGEAtqWWugWUTS+9sIP8H5saoB37BrdqUtk
BhsFuY84D0PVNhyUZdNpAVIHt8kOZcHGH6vKilHs4tM7wGLu9pTfY7IZUG6rHHTYKm7ahstNSrth
zxKz9K7rHFUABKwVeOTrzI2FbxKTu7KlThxZMB9E65zThDwN6U6Y1l2c53cN5+VA7bS9HusQ2377
8PunrVanfoxanWFWRSqsVLCHNWL2SsradSlw11G6d1LyTnZuvh6+LZFivDIMVklzJdRCra/A+7HV
wStCmeyIyzglihe3Knki5H/6TR+chNTch45416QKn5vay6Qu35UKfUNq9Rep2o+kfn8pJcsEn9mG
VEL1MQXugXmze8uDkbBMk2WLmNsJmIeJGXGBfjSp+WnKu9uoDPL7lnbORqlG9RRVUXZDICPNcAif
ad892xl+ywmsN0g7HAmG9CY0WfOWlZr9ptTGZzfQm0vfzmvbMtu7JEOHYzL5OYhlIHdeOh9IV75G
0gtB6+dzIt0RJjYJS1gFiF/pnwikk6KVnooRcwWoEq+SbotB+i7CHgdG/qK1Nr0RTA7mYSTlBPxi
8rXWRvNYIhGcmw4Ss/zM/DB2lAzejTywtpNr16deGkCSfGdJV0gl/SGZdIpwUn7tsY7A6RTPQrpJ
LOkr6aTDBCLKF6K/MJ0AWt1OUY0PheAZeAc1BbViYE75+Pz3Dx9fGxNABCSQhnvoRPZti5JzpeoE
CU+hdNoQh/OArHVhIVKJkXeGDXVdfbNIAw2cQ2iMSdj5PZT3c92XXMU654LM/azXhuX1hfvYxxNL
lr3smlDTHwKIoGhfsl1aTO1WnaN8rywzbb9i7o+zCRdHi7VtN2NuMkXYY9TpXfhFDI3qkUvQjSAx
aiiXlqYeXrVC2snz6r0W5bid7ARvsh5MD71r3QazofoGSZQ7WEunuojrR+6P3M+n/MvQQYRanOyI
JADYJ+7ZopinUxMq48l+ysvm2kaDjc+//woSxT4UXY6YyrGVTYMBfp/a4fw8DOl7oyAN0/q5Q8V7
1hQT92PWw7fk3trmryTm6I9BF4tDxLSMGIP7uRtzBNXise2IZNXwDpB5XXvCymMQHcy1mI9AzayE
H9j5TmnUjV7msNN0h2aL24a0pGw84Y5GGJqq7hJ2t4hMHm82eky99FuYoq11oHProupL9G1lcCgC
qFpTifFTWpgTbJp5G2Aq6+HLsqSv+sV56NOl3pKNyAzFcqhsLWXYc5iNNhHe53XLDr8TLJiI08Go
RrnpGW4BwgHdyZlL7UWx7fpiL6N2F2d4q7sCBj+r+laRQ6P0olpW8e8P80i/bmnt+7ww77HNTecW
L/F5LmxrOzd2t1Ji3tHI4mhDL15Zm2OreUOPRF5M3Wru6u42wJrVqSLeFMF8onMVrpdoHE6BU2KE
iFUacIodkFBun2nSznRN8CrJiAysjgWi9vrb0BG+1JrTRhUu9rMSdehoqQh82uRFCavZT1Fp2sjB
hziKgebXfqcuBtYF5zKW9NlIuZ8B/Tn4JjYKtllKq+o96c0HCHU5DhNiQXJYp11B/tZEjEIXVL03
mMUtaoBqWyOeXxkj2uCJYLNiBgZpXuxWfYpKzfCapEfLJVx0CzpduxQHUleRJwIbqt3iQLNoTCm0
VVsDKKDVlDsETLdJygEqSlhMkiBI1klKyK5ABXdwo4k8itqzYNFjKLy6QQkdiVeziVV6h72G0nQO
twqasGJykh2m+GRXoQ5EhcM4GAebG0BM6Jv2HDB1PM9ogkZQVTtEocBzMLStDLrlXkeM1Rlf8bvi
uq030qmnfzecsBIE56rNtuTyWn5mzY6nZflXQ13e8x7kE+0Ncs8nx1q1NUFXxHBGPPhO8+fCGI9k
9Dor9sq1WSzqreJgbDOridbpEB46FbQvkDY26KLfwjvDBasNoIxMWuSkkyuqmR+HtnwG1gX/YWmI
dI+Uhmg+ddUXhH6ZUBHrriL8aMGibI+UgXHkFYLgOegZOzRLW0DFb6ZWjkxgUtqyzbSri5K3vRpm
jMrjqV8MfZ1q0bVL7WWtpcdGtxEp9VJX3VVbO5I0pjryJxAFTI1YGCN+KqwH2t+yO1rVsZ9FLk77
HOAg4OIngbtanwpKlq6+lFE3r6LSfm4AK14n0lrc5kkf2xtrNltPxGA/aiWDL9u6nmit+Mjt9wr6
zt2OdYiwNFIOSmaS3oALeo1fZRMnc+ibrQCqqhAvsCyhey6ddB8bhBQ4IcJJkPfhagG4p7RMk6oh
CvdKZK9rYe0RqFS7NInbNewNl1V7u5D+sJZN1Rrc28Gsa31dzTbKnMz4GpFr6quYc2/rZa5Y74zE
c1+tbLiM2YAgTp/eKu2IG+12VmERpQscYGd4qvqiX0/p/2PvPJbsRtIs/Spjs0eZOzQWs7ky4t7Q
OriBMUgGtBbujqfvD5ye6iQrO7N71r1hlVkaeRUA/8U535kfKXEVvmj2wpQXm6xm0A5rP927g/zi
eYxFmB2UW9mUqN5WxLBjedTbMzSdepZI7Y8gy+Mr8r8Po8bRqtzgdkj7i9RneN9ChL6Y6uVYtBl+
bydCigibQNEOtM3b3BQuflkwY3b/TmS7hPcm9vD63KtuKV96lAUhcZkbSpyX1EUaIfN92eTmMbP9
N+wH464b+Kn/p1v/GXn8N+vmAB2pv1pP/vNm/dj80qb/82/8+/DV/QdwfIQwRIv8is4PnH/4HmKZ
gKE6bby77pz/vUuX3jqXZeOL8oLNM/qcf66WpctclvZcMNCjR18zj/8bXbr8Xa+zvjOGu+hlkVmA
7VllIH/Q6zCnm8mFUGqfB8vODc1T3Kr9BIRSl5zi1WyxI+RcKiLr64ANvY/TD1TO+TZQ7dsfvrQ/
Wdr+y8725zvhrbD+Y2aw6pr++E5K6ryCoZraLy7A4sVNPueF1tcoS//NshVR0q+jCZdP7YVoW5g6
s7v5l2Xr5BOw66Sp2iO0IuozmA3Aezc4lsvU7+uujMgjrED65/ZJupMDHcrFvp/M11NUvuI0TI9j
6PwgljC90c271AFLrnTEp4kJust0QNgFq02nAiAgdAbxyIQX0gw+6xmXRarlk42y/tGWyL7jcI25
k/65s+ngCQO4nKCiY24jCM5P6xA6cerDr56uM3btN+R87oGQA04eSF9bovbGm9XIg9G4l8yZz0s2
Er3eqh/Cw6KA2vRGyiiFCxjnl8gwQ2wM1SPs+PJGmaLdlwljh6mrKQnz6YsUFaTKKBuOeUE3aI8j
3lmMY1nmjy88u3n4s40SmQG1ljf3YRQul0qR0MUKCb4E7dhdS9gi+Zfnxqj71h3me4AiNiJgq9wH
2n2RULw2fe5/b1ncPUfmaoaZHUtyjrJBOjumQ+m5xkd81pW+DphCX/D1otSvAxJB7KlGOZA1l4mf
xbuiDpxdKuWwDXrtHjDZip22JMA5nwlvYPZ+RNid8TswmVEJL7S/N+RxXgrfPQ4WVYqLz+708w9t
e8il1z98FaXbNm4oNnFwBkFx07I2WYGt9QYVMmep10/bqY/UMZmrBNJxSzOrMArIXC5nS+WkCgQu
qHs7t1F7GYG7H+xIAP81lWGzY77S386OuWRvMJ2txAqO3cIEwzftnoEZOBEOgTucyZR9g3ysUqbY
/rwyFYzQl7CUpm1fKHsfDTjLVJw+Fw01WD4kWAQx4UK4zT6Cwb8MEpQiyZpeLMUGhDEFcn1VG/8p
CE0AHpilbNRaT7quL6BQ3Ks0/ZzzDGBpX+/pNMHgVBiOnPjUanmaRQ7118jtjGjOjMFl0a5K856o
Nq3LK8im3KnzcF6gppXEFop5m2Qt6A48MguvhEUXV0xYQzuMw40ijqY+Gz1hzkfWkmvxZSa/M2yS
jxrOhXTyT1oPsoGLl8YXHx0+X+rOjZU3oJTq4LJN4Hm2/T5u4+GyYwxYKMfhQmJobRN+Zfm8UN1l
HyGyIKm/ESrE/gAQZhyADoyTjQ1cEN/CWms901O/0UtiVdFusQvD5hKd7hX0kuuI5EdNA4Y/8s5L
2+9ZLF+J99yie6PKC9IPegf4QhYIhZjut0DOOPn8hn59YzoaVEDxjtV/Xb+tny8Q+HxleITErm/r
CyaOoriQff7kVc59aLxvtQXThl4IbfWLkMlnMFskZjj33pR/4t9FZwYNsBCGkVNLIJior1Zv16YP
8tclNKSYDmLHigiPks9rHEtf3bvZwJok/To1Pd2l28Oa2wZ19Gm3hxQA+U/dY6aaq8mzjzLm2/Xg
CQYpEAcrfBLpZRsE1+F6HVn4iVuvhIET32GAujdego+iKa/UUL9a1iuq7svZWc35qBhKF78Mckce
4VGUf2u+a09gRcM+fkpPsZBqM9Yu5CrzOoXB5Xqk2F2Pw36cb+ZG7ITtF/si7t88kX/O7K0droci
ykiNii/JWYDbKeuryiA4kVP04n5pDOlmSfwUWv4NG/En0blsw0k0pY4dMPHyQS0obReaAhJFD1KW
gAEFLEoz8yzz83uGm/Hl4hODTH6Yt2Fyax+XZpzuSGusePiCLyXNWIK0a1Svri1/C2IxPHejd9N2
P2Tk3fqJcw9bXOfk9IXhC7GrZOZGT/BEj9ALt7COD23ScaBm2adMOdaKimsHa4HelIgZMd3c1zEI
RKdlDAfzpPIvYrc9Ix6HGRB1+WZyQy7EVQIan9nJ0mNAqSVAzUsMgbvp8Bay3QpoMdcva5z4d5dy
uRl0elq/ETgYdyS74pZDOGrZ1RspoFunLD4MVl2kO+79EPg1aJXifUTMyls/CWSTsptOokX+VC8/
HZSlyj4GsRzprXpehawMGHD9W2EeVSKfKsH7jJ0eii9Uicz/KAd6kXrGmO1/sYT1gziyjxgIfztB
0ceYT9cpi+sQWvUczHdVgrqkAOPND8PFxT1+SkV134voaS75PDX60xm4EXOlkEWuRaJrvB97/gu6
iJf/qXb/q9Wu7WA1+otqd8q/9l/HPy6m1or359/6Z8XrBh6KNum5ARFE/yE38MN/cDOwlBKIe8Of
ssj/V/Ha7j+og5kqrCr19e/8R8Vri3+s/k/EmeCTqVXIkfpvVLy/l5mUlkEYCbmKKSm9g9/EBiiK
Z5+5ULAfWYEjKFiMeY0MDDX8EPn/bZp+8Tv8L1B6d01Wj8P/+d+/mqNQYBBwRX1PXlXg23y4315r
QNycK7TTe6OAeeIwYzqbLQCxipGg9qRq57+Rbso/e0X8624oCMRykHD+WkRHJOWFU8H4NpBwLDdt
Jcp0O1lppbh/nHo3wWx6zZOoOqZO7snNkkzOCiNy5LFmTHmpscacZTfbe1Bm4sZCnEUsgy7a6z9c
M39S7P9L37F+NWvjs/pWBDLz3+TlOSxAo3QdwHa0oms6MOCp/hjapIsGzZUaTUuIoULXFwjcTFQH
mvOfn/MhgV1IGo8eTwkRCp9//bbs9WX/KBz9+bawqQerWZ0rkVvhj01IEHWizSPj7ycE/dejYni5
VXaTfvpqzM7KtqKTUxfzWRS5eq5GUh1VEoQkErvBq22S6tbolOdze0ka2X0ueYbFUVyc43lieOpm
UfGdabe5dOy8uygbu/mYElkcwde3D3/9SeS/qmr4hvFLo+pxYJLzv79+FDB9SrDG8lhflOlVr1Vy
sDQIpVKm8UvDtPPeFyXDQgYe/QNOVPW99hUzl7JiKYc5vXwsVXolcArBXIEqiqoexUXCfA2+DYOx
i0Tktw17uQyh3V7UjmbQLgXSliC7ZtqGODFd7mo33S2A6nPXk0+Fk1+MdXZhGaas+UBgeItZauPk
3Sm3BVPGmJntlDKB9cMzbIvDNJ+96H7uwtdiZCabdxZDNGM/Tr1/Job6hATyMV8Ym0wVylaxnTrv
0ICNy/BuKyRA2ZQ81dnDyCCMg4y8ki4+l+h4NrUab8dMvA0y0ICJ4CxG5luiMItng1pDIRlXh/xo
RL0uL007nVOMliIID0HgflRx+T0NYUAt6VPeDeehhZNkyyunydhWMq3zSf5qBYCSUjjPndLffcXJ
reD0IuYprpYlfhg5hTfMhHGHBEGwn0zobuySSEpnmlhzQrJhgiknpz2DYl2uR+b1ySZFan6Wvg1H
usjaEf11Aqxn+9dXzvq4//0eCBB1uQ7zAOmgIvj1wmmDaii8wXh7GTvVbSOKGkolCy7kY0enYlO5
AlIeo6aCyBT4QzGgRCnVp9+V/YfuqvkZ+Yj1PRKquAhSN6GZQE678caKIOGYAqdJm+FinlXzlsCb
cw5JW5nv0aTk40TfdY5Kbb1Jp0iuxGL64+RWuDnkknr7wE3Cc1hM+WGcfPF3N8yf3Po/DdIOwxCG
Apwyv9z6bSjaOVhvfZyIBndqz3Ykty33smVoc2cZPzqgf7IpPsvl3s76/qqKFpzpKrDak1zc8Lmc
h/4TuaT8+Otf5E8e6uF6ltj8Fj64nPVI+8OMpkxMNZPU7e2h3ZIU3TefKVqrTswor3XyN0/mP/ka
GAat9kiBGp2T69cXa+Duq9CM3t6YISBMpSeNHnLqxf/HR/rDq/z2cGIHn/mD02PjcbLshyCJ82qA
2b3huvQbaLu1Ofz1C8r1rP3tyR5GjFLXGmK1qP32JXKF5m1rdx6QXod4x7AoCTkkqv3Um8V7CRsX
KJ9SkGFTuxJvjhD1XVTHfwet+bO3EeHOQ33Dyefyf3/7ei2oeWSCeHsrYSQfa//F9kYYHH4EViqy
W2hLU7IrfXADdqWeC/IM/+aLWCd6f/wiWMxRS+HY5nyzRRj8PvHTiBqJy/b3RFQCFGXRPl1DhUwJ
eGpCqiBldtFEZ+Hns3PfFQt2/kUOJNYTRT7+zbPm92IMtyBzNQoAV+JnRz//67exkB3YTT6XGJkx
xd4fq3QHHNFmqNM6f/NSv99Eq51sPdV5PGJuwa/+60ulS2yv4OVoH6xbqbHMg8tKanXtDPF0wbcU
/d33zBn72zeNj4YnCnUfT9HAo9j89SWVTUxcJVW8J1nT3A2JS/pFrNWblTXLsCmzONmD3yL/sKnM
SEs1nZNx7HeFkfFeMnA6UluUe2FrlrlZry7GohcsEaJhO0fFcoYii9N/nSFveXzkx7AyYt4X+GHI
cyqzbzY61dd0qMJtbVvjXi7SPcVJZF7MzIxOWLKQxBE4lb1rQBRe4xhPv/MNpTej27c/qtFx32O3
82nlvB/jLMw3+FiEONtxRbaYXx1bS6QgUHVD0HsFTC8CJn7Mx8zb6xLZfoe3+Gbx3PrkOuhkpPbj
aUPdwzvJXcC7c5g+MdwaAIAV4XVVsX3LiH7fjW3lFjhYVo7sAjGRtaBL2hIBc8FzM6ToQYtCwleO
85G9P+v2/CRK1V+1jo+0BueCRoalo6i7NHrYiQlwCs9x13vJ7KY4KNfAzsVEdRimcYZy1skX9F7O
/ZwZrEs+EOlvLitm4DBOQlwLohIKhulQw/TCRthigCctZNhFDeBuaJ/ZhURjdjfOYfW9HpbhVg9D
guJdFCBBIOZetKW3jlWg+wxlKN/qrmWCbA/aO6jRNSSbFPOdBSq4R+mwGkqwohB+0s/iORsZnjqx
mZ5bm6FiTXsPa003JEtYxY3VdsnFonvroQj67GbCOMDI2BYIjqvgmOBruokXa9oXSmNVdEP51Ypl
f+n12XS9Irl2oNCIKWiN80VPVbJ1TTC85QlcgMQs0ztTmXpvMR4AjhQUFFVF862fmpk0nDH+9Hu3
eykZZuoa+jv0YOt18lV3vZC6+Wg1zvzeO934TTMUtqGT2x0hD56buxsGhYjcRIh2VgY/ahVb5zjp
vUOcKHujRkDZGhwaDEku2+sUn9Vzb0q9C6253LdxDSTOCske1IgH+qj3L8hxCi+DoWFD6zCddNk2
vwM3Wc7s8RbGPM6yFxJKwUS7ceWtmSBlr3jceEN+LErMQYVGOcYXh1vectv4YFtJ+ghRMtzPpBEe
CicMb+OhJV9l3QxriWVnRI6/zSr4PEPjFce6dRZYVm5yIqF3CDbKC7Jzh0Tkhe64PgaLJ/eRRLCY
Rgrs22R1N41Osj08rHbLHpoXtqv2tenS+a5jD4rEpc4PnjuYnbFYzYaRGZ7TRCSwv012ly1xee8G
VXlQ/qCv7GR868sckhc058vG0ckFUsdwH9cQtmEv642xtP3NUbjGVNgRygSlaQ/sd7yxLSi5CIgK
4x+axHdPUMxTBBWDBxerr5iPlrWLPtgW+gbNpNyWJrO/F40V35swZl9f9h1JtzxxzT4sugBmUdIc
0gIvDuv6fLe44KPGFMRzJ2zQ0lkb3cAinK/nqoqyXT85w20qNZkBc9mP3hPD4oGXG1P7QiPOu0mm
iD0LarBtqpwF0HLhI5OhpUUb1eELF/OE1MixuH9k1kHV88Yr/NwELfbuV1I+xXuNquu2QFpwKWwZ
vKeR6C9kHGQvQPzwnMc84jaWVDOpZFaGaHwNotMh8y2/Tb9GIExOZcngPYYlfdLFKI5ZIVDZiybI
4Qpa5RkJlgXXvxDXw4ybYOczTX4Kx6De+hZoz8BuwuOYJ86DnxThmUghczZWlXwVGtxbW+vilLVe
96YDdDKRXcqHlZlztiCjrP7m/Oj2Y/YlbDwCC0Ci7LK6RXG2tNFlBaHqZmCdcG0H8/xaI/R488Z+
vim5tN8tQ9c+4UGkd5/thtGao5CsZe6eA4WGTdLU9XFZXoedgnwhNQ/6ednNpsFKJ9pjBfWPlEnq
BJogFZ9nGbLPTlNJX9hSGtbNzKI7R3d0VGXWYVrHZuWVjnVVuD2hI1GRXS3SVJKnPIM6NQn7KWCv
sEtrfO6WDpNN1BXOsaoEk/m5aeoT6pMZtxwBovrS5BW93JIU9XsNNInPXi7f+bFg+CZAfitEM257
nScoGutQvNY14ZopXfmrhZEOOLbvXGsHpC4KsL5+JPJT7rspLd6KKgs+Z2cWT8yEx0uTtEBmVMj+
hV0WZ2GRi+eGRdbNOA7JM30C4Erp9+0x4BZKNsEw9zeYaeKXoA/kQ+/My5VsWuTDcR1fa62H7wNJ
GRUg/jR9UsTM3VngPH84WkTfWHbVJ1tbeL6quD/LOETG5dc9R7vnM6gt1PLeacd8dcC53IeiZvE6
+pa61mHoX0pLL4ey82aSB6W+KpXGgZo7VntO0nCGO+WOnzXzABYN4XDhWqbc2nDe451M6uQ6Gcv+
UIspfKN1ia/jyiVE27WVOHMvsRVROLK23gDEpce2dzQdkeCbuqA+2QQtcrMcDfZ77mT1yxxq+JKG
sI4eMyBoF4RFvfeoptE5F2DAyQMu5oOoVLVvTdyTCRxb3rtbr+iiUTZvpKAQCVklIBBENt8tfRId
vWpkLZOGFS+KrdXZ8xzoKI86a7nVBQO23ZLp/EQ/Zh/YqZWncU7U5WhnZtioCg5XEozTwUeIvioG
g2D1hUBu3tj0GFdFWGKX8VTHCTbEJ7dWZKYNtUXKoC6qb27F6gycc/oJl216CWIrhneTspTblHNI
TNlYpOgXo9j57Entbo7FYIEix3a4zUMPpF7fpo8ZcccsBLL+VLIrAAA2R6RBpO4081bw0lWMVJiG
hMqe7ngtIHJMvooHvQgu6F4JB+uGUj+Kbhm+uoLBPMdec6jbNrjArVMT1go1iwbZ1rvGhSnqDoof
yYujfl9mRr1IKua9g8V2W/f4HLGExMUD9p/+Syvs9lbYKELGEd9HVc7Ffmq7fFWcLeq7Fhkykin2
2UkMfIdLOdlfFrdFUiUjTRqGV00gKQo2Rg8ELqECR5d611fevBz83nQIBhx3uSSVcjwg9eZAzNzG
YRmq8Z1aelWdyqxy32rp9C8Qj8TZaVgwcROX2VND5cu+ZdawhCmFP0e7aL+AKO7ulrhzj1QZyLvY
EDaX3iKAA3uegh9i+dOTzWrms5EluWzWyCentnvIqzD8atxmxJTbEYNpk2QE/aj/Ubot/l10lHfd
UFSftFn2zVTYNs9Nwkn4V5JvE7jOL1VCyN+kqs7jwJT2aelUu21zK3oOFlwALTJIh4e67nZFjDe5
tIr2Ip2VflbCZPmuyBFAhpngYaDmYqdMTSh5nRYXRMAuV+WYJTdySTpYVy04pEAs4WtK/QLJJBje
21KKV3fS4bdkslD5BTOps0Ubh+Wum12LlDBTk0ycs9USU5rdzkMyvxQuUxONMPQ0mEHckUmcomTq
u3u5cFIMCN0w4MLVPTPOFJ9tGNUdSvc6u3e4su5TC3hJvZnJGk52ve12IcwL5KekCnCLbHEqIz3K
cSHsHTEFAJy6hQTydc37PCF02S3Ut5e16cFqBlVF8So7Z77lx45elR3yG4qE9JOwMHZ+DhdhXyvG
djxOkK9yOyATuFZ+gaM6TarqpFzM0PtUjrk6eJkLQEiMuT5U0KxetT/CTG501ezSJOu+lVUV1xj1
ahIKQeOuigHpUceFTlvEe/KsmECi7BiPZeekYoeql1CW2ZaUl3YYdw+MBmKtN9pUA4MGKzL9copM
BiZwiWVg8FkXvdoVIIStWzAJY3hWpAcTtu24xUtGmBYE5bkZoR36XY48Pk6hAzInSLifO3kxdqoj
L2Uhl2aDLw6FiRW06PiiLq52TdwExR2jhVhs/czzWUHg3uv8YH6O46G6saLcPJHsMt61ZTftlSX8
DQlE0SZHssuUns4rwdteoxFu4v5h5pe6ilXdoh8ntIzVuJqdKzAty6uNo/AzRfJzPc4on3kkSe86
pU8V9PLJdNUPZdnDOhjcGhpmFfY3HsxmgqKNpiKEqnuavVlc9UFcBRecpPiQu7hpb63MTW/nyOne
QzFQyQeqCz/yvC8qlsHgjRvfrjIWyHV4OTZzgsLW1bdLSoc46KWAVW8F0fPQRfyYfZY8JxNXHGOs
bC/8rIHJnC/lLnWM95V4btIr7WbvqCHdijlDV+sCThWyeQ+6JURIPuojANc1qClC3uJEc/RDT3o8
FPSwp2k1ExWkk9YsEkvItnavywtC3Dn2q87e92YA9T7xQ13hnoT+3PgQVPPYeW5wZFL+cqx9kkb5
NVByOOVu5334dkCkVoiiQalmvGjSrLgwWRbciYJRFoeOGCL4nWX2UM3EfVAUORKVbb/MFYKqhYel
npdr8I7dh4gd9VUUsrkou2XeY//RqDtwolZDn5xsgxAZDAjOShHHW/gJvKvBdFdh1EZXdu5bP0hK
yfAi2VJfZOx2D4E1tkRxQFnekFwmvo1l25zMYBNO7jXVB5N26BDuMsCwjLPG+ijzbNXNstSIHoTK
SONFuaidDYQU9AWs69cleESn3RFXHdkNbvs0rl7DKJi2haMmtN5k50QNjHA0tWP9EE5SOmio6Jkw
VCQ5MshxBvBpjQPEBeSZ8R731GfggolE81vegU103kLqsNPQk4AZyozbCN3QPlTm1k2a73PkXUw+
0S7CsFh3VENEk4jDaYssqjslFUlgpia+DRcSdUTs7pJkjIhc87qda6GREXW4YlnZ2dNA9nuOMiC1
bTVvLZ2TFV/WILEVRzfX+1Q4N7isqk+8qcshHhEocc3bT6O2PNYICdW8QzSHE8R4RBnebJMy6UCS
IkGgzCgdZ5dx5lNRzx2otTIgFtlOKvJ/+dm3pu3Yv4ec6dsuDsGvZtZw0YcOqvuosPejJa1b4oDa
w8BDd9PDmn1tNL65jfTYCu0Trw4fZz8A7+bmOSeSyckqC4P+qGTBz8m2YKeFZmASWGu/UA3P7C18
usase5uln58HLYJzwsUGC9aw0ZjClSMQwfQHeApfq9nMIYYuYuJ0dKRtHgk9ifutKG1zo5zY/uxH
0T5CmFseLCsJXliYNsO2j5eJMPmwRHSWiIZcDT4smBIpvy/IqHYy8+VrT6jCLaYa/exZ3fgF+U6y
tZARTtu24fzfEEXMp8kCVLz0PHG6i9gXbKu4Gp/Rpo3iYCW5jI+Q8M0Faz9+A8KZ2+rQEyB9M8G/
PpdpHONFoLNVm0mTf7yJPGXdZ6XJb9A7x6cyK5ZH8lWxugVdcJI9744yxY4Jcuf+eV5XLBtyXAir
BkYKxnDM3TuXupwdUWHEVZKk4qGl9sNw5oQnzHvlI2ma9QgjxOpuU7u9g6roPlXEnXDRO9E0EIri
2B+18u0fsbUkj/5SVcdhBDDDYuQjTLzlrGqyk2eWN1fCRNlD7AX6rh2r9hgBRz3k6fhpWZKQCmbi
5kyEU7+1U0gtAsXNvhZtejdUDSDh0snnh7oy7g88KwvafA+XURtxRoXT2HPt+uF4s8SOe2FNXno9
GTO++FmU35eqaV9729AuKadY9whNaJABOkZAW4njI0Bp75LAyXUePRTXvN+EyzcR97nVm60L0OF2
rEp1nAN2XvSi+NzSPNLbfPT8Jy0lOCDhsUdL7Oy9cmP3k8sD69ackxZHs+7jozCZevQAoG6EZmp7
UGGd6S3tKgaTKKrby7gL0fFPFkgSXFjgI9LiQB4ogTnsXVDFWw7AoZThH1FZ867MvI+G4+axYoj8
wZAgi+dtD1I5+UqM4hw8lyayr8OFTUqD7px8RpDjGaUFHryQbFZyjF5o3qItGr9l/DEFXdmC14lY
SX5LChIC3wObselNGGdtsKcyGk7GniGThlZMUomHFZbyqAKlozu3/06oh/uu2G5dt7EmZyRgs9i7
0UQUT0RbNI86GfauG9qYtwYnxV+S+8671Qi/O/RkIm4ndi67ls7yBTEoz1fX8pD04Ht9ilbfa2CG
+s1LVPLRu/ZExdF0/PTaIqK7qADaMQhPuY5Ec6q8jhyzwYa+PuEGPESdxEzjzkjKw44EtvsRNQYj
4nkhDNol9j1s0sVhYuoxx8HgRTpe5nR340jeH+LM6lzGQfxST7h9MFvyKOH4atTOIwT7jhyS8Usm
8wF3h2/02cgWRHPTDO7Bjub8bcotZJVd4W5jPbbhppuG9IEok+YNW5U8uIrBCWZFuTptfuQ2bqKI
xxOTghmTy6CvwYz0fCkuIwdyXO1nnXsOGt58EB9E0IDEXdMDNggsi0PVrDvmrvQocxA9nZsJCv6Z
xwk07Xp9VFZEZN46Jh2+ZbJSZzrPGH9wgmtI93g/4OCgiL63LN14G03C20+DCAE7/qSsB8OGlPXR
THGA1U+OJwLOqi+kFy0vOZwBCk6df4sbVVVwE2JrJ8hWO8U+ZysPw+QWfkV8tHyAh0CcwlZvvbHR
pGxD6fyeJ1zBu4rwL6qJMSwOS6hifXAritzOcHxSSgRXAf3ys639oT9i6Vgwf0qn5Q1AXS2ypLiP
kmj9ET2SE3cefs1840JWfShiFxB5WA/Zzk657MNCEMpWNzhCbZPnbyoAz1RObfkE34Zcqxr0Em0U
jefcz0CyqjgosH8BNTh2gVvPO1tCADMW1AdW0ZzqJJvnG70QgLbmZzYzKrQ14Q9igrubYlXleCuq
7KtXIEcgeCd039Iah9SGk7SONqoY4tum0Nx4YaXPST1GW7XY2QNLhoVc16zZp4uej0ul7dtJroCm
EXeg8Gx557V2/yJK39mH7Cl2BalpB8w9XH5pDIWiYH7JzY/qrfIJVxhB1keMBGizRLSvGih/sKnt
68Ij9hFEE6170aH3rIqUh/7UBQcG5QDVWwAT3lxb19TbUIWEPe+KsdLc0VlfHNWKSN6PSZyXuz5L
vcdl7OCRC2u4mscsJBOlJS+Wue9x8n0IrJhFKbwa+6RHSSRbm2b2sbdK8wQxEhtKI5wgP6oahQCp
ADmEJVTbU3mj1zluN1nugzeHtIP9OFo7Zs2J2DRza18RikgpoZou/FqKiDXjJNzyK3mzDIdhNRdi
N3adZa6jhWXEsaXEno5xKshOsJLSbNxCDnfOz6pZVWF6CckzeQ46gU+1ZGojYOOWRm+tKAjupF6i
Kwwv8YVLyfNDmbF5aOzAeigVKNCtHKX3NvWBc1cVnv/otoF4Hx1lvbpzkJPBafc7sfgwxdGPnn2s
TVv6h4ZoBDWnR0OW4IMVeP0rEtX+4IYVibVEP4WXibCqi9Gf5GMEX3fXxqLYR/5iHuFgeDS8Zbuz
l5mQHycivZfExAPmZbWJqRBRKI6lOo2FTM6Ji8efbAoyCPMYOL5b4MrJ3PlsjUivN1HPw8DKBgsC
ZTTf6Nk24NQK62uRJP6LKKr+YhxEdJv0y/eeDZy3cS38vKlroTrV3bSKWZIlOOAp5PYi5u7VX9z+
vV4s+Zn36nEZhHqog4HiP9d2ZXZInmcs8RnzYhXM9nguTCPukpkoSJQT/iKZfwnyhI2k/FiWzHtF
HOl/COVwAWoTBQAxfaQpXkqsfEhdehZtYXY13OwL4TO03vQm844F8rjXmZStox0Mem/XBFs3JLfI
Zjeovj1PqenJd8q1v3Gmbgakxr9/aaYkeHJwRj0U+WAeqEant6Lxhzsv8Sm+ZEpjsysbQaaOU7g2
4+OBEPokre6qOlFH0XXtxzzHw6FTSH36as4OLNrbk4Lxs9PAkw9dn9KU6rmbCzozRWfAIPJc+L51
N3EPE+mTLMPBArb10mSoczeuadSWG9jsem80u6SIp3tHJjakccnDq0qGwyDQoPpR4n+MUaGIHUnX
AVSecXzQLtcOK6g8O5tsMEczj+ANQqs6rHvky3YW6W3d4xHugvVhUfYgC9A9hl8tGN/7QU7uu1aV
vheMH3duj7Wc4FsZ3HswxT87Z4pegyjKfmANtyYs7obsIJ71R7eL/o29M2mOG9my9H/pdSMNgMMx
LLoXMSBGRjA4kxuYmJQwA455+PX9QalXnS/b6lVlLct6E0aJokgiAPfr957znWw3GbaznJmsfeMS
x2QZrYm6OdHQgofuTusRSbEqJ0BogxZlsJE3rzgQmS2l5rzKLNve/s+51F1aFUWw9fBrfOB0MC+U
qNTMzkyu3Wjb/wW+1n+C17L7Xi5E4+aviOeF4/VnKvQvrtfC7vzfP/8tNvzlD9ufOtVb972eHr43
Xdb+Q+v5dz75C638H3i7TBt81Z/UE8t3+Cco83331f0efa/r6c9y119f9ofY1TWxd1k4lni+TTj9
i8zuFzhU/oaGSnfkL6zyn+1d9m8OLUiCuRC6outZ4P5NSczv//ofBhBn/CTSE8I0F5z33yKH/gXB
wo0gHITUuoPuhc3C/Yu+Qip6f53qqq3myvdg7NaNS9ePs5yzZokt2OO6EaSKc1aF+P1PV+r+D0HJ
v9K+/vVb/0VOZSYGNa/eVFvPSrn/o4YclmTe06X7HCpctf/6u4m/ypZY+ZCrIVeQuHfQ+PxFUJQE
FNAt9n2/13L6r4rzm0F8FnkY72SX3SH/6VajS9LV1Kg3Ei+SnW5Oa02AMcyyzt0aGBDKRkuW9URu
ert7MzrjPdbequhqzeFLPIPQpO/ROncyGdeiW4bn0QrE0stk6vAmtPtqoA4s7D1L58kQRbP917+i
+ZPz+mflDl5Az0Axg1pGItD6Cdz5kw7M5HDv2BhwtjnWV2LCdmkPAxEdR3dvdRLGR6vRuZjD58ro
AL0AAV0PaiIcF7s+poM3MJv1YdAuItPohZT0NaxAXs2x0jfx0H1mkGgU63AUfQR8adQf0aDoK9dM
PhkQgYq3digoPm2yT1ZFEjxhhKf90h6GsKb9l+MAStx5Zp4V7SW6o2MeFf2Bg+MESrM68Nf5Ppyi
eDOW7nFiMPNEE9JeN6aHGfhHqWUbetF4fLDn4MFIohhpcEshOO0smewzMe2oTvYU3qufYNIu3xQ9
NLDcO7tEGwT3RtWupdH5nIfWSaXvytC8SoZh1VdjnM2RjgpGwo9+iOTJCJt9KZdY91Dqe2/2Vm3S
0vNE8nYwFHySfMS3oVPeRnaxaxq8fNLlKo2FeLFqg8Gl5h7oOZhXO9VvHKZeEk6SmSejh4l61qeC
+jL72b3ALSJmKq33yCTSxzmiQ1Og6GkgkXc5TrvSGFdaWGcfXEIEWZk6oL6t1hHIrq7+nmsDc4BW
pDjInIGT4zK5l8bBsZ51Jw392hnplrTBTmqBd+xde0CqO6LGcbHO57ExXmLbhhnubUKjDHwsl+BA
I7vaDHlMXTSTMK1bDcZjLyBbOC6vHByVXngb1XsZZrI6ORRsI2MaEMQ8hcQzeCashda6dbVkzFtP
3d5LL05PuFBvEApLynbuVeV2sOMQvIxJHt8wPeouudGyA0X00zdtoKLZuaY6FwAfVro9rzktGD7M
1hCmpzusKF7BucTJlzsSspSjoqYHSKeikW9VSb8XyU6/OmI/uKWyvjZmhPh4QBYMuycKdpnI/dgF
wdFa+2xJlxiMtzrN8KfnYNDEvMuzZwP/OK20IN4PeQBbNW+qO1JztmNXPjkZ9/q/fnKtv8rcXI7/
y1ps8eyaNoqwfxaCeWFpVIqybUtc99kswvY4Nhlp9D8//ONFsyo/NboPRkMdBbVFKS5BGLqAh9EE
sDalALPE+BHH5ngeRmlubXrrBycOeOQtBB80NL2jciuC58vuxAUTqNrE82j26xl/2imrOXwpkRUn
7sxvUdHKu4wkdpWgi3o3GnKZGxk068h2vwgJ6049GuBL7IBhaaquu6PSqEjQjbN1SMnqg3u6/rxI
fwvf+Z8oL/77ET6FXFwa/77hZv+tJnHu258rEOOPr/llt3F+k/A7LdZUBlI2qM5/q0Cs3yxQQDqs
MBfN48/P/DKYC8oMFJfsJ4zEfxLK/60CMZ3fbIE7BnsM3TfhyL/jtjGc/0cFiSYaJ4onKY50BgSC
WufP6uXUIDcsTaNiF+vmM8vT1hm6ve62w1NJK3yXBZnaDfVcf5jLaD8BDz5jRs719LO00uHiYAcQ
jA4DiXmxrbihzzNM4SbNTGbwzUenXO1s09Rln2rPUzqi4SvtbW6+BV5n7PrJtNY1OCHGWOGTjrRk
2zuDvY69sr03pqG7NDkO8DK9gwQkd3VtFJvRbNE6ZeYSJNjDkHBL1D4DIVnMONdogRxgLBa0bWgp
/pDZBEkxcoVVOhagjZ18O4CM5ncTlwZyjzemtIoLNrquJYIxsqFn22T2ASGGhKMR/FaMTEpqW86b
TtjNN93ptpVVzndaUz907UBmC0He676c4p2gl0xXFwWpJl7bmqhU+pn3g2MU11BXsHYy4WzM1BuP
zL9eGl1bzqGbvH5ulPmUdbQl3AVp54BtrpjoYgfq7gjtxi1bwyqSm7iqrqidGNSO1tW0mcVBR+na
bz2YE3I1bXPtsE+mJaaJuaKXSEqqz//xwyIZnvMUyK6K3UqPPbFWxZ2MbTaXKF26KPZG0yyxoZRa
L0FbQs47vacFOKTboffevJiMWi/ERGwXm1x4yveUQ6vYKd4MGKtJZgLRgatR48zgWlU4JJYSLzC5
7umrHXreFl6avUqtpFoPlvAtBl0rhgj3Eh9jVhE3V+MzH7X4Y+qx2y9zKuVdDanCo1V334OkLzd8
795v2AQTcCirxhiwFoba77lmHsiGOI+AQnwYV36V0i4KA+MpTu75xT9rYbyW7DEH2M4arXc+6cCW
1sGnNXHDWAw63NpWCjlIsRvgsfLmx2dzZgxDR/SGl1/uzI5QeQY8tjvvIyeGjkOarWPG19CzyYmt
3afWSt9t6cHBjmqipJKvJjCTa9LVX9aPur4rItjmMmVSmzs6HCPjpJitr0SLwjYwQ7GCK49vxzsa
bntNnOpbH8e3OPYO2ZyQGA6eOjAQ6c1wYCjeKNsVTQTNRVfEOzdw+TVkfbC+ZQWNvNFoVARpcYQS
Za3muLpogtCjxu52C6wuEqR69rpFF6m7ZaomOn7WNmOVRTcrrFZEoPw+wCPzLegwuKKwKLnmES2B
QfkXTJugBULkJckmQKqFbZV20Pw8xPLeCGe4s2FxdRlnrBGkk4TF49RnHwOl/RHnGBIRhmGrpk7u
E9G6yEXtm8f4pJfuD6KT7/BSMPsaW4ApbeVXs0FTs6oHFBloTSqs50ZL0G+qflhgep+tPEJAEjXP
tsswRoMiTEO+3pURYOFUx18ERaClS+sEvtPlxSapuychNYzps+URNwimeDKAB9QLupjWzWOYPbuG
ru4GncZe332Dj1XeB0MFWRC+KvOZ+o7zh6+BXp0WBuu80FijhcsqAbRWC6nVXpit3UJv7cG4Wtz1
97XbPTQL4bVeWK/FBPW1Af8agM3ah30BEbbs9iAe+r1woMX2Cze2ktj8LdJ6jhVownihy0LfQHs0
vAcLd7YCQDsZ1WOaZ6+5nFu02RqM2lm3kUvox2IIk1fVt4cgrcEfkLR1B/IHFZw0v4flfc9j4ccW
8mNXOU8ARF6aILo3TcXk1sEMhAxR35p0hRkWj1Q4C1s3MHLycq3u0udOd875Vc7urGwa0yNCL4g3
O91laD22Uviix8EoOzxTMlSEUXoBz3jprsci708uq9iqZvO7joZ+4nD/6GVhd2qKe8YnDrLrOjp1
Cz84k5CEXZDC7sIWjhbKsIG8PFq4w4O6D2U1r9OBtlm4sIkZO62IX85RZnKW7BaCsRll/RFIP60o
Wy2Z4p+mlT3FXfRmjylxlA3koqgwH6tLhwGUw5VWrXJpvQ1d+kA8IcIGwthWrQVrUvfe2sT4Xeje
qVaDwVAFY3Npdxa0kGgd0+la6RE6OTS3ny17AXMqlF7z/GgWyzdeopOcBC5FABFgTFn/g0vpVVAg
++AzTQgpxztlo5Z3fyT2B8PIZGNmxcj5VfdLQS4EFtAFKwRvb9LVlq1wXvXQOkz64btuEiyOeAY0
oprWDFJ+gAgDYQbLWB1UGcGaj/P3vPIe6V2CJ0CuahYgQGE9unhLuxtLEyYxoAgMtX9I5IcbWw/f
xsl4bOO2PtSjfA4R+/BZ9ciOV25K0u6mi2jD97gOmW+TdZ2p3i8aXV9P3hupnkw7E44E4CPWTk6g
eSlZ3NQ3Vy9fpWZ8U8qGjYiIGucYkJSzMRb3RYeem0TYsoy5/4dpRulYPTbGaYjys9O/WbF1gTi5
avrM3IaVmW6dQrJEt84PC9orCkn0egkKq5CuwSpMQ26VYn7IzICAxnAEpGkkE7/0EhxXV5tZQ2ek
M9IiA4LJ+ji0QKRH0Cc9Ywr391wWt1x21pr0wRTDD6KrWjSrnk4OcMqJCVfm8S5zs4fKDDaZWb+2
mm/Y47dqaNo1opvYR9KoVr3qr1WoxaBkQat5WvHGimYSD0jbO23rdd1x7DQrmKNzEA80YVpr3ev0
hS2Rqo2e1Fg+jfwTxwZ4s2AdO9MJqOitEuBjAIDt4uh7UI9MkKrpGCfs/O2g5TviwK/awJEbcQDZ
4g1eFsQ3Z+0nnZEcYPQl/Zam9riOhXsKSu1CVoDY0O4o1r3VlJsebcHK8uZL2Gtkm0vcsmSztz2h
JEPvALEY473oR+IfVPSeeC2PNb3WoJHnLJg3GQ99G2bnNi7IcJ68m6XUZ5AgVNGyQW6MOloXbnSb
PBn4WCjofAt231L7TrFYkuez65J53Oa1WnaD9NTA07xiyrgXjYp8pwzCdUncQyS/W26ysGZxPXoZ
URBFQmpp56YHqmqA5m7/Rv2ZELse3kVpVyLU1SMILKK5Q1t5a20iJPpcI+iwFJLOLKje3nmMxkcn
bMmacYkD93rt0fEAEGlZ/aWN0UTLw31o3Dd85xp3WcAUNA1+JN5MTkq5lR79ymGefZXLQ2jJKxM9
58VJvmndmG4jcuknKMVT51hbMbXT+4w8bYqcsx2o/lHpybgHi2SsW6URAsHn8cHtx3SZ/wmYkkGD
XjrHbRMMFEdL1TCKtFujHSTgMIjRudTgF7wNhtmjxbR1JQb3GduEsU6Uvs94q/wgyh6SCTNkdtNt
hm5OgCjj50tGcY3ikOgz2vHDwAObd0WMyWHaaAUIvKlQvniL4mzbZ9+jjNumhMm8wjDf3FXBQi0k
G4RIMFwnfeFHUzedmmrAz5eqg0jCeF/Y85nUlnBjMU7cgBJBHd9ZflqHL5TI0SEETdPOfiHN8qXU
pqdZluIsI/lD9/IJBUt8ydIpAVdKYHeYh5D64WB1wiKOJ4WB0syZeoL3bsvqzmvOgRrdp2gi2GKS
SPOJHt/pdvYeD1l9ckP2/wxu5UYlVrxrbTtF8S6D+1ZPN4wTsp0nLAZniD73MEPykxUM0XEqatS0
2RRA4AyOUWOqW2zd9PqrDrTyNPZ1du6Xl6TwA8dAHBFHGSr20Dg2jnrLBeTgQRDvA0E6wvIz6NvS
Nd4hAMTvTazfggqtbTMTxaOjrT2gfnd5TJP55nC4WUVaNB9C7td0YjJUGem9WXASKTNGCgIz0Brt
XLxKJdi9iuWcVoIH+Q5XFtkHOcEzY3sZiGTxU5PnukPwgGyn1ClGo/QMbjVjVEv6fG9l4qHZWK/I
pN6QRU9PVdQlTx0TXwmrpA8VEXhzXlEcMW40FOez0FCX0Mxu3YiWtMpNihtN/8TMN6AyxUmgt7p2
VzqOzorg7glnwTqQi0W4Fden2aziFWbK8cUbx6c6KvYW0pgnnUEm8FiN+xxIU+Q2TBuBHtCEIn87
p9EGyzp0trOrfcyld1/IwLyXSTf7DPdYoyNjj4AiRwWL2rSmWevrCSNZrZBfmV26B9tkbSkHdQdJ
FK5VWXMmlHO4LfPmPnLtaleayt5GUehgKSvbtTW44gMhzoOpHSg10yuEfvZKpZnbbg4VbgFqJvJZ
1H5Aer6zrHYrnDL0SXSPUTn+vP3UvkzjeR8MQfa0nRVDd9XI6ncmkPwLr37hJOL5M7fYocN4+zCP
ZrUyRbQupTU8WaNh7hiRU9zoeuLHXsFQXEbeDuHgx9j01gr9mHsX57q7cYrpNet172JU3h6kk/Sd
urkBPLuiqVnOmFekdcdMMRj28ADemTM9JIvcU2fyxIO3vMQD6ui4/DKVxMfF5BpVIz6b0I2WLhTX
IBPtOTROSZZGL5B4o02QxmTu9En+2ssQbbx30ntpnjyMSGsTp/Z+zBKKPoRZaCnczHea2b6FIYNG
oGtZb7q30VmV5GLci2yRciBR2I2JM1E7Iw8PjPBcxeU3WDcwre3hrtV78djSi10zjLV3jCTNXVEZ
4oCOLubu1h5ZpvRvrcMyKDgnMcgh5dwc+xPwo2Qvm+CjTlngmO/gs7LK/mrXM94i+hjojvX3ytHe
qGadrwb+qpZarA7ZSOLloEyif9gMEBQZII45UatqrrddmBRrlWcoBcg222UWSR56oVenQQPY1MfK
/PA456lROp84E5djOq42lDxk9Giadis7jRHluMO7bj/l9jw+VO5zYRwZHY6X0i2mSxkjrxcUqJdh
uCElyD8SLd6OdVMuKGTv1cyGWxhZ6jvxSEeP6/QW2eEWtfa5ZcUHULpAzb2yAFYbl+quV63j00XP
CHiboBLDzVs3EKb27BP6JaLOtEV1I6BMO6ixexmnxvU9q3TYLnR6tmlo8ADVLxFin/dQ/K7nUj+y
ZdubXJUtUWJh/kBn51TopGQmCg2Akc8mXkc8m0OPS44nKrrHwNzvDHafnY5GbtOyCj05Ft4tC8Xj
W7KYXAne+N2M9P1UZsZXnXCE7bXkUi4CDuGZ/VazYwVvK55eQo1UYAMm43ZE6rtsC2of8CORQRWf
Wz10eJ/jlRna3SbO7ZILFuAXpAKg31WKvVD5axfW5Fy1QfiwGFDK8SZnEf0Q3bipvmPNsN6sphh9
txwz9uaSZkbaNtdWy/wZ3Oe5s4yKoXZjXJU7xxvNDKsrqTDpapoT0qC96d2UEZ7TItkFY9LvdFK5
RpaxM96zioBOUrbyOnzuCASBSZ++90VhIMZyu12C7W8tTOaBfUXY+IDr94rKi5y4Iv5RhTuqvuFF
LOJKTdoaJ3xvP2Uy3g7pZOyp5AfmQoorgislHda506aQroULTzZZKvNH2gbRw0xRaNpoHWqjjLd1
qokdizC4kDpg0c7is86IcAcfIvHrKseFmmMPAZu/YMYG+yAmZa1Gk6Dlrivxc03FeCi98AJc9dBS
yZwzM81g4rEeuiOdBddCcF0QUt3EZKU3sRbdCyc/qTx6iXGA7xwz2y9E+2vgVtTRrnNuTavewCbK
N6rKDN/GakwEoCauab/nesn7OqqTsy7s+2bS1P1Amw1xkif23WCiYi9jWNljFK/wr4rVkBTqMhBD
1+aQXtwZJK6ES++70wjiOCAj3JyE9ozG9dkOYF5Wumi3StYlxd4ECjf3on1LZb8KaWKetESMtAE2
XaiJFdVWCRQk9UCZ5ct8TKxLdEe7LrMaVEETZGCMgReYAGRsu63wkcxKuj462CErrU8axqxtggif
DYYBz1S7Z1h5iGgkQ5IgM1ctmQgBfUxsgHH7jJb6UIXj2wzW+aUqEPG3eScPtdV4GMHscV9Z2q5s
knnrJhrdwMb2kyX8zl18GhzJie8AGymtclt2l8g0X6NUGMcwOnF4bi9eVRHbt3jjZt0yHprqvZwC
cz3EdrFVuqWdfr7Uy0dzKfOdMxBrId7h1ad3ER0bGqrlwC7EjYCw4zHC2NaF9E2wmdyBgHIwTdBQ
FMwdN+4MdUEpfpq+jYw1twUmeNHovllUng9u+NBhkqF9gqEcCCpHbcdu9zXSminPs+Mkco8fsgcA
lOhfmmdPh7LTX/Ohm/jNYsXR0n3M+vg4zqNx7US+1c1wXrv4SeuVnZb5PrDbeytrB+o3sZ55eA5V
Y/2OCHO6J/oxXBekZTCeNkq/M5zyIhax2mNqORhCGVUDzcLt0XqvHfHGpTLDXd3q1brWG3FWHZqX
SeLZ1PIlco83ENmJ2KDvSc7W1Kbb0E/cVv9qsXPlSrWnSWdhStZwO2lDo3TGEOUJ+zOgubJB4YoW
MROHzOrNg7B75wR4h39Fub4epxAAaN58mG3VEzWy5GO0wye+zGJXFuMmrTRjJydSBBwMOKtBd92D
udw1HjPZF7poKjONVWoTtoxFdmVZkNQJHqrP2IjbVw/sA0kd66ypgr1b9M6uaCIXHAR4egQ4K6n6
Es/0pG9FTg8bHeKHEarPOekPs1eIB8nEY2s6GRW7cySCYfSrjBWrbGraUR4Bzk1Ro/suurM3QdYb
2rI95+4jhMtNQKSlbdjBFW56f7Q8DmJRXzCUs6qaBktFeYJC/NxHnJFrdF+IyKf0yLrfcKg1SDoA
XOSv9FVVVzanjPIec0v/4LkFPfeqvg5O118j7nTeMXON7ZBjrhPfo2saNzZJy3f0TuW5kvthpGvb
JeWwm2LxIWkO3E3I0R6/wsDJ94XIxTGORj/VK1CodjH7ZhjYwA923pz9wHgBgqrXup0Mx2KnkRPw
JBDaq3IoHyt7eKKdVzxOpXdETzH6ytP6zehRMeemenRmFAGALqk0knBETj/SHkBp+cEBYos6/8vM
k+6Mjsq5Ieu1Nmi1yUhY/jhFpbdtDZfR/BhEPm6Pah+QbvXezm/eOIi7cPmRc3sHAIuYleXFHNyt
ecrzfr6FSRpujUGJzTRQOIe1CwAqnIgS1br2rLJuAG6Lyn8MgcSOhtMe7V45a7PlOM4tsmUcMGwU
UY6XPIA3SNqNNgP8F0sh/fOj1pNUP2W4dxL7kuqEzNlTJlauPTu7dO5evAm7ccVA5NH+BI7VcsgM
u3tK9HUmefvQz7uvmQqNFUV3cYcojznOwBFoLF49J2vO9EkbcqOrp1nTpiOCfjyDlX4N7BDsfewn
YAie8/lhYrJzwWmsrewkbehygzrkt0v8wiijjUzn4JC5jGCTLq99IkPR6lAdDzE7nsEkPVAGRVN5
nYpSY/m1zw6cO9SBo7sOdHNfdnV5pDNkoAFdDmr2RwKN9IYV69MgfPKqJ+UmyIaT0zvpNepUfWn7
GjcIjvk9/Eu144ZRmPAQ+SXMlO3JtNehU+prDXecH+I13lrjfBjTpF9pg+e9zYXx0eKCgik7nAmu
I0m1yl9nshMoRJw9IW7fEcqFN2sIUJ4vqv4Ban6eK/HmheGKiYXVAkET6aNYUjd+vgxQ21ew8Yxt
rNxTStLKJozSrzaH8DmL4Wq7lfaagPHAyVX/SGJ1jDrx2BTOM/3s/hKVrdzT0J0OBhk9PabFLWUp
S4plJYdOqzZ9NaVXD4LvymLAd4GQclJWZe3lSLuw1VKXY8CbG3rxKc5BwrqqqE5WRPnE8QK3Hhe9
XLzJbS9IBqqzg12xEOhDou3R8lo0dMgeRY7pS+JMTqjxuy3NkUXNyHKtRjzmNeAJHgTuIBU3t27K
guvcJW+GTKKzTIpVrgk2OQTYa2Oa8v1IyXYJkNFYhAI4I3V9R2Ss+WEB5ts5qf4UxJP1kNncSTGj
grNWYwNEN8t0Utdo44zoDA5WC81kJL3c7msSAUMk620GVAH/y64IlQ+k0Fr1+Tg92HoS+CGjOBTj
tJ1ki6DE1l40K9f2UWOlQMIrAiXMIQatHHSHKFHHkSzib+Z0BjjCJlmQ1VTcZvYvxNEZ7uasvNoj
EdIibV5ygyrAQq3gx6bWbJDf5oehQyM0DQbp7tqDXhZk2ytDO2Fig1zMTNGW1H5Ljq1uMjzwGmTC
mpsebb3r/KBvoCK7ilGLmU4+C/cF26m4xfifnBoZ0ByN4XM5UPq54KLjFOlnvqS91oZ5j60+22dd
uoQyJsEhKKotMwE/RfGKLbT8iGbQDmXZG4fUo0us9GHDn6Y1iR+orwRjLDDgpCt66DUHkm3SCtut
2U6sBALoCVgr9O2J3DuTe1W5pb32E6k1U22aF6wc5GyxkaK6JkWsb70vIiuAwIRPtaE2wqrUDeub
9sjRYlzT+2YWUG0dk3s6wqPEUkF7s6w7Y2NSSW6SsSAjBZnQuELkUtM9y5lmLZWKu8hlwPnm+yzp
vgYlzyrV+ycHZB791Txm63ahGzTEj8WWRx6QDC/wStiRoVr6gdb3fjkRBlIGgzo1GWZNOD/0i8aS
lTWfMRQzGdqlUYveHisl92zAppMkL1PgTrja5R+awv+vEfkPhKqGDbLMlAL55r+vE3n6nn0rwr8q
Rf7vV/7Sqxq/ISy1mSLY/H8gtxDA/tKrOr/R43WRfJi2gRQZ4cc/4KyG9xvyEWonHTHHrzzBf+hV
SSoQkjhBSAau0BGg/B25iPMTsPlnjaMtwWXZJsAtgmAF3/Of1SJx6jIxB5rqU66LNzeKbVr1FcbV
2ht1HLqNvO8jm0MXnrxVliQzHBj87zycgyyuA6JbqNuJZqJQaotzSIH3RM2v+ZXFyWuTWz1I/kl6
DDQbXVoace7BzJEmqELcQmVNzGBnthhS6053T844u4d4GDi14tWEqmpx0rxUmuWCrJ9y+hJtkPA8
oiBgyJ6m4WesUrCPpu0uD2M8ZkzVUWYDNsHZi2xwyvUHxlWwTMteZAwr5ggJ/LSU5qOraKPow7hM
5fCmP6PNZDO0s6p5TDhwHnDNgeYqO5SG06jAnlRZ/Go2KekkEuID4Kd4Tp6w1fdnguAowAYLXhSC
EUJJF1KWR5WNmpO3WPHjeEG+koll4KtulyGkOyXwP5QutK8cKfFZaDOsw2ZoPQR5epa8tkETDWt2
rfHR5EPWiISNkqm5MTPHKXUa5N6sME4NpN4erbTIuWhUrnsFNSCiGUnuW5HL4KHzhopmLuOXAYSL
gUJlhuYNP/EWNj1oQ9zlXwz67bvRwY6EXWPuti17n991BWMjhgobbwb95Gh5/KIa2kEeMSo+A/uJ
ZoReHCudmUkbTvUVIxAu/jTRwHem+hbqYLi3u1w/WejXDuxBFbHeqf7B2jUfsZ4G96UokruJatPn
/SCRneENcsbWqfY11tFDTVLtWqqFWVERNR4M3XgwvVo9K4HAki5gSZZ6SGPAVh4Vppdp7tJYfjHq
yc7XQcO4ZD0GBkqNWXnSr9Bm79NKUMJ5ygK0l2rUlDQV4qtG2/vmJGZd+Vo0zVujktXRjBrvBdEW
nJCWKmhT4uh3d0aO8nJlMzrbctCd7xqtQgvs0IQ1K73aG23b34cJvYVVLhgEm1iDD7knMLJjIrVe
isS1LjJ3wZDAj3satDY/SS3iDneG+AfufOUPTDwh6DuF86FneVivO47KT05hEHkERZXhQRiHd45e
5GdIod4BrypKj4qgwk7CZVjNbS2/qbGC7De1YfzAhGtSxBVFYqdbffsq5iC5dLZhHCe9kBe9r+Wr
iQHzMFmMJlfg5LR9M1rY7zm62+tAyf7JpZv63OXOsLeHcfpswCy/Zm7VpvsucNtPMAqKzkLUhh2Z
AzXHPolW3y8mM/rG6EUw23RgegJ7cZxrXTSIRvuoNmHR5oJDX5lUuyrNvTsKkXzPbRthjU6La0Qi
whOq6/AIIMB85Jnp91MzATigEJV3uKusZOOKso65DwyWiQ6rIG9OOCd0YnUyIwrR3g10Xj7sKWYW
Gum0Bzde0Hd3Vl9RWw6GFSRMZFP6ZQ5BiycmdwZhQUN/Qvesnww3TaGnS2lMq1ozwK7Ptau2eYXp
spSJ9uJgSLu5NUGKM9eahRFfcUO+1jT+oJuGCCCRXVOtpUVWIBRj2sZ5OsqJ8lflEBp4cA+Mm9Id
+UdVw/luyHD0DTqFhhKsNZHXGnsoRPmtJ10ULvCk2UfdyHnuCsv5MQYkWtECFjQaWvzrhlnOx6pu
+5MXaDjoNGOkNzBWBsNxV5vTE0HKhtiWsiNievLcQ2Zo9R6kifM+mkV818xhzhNYR2g63KbGqGaQ
vl1NQGsoDkHH7uhB6ds206Y3CAqExth68aDhrdoMtrPM3jqnPxMAIThixv0VfpWxyURM7F6fyN5Y
m6Ob/yDoNPsoK0menJHUCbGqEll547YbWdSSaIIgBN0bdFysMnL1eWXXAN5WLeGP2zSDaRTMMxVS
7AErcir1SC5VY3PG6GsMxs4UWVumZxnxAd2Q/4hmNDPkjzbTi4Vd7w5KSvVZOpZ4xuImBybPUPzG
MfFu7N7CYaw6qPeh1YAwW20/MVuHvR5vjGiKvudt2MdYwskH2TBnxtNGrhDCEMpqrFEoB0jxtEDm
IiXJObE6cE9QdXWWe4pnGXyVPKn9VpW9SeuNsSy+rG5EhIZGCdWL24ev45SGJzvtxreoKZJnnQzI
NQt8DwFgbMZ1r1Ws/sHcHBikAWDSwkrfou4Zj+Td1vVqniTRa1rUfXNooX7yWDnf48QN9lrl/h/u
zmRHcuTM1q9ycfcs0Egah8Xd+Dy7xxyRGyIiMpNGGueZfPr+XCqhJQFqQItuoC8gAVUVmZGR7k6z
fzjnO8U1aYU3L2pIcKeOFmyPUY4UWi+H/d1Qw3BD+YP7C9craZy42o5+mgNcTNuoJg8mwIHboy3z
F+U9Uk06Tn4DsDZs+U7xj5TPKmJHgHKYNJOvGLQIPbw7cxjZQ/IYB5YNfU85/bG1GNNa7dh+DWGh
XxO7f4nsMTO4nnzMsbNyE0CtXZC/TXMD25gmocYDjljeJ9rRmvDWacVePCXH3l4BpMrf+9ZNX5K8
T78aLK1nAF90YJOi1O5YlWX9yGC3T0JyiO18RBoGbwOlux7rcDNx2LGBRhs04Wk7S1lh0ZsKj2hF
qxTzWXup/PamOHzIofORCdKBKWbhW58ab3KesZCKPcLX5DNL3A/sfzYHqfRxFTZNiquwCR+yztKv
EgvlLofmcrAtRH1WMzYH5FxIWfNJbub7xnQ5hXP4QLngnzIz10y+DE1FUMfcur3jf6FnrMHiENGg
pAW7RBWJixDGdRtrAR/B+ch5yDZV6/ifd8/OAL07jz8MkbXn1MgRKURdH+y8nFVLhJkQ6qjwP/yg
HdjvdlO5T4Sr1bKyB2dvR+TXLOZaDIeABREiv8LBswJibyPbyNrUiHlPY607e40KPj9gU5xeswYo
nZMM7TMEvubRiD1/b9/zh4vULBAH9ZU4RZnkH6PCrl/cwkSP6ZZZfg5SYIhVB4eTwqDAoRzLH0Ge
6gMvAclx7EdQ17SltwiZKe7R3JLUGUfqIbJSXKSdi+ot09E7vqxmm8UmE6ooKk4pyIIvAXFIbcwm
74ZHHZTZIfOqcRWSObvVYNLe2bIS0hK30EZo8PZtXamfBpkxh2Y2q3UZOQgJTBQG3wb+brVy4lRv
kt7Pt3nI/tMvONPzeWAxN7nuGaxpzGtn+VcVJ9YdGc5KvSjqFzBRSNK06Pe80uJHXAXGjvzE9pwF
IF17XMGfid8jecHE9ag61uMoV1H2ZFkmvyLWQfte1mLVMWGLuTGb7mEqaVWROFbizLLIWJAQavzA
/hZvPcQPPJITLMIYY26wnMcs/2JVL251nxjLFhhqvIzCeNwWOgO4EnFz44rO+IT4eefsCW9EoB3X
xVNP7/ByDzh40BawUauakYDHoXe2rW5+Nay23LrlEGwBuybndvYVqYxdjMXSizYqDiXsEYqy3i7a
PWCs9qMyi/5z7kW9FnBVr2FpgEfCJ8v10mTgEOMWGF0tg23vRs46yHr+JDQgp3z2rR9NZocvdTY2
m4Ll/7azDdCpscqKUwh8NmEcK0ciLSH3sQzLedsqBIRbz0Pn2RRl8zhhg9pgsfG/TaDjzgJlEzZ4
1m4/4BXcHyTT169ECos1Jr7g0g5z+o5df7paNjzDXJn+h5srTnOpc3FD6ISyjkDzN5A2xtVBVLLC
O2p+w/MS57KHI7IIsqD+jKaQ/bFVCLa5lKFTmI0nX4QjVVNVP5vaKj5TZmZrdFhilZitcwNJ4bNt
NpmNs2r0g5e0GjPJotS5n2xIFAzLpKVIuXMfSauLwbFav2OdB0B6wOwsNBDR/YBVbTVw777WsW7v
WwuEFjHQ7Y3RevZLKpEnrYkI06+9yCImFFP8qJyaNsPnFCFKMmfj7WRWc9NeW14rIk9LQriLaVcn
1l3Ol1X9Y1RUNZ2VNGcgFW60bdlpPXZYZL8iRlzLAFzyLjHGGBxr5UNOFWjR07x5cU0oE2BDjKWR
mf1LPebGSkGJDulo4AsOyA1B9oXZPp9nztmkr3EU2eZTYIVYoawBOADcwte6diTDHwEkpECNMhIZ
sonDYb5Y0S86I3AoaHujUx8ORIVKFtbVopl0flNVhOnN1GCEyW3MuEkqViSEi/VPlZOCGzIhdL07
KMdm+MkBD6Pd5ckbEmgwynyO/WMylcXGBsYzgOkyZjqGXj/MYRQhT7e9l0b7+pIiiN8VmTttzHLG
cVEl6S2hED4hUP4xBAjWRV+lR1lNdHxJC3OQFWXdL+1wHs4M3d0VcUzqitU02XvK6tBdD9r9mAXO
eYkuE8iAG17C0XI3GSfE3aYF1WaDo6s7SuXLdEWXboAZKr3s/knlYwibSjCf6tJxV5hdTmHiWGo1
ss2JVgR1+j8EeQ3QN8rSI1TbqxQ3gzs+leTefXmZi6MNSfvH/6wN6T7L+i7KqebAb5t/cDb/w7/8
j9qcyef5ryZHNz4un2QS/PqL9Xr/8//9X8v9y2/502Dk/sHuD/MpGB60TLaD9/bPkZF9z6K0A2al
DjWnGfCVvxmMrD8k+TpA0THO3edJDHL+HBlZAcZovEX8Tum5rmta/9bISPyzuw6LtcuPZQWAHvmf
80/W3yiCzxPnVr7FucIUAo2S3kW+Hd6imixFMGDuOpa5uuUWLoOpD7uj54T2ORNgvpe0nqRJ9WaO
OGwUJBNKCfI6RM1FpYVmhYtpl2WjsfM7m1O+hLmlhAmWoK2Nm8vKjCD7Wn21aTNslZ8aqz63ZwVc
e0i2DN+TA8S44qaMeLyAtUR/m+dd8wUOxt6JPvaRduTWleDfkEe7CX6UrhO9zgaSQ4p25SzwfAU7
u3Pu2RNeeZ2dzPw1BSiUkdBH9U/oQxl4yLvsQE+qPSRAd/dOUzEHygglLpQE6tY0d5upYxmkyg4j
viLt5sciGrrHuCts5P7oCBfFnKr9lKrixdLCwc4xpUhMwD0QVgsSD5JOXL/H7uA8FOAnV7QJ6Tkj
fPki77Hsi7oU74bllcxTuhhMCkBqW1dyj46pVGv6QU3WbWgtwMfGq6GOnG9MkcnFJ/Wcm892VnZT
wx+MiX/CyRnJJ6fvwrMoKTpSvFaYp9zq3Y2nEEr3VH67c/jbqzrnc1DdD1K3OTSnubO2wMG4q2I0
uzfKkIASbCxPwzAEOxMd0rnr5vSnb2VkK/AxeG0ki4ypC/S1EpVxQ4Pqs3EgKfW7lF2FVVeTyjtV
gXlptRwxGsFt7EInOnMhh5uyMuW+SRBCIwOv2SBYTKasQDTQFVtrCREkvlgJadtxce8wwKFQjxgl
WPJJZNkN9JK+ANlBX1A51fxGJqK/jJyiejM6czrfyTHbuG+Q0sClJGquNfloi2oEa8YvJTmtVruy
7Z1Vhi69WVYw1je1IAF50Db5mKatLqnTInThgsJNS3RNg4v4OdBGvynTLP10FW4Et4ltZGoulC1R
Bt4TmkikmGDbWfuZ1apk10LiOsviHYc33yxo00fH0fOVeCR7VQ15TUibe6uKu/l2MsFIkjxcxma5
QjLpPZd42LYyLYKtK2p3O0Yk/bSgrD91PE4oHOPZfyAWS/3oFTsLPhcI7PvcBQGr/R3MVXxAIguP
ZZzczdIoRzYVHp9VyexxkQEN52kD0h0yXd3YVqV5PkNr57ZWzo9fFeWScUzwmOBmh+mD086CpLEq
plwczQQTbqY0gsm5RYcAQj4/l4kVLrSdogah6CXI3QuecMyYa51l0dGhQGPCUswbPkX52sc8mPPT
9rTbRB4RKgh3Wq5jOyM70B+RNDKnfidEPDg3/oxlx9X6gdkrsUFkLNyjDoD6lDJeRTUvflaOCnxQ
fV8BohU5M80MoTw6wwHFUvyUOZ61aQmP2HJmCYIji/DNBsJDVoTtbZnR9AezGvNDng5IYGsHbUBD
F7GxYpZfPDpYz2LFFq4wZ14LsFTAfM1MYZFrpxTIIFPibhE0vvoMMzvdeUFHLC7URuh9DnCgzJhK
NPopEhkztq+DGfYYCfo4h7BGEiRcMjd5r6NsXlfK0U8pZ9wCtZ8tFmFW67OV93x0WnhiTUxHYPKk
/K7JFFkG0+BdejD8196uwmABtJ2Y7TZn826PEnHL3ObXeYiDJX53nw7X7beap+kQo+1moK0tCHIJ
YeKhXa070rd/zQN5RYjMxXRqbExdVj+4n2liK3B+s4wBd6kO9HyrBec7BpKuxI29jLHuP7Zt05x7
oH9IOJJPU4yHPm+AEhhTcpIpVY4aG3WqDTM5sP9y9kD89Ypgx/hVl7Xz0eN+tZce+tDdBPtHgrJD
674AglC+j7MX4YFwkx0sjvpWGF77664Cx2QIH2TlzU3wGM9jtO+GZL6kQdZuLTl2KDMn783MjNBY
B6qX93M075c5AAoIsKRQIjEEqwH8M9YPdjRUp9IHaIOnJGv96IU1RXOtQGij6EMrK9uaPrEfYkq5
GLoNxxaceOKz0PRqXXRP1L7YSSaXgTwa9X5+NjsTkQ1EA4UlpYcsjxFiIA8N5PsDcvfiVI5heq77
1ACXZk3mq+hcwFQQ77ZFldnrDhIwKqhcrGY/9VfdgFWsqFjLyEo4TzAD9U+ECJl9CnPyfJfY+vNj
zSdh5zHdo7x3wKwyJPHHBRgjJOpx5aDMkZW9YKhaAMmd/E0a8N8acP67LtVVtaqciBMV+CJCWEyv
J+WZ2Eq4N6MMcmmRrbMxMfdErZpriTxwhSZeXsoIpUacJj55D1Zx7XtNj27EU0AWRhP9ECIBdwCb
sruUjioPrerEax5W1iacregLSJd/YjYEwavtDRpFO8j3QsQXnAMXE1X20RgbYwUK397B+DYfhtrH
k2arYesID7iRr6LNyPT3iHa9pSXpzm7SYLNFXrztgiZ8Z+ZjvRN0gPkpnxqaGyPcBcr1LtkoMTZn
RftCtEH+yhtRHVhUFUfL635aGLxhZ+DEc2ZTHW3VGo9B6wTbtL5b1jA2IlUdlTyhzpsRt7hOwjXq
46muySR6T51Y31yXWojPj1V9wm5FmCOnGBMGPlpOnWA6UE+Eayv17dswTZhIuKxYA0dW+KhbN9wL
MnRPLcmmpHygmTTSBo0haLO3UrXVScZ+/RHWeKVwmIXs3NzK2CaVrnY6nowtFhDnNESBsWEJBqg8
n1T1YDLOuBvC1LnkRn/wYM2fCxI39lN5D7hzlP09805uA0qLC3I2yIamCM86zKonUwKJWIRhpR8L
ZnKrNMKxaAmHcNPZyLPPKfN0shU9o/PM7PyNb+TIA9DYI31RmtMzaqrXwpEBk8AueqhAMG3DOUMD
WwTGJW7KhDGAG64mgh6/siBzH6Spu0c6XFRaks1R2w3DPhSSc1uEw0HTgz0Vw2gdMAUD7QwhPb4g
Po3XkXCSZdNUjHxy9dAkzqb0Egw2SRA9w8KC59mMWOPtPlwixJC8wYMkf1V667RS89IwlcKfC5KN
G2GKN2hgwo0gY/wLcJo6RAQHPQ6z26znu8ekLcvhBaMUWk9rYAZkVc2rF/ndOhiScU90eXHFG4+v
0oyHz9xrob3ktQ1UPozr7smsk4EZEdfvMtJpuCkqzNkQgNNDapNPsWjB9pzkUOvflW84m3kQOF8Z
Ga1qVFwAuVxTbgjlDLhQTfOqOMQPiRdRsDZJUV56Aip/BPFsrhPifXZp04zsOWPjDSti/97CR8ba
Vdp01cHMOZeTubWwKyNBvVKr4L0siNqbfCa+ixa4fYaip1EI5qMxPlbMCF4yj9DLXEM4ZPqIvzO1
5veSBV+0sGu+gmHA+XLCprm4aTCe4S9XR9TmgpB10GNRPo3bqvPst/vkz121oeBuZsZ94VvINeBV
hl7eYJaog2yyM9qaEJeYjSltOuV5uimCGepoGLgsh/IY/h40Eh8Ao8Es804UHC9e0fson1TyBCQ0
/K5J4sW0orwxXQC6H81lQV34MToSaCSisB4wtt+ydGCWiIw90/kltpgvLKeIUJ1BldGKAci8Y5oi
GKiCiImWjCTfRzEXL5rWiuSdHBM3cPK/gDMhKtt5Fa11ztXhwlzeemXkPtb35JIsUmLf3iFLNPY5
C3mYnXwOo2hVFqL+HJLU+7LbuXzlLxwcw0oUe88Kh4eBijNZmm4drkrXiHYAyrMnGecEZ7hu3FJN
pa64UpCNazfNjIOpkETlwSRWwqi4zB1Zn1A4VzCEEv2IkZpNEFmmzLRZ/zybsYx2rC+H5Sg4kByP
fdGicRKSVwuzORZCuGcUBh0wYiRIliwxQ2qRrLXvNj6qt14fKN/rjaRbvKKrJbOKuEJM5FHtvhZV
buCBVOrhv2Xo8L8IrSZMYYFDIxHtXwtWzp95XHb1388d/vO3/XX0EDiA0ghwMG3pOg7KEOYYfx09
BNYfuMo9EPbMEgL379UqlvyD8QXzCuGgVmHIAHHkb6MHBhY2J4pp2nxHGGv/llqFrDrUKH+nVvGJ
lJNSeh4/Ast93/2ngF+WMzlDYx3sOqxvACPRu+P3uydZeTSqWbOCKUDLP5ZErCN/7eWIuNROSJKQ
tLxh2B4JPvDcgKhPNkUL1LaraHbksk4xHoeJAeCUQ3Sv87fQKJ/Z6i0Fm9MLa4iSZrCYKXTQoU0J
u1ODzPvKAcQ/sQlb2X10JZjMWeWcQotomCBK6BiNw89xLmckYgGY6XcEG8Yh6D2DUFv/VKRzvQvt
9FaXnCO189ok3WPCnnCBS4ZgsnlNPhQJgZ2J1S0t34lBK/EUhyX5GmIfU6I99lYltmZKilviVMs0
SZtb8jHbk0sFGLGoa/zPsOU6FYX5YmNuyeNPL1fGNdMubWNm7BuBPccqGvEkq2fB6FqW8UNPBck1
Vp9mtNeq9PC3FtCRHdvE7DOyKetDeKsy/I2svFu6TdOuBHLuZd8h4cs6gfpkIuFsdpVJRIr52NQq
xl2BHJ20Y8q1Nnq3g+1cP/thB6VgqjLYsEPLvPnuaHNh/tYVPge7pxKyPlBQVjfZoZ7DB8mLP9YY
MVnidH7nb5XuTRghvH44+r3NfGJpII4c/LsxNrwjgUPEHYNwbiqm1xoh4VQ8k8XRr1yvkUtIqXD5
5LBSWcotVYKUBfbxkQUIF60iVtu4tKdlCC5hMXl3Hi/W4zEcjQ2SZFbVFUom32KH7jV2Ac4DhYqt
mrcUqzpo76C/kfKLJN/RxtJUYl5ZWfitC0kCX1SEp0D7CFA4ulnDKveY6fJMqmCwaOEDLMq2fBLw
ulZTwz1rJarZxSDoVkFFTKYVa4gu1hOzjAIXIpfn8ELggHW04Kxv805dFfEwB0T9S8bqd284WuQo
nrJNCKWEfAfIZPIQpS1vVEoxVmPj2kxQyQWClS233zauyH1n8I7SiflJorNLlBR4y9wGoTsxdFGL
VbV0aP1wjBHYo1lQDG537ORc7Utn2EWugoMlCB9UyM6OHbV24OtbFjhf/jC9kiqVb+2wLLa8a2oz
8arwGUMGHaDfWAd1oq+ye6OPHLb+0F0Z2rG6FSYaBxrLwO3XEHUmWHj6ANn4Qvur3wBvZEcS4cpl
ev/X0C27jaycD489/hqTi9g35lUSRgFVC49aOSWYAAf5SrmuPdA2PpKlZZTQtPuygC3AXxGpgUmq
QIhoqovD+IgsM8JlPP4cEOetlLKQs1kEvhHXtZNZis23wPRfQL8e2lNl9ce061fSandU28/CadCw
4F0Ed77zHe84y13T6IfC5tr0IuVRV8H4M+0WjZdNNRqOryFanjbvT+7oXoqyfUsJC0ig1u6TLD/5
umB/5EUrLzDCPbspwjp+VY5cZWi8F3hgCRowcYOAsxDkqODTceWjP9rmgqCnmOiTQ963AJlp97TI
GfpYyiFmUQ1PwUx2gQy+Q7YLMH1UfGWhe89w0OVpDhLvNbALXq/onDEEPbqmgEkn+4mchMLedKnV
7HzT6w94LfqDtGB4J4Oz7GK7JsBkgoCgBGakwTg6XTyRSWC6u4LN2ksjA4R7g695B2PKgJlUsyJp
Pw0v9jaSfReIBpa7qa/k2eZVxgqIzx1rW0v+492rmRIKf7Ac9LeLumguhH5mnDYOn6o1YWgEX7De
Cny5LLRJIgQfOV3XZIDYcmc2BqGB2ZPgaYSCfK4q9aJTA1tbc1SsXtC+zcdarScDlXrGo7AHVowv
GcOqTWUNKHBhVFpsfSv/7BVmaJtgsC0UoY/KGNs9ZBZ3XdLWLqpqnHaxSyJK1IW/J9M81JmV7auE
SaeM7ylhZvrdwF8sOcOJNYCdLyPNH+l/45G1FtFoPjJvj5Z16f4qQ+QVCiXOCvEGuvgahLdL/Ong
+fbaNhxziT5N0OGVexGW4dtUxt6+TvsS8aYdvrk5tAoF6riJ7LNb/hCZDs81UuKVNY4znrD8+060
/+0zWa/7n5PVe48BR8B6FiJf9yMnB1hleUL+mUIeTlImj2m+HX3iXVCarK3S8Ja1NY9LcGBIVYLI
XjG0OtpVwitl8zSbdB7EpFQ2GZYw6g3GgYhgGsYpBH5NuFrY+0M/wFwaHg1Rpyui//gkKap1NxPM
3AdoWRnBDGbbHYzSmbGJU1Kb5UDB65OYOPiCZzSxYJqIfRY0PMgeakHMyre0IdskQdnC/dw+2GaE
QZ+lfe0h3bSY9VMcdx9Z4f1KX+CD8hkCZGTZ7s8hNRi2IhhQvp8dcq+/oJyvEcesVWvni4lVYkk8
HVp5HL3QH5yc5fdE24ggEQ3Tys0pkF2XqWLgO2ptmcaX4g2qRp4F5Q0nbXT9ElXJbWxcMGXVDcTz
xvR3URxzFkZXxtp8BFOgDfgezCoFSIFFg+8g7fo4MA0YSuc5RwRKLFAClCJNflrduE2gudjNfjbJ
ii+zfdueZI/QqpIF3SNiOVMKBtbVJwRpAjfFhtiVn0YtH2xQaEREU5PEtb80SwFPfIuZjjX0aODT
MBmS2CNZMWWHehZFKXB9prGbqesvMastZmY6QWepfpnRdByb5r2uW3A1nE4zAEeOH9zXEfybRYje
+dRT/yx8CLbYmokeqOWNeKZ3LvXvNkKRNmOCiMc6vbQCbnRgGdzOScfVnTSntoq3LEh+owr6mZJf
lPQWDcfGKJCSJRVpbaqONpntLltkqccoIoeeqaVIWOUSLVgtESBnFJHzm5MYZ0d2ZMxFTPtGtzhl
+YND5pvqRvOsvPY6R9jrrT44pWb/GZod51pjHPNiYuRAb7YgiW6X3i/aLK/PgDOHZYUatDNvbjKY
C6gpj5BceopGdZuLY9eZ+bJ13EcrFQBlVNIsI15LyXQczwnHsIbu1owe3zvqVlD+0WUaWhJH5O3t
yvuYKWM2BL19xUGzwG5/SnivVni9WZOXzz2oWRB/xB75/tmgv0N0x8Ko/3JTlHlIdfgrVtOmvGRI
lUGPS6S91dXp9bhzyuo1LxmRcR9mfWkuBYllLIYLjpp2uskKdjm0waUQVIdidFdpK2/oO8aVafMo
uXpppQQBorlbkEwzLjyuXLM3KGmj35R7ovLUeqhltpGa5K3ZTi9ZI/m1FoWfGw/fbame85BCIzPm
GwN5ykk7O/Bl0DmJD4oNbltkaeuxFPvcLpkXiAKJAVUQSl0PIcc9/gJiDXIYpj9RwI9QGHN2YK1W
rj0HyoJZ+i2RjijbyR5Hc1C7pNjpYJMqzudeLmaCmr90KY+o9LpDVBHEN/renfCZiqcikDctfAS9
XnPWxSwfdQ5ORDuXZCa8Aza5s1Hp9LudiT5Sth8dSt0d22helL40VozZv6q5PwpBUdDbBhmjauKh
HbxFV7wFCkEHkWVePHkLp0LlRwP2KBqzXmVzDH4/rt4pmqfN5DVPDtEqgP8QsgkMTnpiS1W3V4/+
HcoiOm8dbZnb9asmYXFnqfCNiNvTILKjuONghT0Nh5kEkwWhENMGIz0BSdmvzjHazUSwpNUWSzyE
GH7udbEeP82uXbjoaNeg1Ym+uYuw7Sr+yU9xrXGSy5AIhFZig0TqmSy7ObjquPvZOjVqVPsBVXJ7
7x6GBavf3yOGvO7s3YVNlZzXKVvGTcatsx0ohEw/kWcM3fkKOF5211LpdZ6gq2Se/cZuEsMoYAPl
bXGSVStXh59uKo912zon1cRvpP6GlyAy1syOY2ajdBiDOgvUcBg07XDpp9HOX+qAMjLvA7EYInw1
PRTBWTufd8V67dQPcRB/VH18ddi5sLggn8vOTs7opzuexhPKskMMI2QxZlO3MrsJOWlur8xi3/f+
vJ+j6aeBzIONicVEiWE+5c64iNw7KNL65P9vMJG2U8t9QnvFgWHHj3k5cj6sLfqLhSAk8GTggGIf
A/YppRgPs91/yzTk/z8SLGMOBgj/emCyi7PPb/WZ/p9b/fnzV6P+YXLy19/8p2Ij+MO8yyt4BC3H
Nx0X8cWfig2g9Ah+HWapoCq84P6Vvyk27D8sKX3I83fnz58DE9v8w/Y8F1asK6SHcejfGpig+/iH
gQlFhWXDgbV83wv8u8Xo/vW/Q5iDcWZNpiOTZguuFAFY1clxe381+VUBkUKEH63kUAqKFHxo1MRE
2oSY3RAkO3sKHYeIbzu7O7UHxr/8+vq3hYD/aajHmhR1tjNMvQuNKEyQjTZP4xpFFSANm0Ylb2nR
0B9k29FFIof5hCUKPqmV7JzioEZVnTwSIilwFUKFLurVRxwr+qmkd8h2CAdNuytlsrUH1VxxMDA/
sHv359Sb/WaAnfhlZXZ3cXXLitMwge3kVb+z8nYENoU+oFelc9Vz45+MFjAjUgVgDmM/zKsADdfa
nslPQy7GTHyoiLzJREtu05A5xEQSnvGMRAQSpk7pbMc0zlYwbfyj3wR6hzFi3tNjcQpW80SQXGRk
T60lxaq23K5GupE7vyOjGD6mhOB4jUlqXHaNJV+70YVvq6fyt7rTvejK7Ie5MvpnQsrIcQMqx8gz
hsBiFOidyZW/IuJm1XzfeTg4PTZmradHwFbu0isoo0jsGrlHpzx4iFuKiXHI9KUfcjgNCBnjLXJr
jk5KuNVYRuUjSA+1MolzBRgg9HdGVvBzUZkMQUAd2Vc776HxGaaxGVmlk5fXBOYj1lb+ESCKIum1
GY8kzLknyyWBSrPquHlyIr0PpJC9CR23usvCJ85o1C23bpB3f0kV38yqLPvtKKJpJ+AnH7tGGHsm
MRAdes2iTbkGSSY+EctlmJHbrpRdrlz8GmvFM8LZTCxAMOsG/ocWKNiqCFZUH9XNtfTsFK2sIL5m
YYW+y23QZMFHVzbDb9mw3kFXaKbklVjOeBjCoLiicK/4sx2H3JCGTHJWo095X4YDA6MQg3HnzsFy
0i4sBVVg9Lwj84JLFenY2HkgZONlYcUMGXgj8gcr7rsPVfLariezkNemJJpt5TWl0y5NaiTqI4O1
2SJo23FnWPXkLfMy8r802RZQAMeewGvbbCF8dY5Lvdlm1S5rSVql8DQVG5sUlgkjmoEQKgaebKJj
gLltXuIfYxp4AGIKS5XiKThg68iZ0Lt0PoWum5gUMNP1yRZlQUqQ9nxE+cNULzDGfRDwJHLPmcug
SYuDiRXiJjOvxkTldBBeC6iJDWajcyhssbPboiX7OwMkYnuQ5OtGNVjDYvG7coL2huVOfseJMVxn
wrBe6Y/bJ4ufwmUamI6PnCbGuMpMJ766IhgAoMXKvkB56XawUDUJY83EA+hYBNpxHMpbNpXqUIZl
dmmRq9+5Gl79hTsi3M5pVR0nT3jvaEHlJo6GEo5s5PvrxLesfW2UxAmqxO2fI0K5pzuOC3n6kM3P
c2/bG88dnSdad/c23mcAaT8AaEmGOXkrTJzlZEua9bJkeAkMMwLmmhX5LrAaSQSphdo2GJOGJpna
2e3v8qa4mNdW70+bHNYykh2LCNJlVhnOFQqw3tGkuANtXuQhdxe8eJNHElAAi4Myc7Lsg+eW+qiN
ieBW369vHhER1P6Era8nFBa3ODLMD2Ihkyd/TgaSEqzoqJBwjLxWvvsQdubwkoaFs4G8B/7GrrP2
qy1M+Z61ZAi3pR5X+DBcXOR+viMioVsbmLePVhkoqEJem64Zu9bXUKBOajCwonUqrPE8TXl3ADUL
YiIG7dQOjD8FXSnsNtp0NCYMq5gRRT3Kr1FvJIbX96LRzqFI7HTTant6E3owWFjOoCuGHD2Cb/vc
Cr05r2YFkLKrgnpH/JfRLHQAtMWrpX8ca8E5Bj8uvXatE7EDrcKVhYGtWwmnhCxeBxOJ81H2PXAh
vIVUwb90W9n0dUG7nl0gsiEZHnAevJJ4XOnusdGrRQIdHYQSx2hggU9hl64ga5j9CC47kqEke7Tq
hx8+I/5nM9Ty0Aa+2uZJO+xLwCzbuDXCc0HIwAEK7Liz3Ei8T23XPc8QBdLFMCQ1U8nyRbZwEhYx
BpqfRJ0DykVR8uiURfuQoMsG/gjVDY5hbhSPrtFbzzMQi+MQeSqCQ5RiisU2RiJqlfNOqjQH7MxM
LH9LMs3Elpd3E2NB2NkTKRHkUkm8SL4I+pPtqfGd1Acgwl5ZH6w4z3gUmvsll4YY/f3kmIuBk6gi
O9aBFEp8ShXIbQXZZd+XMxgp7pktYydz17EUkVDfrATPrYM2hYOY0dpd54ELbjyx3GNHx1fOJjBV
0My8shzL/v2VQYfPnlF1d/ORs+3Tjk9KdZeVoAeNX6PUoPDGZYzPzWYqXC71HWoFdNC7iBLHitHV
/mq+q1ZQzVTr/K5kmZT9H9Sd2W7kVrqlX+WgL/qOBodNbhKN7osIxjxoCilDuiGkVIrzPPPp+6PS
7ZOZ5bLbQF+cBqrKBdvKCEWQ3P+w1reGjTqrW/D0qk8AgWjWWl3UYFtQ/PuCNTqQDehNiR+ay+FT
MiM4ovEwoIy5aJZEFyebNAWPO2tt2Gjbrj/rb4KiQ4rTfspyxKdEJ1W95sEpOQxVVS9v8lnQI+I3
r2b67lti20Oj40xgNxmcylkGVEdqfUryLP8y2GFxx7QqWk+fqiHEr/ILegPIS4ALiRxEy93lhb2z
ZslRNYuP2qKjPepijLCokapqy7KnuelnxVLyqV0qOYDHwp8OIYmYeChipdrYgcqWCrK3eAbrGz1l
sxaqUWuxq2d9VDgrpaxZM2UHQL1bL0kx5tQ91Fp/F2btJfEwZNKzT6cwKqz7JGeDgtpLeMQIKpjf
PlVa6SzYEolEHucz+MOmAsNvqNT41LHhYxI9C75GoKArrEgFR1IRPEyEfS5KgpXI2gv7jTq19rEx
QEnmTdzjB2auaVvjtAzZf5MMLAy8Km2Y9PflMAyHwYIwCmyx+lAngZMGbBAmuqbdJKD0TqYW05SR
kwe/Xanih3IWvAG6i67lpwoOJ14GKoFbeNHMMrlYRwfENBTp3CyiM6LcuGlywMizEyGB8l6Gr4o5
K+/qWYTn9CDWiAQR+g6YuQFsVYmIb8mTHIsSwZRR5VYC+B+df3QYs7Ceh0PMoZjfQTlrOK8VNunb
TAcyCBpQXcp5isx0pyjcvp/D/UKjPDux0dCRjw0GPTW84VmKL9qcxv3kN84ysKg54VZ1lyKys1tk
oSlcW71Z0q1L1+6UaRUOZjAs9VB2+GqjZqvi/ToGOFooq4DVEEcUESpeKricGex7WbbULHt4aiwT
qQYDEPtBsfxwn5tj8SgaNqAiJJpUHS2WiSZB2k/k3hI0SATyl5QnGDUG4b9lH06uKQvm0BCltmVb
e25dMLFYp3Xsu4kH4gJLu/fQlEhrGwXHHkJMZ2tqasqAKHhCq4tKpmuSB22OwBNVrxxNqeVPelDB
PIW1Va7rwIlQyf/Rn/1JCJYu2TX/sCH+14bnF3E6LKqp6O3Gpk4hnbphwhrraYhCEQDvlLB1Sqp5
u9Pp3YKzH44uAFvCC7pLx2tBJJCYTMv6vjM0KpiJfDy7L3LuB8Ig+6iEp4v5koo/PylESKN9PJUj
TRDSw2FXddkp6KJoWxcwjVJlpplbDoto2OmTOmTg+o2t3g+XbpDXTMGXlioVjJmhicuvJVxnFKFl
vTSlPSxjG8CzVYITcRiI720nUNZ5WPdrjEfZMSdPxJV5P8ebe+NmCGp5P0xG+jJoYfBeZT1GUZ8j
Yyw1mDYTmja+nuzUIOw2rLwFO6vXRFQV4fhFTAMOlTYst4GFLb6vhNzDUXLeY8VqOY6C0SMi02Mo
M5NlFxUy10epmd5jGMTZVWVn6iIiUYnoDtHW5+VyRBh5NTgld6OuEuY0H+LIddBwh/YN+PB+NQIf
3eYBwE0OfweIvzmswraebs1h2DBxa/DBDYG2YFY7brwkg/kISbt47KY8/9az5ztncV/vISleploF
lUmPB2ywFNpCNxER0Z2wg7cpLanbMMXKFbLNERl4GnVEY4HItrj8rgBhhj3FSbPXmLiHWnlT5VN/
BZ7GngcgGJqhSH9LeNYBQ6zRF3gTkZM2a94bB2fUfOj59qEMa3Gc+kp/sBCgYhVii4HzroNEUUcx
4n+V1Kc8IsfJIl1qW03yMiXKPtVCSXB1HRDgRYZktq9ggD+GmNzeyyoL7zVs27h5EyLQGs+SS9Tn
4W6IlPJNAY63SCbPAaPbqtfOn80Cc6PgAORzc1TS21hJu5OcCEgQSmdujHG4+Jneux6NQI1PqHDW
RoVRoSNpIVKxH5GjmF6EmjSLynZectPInlOKqh2C0hx6uExvwiSJWObYAUVt1yCzDasI0o14TxOW
1D5Ms5lf+02Guv8YNH3L5ErDykVgFOPAzifESk2PfT457yiA/Meh0+AEFBpnIDZtfUvaPTHWfT4Q
YW2X9SFOdR4SBnP3TFWRTVq5QAUnqrZ4V4ropmYJ4motLKWWnc0ZwUO6hoM8pwQY1aYw+C0N3Rq/
WDqXcKg6yaP5va9L8/tSH8w1Wuz2MZVRcvFq0uP6nhOJaEAWDKIcWQQm/mbq0vI6G8ue2saZ1vlk
kG7Zjpt8SoPV4PFtaTY+wSAilKOZmnhpKh3YiFFrruWAjqsMIv9sBrGJtIqBSxxp7bH1R7H2kjYg
vCbvT1XMpVLQzOsCIVsTc73mToYkIUd6IRO0bEDrvyafD4lirMUqjPOXlKLPNpn8K2wzq0GxgcbG
t6C16d9KG6ohcsZUDHKt1IRhJwPEKHzqPLy0o2HUmyFWd0XCKLPNrK8ZVDUkCN29FvNAt9nz3Otz
M/43D2VmXD88k6VAG6QTyKUamqnN4Jr5n/8whPIk3hD6PG9DuMA8Kk18rOYEVKeNm4Jovhm4BJZ9
qq8MQrZ1zaiHMyoc89pMXf9BIdq6WZAlB6uyq0f6aeXQNvEYL4gqD1BRlESAk/tWrOjZRbpqEH94
C0qd+D40KbVOSDIMscukJaxdVDbJSRM0VihZDM5Nhtzx99xOfGYkZv7ZGfSLSEloWKPQ/Ni6JlVH
V51fjiBQpLrnCUAhzG3rlSki62vld2xAoRGO9C3w4Lhh4mdTz6pvVezAo0A+qtzVhKE8R6QlES4m
TB5CIeG76FoKbNWVAkGjddSWE4vUHB/qcoDaPcCYAdrNarIdbFB7H5pYPBc1W1ll+c+HxP93E+A/
DxX7L+jT03DS/aVPb/+apu1//PfXtPgf/3F4rQMeaj+NgL///B+mPSnZUDqaxvdvazoz3T9MexzH
aDmlihJOYMn9zxGw+ZtmOIQI2TYJpIyHGc/+n0EwOafS0jVGxwz+iRn7R7mkYlYC/nAPKqiq5TyZ
FnO99MO9l+lgUVoO102lg/ShF9aeyllTjy2jQ12PDmzF8MV/sRMT+X37XYk/D1qGztsxCSnXYyDN
szVr9wFeqKts1vMns7Jftb2I9kq3U4nKZRjWjoRXogQSMTAwGVTs5GuUeTPuUqSLC2xZ2YM1N5t6
3Ut2yBYNqKlpRw1AwhcTliNljsN6pcYnktiy3TvETOEBZpFkzL1tijZrn4Z0gkUeas/O3ANz4MjQ
FZ+tcRgPztpmYLmJ5845m3vovvdLbVl6fvy1HyzjHGY2/bZKw7zQMW1ADpwb8mZuzYc8xVdBhULH
DiM4v0xTPdzEAAo2EpHGBqrIO4KD+Mzpk1yVjDDOXML3GT+HAWDk2wvS2IEMprI5TZPAATIU49nR
rGCHrtHYEFwRbrR5zhDLYLy0sSPVQ+3XnrEUn5OJIcaustASvTlnlUABo8Phy5XeO5jzYAMbGBiL
AOE3AIFmFc0DEGceheRRFn/Rsi796oHdWOHf068jIJ8nW0947MgkpVFLnLZZ2h0ecVpQ+CrrAEKI
uiiKMGCbB7mDRAwllcOpMVEUuBbP3VvMmQgcfUwMT51OoArjRM2863ObaZ89DI+66Jyl1JXqwPWb
v5I+IrVla1QNWZVYOKGI6neG7Dwf9Vmr33cFWkolyQGsd3Fi3CngRSiwnbLwH9N6NKmQ8Y8pCAdr
/pw88ZkCBXSBHMhlcGvqTEC1oqJ7zuGrEmUkFZiD0PeKpR7Z5qHsHfMg+NP02ypS89c2QgmNtB9I
K+N3a7xk/ixvMyf1GiCUJcYHNOJqLKyBTjx1AKd0WsDLa1wNwcpjK3Avrdp75amLp6dtTMLj09CM
XCsF+XhUyn64NWXT14vJKbQQm1oRMSawtBNbgQZSoRd+HTwOJrUqyYpj9wmRhlCOpgWVSXjMAgmn
p2xqcK/fYI+Nr8YYx0+yKwy8O2Wkf8NcwQ0W+DAz3GoIFBJ1LcBAyAfTcnxLu8w2XNbNEFlsCANz
TAfB446Zdt5aV6Qtbi3EeSSb9vbkv7ZxUD9kA8K9hVFQRLKhrTN9FXHJwHCWYfXRY+Hb4W3S1LnV
9yu3JHqSNB3VA2c9Sp9sn8Rx7jurQ+QB+bIGzOkNgKfarLlHAUM3ReD28DSQKfsakIr5wpCDiC+m
uXcttJhVUnXOIRvS/B1xBGErGHd1Y251+dD7vNcOHosWGwOIYm+Ew74Ac5SDoTOJhHFnFm0GyKTM
0kViABdZQnU03oFS2d/AABHOpMQ4R5hthhUyC709RiyPiK2rWMSwIRjFi1KNBvGvYSXOU5gS1qFZ
0Y0kBBS9U0zSZ0BgV1Kir9cN1diA8TK2XqR/Lvuzpd1WjILR738Jai+pyRmLGJUBFagwEQSD25TM
LtCIMvqhrM4ORRKRtZKUUB7Wtjrqya6z/fHcGVPRLTG1lQm2NzYFKy9p1FcC7vyntGodrgbVRrmW
3FH7xLTSpUqRJ0CXMWuNFqQbZV9s1M4E5KmkT7Wt+GoWCjTvHEnWBCMNNJw5XYzQByFck9toELW4
1UOFjJ6uxmDqe/qqZKaOiUiGp8Bpva3lD+LZiPAqs+4yuw2zJ8PF/SFuxlZJDgFe6lOH0WAR27Ri
IkXPbDisk3qut2Ott8q5NHv7AUaUPIqWYAHT6ccbox39Bz/i31yQKojieoockhqIrdtmAb6jspMZ
SjjCKB3hpTeosIxVz46C+cWU9DSqJaLVslHMk1NWtulieDGeRzEC4CfnpcQJ1dwNgnG1QJ9pwtsx
mUAOrTAuHNPDSZt08YKBJn+c1KJeYKTFUDSUlvplJJk1OVZDz1cQDXnwkUSmZmxIjchuzJBRGioB
jTFVXPjE/0xj5WZV0y8RZg4nU08QxTpQRtYZtCuNRq+Xd+lgyGNSkZZg1TG5BNWk3HvJUKPkpK4+
D47W3zRBV9/VVui9hxXmNC91/EcvaMy1VjLRAU8XVN9U0wiDsy7Ji1XZH+zatjSxQk/EtuFANZdZ
BDi0Kmp/BVWEPMW6zc6Ir7sveu1H61Lv1dshLPznYuyhIQM4QXhJMo0KVQO4mlGcVTID8NjxIw9G
l2fnwG6GVZZCY2FdRatk1ob/IMoGf3oi8vpFL+1+NzpBDiGbFY5c+izCXjEPoanMHN2/mRA9Atlt
wwiUtslUvbKMXeVVxIZVtt/vkVTRZqbgIh1FbTfVFPY7qyjTr0pShTs8ufExLRQIpxhk183EKLNm
lL73/aZ89DA7L+sgnPZhC+7dmK17pgenW7E9eakj9NXBbPGb0lFxeQShzz3ZinVmsJDtiJUQq+HT
I4hhRR6d2Tj4zyviP691f0RS/K9/WzT/V6yIEShQnf4xcXNfm9ffKRXn1/Tb//xvx9e4Dl7f+2/f
ip8q4e8/93slLH7Di+IIVUW/J+EF/+EhkToyCSRFKisTKmVb/Ce+QtN+k+qMNTXwn9iONUMlfq+E
7d/gWcyZttJhBDdTL/4JvsLg1X8ohPGgOA47QlyolqWjaJs7gB8LYjPvvaAyMuFafbp30prIHTsB
TFW9NDW4CCFVly0qTvOZfWfjbzAZATCeUI8ED15xtrFdrs7Ey4ybKNQRxhF4sWzK5jbitFzyq4RM
5sZnVtLTokXJRMBfPlt/zTvVia+9CXywG/d0BfoiAxiOXFNZ6n30Pd353zahZBD/+lvaBv22atgo
3Wzxy28ZEULVsGEXLsmqrma2ayLNsqq4pRBd/nAB/Em7++sr8T1rpsXCSeM/QswtzI+fJ5sBg8lj
Cs6mYVeofiGR8mZscrdh7vbXr0TL8+MvBfBEzM/U+S+GyV/mFuvHlxrRBBLRXipulPjJUoka0D35
tEuJsm8IWkKFC4utQwKYWF0M9YItPIj9bN0bHAp+GcAy7Jvt1BYbnmXP/EuXLEtPbUzMwtixm5tA
KClM6yz5ChdH5qqzbFkOo+cNUC7X0dchK4+jQBuss7lwCYwLGVK29c5gJ75skEyuBEeOi/D91eqm
57IMXxBoUrCw8P+bj137dcrAp2A7gOqQCOHJwlr884fhmTLoRkNx3NzGBgPHYPJLWN31O1ZfvHce
lpprkVqvit0tif5YIG8gFqpL3xO0uH/9xeiz7eoHWxbfiJy7Xgz+6qw10n55L2MwDOS3MbJIGkzZ
tsEgsSmQlSiM+fAFJl/hfgM1zDe1pm7AV+Vrs8MISB2aLFKHHqGtHqIhdJEnbYQvX6fIf0lHbT0l
5v0/fKsAcGyGR/S0qpSz9urnjw34qk2hOASrQHjPsU8ailT7S+BY0HPhKRZNeKnJFYwcazsNBCiU
6pMSABajsFigWXIBvrudNi1ko8G5TwJWONalZzG3+Os3+i/fL2/UMW0d0g83FdKyX4Zmpl+SBR9K
ADdh8hCiFtsYRvVGz3HTm4SremjZdcUnuWz6sHT/Pa6ml45EhREgeVv7f/Nufp4eSB7jP70Z+xff
nWoVWpLIxHM9FDHAkNnda3TRxoIp2Kb+25cT85384wU1vx7sYOYVfFcQP365oCRqNRge0nExtFJ7
+KxgsNm6bdpzXYgHzU8I3CSamtBB7C2VVLR9zCgRAp9Xr4itSChPsqvXmkufFLY0qi+Y1GNcJ8R+
tp4zrD0zvCvs8oXO6FuD6UoxpmNY2sKt/Qq7R2Q+FFrGihTLBQYkN+Vydnu/PTChiJbkzhHclgNv
wJiQIrEfHgunrrcNhT5kVWSbUMHuw8JkvaigpmuM6favr44//Xx0xkIcY8iIORJ/fhIaalLnDd8H
c4bVJGjmxbNIovVfv8rnM+Tnr4GZFXpElSkU57L5yyliThhVMo/72ogkpFNAD1PZPQlM3UuCmFo3
zsd9QXBLNPSUjdOuacd7Y9SfPTut54zSl8qDB2DW7z4otUyNt6QfHYak+TLkyeav36v56zNIWj+/
1/l5+cOgSyVBySeyICYL2iIhBKolwJGlGqVXj8Obu7zrXHb/IUdxwJsD7PBd1+ezJ1mySlPOlqiV
1TCUxjaeIOgg9s62AIfjrZnZHpiCke2f2VbuBEjjqe0FAcNlc7bqhDwn80YUbc3jg6R5tqEvmQ/U
w1K70Q0mCLKgqHSsTSPPRQUhs43W3cXKLRaZQETQRK9egEg+i9AqF6nv70azfdKhvLjTEHQfadHN
CmK/Wntt6R8yCyZOHCRPf/0J/nyQz/c4dZEpqI84xw2Olp8/wCB3QCCJzHE9gi0ckmYLvma7yg6p
/fsw+d9WJ7/IUr+/FkWJxCuMLNb8RIz98GUxQmSlbOSO2+mTsdeH0aeTarptainDM/48gSsoXbIT
3QAXXAKVrFaQeBEk2T4TdcM4ggNoXWfStmkeBbeaM/7Npf+vN5jEsczdjGKXO+zXKhGMO9tWJ/bc
ONQxfjVbp2So9PWvP/E/u7/gifF8kzOxDZXEzx85bkBcBlbiryI8s37kFUQCNz2O4jBGDNNsWBiQ
Jlu397WsCDpJxu6UlOZj1I93Zm2sGHKJpaQHXpUTKOmyCrMVg0NIr6oX7BMFBEHlSfF3lYfOu/rl
qWBbOBSZWOMVZ6Pz87uO6e6QMBPwQUt9oNrfxZ4A29EGK+rqJdm6Gc9F+LFIQdci692EvzHG5d8c
SfOr/PQupE3tY1s4wjnKaS5/fhednRL6hI/WTQv55PVzsXEFpZI6uWtkzBrHFtHJ373oTNH7l1e1
aG8s4XAuG+Yv35gDsp1oTbbWTultUh29ByUl26UCE3FjORd0GNdqnuoUzhY202sUWq+WM7hGLlGg
KHkOJCxdVpF51/j+ka8XfkT1N5+M+JdHoa1TkZM48Sklp/z/+aPBl4XfW28UF4ubG0bVxiOVGV4t
680e/2wVT8nBbovHLDCxhU7WS51Xwxp+zHM1W5ojS9zDWf+AuzBHSq79DkGMEoe3ZB0QPjJ8KTOQ
bEX+tRr12CU0YbrJ+SeNY+xSxM2b0O4vXQsjdWghu5v1N1IYLu0onjVAdvWYrbsqXucA0jKntJed
gZvvr+8r+ScfgEXfISmQubPA3v78AWQhzCUb3aJbd/Kip+ZdqGYuUbMo4OnKghhheuI01YqZ0WkS
KpHVap1tGqjFTdXf5xX4LjXNUCXgNhx0qMsNaCs7Va+ytGDxOXW/0CBAM0hp8AXykC9h4VQ9al6Z
xkfpE7heqPA1IrV/tXz7oTOcZ00PT8A73DjRd4pTfIMilSzTyFuW0sfCNb0HEcbMVi/PjFPcbiCR
SE1vkgTtXRQd4wTD11Car13TuIph+Iso6zdNY50wwm5Kk3z2MOiUuXrGRJoZ+moA0VWC+XB9Axum
PvJM1WJrbQx4TxRV24Pi+AoA7iZPrnJyVmHz7W++hF/vFJsVO3e/pDHE+/DrU6K1Mi+TpUEJpy/L
aUtCFWZ1UFJYtL5/3f+vU2r+f6J5WBqF82dZ9+9nMfvgtYqD1+z9p0nMf/7k92mMLX+jjWAazHzM
oJ3QeE5+30vaxm8G2TI8xYzfPSi/G1PgeZAHY/MAsRnJqLb+xyhG137jtCKXxpQE15A9I/7JKEbn
efnLRcI4hsvExg4+v0e0/z/fqGoKF9BTxgnQwplS3lrZvVN+MZzphl1ZexYKN0wzZasKCtRHbTlb
v1aKb1Ftn8wMwowt+2VTON7GouB7zGXzOhUy23Pn+6QHlHIdNnCYy4gtCjzg7IxnnSmPynA4Gg9k
uI9ZE4PWTEmeFsZ0Zzb6Gm1Ww5+ZlS9ZeVE5AKFUoZa2p9TchCK5h5vyUWhlihVhULA1mjvVIZlO
hXE5TpIkACjjy170x1BpX3OH1gh7aOIWmoN/k4ntkvm57ipXu6quXYVKkOyHAcxCumFxjMNTIceG
3G7yFdJTmeCKI1gFKZQM3jWo2qXfwu2wscfoxgqtn1jpJA0ui+BZUVgPJI4dnSq9aLGyOe8BaCBn
CDFGh1cb9vbCrtJ9M0hyTBr/UdhXkpS/wthEuoyoVRa9tvLiCVZCkV70vAtWYujCc4rQp2+UAdc3
ZLSkrTcCKuZabbQKt3X40nEYveFVPUH+9AlOffDMdjoBHV/WDAKWFgOUQ1hmex0n8g3xW9056LbQ
cJfsifMbm9ScO6IR9RO5kbthsMXd59/Ky2A/yAlfUCUsdgkI7UE1a2vDZCGSWiJdB4rh3ZFobizn
2J8vSUKMVhH7wa4rRx7GeQcEgAXaY+yDZx8lEh61ah9Hdqqw4wTiKSXcp4qv7uWY3yiiNR/zDpGb
aV1QDh5FpA7AB+qrb5fRw4i6d4/wFrpDQJysqKCzOU+GwU4E7a/zrqeaS9p8utDawD+Uc3wkZAfE
6Rqis8xi3ERKY1YxKIxaxQI/Sx7DcK5Bs5zNwXmaNJNVjMUMTSEfUvGrcjvoCDc7soIrCJoCTCHM
aazLRWXi4tRzcfv5P2JEKw6VgQVuY8fnLJjSFfKz53GotXVescxlU/kUa6S0jvhMDgOsbBKSx33c
S4AlUfdaJBJRGtnmxGZEdzyxWd+NyWNSyZPXDOMR/Tp55um4Z/y/G/1CfWkw5JvqYN6oTUGNZ3TT
hgZaJdcjCgCB9PkGmSx9O1Lu1jQsN/IQ/g50ElG7zKTS7hTF2PexudIsh4WAPNY1uiuIMggJYbn0
UQFQtsH+6RNE42i3SSsgLfiKDqiTjU0zeuUCHJeNzYpkx6CZree4GLZpPF1FaxxkpxEbA/SksugD
FW47wbvdqPUs0230LZeIdox6rdkHcXys4AUSDWcG+zmy+uBo2drS0mGrsQ5aJW2bAkO7yWIN9ESa
PJExLrYlrrllVI/jXWMWxNP5xSO95QbLW7II7KB59Fi3OIY/rBH4OCj8p4Ks5SFcNhlZWWma9ftG
rxY4HqIbW+AlTdriYmjiHsxhCqhhFMj/ARERRv2gBgS8WbqTLqeUjbcxx8SEchvYlncgXaM6B4bi
gfVMVlpVHwNi5NmmmZtRtbOHydCeVOTAZuyxrRoRGregNRFMt9PeSrvuwK6LyIFeyzeJJp6KIepP
GY1HnRKvLDyHENsNrhUQ/Ymq7hpZ6A8adl+uNPUQ9KOx7kT4Pk6+c5JmtHSSNNyR1VjtCVs8qmGa
bEVkOnuDdAqv65Q9CGF0sj4GWSsMGPMBcemgO5w7axpdTYU6YZeFOIexwig5nbmW5IBCgoiijU+C
9SM7xZ1GyIsxaMExCXmSSjhxuziVcDnjbGXSjZymUjcAs5Pzoz/XcFnxp2tzUqqFDL0FAg9u95zK
9OxEkdwqnndWyGY5d56DTEtF+o2128uPdQc/VcOCNHnph1YS/lApu87Xv4Zlt7NgLFUB/pksP/Ap
vBYl54CtKh9TAxAD0w+c+9gdExztVWG9V2n/OlV4ijGTXIJ4NJkAVJu+xuTP5fMwGHCEmiwBYAK8
lSXsMsjir8IAHMfj5qK2xQOviT79pegrfBEgjFN9G+6jcbptYAo4h1GrihUkkq3vhJui7O7Lwh7c
MZ6K5Vj5hItO5g2NPVnKPRIyvYeLggKlUGJn31rKI5nT3oJtwcavxK02aCz5B9VH6EGcu454pONg
E164axPq+aUdO6c49e2TsY4VEu9Hy2bURiI2CY4115dVgieOqr3EZwUnmwBO5t9gALEAaIAHLhpu
nL1jVLehPsmtF/SbPDTv+sjrXyT28KEpx2uUEkGFmAmRqgDUopqNC4GYZ/EDubWIGB3k95FSg6LB
CbckmV51TbNWFlM2dluvx7VvjusY8wK/heffTfhGKc8PQ+E0F3jN2qrVQ3OuhW/aGRGVmyb57MpI
WO0q6QiKJCiHryI05TIw9H45JuElZktOVW6ug9L+lhdwL6aAx1Sa2tYKeaJCqLpCv+eIL6Y2aac2
CnRkr4FzciKwuDA8UnB/QuDmGCJdoq0ZbBfLbLLpU2sxZHZw5zVITNJcM1cqbv29o5GM+tRZFngY
Ytn7EDlyajrwFFuyZWxP55f0cqaXyKVKNkq64KHYRbdtkmxzdOehb5RAhaILYfGlW3NpZwBK2qCu
XVrplAeJw30QnMYEOFEO4rA25aWJGVKVJsws8KTJEjBglW4bHS6UR3aahn1hQa9lAMOJ2Lc7ZrWO
1cc2a/NbPeEflYBVkIhPbmP3S6yCBORpucu10y3pU0CWY2dBc0GuxHST9BksMSs5dhxqcfuGhaFA
gu0MqO+hdSo3TgTSW9OteCWMctxQxjSLwlIvvtldHa++Ui1kxGgjEWFlvzPw7i5JdWB+okdvJqTc
LMacm83q47gDX1t2bozC2MzhgkkqKX1VdTF+HHFX899e7W0XlOUZOPNbQS00VHKf5wKLTRBdw0W9
xZFMnksUP2iFtbVq0ZHDhscSYDnxF9q4xnBIkEJUbypVMiWMLWupgCNRNGKwBog+mRI8UAO/jR4P
9gEPoDQmXKaY/fAYQCAA2BTrqIdgtg8IfvRkTaQ72afUjQziQKAcnRRsTCqzeK14/B8NOovV4XbS
sndTbaIl/LVgD2yREhGToIqUT0W/Uo4KQo/yCh4Tmag04LKO+7LtDmrT7a3kLD39UMfFPvOtmrl+
/KHz6bPYXfW4EfqMoA8IOdHCcqJV1Q4YAOPkowtQvjV418BKcvYazqV1ymtTOZcYyTXTcvYk06ab
jqOEz6w/DaEKqrMMHVD8aIq84I0kuBWwX8pePT8On3E0cMR4HYnBFNgtVtAcmjGV4TR4K8LrLoVh
orIS/gfe+5VPHrMtWNgoFT9jevwMO8pL2RcLPxhWVXPVpmlb0d+rQcg0EVyl5mQLYUQfZEru8tQO
l+imWQkad5+/HimBSKiGLoIRV2whfn/DJIVQXqIMEoxootq7eEOjI5XQd/3k7+WQfeS28WgRtIjw
4M1Gn7YEgoX6YHgCCPuCFWnT69Ml5aLyZHYMqvQhJZpFMc8kA93JTuEP1O/MNvqoWnuntuU1TnlJ
R5k2fIoEvvObiVaeIZR/NFryBhnuY0raq4rmeVH3W6Mw7rLUu0xR/FF14yvZNjgSMudN+t7FbM1N
wTAqnADeyPToJ9GbCohqkermWavFmbHDpUqxEXXKtyKj6kxvnEK5hFl9TTMfV2T01hbJWyskmOzj
iNyIe+o2tvc1P4Rq9W7+TYkxeCPb9M4rrF0Cih/r1zcsUBvU7ws/ZqdijRyT8+s7FvopZQqXdW7v
Cspi6ticUQzUPplUG1HIN1C/3O95ec2y8I3YdjcJr3qeHA2luBaDdofiZoU+4A49PqdVczv/emWZ
fDQJCXYVUC5USm+Z41y8nvcOMDSI+3tV5Gd9c/ZHu3Lpp/aovEh6Z1jHjp43WHCvzLCe3Cxeah0Y
qYfCbxjDO9pCggrrL3oJf63qeZTAG55VZ5yUCOOWhBwQ3xZxMjOc1kT1NpTom1A8+jujX3a6xooQ
gTfVDpuGsXrTsHZ5DdHePoafhePJ27jQUYu1lDqzG8kI1ZduCI9DTPJ1x6jGzdTgay+d24kMVmvo
Idtk9SoapnLjxOFXUU9ib+v93lSjrd0YdBvJl2Ak3zSLakKOU8mRUA3aKXEsJJXBplRj7UQQ0Nlo
jZbgMD2iA4M2hpKsdJWgJN8wxXYt4KEtiXFsD3kaMeqDz0fJZO/Krh33lRGgw/XCcN1FDc6SLprW
4GI3nFftekRYfyzC6VZrBm9jh3HpEu853Ea5XI8j8iKijcsD0CL62SmNn2mUe6v+aiimdeM0YIG0
USFkeqgIswf0tvTbuNwzXBS0EQ88bq+laIu7sNhHfOTcoU63BB8gDwHdUaNm6t6mfVBIAnUbJ+GX
F2iZdTXIVkZcODszDdG3Kd2xYBJP2TXG0IpqNwMac9vX+dYp+uRZb7N9AjLnFgLmpg2KwLVG+QQy
TdtZWn1n+5C1cwpdta/ChcOXdGA10x374n9Tdx7LkaNpln2VsdmjDFosZuPucK0lyQ2MZDCg5Q/9
9HOQnWNWlV1dZW3Wm9mwIqMignQH/Mcn7j233eAB8Db2kMeHIF1aaWccMZ6BMGoVZYVdRVv2SuzN
8fsFbhOH7aIjdG4WOmUHGQzfb0hEFah4GJP5qhjyxK1hE574D7tLV3XixAuLtKUDw5IWgNPk5VIb
jyQ8btKQtde2JGvdIbY+ViV53vdPw6isp86lcfhIun1o5uuuG4pT49tPPyJ9axjVcFs04QtvGd/f
M4aH03RfTV3dYqVsroyGvgkrKPekSbB/MKgQzdj3tlbHuxaPeroiZKVc2Q371RyZxUFzyk0UdNHB
TmJlOaCfQ4+Hw8wA0b8JzZogJNOX1oWSIxExxQZvVnjLQnS3FpndRwHhUAnMqydzW4eFtFCl+Gxb
qbOQjCDdFxO2T3HA8Rce7nT2iODuV+m4LqMgnwvS6y4561kd6JIbMy45ahWrSS2Wd+H0RUqzHwOI
0EqHcL1iOA/KuVaGRZNL3B+9Fd4ZQUWsYMpl1ZizzsmGlZR7yZrYI3B4aNcqL67PMCdmJvCMvac5
rEFlEGmNrTySNqzmkmZ+9oNYpGXR79jXYACri3QZmVJ9wWpE4F4RFaAP9HmuD9Z87ChDitpZqD5Z
35PTsCNldC5an6eh3s6SQF2mSf3QFF+a830PiuF7rhhaYgGqwd6jZeQSKHK8QZr7A0DS/ph+IdJ4
wYiKMQzl1C0Cg8RJLn+GifRI5E5f4GzPRwKllAOpt9gZvcCH8xzIx05mONQH1hsH4EyPFXvuEZO4
S9uRTM2oIlRQay/N4DF+M4KblDnW3hLxr8iHeVuwBfJRkzJ5cqG5LGQYM64CYnvKICBbJpqQd9pS
tb3JsFMPFwlEncjl3I1LlLcW6kI0V5qxgyAMNbQ4EaYLz2+cGDXtQc2z8J7b0rqT4bCUTBFnCVkC
O58wk77CIWcTWjAvIydfm9JwtjtcgRMBo508CI3dwTDtnyHa0qVSyUxOYrSrdVRLWKXKd6OKfFYA
IOREHC99hlfzwSayTxSmMh8k3vtQ8mMItt02obU5BC9ALNrKJ/ko1Znud10RryyQ9F7suc0IvoYr
v2Pi8nJaUIQ+TwAtLdAHg7hbBPgpQIeM+UKKhmrV1h2TJ6ecQdoK12pKJWV76BhHaPMbG/mmkXCm
zqoBDVPdI0K2/ZLwRcj/8Ao7lGVaEq5yvXWOf3wxO0UlOayyXaqbco7BQszlFiZkITsgfAIH1Pko
9LVRJrQfGYXmsDONYFyjgSDsJ4wOjizitdmUB2DuuRu0YCLKic4IxCfAEHpEmG/uTbz2kWe3eEWr
j77T16kiVhqy45kEYJXn3WmwImT2xbcyhv5iksdIHKWulMbGyhYk6KbZMKzJ5n7ohHWwJCETWZLz
s7CsT0LEoVsR6rmxWhluS5nuQp5K6zEZvyWpcngotXym+EDudNuTKbyGZ1VP3MohyxbcDKgz6ry9
V/R0DqgTpO8815RkXCgOn2uzLgUnkJCWYa7VLg6PctFBvKaoS76SxqDsiQkwAle4DO2hAopfcNXK
X8IW8T2R4yd2r1Ur+vzyCuOipffHnJHmCYPbwRimNKJvrYu57YD9z0KjQIA28vlplZAzWNHvpAy3
C6yQzcZQ2q2FezwJmruiNJ927ejrGrHFvAqGE7D0djc0lbK14uTQ1Fa0SacIX9xHztnS84vSVvoq
Ffm9TBjQVS+E4tWaHBMSIkZ0MsYwejdzcg63Isy2pUjpQ8BR13arrrIExaJRoqmfNgBrc5QWmc/0
Q6jEMzhy7V8t6VbVQ8MMnZjSyqoO5DiCjuxhGDd9qsCoQalrhNtyCNaxwVvQZWKvSITC2Bgi8H20
OKyZZhsDrxbhwnpgqsmbfYaaTbMeXthSW3AVDJUxi9ibhcUIGxrdgPF4YZnbUsuvUW0ZmyKsw7mj
hYeW4SdkHDELRGXgp08/Le4LtuGIsDvGmxBjpJVKczALJ/VCPQLcZbwFgzVlGo4i2EEW1M2q+ksR
zYvg5PSaR72/inrzl+2HhAdk3DrTyGVGMyY+y4ZI6z4YfkdIwTHUgwgwq191Te3S5sqiz2Rpn4DG
XdejT8pNUNMpJLvSjNJDh71/GUDkWxay8ZWxnt9z/7Ml0IjQyexTnibjPu8i+nFf02dJK8MXoSQy
QhSiMF7XZMyOR3Ib9nEhFNLPQ0DFqWiWJN5mC5loyXmgWkCEOokCtSWLVLPYIqvIjkZfa6jRnIIe
vdNdFG4MMfqh3MV27m+n/0Iq2e9V26DwrFKDL96pZecAVkNLF0FIqRgCAd1gOsQroI/jBHigGaR3
h7fdzjscqzvVB9Fb1iUP+Uz96pHXM+C2ydGJMQKlAadlyBHJnUT64NCka8tWl3HqWVAc1GHlRyC3
WjYDjZW35LNC+wYKWO4bwsA9+nmTNmKP6+c3jcCwVbsASsIQ/mIOHR/tsUFFkAUOfZwerUeHQgMf
hsrw1/cWSWIXq6h2bnFr1ctES9/6Qgyu1ZbhvAACQihJah5qDOAzPWxLLgZTAVYiNXRDZdX3ozKl
LXis7OmZkVa6pq5+G4OsnAsCyc+mBxKyDrR9auJoLzIF13IB2jkk7ClzCg4YXV9VBvSEqsPohRWQ
IitjNKbL0EPjAWUQU5lilZb9T2Ek/s7pICkqTYLIpmmCPUsEwjSYnC2KhMgKOwdiG6LzX6sELfC9
YrAoyjRH4SZhmc9pPqBLcvkjITnHVJQp3YNnMU4RXbnTrLCbW9qguG2Lbgmood2F6toYKyIg7eBA
eIi9jvUGWZKCRKMZEdPqIxUnyeCuKELUmYx9z1FxLD3vrJIp+kLlv1dxWYMdi4u14+2wV1TumPnA
B5RVbpGZ3HbhEmLZzCOq8mB45Uv3mdOxNju3eIrQS8by0SK6Hn79WlfIgCv6Hgq7ymJdZuAIDWoG
QosVQj985U7grNPGWWdy2G9KEu3oNMwdHmhzR5LZTx9345WEIT5B4y8iu/WHHgY/ZSCvQUSORyOj
aMPLf7J4Im/iRF+iL092JMFPk0NppYR8TCwjsdZkZz5C8PkHLW0hz1C9xRTnu4qRYFGZ1cavtWHb
2R0WQoxnQE3syXGBakKzsPu01FHsNygn4hp+rSCkY+yMc6fBf7ciaoIWnzEQXmleGM6GnPmaMFIQ
WD4LEiELe8Eys4M1emFtFm/g5b18UUXoLVgrZEa+lsziV6HV6SqN1fFm1NKygNJVyn6xqbPcmkM/
s8+R0ruKAnyZTNfUTYTfrYuEUTALVDAGcX81heB53r4a2E1vagPFPsKBVgslfViIxOeQkkgySAYG
4tpXXQz9cpA5DKxpPll7FSE4nAe1xk0WpNvBHDScVfXvVgdBrOu2vzKtqZ/yRLuWqa3nHYeurgza
KQ0TnpdFMEd8gd+mIikgbYONpYSY3gug7KDCDBcp2E9e14TVwn7bsP09sDDZkBfzaShYleqGpNM/
blgSqFaSZV0Ti4lmD6Z21nKPBf7GyHRkJa2D95OoJH1goDYE0o6O0jj6ps0mOL8OQwLJfLyw6HyO
ufo1luZOrIih7pZ5sRcMInkTHrnunHpZ2eg+43rThGLkqBBQmyXhcKxGCps+CmIBBPw50j7Isjkq
UbgeJA9uhsD+HobwS61HcMdpSn9e/gZiY+s0bM5U6ADk7Tima0GzR7SvLiW2KxK1mqPY8PMkYSkm
kXGgFsk+geKzlCyO30CmbCXPIl1Tgv5kko77KSqaHZPHm914Eb32oqyLmhtYWTvkXCH7cj4rLWwm
rSDmWZ0nL557oTfmHCxbt25wx1R9KZ0HqbqTtCGt4LYtLXrkTVBDrsEetVeybVQj1UzNltKeZfis
UHX860UZskkS0TwLZWxtk7zG3AGsOhFmPPd8yCShMkBsrjIeBrbylcWOQBd0bIBwzMtA2pBtqy16
H0i9QlDWvNJja4uLYZ5UkYkZDF1STjqV3anNievIIDpg++i1zyExWK2HRTx3LGnYSVWHH9cDEk9k
4XjwByNfNnYVXvqyoAvTLawbqSEvUz4yVh5o706mQucP8jfZa1i+rIXkN++NaR3ayrH3sPYIcJxG
57n26eXsQBoFcqyJ+z7X/Ho5duwSuiGut3DtnHUXsFLSYQ3yGvpTLZvdDYrEFv8DXIyC6BFYK24c
VykxETGOT7v7lLPaWLQDeQwl3HtQGi+oQc8ugpdSmDEzCVObR9Jvwx+PCllsm0T/jptfGcvtWvd2
kQHlW2TdcsxppwfY06lfpXv51VESItVbdhOBcOSAahXZJ/0cejs7r3ckqR27+wqQSKXdqK+XeerL
s7auCAkII6b0eraWCuecfAyBnG51p/2yFRQAQXV3iGJaBibbdllVwBgHJjiiUFkgcqpng/PdS7jf
SsuKFnWirzpSLBFLmbMhiPdYo1EVmfK6zZY6eK5ZLsghNsdvxmEro5fEOuakLhx0D3rvndK6Olnm
xvQqAPKq+d40BaELlfSrMb2vQYMHrkiFPQ9s7q4+vEFbjOgk8Uz6rFMlP9oOqriB47+Zer+osmKJ
3XUOQIFo6DB0CaIOl/Fo7zSWLnNbb67EkzNqrCyVeqcjRTLrLoISU23qHi2WkJEP5nxpnHOjSK9s
sH8RAOaWE+R31IPAtTSa88ReeVWNmbWPNhCHppms+OnYBbnI9r/TCr4aIZtmuzNGA8qyvpWc/suJ
Ld6dMPrEhX0DDYdvGDevjLEcoDR9//TDB9qwaL2cc8fpbqaHPyGclB1B1LGd66t9nVbQ1CpAnZod
qC58j2FDborC5lHjcHXsNRvU+qyrsbXK2QwgoAh4ZrRp6gL0F/uagIuw0fQV87ATrXSza5l2rmRd
vTqAbORROXZl+4MyzHZNpSh2hu7hIhrhmGqs5SWmEEgvVO0NQ+CGLZlyC8Xdloln87xurmqivOk9
Ygd/LA+2Y6snLB4MjwgHlyXiO3w/2luDGu5FL2PWhhnkl9JejQEH9FpjHGXkC3ecmXNGqg/fhiiW
DOIpmcMn8CEeEwo7+IUgemBHRCRcRuZl9Q5hx4diqqS0GZW2LYP8apPWu6iqInIbzZOPJLJsTa3K
Lp5T7nuBCk0uDfnm25d6tEJiOqJynjftcCOYCrLfctSM9Kbp5j01nXYFN5TKkIGgHmXOnqwWe0YP
kyG8GLR1UJtPOUeO4OsVhB1YmnO9z1k9OB5WI/xf03O5XUHAFAvhOdlCNRprwUWstx5r61UcR2uP
8HVIkOlJzUllHcCiz3RYcMuSF7xV8s4FOqzQoST0QB3Bp0mqO1wJES1Yfp8AEVgzUZBAo0s2Wkuw
b9iLexCUEje07uN9LOwt/nYZur4HQM+UUfbQ7/mdqjPCTShf0K2c6GOChIkECuMGOLzkdgIBodE8
yAiwVo4HeFViSjvLWwSv4dCwr2zDYVUF6SnoxuJUEMHW9L1K7nPMkky24LqDPv4wym9J0I6BqHA4
mwSrmIwQhS1ZLb88pDh8kyrb9H67IYmp+PAsVn0Zz7gXbCsK05AcI/bu8tIMK+dBD2vJhmDmr3qu
AnkC2mlT7EPWeIu2MeJ9TCb0PI4FPO0GEXWkRxe/a+V7GdWHjl3dti6dfdf3wbkeIBzgin9FiWt4
Y3Aa0H1CKveblWFp5xysDQoWrgUW+4mNoIsbqhwAnFUylbwQe5SGZYxfNDFvYDXloyXaXJUIgQgS
hAqiGMaNybbabRgnLspGNtbt5PVVcqU/sMi4lLgQDo1NIedwQiQDP2WR9xiaCXYMNHkdZ8VLU6Jg
rxDbsIjRU23B16JIJdbPCks+yywHkS9ZKyALwTHNfjU8wX0wBweanH6OvMxkFazmcGHiP7/gSs63
6dQp1Y22As0fHFpvHWbeRkbHQKaFtK2yVlxGc52ohnz444tVDvOwc9Sd7AA5jUJvKxc3s89D/mHy
trR2E+Cm3KDDGt6mZgWIPX0Sdj1XKw96a3a/giTXZtkGM0RLQoDuJh2Bha1UlHNyNLWHCjN0GzoV
Eo1BjpaVLbGVip1HDklz3TX+LpZTZ8+nN2MZ2sEeTuxsa8rEF2epAAfGPqFQWmWTl8pCE13yoODI
z6Oi74RF/ezIqkryKJGXArMOMMZSu9GpkSVRk1MVmhzbTPlGN1PJ1BrKAKav4++LQo3wHyjpEsgg
El20WcMYxIeeZVskmdm97exmJnf91rEq8ngEBhxBigsnWYuYLP60uhq31gCco128deKcQzDdSq3k
IhCz+dBEdGlJeko7bhSc10sRKTcig5yHU8YdYjrvW8aDhLXR/0Yp85A7K3n0eFvpVSnHB8V+lWP8
KXIW/8y2oYgweBZplJ1iocpLCWHRQksl5CIyagDDV7z9GJXdFQWRvhJBwarKF/z7HYpA5g4G47Ao
cHOpTBa9ruNsKcDCJr0mnRoWM3OZ+3kLl2LHN5fORSZjMaTIINplpWNgBZ9fS29+S/mPGdD1crKm
RGHLM35LHMcCKeOoMoJ04IStAxTMDFZzVCmeujQNy2dGKLaiB/9d1BbcUmtZdR2zhlb9iAtt0dXk
pagaNgwo0X1VsF3Ua+ZsbDGhvnJqTwtX+1jU2e8hzpapLSAhWNk35eG5hjU5j+K+WgTCWVQknLAU
Y7+laMEnuz9KcT246tPm3e6jLQoVpJySRshoAhjDp1qU02gfpF+JyGZOxD57qE5sgvpl4+NzF60m
3SWzb3gjg44BxFtSBMk+yp2zHncLtbM2imJr78Jk99fK9edQ2v1OUrLhxE2duoHZhshJ0GkG6Kr8
Pln8ocP+n1ZH/5c29X8ws/9/pKHWAPJjY/yv9dO3MI7D9O/F03/+lT+F0/bfHNVGOYO9ZKI2Teac
P4XT9t9kRTZxJWLa+eP3/59w2sb5zm8gasbUZKgWWus/Teyq9TeU8Ig2GUbIeJ40+7+jnP5PJnZD
1/ipVMXBHoo5z/iLwQFYDEs1e1AYGOa+64nmmhjZSdCHy71LpPCGg9Lx1Csi/EVnYLBgWtZXNbMW
K9tJcJfnwW7YjNn3eChv6a14dC/xMuRwY/0q1fLuaWT2GLBnw/Pl797i83/4c/4XxudzHma1+D//
25n05n/noMFG+pcfHXX53/v0ChMBdFVow7oL5T3kjb3Qu3glhR0/HNqmmMCmzJOoiAn1dX3CMKRm
1QbD0WMZqrXqMVaNU99W/cwsnXQhM0aFHL83bHMHZgTwDcQZ2fD9mXpxptTGODEpGlg5Ff2cuvJi
6wzlQ6aR8PrI+wGbj53C/Oprc+IiIQHxdIa5Mpnd+sDoNnSMAlhfeE1s/dHSxPGuf0mIz1ewksx1
xuI3qPTIzQXDYgPI20bK5aWS+ClaxOC7AXuzicsYmwz16gI3eusCyFyGGudlrYbNhdysWR6k+WrA
6XRMjXbHpjrdGPCPrRLPR+LxEnpgLmHcuhxEX7Ftq65lm1/AtkjEwWfl9RQ/8OGpF+rsoCWExwVN
x8sxut9SZQ5LS24CvMoyC6N+fvWjs8mlnS5xxbW2f5lc9/qFreeR3aqbfJCz73Cn7MeY9ydui10t
cW0kqDwzaSwOPBl6sppIxCojf6ubfrQJbemsyj7VHX2yniUkMppMAvUF+OhwGVnNd0dHhfuJ+7Bm
zK8GebfJcQoFdXqUK3NKGbAOqcmkkll7NBsNRERjnlmoj0qmWL60NBS5cNEtPPJLKNRDW7+aD3SI
W9TNaB86O1+R3i5r79BU5WEvvYnP9DP+1I2ZvKXWfNNFRiRuPKxrdrKLATkDSev3BkGfzaGumaKa
G06xKx/k8V1qTfvN+kypX7qQL0XYLxMU83g3TfIl8Cztm8f0NvmKse3vwbvz5nzjcnKdrt4E9/Sp
nfQDYwhBnmh101N213q8z5TomNgR5QrjIf2JXv9bisRLPAvbBCoq7G3bwb/yw8mQgLcP2QmLGN9D
3LvT9vk1aCb5V5TumCxJb80z/YxUAzTRW/uWVgb4c0VrZ8Kpl1GL6E5rVHd0vrzGUxcwlQjiMgM3
LRVQkYxI9+VRVxqIa2KlyuE+JlGP/VXyzYxK9Nv6q/9SvtAWUveYROFA25KiRXes72V2I4fhO/0M
Px39u4qTVXmV3rpn/mnCcGbWTXNMMCKPWhrxADrQ3JdVBERqu4q1BjwzGYLEXly0cgqZzGjg4/cs
RggX77B6VMMpOxf38BqBUauRYiKffZdO3sWyV8R1sgwSYVFvuCplgPyDdV68H81Pw2vEossaeUs8
OSZSz18ZTGLWYTPu0aCVlZzsi7V69h/xo3+JB+3MpSWWrPKW5Vbbi+MQoRtT+qZ3VWBkAV6K/o4H
pFz5OkFDWEwx6bJS/Bph3kQjk93o1PyIjxrvhVYE3oJgzHKG8EigrlWyvnOlonlkRbk1jtbRPsNs
NWcMmT+Y7uVuX6aHFAnPzGtA4lgoDPnLdeNzEAn4aQ9dT/a1H7kjcfO6GzH0MiJSutJC15fQUKfd
EY1UwJXnzd3LlDbSJ40JaGrH+BTGlDtKEc3sunRmSfMpPfQ7bTd7iHP4SB/jS3vll1EQ2yEX7+FH
yf08mqLDvhYfGSt43nDjHo0ju+dVJqdBSzaj2CE+r8YVQ+VZYH74H8w5HmWMZ5VUU8jFc7THG5Bu
s0xtPsdawnOyKjUwcGxcXPMb9cUNLwUZ9mSPJ5EJKzb/qNxwI3N7q8PizHqPTRgcBcn7Se1476gk
PagnRQ2cecLYbdrF773I20ZXRHEE11irGGMHf0UTi9YtWT5Hu9JZJ/r41dz7J96VN+9m38zBdCM4
p8qHQG22Sr7KajhgZ1xVL8+WsaP3tjajVHt5aXWIiULv9f5dQYu/CAkT9Gt7nQzFQi7st9IqzEXT
AqqjvJbzbXUVfB/9TU+1CwqOk383LuqJbNCbZoz7wCgSBLnvmlqQ61kGbz3PJkS+JVpURfqxZ5+W
qD6cNsHHcpcu3i2F0zJDjZQkmJrsZfCZ2sGz37bZL/U2nBVUAFFn/zau9Wu6jaazpz0xUs7tKZTW
CIBxx66iw2DUnUP+JnrzrFwUuSQ8mGnum6Pgvk3jacZ8HwoS3pyDzxOpWbdhuvGj+reXqb8aFE3i
y7GK+/Bm3oTRnEkZnbOczJ7RUzsEfoFkL6KJqH/3eQEDnJ5vdNNzdA2u6pTkN0/wKvp3/ZQyF7M2
0XM4KVfvDidNF+XSgGA2p+WjV4kBvHdBuPBu6gk8bWHftaN+dq7po3yIB3PWt1gtuV2n55Hyah7J
gjHItl6HD+99fKUf1U1g+jnZyFAQbvWvkT9T3bIqvSi7Ru1tRpPJret3rsUL0L+lD8W+xcVduQzn
thcMvlFCvtm38aIckUC+7EBaNQicU9pjoepPR94g6Jrx2hh0WOxq5IVjh7jRlxYAhMTbEvf3HeLg
dy7SobNatxfPpmeZxHA2Da7apd4qcfECIzFws1iuL2kL/1Dv0gDeuN++o+eK25PmCH7RBHgz9NWg
53ur8jeZ3HxGjoLYvd1llr8iq3MWUZcVj/RWnoi6GfqHjySdXN6z8uyfKrDL0rtUqmbMP3HUgLN2
Kyd6L1VyB+l+l8A75/EpuVQErnj2UjrHN7i/C3WXkF3hMAIbRzf6yX7UL38I0J4tjPfsJ/rIPpwC
MFtUXkCaMkLcZJfiUpXFokqrubcrz9mVzc6+zziOaNsxsgTluK37FcSOcRf0qrEQGQtaHqmDoz9s
zE5Pq0DfM8BY53iMZJs9jJM8iU14MyLnrJLtti/4470Yljy9dr6ct6QCoCAt6+CGadBfdlb0RmPM
glG15kZWBQeCb2et6oOsU1GFVIDalXLIkH0RMCWlxrZCP4dMAMfD4DGu0tPJwryREfdtIAC+BT2G
LieVfwDKHYBhZ0Tj6MO8a6CgoXrH/fuMsBki36iY/VRfLAs75JKTB1fL1kx/sAwm4amOcdMW8FYW
nkqskFypy3CKu3BsRNrQzkjc0yZTfytwUls/eeKh1LYt4j67s9YopDTq8iMNQ3WeIwfEJ0cm6jiy
AeGEWsp+2iNJACo+1kBLkeHF+BKm+GYm/oEi1iU4NlTxPs4KJMEsGvulDeG+yyx5r0oZLMfUWcKB
62eZCaoo70hCSkqJbApT2WE3k5dk9UKWJHA1UTRWgqPtdnozT6I8AH6v0fOTV8tHymG8kuKfCuVk
7Xv1Frlz70pj/aK0vXkwE1fdgBWTZZKbTMWC1dkE1FrxXJOtrSPH18ZDdnixke2cW0D0qa495dGx
WHfXp66Xj7oVIsBCLxr1O0gq4Sbvyt96PFlFpmITLqsSRr8TK21wv7Wotno0aIbh79g0rqKMAYZv
GR15JbrhqjFGvERtI1cNtQJEZXT20XbKNeNrefwxtQTNb1a5lYFgbODGTT1l7Vtiyhcfr1j1LhYL
HJwaHrlYJHv1omfk2gUFBqWb4f/qpEjZ2E29Fci9FjEcEPdf90jqP2mRbIA+2GUVUJOO9Rf/fsRq
VcWko2ASRKxoIwnbgune+GAA39Q3+218gtHfM7eIlXd1DxF0ZfvRa7gnFMT1R1ODqFQPoNMpl//1
T0Z/+5+7N9u0ZF2R+ULS0F8Mu1LopW2fR6gJwvZMnNEPyBtlniq2P8s/NErH+ivO94SEk609XJxg
pOL/4ox8Ds/iHO6EHJkr/+icukSfC401y1vIZja7p1dx7KM2nwdDuvbi4M4pnIDSYlNTyK6ykS/h
k7Iz7E7ls/wcntKsXTq3kiBxbQdXxvl23urNwrqNb9rb9P/Xd45Y/SLdOpf5o4fsGzWr78aOeVW1
e3xNr8U53hX9cDbnvr7DrcVeMjIOfQVIw2jYuG9YmRJe5C/1a4czsqb03gV77ZSpv+P8iC5xBo81
M8p3a6Y1fGJXhofFDvXbHcXIxokaxHENMFnlLLjxNDwuAkFGBeybdJJlk8kE5lVTOvEze2aZAqTr
Lb2PT9XZpF28cyqoMfk52tm7cuoCtNK5pWEBcCnI48VYqeyNcAcpIVnT8b3Si1f1qTy7O+rjiPKP
1s4KeEOjfcfHlvnzDWykmPl7bJ0359KHYiNrlVt89k/lWdMS6ttpElA/UtobY2pzpn6H6pTmR6MJ
Gim7gTHSGGWX6FI8dJqlf31r/YXf88dcwIboYWBTV4iL+4Pp8HdIGJhcGSIhX1sbRb5VTXi6mMde
41f7ZdrNRxligzCRVT3jUVuRtVHc+zeWsBiRYvMrnJoo/Q1k87M8a+RVwzYY+KgUn/yGdS2u+j7j
XOIxZ+Rzi8Ym+5C/ui/xVfVbzE9O8h3TAkWuQjvEunTll+I17AM632H9b17mP1J2/niZjIcURprY
3vkM/WX8QZaqhOcUbKXeJfeMHPCgsJbJoG7CnWSz6tBdTIUrcbFeMbV2+xKN4+rZV+181Lf0I/7o
v8x3aQ7SAt1ui3I47lNoU0oxQ+9nm+emDt2W6I2LcevfgrLAnNcfbcuvN6bKDIAF8co7RcfWesMb
1erClS7hOblWRzzGJ3UPX3tqyOQ+eNeS5PNfv3b1H5F1//HaucIwJhVWf/pfwfhN5wgwtb6+zgik
VSOdGoeWPGqrdwu/pdnc8fjiRsdrMg2xRDFjQLQrtqW3ZI4yLy71o6Igih7SXTnn/+bC/LO5FD+Y
bHBRgLfzv/84l+Iw0toEfP46acUPv1g0pGCE4E8EnV71Uf+Epxa5yQxy6ewxqsa/uf/tf3LoO9O3
lpHgMTv868nKa25qTND62sQxjUvZWccrJzTdr/pU3zSGM967ml17k20+UsBDfkkv5SO4QfRbGl+E
Qh+yW0mPFz9YQ81IoD1UN0KZ1+Ujf3gDUiusfKfq1tAE9i8Nr1Bpq3vjq/whm3hUP0V70OK5DGs1
WanmsWMUNP1rg0enVJU84uz3RJN/2XSlwxrarKvRqSaPgK5VTO0rEhF7amfxEVBJ0eB2dLrt1PIG
H8mjm5pg62wesR7RGXt0yPLUKv/r++ufvIW6LMOnoDqCUcGM9h8vIRjmrrRCT1tXb4b9qeQNLjgG
WLNqaozxMH56U6ss6JnHs36omM0zSMghQ7Di85JVQe5XD/3FWoQkpJSIaBbePtnFY/m9J5nJZX2C
4X6uHLVDwqRrbt6mM6b6bIfgHIFVr8hlQaeguFa+s1Lps21lH8G/s7d7BR3/JT7gFbtqnjqvlGGj
prI9JxzpqsTxDXCB2z6qH+ndNz9YeuEaGlfomMSupwePT+EpmppyK8I9NNxKvJB07EQ4wZnhsA4+
TPr5gb6eSMrX8OK6PLT/y955LUeOpFn6XeYebXBomO3MRWgdQTIokjcwJsmEFg7hEE+/H7LXZrpq
2qpeYG9oqTOIQDh+cc53btPc+Jv3v77Gf0LrzJ9hS8dr4XsMy7nMf/6Y4GikvEJOshtzf9sV6aq4
d4Z2YKSkG2jd8P7lPnNj61oFW2PIT5kV/UIV1s1d/gvRz+PKex4PBLhG9XthlM6KZkSL4LizrX8a
f+Vu46xHQpGqfQH9ZDWVw0eI9pdspX1a6wZaMOtE6toq88Q6tcfvRkNVrg3ylz2+h1GV7evJJBjV
wt4/yTXkecQnqy5iejbG4xpYG+VzbD5UY80C883YB7ss+yXz9IjvdF/GJ+kBaVedwWTYxi0ZbWSR
vLtEC3pGvM7Bm4aDOtZOsgfBv/ybazuf/f+DtJqvLcQxQhpsA9IzFM35/PyXR2BgRnrRkye2y5wu
W9W9OAV6/MQg+4ncLC++lqX9UH74b/qLuqeZPKS8wQF8k0YhzjGDt0rJVYhASQbqQFNWrfxC/5Ew
2vDnEQejjnyeefAKABS+ZoxCKkYi6c96no9Un2pAvWu46/QlZ7zYvfhvxkvVGD9ltjdPEm40YNEH
8FF50DJQwFqcU44YlvhRms1jZPekmqTdmksDDoXlMjNuqhv0IEjb02d5VxcL4dyiXphE7Tjj0Ssw
CBHiuiWnAQ3fhaw4ImfdIVr89VUV/v+uWaHYuGBScSMKXtCfTnavLIhkaWDFTVfjIX/Ru5xlOtCW
KC4+zm1szIoNvMwM++764/ig3rr0gEPOeihfiCS6Kkyg7EHnwu7RtdeBRtxcKzfkBgsW8EvhkOM2
XdXbRFrQRQM9wELjNlerFcoY2+VsxuNgfVme+lX3xd4Taodz7+oEpljwvuZ0ioMzMvv9MHHjRehq
7ad08G7We1he9HmwkzLhGeZRD8Jgf4H66TqXavPB2rxajzHTIZ0p0XALnl3jKzsZWfoiPkXnbxI/
PzcEMyHdyF+Se/cyJLA7ld++ywXpr138i6E1FuamfJsAGxbmSHzjwv1lOKg2k3jPaK17dKuv6DG9
yRjAaO5tsD2LX1E+3PzyExeskX3h4S0TCB7pubIq1FAsCjLCjJY8v6w6X/iSIQGItF2EK29peR85
A5WMb5ip8VPYzamTCgDOFOzc0tk61YDvwKyICzWrx4BjN9dmF6afzFMWc8PnPVyyHr+66p3IsOCp
Qb1PBUROpbR3VnzspJTLYd4C5TXwEHILZVef9eSm3AXNbGcyAGibcpkzM5ov4/jaEyha7tzoKc2v
Nb+GGu7V/xE9Yxc5kCu1ap9R2rEfMyEiQCphRlU/V8/Zs/do3oxLyQzrr+9Y84/4svkcYLlnOvCX
2DGC0/3TDZvmvcPUVoodzIfX6OQiL3xU7bBJ/QxRTjvBjINLOoVTsKx+qsV3N6lwq9fV1c3ze+2v
EKM383TJmOdMDQOnbKt1P3CVsSI4aictMFfOup4nVH/Xuv4+ov54hMH8MiBrm2wnHdP7U38oKr8r
sL2Q8WLmp/ouH0kIYG7UMD+SrFYqm1zSGnw9UElEIZh6//rSGfOl+V//Pw4AxyRzh9jfP/3/UR9r
dVt6+i5giFVSL5ffzg9MV7iYFubP8jv9xhu+DjhpeO6YCFyTVfYUPmjc14zJ8ofsWjE2axifWSZD
BSE+gsH/4Za++ptj6d+/Ukw7hgnbXPj6n16p6Ml6bNOBgOWn9CX9MNP8Z8eEcrjZT7q4R9V9+ux/
mVOxPFvOcbSt92hCOGX+cJq1HjyKTCQLPcqhTmcrlymmfOX0uvzN1bT/3dXESo82zAW1+OdmRWgW
b1HaiF3v92v3Gt0dpqrGr+SrN7UDou5wZ+u5tdDXxK8vOihD5ibkSmG5zUmKiDNINreavdxTUlog
l0zWvP7rX7/Gf/thcT0XpfJ8GXkM//GhmelYeas8FjvDCjb+W/RjhvjpC2spGZhS8l7nSnZ45RHE
QLVksJqxYk3ddjXlw0dhR3s4Olensoj0sNczQ6aU2qvhbMk5JVzsp1vFx7SOfv1+1f9flMEOgZiA
j68csGDctHX82f6rwgIVpvhLUcbxoy4IHUhpLb+phsmG+vrP//h/f+ufugzX+8fcHsHHB9+PxGIO
EfinLsO1/qH7poN+kYe9M1Pp/ztoS3j/QCTh6yQP8AJc/tZ/KzNIHqAXh2LK71j8gACE//o/fyDZ
Nn/6+b/qG36jzv/nAIJRb9PWg9/k+OafIsrgj7ej09ha5aLvWtuNvQMyzHM+/QUAYKPY7Lqpg40X
VZbzZE7ZG1Xq37E/uef/WEXyCmivDWELT3dsAOK/f/9fqsgwss0JJX23bstyEzKbWtpycM6B5YLt
ZmxM3qhHZkfavY+BWe093C3b2nWOuKHkc6UECLGk4d1N7I8kt92zqxvFKmiy8xBZxrmyqZdQJuRz
DLjNBr8jiw5sxgrEhcGWxP8u3cljY5n1JJI8x0SP//CT9jUhheNh/gFBOhPx6To53TpHis1ZPOJC
CuvMeMOeFYn2yeK5d6ry4TCzbelIGTDavYfpPP5yhHobLWFdyhy96uybm0xQcWWOOteu7X1sSwZ8
wN4AmmDyDcOzwwCebbMAzaCy4+8voi1wf/X+LpDil9mojWqMrzLb1RBuBvNnk+04ury1HX14dPyr
yqFN6by4Xddd8tjZs/K/jzb1CAuuALwvUljFVWm/IEF2DwZ2lLnZTBdhrsDfEMZUV+GFVK0QEBXE
sFmggB3aov5xp1n+D73ELAkpgLYC01UsJi1rVmKKdqIBa24T0h7h1mZVuZBph7AlwL0T6muSZuwI
U7qXQeWy8Dou8l6KBSxjf500k71ksrrTgxVrS7mytITEi4vT2tHSzjipu/g6KdSUSXAi656Y6NKF
ooEmMLMztbcGcSPIe+HH9UvoVZCZfASH+khkTDVsk2ywj0geyYJj0y/BHYHyfzfb8KI7pIT77fio
qqDcYZQjv9k1e7YHxUcPZIfQUwTOtbgx367JMwYQYschahTFH4pcbGKybiFVmA9gHIA2Rj1PxLDh
2d1zjXVF4GejtJMFUHChK/sIGSw71LX4MJKY9bwFk9yPxlkbpIMedAijly9R50Exyl4q06PIV1sX
Jfh6crZeOtA5Ku9XFAcnZLYSz0ZgY9VKxd4FVkSfSNScMPWLA8kJagn3Wmlt0ebT8eNBcfQPojtk
2VWLwdgD8+Iqaczoq7xdi3gMFoniYoeZ81qiPMRzvBr8MmIYy8BN56E51MQlr5mJwc5rbeCNGfSR
QVcbArPMJftUFBgfo2UwkBkRuwAA0S0W4PYMA68yAWIM94+aIygCMpZU436OMZqedExeOtOCWZJs
/THg9aRi1ZFIRlPsfYWWtmkETsSE+S60pnYlErIu+mQs9i6YFFyFJq/WwiuSe8FPmxQnPNuwJpkh
HvP4VSAGP+Ho8NFPZhMMlrbFDEsKhpfRPKIcpebUF82EVgXnOuiASXYAKnpC05T11RKMFeRGtQ98
vcf0BJFPIpApQhz+ZoZfUjQeKdswiIbU/cJe+mxEIiH3tiHyXls3kwwB4YmZN5INV33+glxtF7j1
Jq8n/K9kLAJeAvPik3ak7GKDm94YSBulopvjdEFfBUOz81/x8SxrgAwHj5FvVTbNg2GYzUMS05eg
A9EXiUuWqumVctdlE0JTPaZqyNvHal4Xxt4li21/g2eo5yrmtGRD129MJx1OgInAUWPxjuzsswPc
sahF4SIJM+ZgGB1aiJXVKNTVd+piJvOTApOPEtqLTqKwtk5De8TjJj5JDLRWdleWJ32AjYWo8BLE
/h7Q6HkcxvFW18N33wNRKhIcm24j7ZXNzyzfTM5OAplDsXg1C6e/OwIFgB8BrwEBwO7OfnKqtj4Y
nNye1YznAeQw/LLHONhWFbzBIBEGH1JUeRGLJHaHkAcEbfLKD8UuidvpOI25tUxdItOQZzPhKa8d
E4uNq7nhPkfEv4pnG5LVkmJWuvWlraYOZqPkzdc4oLo6PWqDc9MCRVZYrj1If1abDz55C2n+1NbG
8BBVH10roTooWZ+TzPHXVaWFZzThzZGt8wFEg7uBwdYitWiXhVckDw5J77u8zat9FyZPftOJ8wDi
b2kU7iXMgaVgskL86Jgccza6NOh21cmVgOTs+UvCiZ9jYX4w6k3fBPlFaV28NFFhLoaWTWg0vpZ2
CeBqAK8n3O4lTFW/7HVDHvJHxe8smlbEJ+UGwbPBrbJoWGHvKq19QlGgPdp9ffAghy9L2TQbJATW
3nCglgeZz5TLrtl5BFXwGhewIdSC7Lryhz3MIr7Uj9eGVolFals1aCeP8IL8HbuRWhuEWu1qb1pr
tFVFwEQwz3LIFfhlkVG2MB2QYevBSatLl/T4poyPdeEcc9dbjnqlPosxPWiheqz1XLx6vXzyK+MN
Ad4E09Z1H9DeL6bBNK5U3xtsuYg+6sRfDXcjHi3koQ7OuHhwTxAsiApM2+NYGphxwkYnXNNNGNq1
ebqu7Ko4likzyT4fF8pBk9c1VrtRRquOv78E2Y8x5vb1bAWxpMPnHYASWKSD8xp6hXPHhCTKxHrm
vKEx8pdJSbpeQ1dmEdNsJyMMlTC9j8nc5bs/IqX7P2rm0RjKWJQIQdpzbNRnS/smchh/VlxevMEu
sI3NG3L8w4lrrYfCdnZJEj+EjsGIBgG71UPDg8ml0JdbYgvENLe8d5X5bN/wiRDw+4RpOL7ZzkyG
a2B/iix+dbH2QqZf4TnvHyMex8IzpmM3Do9FbCXHATDELmiwzdsuBCGlTPIdOePXuRN0Z5HZS7wq
3daJCrnRW9bxZhfwQEmyU9md3dRCVFBI52XwQRCaI0M2pyGbLZRdvLfMkhjB7iisqrv7xNOsdJEg
7FfSPvz+MgLihqcQH21mA2c2jmw87V1P53MYvPQhqOvgLZw/TDIPj6PMvrwZH/CbITBigDInmvfC
0uU5NQJ5bvKPyBQjO3ZiZeMKUZZo7atsOM4bUAjAkQxUMqNTnady/CzKMljXHn8eWkC8KnGT8u1o
LeLkUF+6TkgdQMbrNQ9/YgNeGibpbX5QXfWU6VlB76hn+bjG3YUaIYu9PXZv1hDo+NYRCQdsvjqX
mVOfHfyZooapp9uCayTi0ahjkn46Z6WBv1r1mkdJDNwAJkvlXaWPxbQqqm8r0NMHg1vgIlOQiuht
BZZG4O+6Zg57IwmnhVGVD4YS7TEYE3PXT+PPLNH9Q8ZzZ1FrvbOq/PS7CzywSPpLknb5s3aue3SB
iTZFS/jF6bLzA47OdGRU59pPYzSpU2lNFTVr4S27qZx9WLraDVHF5jay752OlVmmbvGsBvVaWFS1
SV/CnhWsLcs0RXoVRgjTpCTUFBZghk6hIULrpHsRmxutPcYpy0zTRxqaEdbziGcKmoDFN+cEGbCb
Mqbqb3Av2Xqwz4Xz1dsfY53JDRiMPbKeE3FcEYjcWK6moqVK45mzKjxqX5MB1FJi7aNMzd4K26z3
phl0a7DOquLByU7DPgfwXxaN1u9iM7SPzugZkIbeAm3qn4ChakuSuq6aNhrb1oSmnEwl8KUaX11h
9z9tbm5sbIYBGlJAp3DKH6Lv9wXjhZPpRtjOZqA9cFL12MQst1zkdBonDVrnJl67namWfpVaqzLN
u2MoQUVjKaI48rhGOFPwME7JTQPuTAWs4mNhsDDQTLmvqnRfZtpdQbndDboutp45YKKM6vjc9s2T
DmzuVlk1BlPDXsdDER5rM7mYBo8Jojyax64UePpqOGGlspEjVVAOFZ6VpM27pTAn/XnXfyVy1te7
aYnSawlmSj9Y03eK0CeMyunJV8FzL6lc5jTOBdUQo1Lb1y7xBOfRmpLi2BvwTvsxzI9p6cHF63G7
WcMEBJidlaVXHVcsTM8gF45WabX7WIbrPGx5t7l72WJE8TIC9nYMdFceEwJm100bKETEORY+h/tM
RDOSJe0/sLlxGyX+Ritd/xhVGrZoQw8uSc45EoDLzZTh7kEq49jsLbq2InKXo1nio1HjSRpD/SJm
nW7ZHmop1L5vxzNaeXubTKF4njxaxR7wBSVuKx+jMb75mnHMMzc9q5J2QNkBdWIUiI0uFCv+OnKP
JgzRtVceSUPo1tiHUMtOn4Hl1AyTTdrACpu9zJNqo6JJA7KnGA316J+jxr5XdWQ8t41+4H3p9kHn
f5r3uut5ORq3g2Q1DeAb+mw2ZtfBOFbybgAKX/t6Ve/8yWsXwgjCW+6GPQN55F2u6llsEuNBGFwE
+6LnkR/adoGAK4ofgibdWEby4XR1t5G5KbZ+x2aZbE39AU3pLSpbk6w8dFJBRMGehx2+2NDTUYCz
3VKJ1l0b3Yx2fYHKP55FtWYOuIYyrH8qmLQs4mnoD6mWTZBpemgLsLBHGoiuTIOTncbumfnhtB5y
iRbPFuLC8xgcCiIsF/PUAdYDQilN1us8s/q9616CrkiOfPzWhdUXAM9n/i/eUQUN/VBAkc9jXPqy
6ja53YV7nc0ouA/DW0nY9DvH9Q9ycssTqwQ6yAwF2+i14rXsJpZyOsQ/wqS3Oh3bFjkqNHpWgChR
XiuyZs4Nt9kQtsZLD+RvzF35JW33yWTRXBdTQ/wsKRyNyt6EbWh7MgBfcKLW+yaM02Xddd5B81g4
UB9f4aBOy5LabpWGzref58a3Ju8j1IqQTORrwC33BBP5PWL8vZ/8+EeVZ8bByNt3TfOyg8BFOHew
3jrLUm1vtNY3w4F3cFiU3glrcxF6ySXKcHQMvfvAi3NxMvRUTv2jNfYkRtOFuJn1SJe5MFrY1JOq
7a2le8mj4WrhZrIxeOc5dFol5N7qwvIAGvIcRNKHkGV4x5Lwu10Vmy1RxgP8NQAEK8q6Ymsoejek
9TGId/1YT2kKS7SI15icoEbbejif1B+o1TCOGsGJOKzsqPd2gllCfgdF+aqkZj905mQ/SIS3CwPe
fyzbfme3nDUJBwk4vepUadHdoE08x6hSeFM5gQoxPDsEr5aW226VG3eAbR2MRUEXH3P+mQ32369C
NMVtFBgFaxZbDmTDrTTy5rl2B0jAyEMp8bZFl4qX0MlQBpYahgqDuXIjQxaOsBpTo9RvpkYfxMHs
7QxFs6CKEDhJx0MmH9w7mtn0IGoLfjCUlrZS27JL3SOJFbdYcEc7hourRs1oTYm4UOPzl6URHLEy
ZjTFAqiaRzyJTlxcJKpmF6q2pREXFXoLmPVRDubJqD7431l8meFnEyWHBJvLxSH9jhCvPNyifSv2
o2cvZT/ZZ6cx7lM4dA924b5BebQOQV3OQPyISAu8YzPuFnpQWvwcKEZ5NqmVDzFkY/VedMuSWFtZ
ONazaDhkRn8MkJwuWr/f1H5hIs6OLmM7AmDoJR4E2iHYdwyyG5ZtNmCMVTvyeY99kIxx+4V+xdnE
48oKPTpbjTcSc+I2QTubAfC4K9ZnXThOQFwIvWOGuBxCAQZXINsUnbrZfnwRTslYLGY17PITO/wY
BCq3LGMH0cQxLMYsOIfrnoM0TLYm2qIsHsjvaXPzOLqZwZRt6jait51NJtUzok3KVcRAJjwPQq0Y
DWkbxmnZSjaQUWpYEFGpXYXmWFcemHwXJr1yHMEGaN3so9NVfKqVUV0sZgNehawV7tPGHIoMoyUy
z4R/el1r1D2VOyYnSbq5E2X1HqJQcMkGDb+Esc2a6imKdO1c9f1nHIjsGdaPEwqd9NdkuKLF2scq
wfZRE09uK82lTQ0vllW9FAFkatHTKiEivjhFHEKfT968oLpjF71YRfDVE8m2kAQ+TFzQbes0ybrR
cSIbmdOvg0BRWxgND0cvinZaPXxqaV9cZXvj1K14quxbkuNsV2rUOQoO3pRmG9Mcs6VKxw8vcAqc
zPWjK+RXK8kkER0OCrSiF9bW3ikcxHdIBPY6E+LeZpnP45BCuuIx4k+ZtxlgnQE/ZP2qR356yxuj
XZXj4OKBM5oj1rqlamoG1KUqDpWiG44qL5gnmckbemuy7X1vUXJDbzygMouhHvw39lWwdPREOyDj
A0cJnveQtWh/7BzcEJwGXFLaEKwsyK9L16W0LmLN2jIe4VkWj4BNcuuqd8jVqUW9h9F2s40TyuqM
QYyevUy+IO1hVenSm8OnGd2BMTNTTwargEVbo8QUWYoYrDPuahr3dqtVy7ywtbPejciRmmFZOg4z
SdnQcVtgmwxvGXvpdOgth8VnyiO8q+59Zwk85xmZf07y4IpnS1fFE8vrdZpRo8uOIgVopb0zMOBh
QB7qeRfkdt0y8SIbr7xZrjl7GaA/xe5cVsXhQdmjtcFs13g6cv/e//KqeGeVVMz+mHDzxnJj5PI7
xN17mmlunh78zDAoraz2t1u43DR97R+IlPAWKQDkBzH4hCoixtg0sHc3ARKGdQq5bdHSNZ4hqGMf
FIvQTeqbG0GRLyC++YBh+J66llcCRcIaBhhiugr3sQGKEWIutvpU9MukqW+17lsL31bwOdMq34aF
1iycXuKrH2GoBnLqVmGkHYTRDUQ2JsmOdd5TLuyIbNyEDVoBrzy2nfz0+0sScWKDFNq3ohZ7A67L
OiZ/l0/+e48a5+bj6C+l0I4x0RfRlB5hzHSHyPBpePpSrVSS6meWm+Tw5luB/5x8qlEj4cR/cwom
HC7q01NED71RVZcD0faiS4SXhQvQvSZdfScM4THGWbeVpL5BJgYF5Q7tymo040KlbFwQsMfbIkDC
//vX2hp3YqF1PPrCcNzKQF833ZRd9Xp8ZS9S7TKzuUq8G4+9re9t+VAPjnmkNGgXtu58trzfm9pS
ch+N5cG3k9nZbuQXO9B0+mX4WJMx7r1KRAfp9sWx8et+h+A7JBWnY2brtMFF4YNch5wqD4Uki1q2
AnyC7b6ZY9Rfy9GU2NmKJ0MqTkkRxMTohP0TQ3IkTOHZ6kiDHXkQXKtOLJkignCNug9/Ik6+jVzC
eSy1MQWRGr7jZNcm64rVMKhs3cCPvIWcWlpd+JcwqAs+JdV7FNTYMMY4W9Z5WW9T4MbaQs+DemW2
IGbr6ZQkuUdzh9i4HdmVY2ojRt7Lpmtqs99gEdJvDSCpZf1ZT3AUqyzERdqIJ6fAD1aXXryv0mlY
xILwiqRTbNd12R19AA6rmEcwSv7gu3e7DwKfmPl2BLvowHc2eeVQxpu9zQ7GcsGBjunCKcr8NgTi
EzzjeIMBVDO1Td8Kq833SozeMpWe/ZDyqTVg96w6SGSmTDFVITEqjK0cCtTUffysj6jJupL+zJyD
e0okXjNKop0Y2I4A6yLyPze8SbWoMQQ5IAxtBGWD6Yq1GYAX6dsi2UiF8N0yNqZRvGdQcTZOYs5W
Uj6qcV1lay20F1M3R3Cb2UelzJDGoNiGof80BWPHoAmqTaoK70jsLHkStQ/krlbWPTWtt0xGmGJJ
BFG6MO96Bv84GxB2F2zckwTuUdxh3AW2Ckt6yh0qlnC4VKhg6DUbeQD5i1+AE0UlPa6Nhps/nNgU
5XoO6DiCnCzJyL0VKqv2Tje8lp5NH+IHOr6TuL2jLbY3g06IYOiatwCs/77vDawfhvcpjdY8MsZc
1I6qDmb4EgaueyvIqXIz92i5dnOh5hjuY3xoNMfbTvyXLNckYOkQ5yKqd6YIbJsSVSRwo3Pu6IK5
ETDq+jFzyJIkReJV2Q6KqyIA3OTs8goKG6nxcqOpkhle0OEWD9jjmD2enHCOHNF9HWirFrAGYl68
0hodIYwLgA/nhseGRdv3aYIrymm1Y2ikJPGwoDC8VH/xJTBGbshLA0/rVIHTtlJ9eo7jYOnBfGDP
javNgGp996JqSQzUEiZf9TQJU1tCHsayV1cUqe60DRxJbMuk1pjWu0cgGrtY1PXVyLNm3dnacsgz
fzM1gJsz3biPaRIfCUnZpX3KQyczjBMVpji2ZHgPBGU30CclS9suE/arz9MeyFRbM/6JqbEHCtI6
Q7LgwmMt/LC6+dQxmEXRnunFa5Tozpb5q0bRLmOc7SULAdtuF+xSEBGFmnuIrE3nMgTwdBEfdco5
Dpv6CogTQKAxXAbucbOvEg44ckQzu2Vh6DeXhHpgzZUkiamMz2mb+kdcN95a9Hi/o9KuD7Yu30MG
utsm6AESAOIYTNY6lSZ65uYYifX4MZRKe3MF4q5DEld0w5HTPqQWIc9Y+ILSaw9WLiAVR8VFSoBG
ViLbNRxNm5gavV6g1YmXXQNtPbETWH19BZkKiidSyLbAzEGbO7XNptdKD3CR/ta4AnuZrve3yOD2
gpu41TklzkXKjhu51cF08oFSqsLKDPRRgRro63xaMaUHdqZr/YXJ4bg0ureuyJo71bDaBJrNYjv9
mU25dfLYci7T2tOXaSEhRo3Uq62N/ExULxNeTtcE61hO7WUe4SZpwVFouNHOVd20cWevGPPNTRW4
xoIandAUE9hYZfv1o981nzmsgLw220dzMHF6T/DPfa9/bqKiuxRKWKzqjS0MCAPlNZQDLxIIhHNd
j7aG7N4NCCdHDl6qMy+Ntwb0xNE2/EMfWukOOX63CmITu/Uw3HKzlNcclpbbHrrI7I6sd8Rp6F56
muEzlTnrX542wI8SbaOkYk7QRO8lk7hNwNg8pv5ZWxYcAJdGuUocBZvXJJPAMV9MPTn0cdnsGGzp
ZGb6TCNr21mNSRdv8sk3lhZZJRungIHq1uyys1Jlh6ljg05oxVG5+T7LnGXUAi5n1+CvYBVvif1+
SLzww8c+MaUtyaVxvjEKcWNjeVc2faBZEviMueeBOREjO1Lai7mmC+rqSePkz0d2Lb2oeOtOIgSI
1ysPgKL3yLr7nif6rRkPMhfspcJqpKFg7ceSic65XlCTEy/oEV1gga7OUW26FtSJtu5/MROaoZd1
v6zi2UbahgemnHhCMQUtoSi9RZWajnrWk7AzslcIDQa7qRehGkAq1w/L+2TQeBEOXB3C2PllQ9WC
MQny3kvPyHqTA+D1eDZdOhr43gCXNJX6Is3ZIUZYfoyyOXXOxO6T/aJUFh647MvRTHbPrk9AbxBX
iwkV6lDF7w1vPs16hRIgA8tpRK+Tw/sNUDiqVb8bpkSwJ71WZvyJ++c6mMOMLUapq0FL14uKhgmJ
2Ap+1HIS/a8cjBCaX6zkXfhtaD16z7j4aen9D5BqaiEdg/w5r9lwbxHHQuRMjJqgiu+j6lfmwGzb
jOkl1DS8W419xslHaAzcAOa7uyHQCdnLNOJY7PG5C1subzvP58qFK4b+mLLL8HR85FnfL2FPBUsr
OGdWjhNtxv72Me2ZqCRHbLYXMpdY+0Emga5Y4hE4uXb6oPddsY14SpFnvPTajpKRTdYYOjfp27t8
AlhXmS6lmLew+YAeChMUkc2cNNC/dDBby3TAVFOVI9lh6i2lomh6xjiRD30bcd0ZXNiXi8Ibwxme
aQcuaBSY5tmS10rVFIwz1I94EYb4uWtvxlbhgs3Wtd2i1ED0kLF+XtqKOA81c06aRIMOGqZbPa3Y
QFmy3YzUAThE8SI3OvX/wiaZC4RGMGx9WdIxp0TXRAXb+prBXWeTTtiIuqO4kyRmiGgVWGP2YGgM
GhhpxUvd79NNj3zciZLunNs48ctIgVonDWmjaNCPlXIquqRO/MinC3zUs105ZLlYv2iVcbLGhroQ
93FHASLeslkMkFQtKtay2CQC1gsROoqJXkGId79XeeFeMydFn6yTdNZ7IOoLo+2O7U9vHMuNhlF6
rWRz1A3rVx5m7Y9J4Yeo68vACXoaPQ0eLRwKIP/M5MwWo10UJ1dBGt9Gmnp6amOsIB10lS3D2SvV
SvpeCKaGcYZPfujyF7fJb22GUZzoJwxmZbGtAuGv+rC0yNHWAj5U+WcmK/vCBB2xcsPjCycXPPma
PY3vP4BzrA9mRG/pFCTxedaQXEoX2TbOrJIuf1yx+XOPcv4ySOIkmmivqUQeGim79RC4wK/GTJ7w
GWmANxruMGQZNQtRrw+No0iFderJBln4OmoDkk3ac9aaF5Iwuy24WbnO6jE5xqM0FkbCLcZepf0O
CSROs+oLKScf3XjoH7uiGLYGHry9WTcc+OhvkM+8wjrKjzoRB8c2NZt9k5o3OfrusQ/UD731ypOn
edrq0ruNuyMozz0P2VSui3PU6OE+KUhnl1BcIl9Om7JvfnHbgwY2FlkjoYg7dXkO4SX8X/bOpLlu
JLyyf8iowIzE9s0zHweRFDcISqKAxDwjgV/vk3LZ3dXR3W5veuUNQzVIegOAzLzfufd6oPTzVM1f
7EDXEYUv5JNUy1agvGTuVGx4Js0ftftpm/2XUc5kxAU0Dw3JjL5sWq+hh8NGdeZypsgNI1RZ14/K
rsUub9kwkQG/7AgMlWtU6X1te8V7kXRPcsi/550pmhUL20PE9OM58gkcNsWXIobuLaUBsZQUCVQ2
RuIlsWPSdCkoWoyhIzdR4yZJ+o0sW2qY54LOyDr/ZkeTs46XNLqRsz2ua0aRF2mU/iGeU6r7qNki
/d709p4U5yCRbEANZ+1JrI3Ad1LD9azHeTxcQKmqPUH6X2yZ7F2Ew5pGq4Wo7yqT27Kow+ufH/iB
wqvheNyHzQaWqD6XBoAcQ9dVb/waU7N7Qtr2n+vAp342WjMyyQ9G75pPfn938azvazMgeDV8cTqm
sNmsihsl7Wyi3AHhoTHOKqwfOtTho2MP6SE1TLlraSsjDW28UmE1c/JjTl62DeZz1w34oxJ2fXpa
P7tte2Tm+8Y8sjrEcU0gegvV1zbz3bMbcQyy4NXQ/TlDqOWYqLkZxbIN+r57iNvxVUB5kYTsUVsW
mOF2zNqMCd5I2DS6z8AMPU+zDrhA/ajNWGe7GfU5rhuePqW5z/R8O1T9Y922+UceeOsiIAmhCRSP
jDqbr2Wa/VJwpoXXuNu6wjZpVqZHYjdtKXR1sJrnxHtnXTncsfWvm6Z0Nk2S4rGbc3Gz0QUHcJ5r
hyPQJ8eC8TEIJWWiLuoNsY5GJatjSHnQeiyZXZoqIDluqGksKWhfrY34HJZVck46i1h8iyt88Nu1
mC+ciZNvTer/AsppV75yX9PKy+kHCizIymR8LOfpMTPS8UxBVOYkBH3PQ/U4TvQOkvK6MBxMq0dK
tWYk184nVPnIlLR/LcSS3K2+p6QiZWvnBu1euSnNm3P7wey92PEdGSs1Z/W2XIr8lpXF86Ai5HYn
So9Yv0AbmIbeFm9azfX0Ncu++RG4w5kSZffojlO/n8P6FjK1ZEFphwMR8lu/pfMomLvrhBF3O4+J
QLukVbkIl2Y9I20fa5tw1MzyzzHRUQdWm4PPeIEKOn6UCzAYYxh/j8rOVD8o9ynTqs3CKGBD/FJw
IBsL44Ms2H8g6ln+e2ROyW0QzldFWuN+DPO3PIrH65C7J9sdHJgv89T1QGwthiueBASyMjQPaGPq
OAF3gG7JKGum2sF3u7FDbkV2mkENF2m6y4vfmRF+lv7Lh27FKRAXB0sslKmkGWbCgO8/WmCyin65
+w4lNBmpMRw4jHJtHItleBVRG60o1gF1TCxzRRt0Szii/z7P5g3BuicCrPtoYiKN/Ggi8jIO8TiX
CAl4t2fwu2l6SiVGWDJCqU8ngHwNpLvTElJIiiVJiEldv+JA93iRBsnVFVxHXJM62tzK1E7XZO7Q
2Sy8Hyaa5aao+tfINu9eWRJs2IZr5TavNBPdDSFGhkzGkd9jnUtkHtliKZ3Ne9hSmBgsA29N6/yz
uWwXSpjSMEufPOg1y+5fDHTBVTBT1ifgiwEBZm9PJhOZVHO9i+b2FXSNFKAqBEBtETiS7CFAidwn
qwywcuPZffSMcNc/5F5wWurwV1/Gb+QgrsZ8PqjK/US3eJ5b7mJuUQcWODc3toEzsPT47Htl3/+8
QDfkw61EgD3NvbMT+NGU8tWJ44vdqVs0Kjwc4fcx4cFpTYToN3n0VrggBYxqmT9F+9FmnKK/SWqf
TCLG+TqDsj65NAYSXXyvWTWIHGKhrWuq2zjg7vK6C65dvSCl0im58x16f8WQPac+V5QpOO6aTfiI
yndagoFkuqZFB1qaPaYl1i6SJTd/vkgSxfirMrkzmoWIjZZmPs2ZzNVEnuZY5TfUkQ2uBw/NNaKM
0YMVDw0YuZj8tW7odkJ2FhrAR+vSCAzet5EZYXZEiPycsUTGTfGNW+pUUtjGiZBNH7T9ye0q0sFI
DFpFhdLnK3Y2CR9AVoQ/khpGNHEV2jEzmU3dqnXrUp7oFlxxjG7bbci5FKKKQpumzS7Kap55tdNh
XLJDqsLlUc3Oj4jKsGPbmkfgUqLjzIiE2iSnoiCK+htSuMe8NlQbSGXjAgruri3JpCMYJmJHBoLV
HXfYiLJ9WyR7QrorHtKajgmRPRkpO6khn0mUiIKZfYaaKUhv1dZMycQKUCgv9twVl5Ild7XIAAbd
8vJL5lK1Ixo+mTblSqknH0YkqppzXIHo2AzNWG8WMgCx/UwuztseRgPJhYdCwJOXfmv2NX5wcNzC
ORUaw5MFIxMeVmWTWKtUZClfV4ZWUmQ9ptHhkaiVcN8pgklBrJpbz07n6Fb4YQYwwrJCbM5jwOCm
itKHPz+UqLKHflDfZdFHG9Mbfw11De1MnPiuyvvmNjLwp5zPgRZpBCqmYIBE19NeWE8lZutLyXDx
QlT/S2h74lhZ/ngimuQ5N9PXqu9gAxtC73jejJTXOMcyHdNH1/yZmH2nHaDLZqBpTzFZfkSYf5XJ
OFzjrt6TfLs8FMlCQEq6Mx8TClg2RTjEW3OJvPNSlO4qtnAnYvjj1rBpqKRZsGl3xLvBedJxlYqO
5J9xokiQo+6QNEzfiuAehY6359UsHLosCb7uTWegIrmeE5q+PaJUr2xDQOLMtl0ZhfWtH4P4Af66
A2ZDZHLK8J5M0XJZrITmgIanDJ0+m8Dpu3MUNNwKcXNzooVwnREZRQiHpHcyZM9JbvQHh0pvJtt3
McaHnpTzX/bEsUv0EvA5l8ZuKa2Jc73/u4ygg9Og+TZwWr8srS+3dTekZwisZcegqT+gYdVHBmiQ
TD0fXmaV6SYSeJONYNFCpWEfWU1OWMfhfZN+Z3sG54qA6CjdYSCXBf+rURCAwDJn9eMKLiW55ZXL
mhoLKmjabD+F7bgDlOzB2ZaWouqSmhsjxoUYLI9RJpzHWHbxeeozYxUT7rc1VBweQiCu9dKp/OaF
y7Fnhr520qwna6Rrhgs34sUdHUoml7Q91hSY09iE8CB8SR8bHP0eBb3bpQlIvkXpz7aSRUVXM+0G
7F8FpDXZ5aNFG4KKgX2smJ0Ay6PaKYRsenVJeadAakdOszog5gJp1OmDSryZ4ikwk9KGaoO4lk+R
IGxAg/J2YvTrbgSFaPSPP78iEjE81tUOMYPYQI7p8OWiDA42zCvQavHF2bmBiqGfZQjM9sbEEGeL
a5LNRNSTkL6/EoyiTg61OLzGgxKjf1ITm5J6znzS1orh0g/EicAvrFKroM62mSlRMBjAWlkhoMxI
qMqbTZbRoZsPxFu7BEtvGSwBtcWpcyfU93EmNPuC1aQn6tL7UQXRTy8FYq3SekQ3mzemqmBDUKDx
j/f9MQ/nz4HzRFv42YWkJOx7fdmR4hlMm6KwfkzZ/KHwAFwFmGWQE0htuelDOOn6stmJt8mUdNfU
oaOblehQySZjkE6fXh3VkqaRRV6X++QV7ouVAvIrWdZbNZn3NAvZF0lsR6HgSwviNSlkV+GXxXZo
6/pAqHjIkaTpz90g37n1R4wz517/qDqcfn/+EZfJlX0OYVOjbg5qYM0zSkLQMMgv7jQZKPqUEnAx
Bvbpv91yf8xt/4lbLnBxl9i+SbC1zy9sx/m/eucun78+s+R/Ns79b/+Av+ONzb/YK/uOb+EzZnAX
/g8bnf2X55Bv7IvQ5Rc2ptC/840dHWIscMkJbUr+t9/zd76xY//FqyP2mCEgz2/PDf5LLjre3D+s
p4b24rENwwr9T/+cm3Pw5dmSHJBHi93Aqyeut8ydBzLOUDAbTMflaunq6R4YpdjTsGI9oNDPJwr0
5M86TMYdV+ncg0fXITuYUvDcMq2iu9BOVPyq0yIkW9hVJaSfGvHbp5PzZWZh8FbUafcYZChn64Bx
p0nH08IttsIQbOgSx5jOjLZni26BKjMAb1kBqw3CGpUituecOvj9nSLC5bC0+fAr8Cfs2kbRE16f
TebXnMju0Dj56N7o2Ck7LMlOejbkkvbMOd0J8BqoKdwl1HATcLaUnb8eamxJJytI/aeA4FnqYzyK
olQRFbQiKo4WoC2QpHlFaxAFFNas1lEKVRuWE9YGL85+temS57swgTPeONiH5IaC5yJZh1kfPKlS
MvnyUmf8mXqGOoVpQQ0BJSbf6pgslEZI+7mgPwPipW1Ytcr4voQLJA7qzLqbAtTdvKbq21Tl1mdR
DQ/B5Ka/58rDS5VElJmQ9tMgFbbFgMo9JD9NZllY1aM+t+GS/JEGRaq8znSukyyFUW2bwmttvIqI
rJWcCpLYhWE0P+2sM9/BIym6qKZCF8/k4fJauGn8rW4t/q84bLNH3r58bKex+T4Z0iLBg+HbcS67
jFguZjqcbHq5I8xNkd0hYRawX5jfxADrugr9Zs62sDH9+xwl/lNqTc2emWO+EdjMdmpp1FnhbLjn
icBoBlWXUg7pWMYrzV39JS2TlhzXljGUbxfllgpg2tvnzuS4AqEvv4c8dL/D9sKnpVTBbiQHeoge
J3qLi0i9eOCbmt3uI4utiCHQ6AdxpdQWE2PQjHRQeGWG5wJKIPRufhOCjeZNE61pCi4Vm3MI9JX0
O/iDaQkUljDmCuTHsjehrMZdgi+3VRRARUngkQFVpIRa+42NsdJAHEco9Nr6Yymb6swwrDuwg1Xl
gz2xw191to0w4095MR0C4dX4q5wwYj5vxq4P8jzwajseJek6x+kA2s7nSY0dEeMdB20n+i1T+KwT
7k4m/Di1b8QmLpwZUyf2r00bVt26HqAjDzXgwjdD9EhVVCakGtgZvnL6ZhQ2JDm+DaGWrq1cDSOc
U1wSeEh0hnHAjhnfLENW2XYchpDSnYihVVop9RmCKTxTMeQdR+RtSCiZXNNyCYm2pr6+sWkAtfIg
gjCokUTijLxPZSa0fHoLjJATsC/N8baIliFSqSnLdHR/SrOgeb25J4o4a86D/rYKVXWTopmvuHHj
rZjmT94Mc4m5qONfRmT9qfGCe6slrQwNTc2u2TOJKnlNuZXfndKGebVBUxAox2vljMlHHNj9viq8
79Mwgca1U8/zhqDiLGcqwAmUzBDG1uu+I3qOLRc7cxkQgckBnH1zRmK14Z5qw+Cx6YICZgkKUaOd
Kq5VPbAfyyCkp++Z02KeS2p3VxGtvJptuGy7ds+qXa59DrOSZBUjMTQQmowwwngq+6KVgt74rN0n
+h4NOsmxiT6f9QAtQ+olCL9Q3aXISOlwWqOgLtq/O06qVZv+wZbdcqYFB6649BjyCRxVDKjZ1HRW
Zm9c20fF6OH8C79R+zrpmAO0dBK3RIKRhBRZm5ap+7GyC5eJ2DyY27jwfg/d8o3EEPb7k6IB0X0g
fQznHJF2DgyUDzPCkfU+yeHilMyJy/GLGJRo1WccSqgmr2fxGNAlbvVE5SEmv7dh8ouKo5vvL+tZ
EEijiGJUXXIao+RlDA2eDi4mkfQdhH4XecwdKSARO1uSmJPY11GUzRZo/6EX6tHCiFTN9UHjzaDs
9SQPre1smTCFmy43w33JRi01YWUbHq6CAc8QPDVN+M6pBKkx+sgYEyfcjpw721cqn65uqLZIrPp2
xyd1CqZsRV6gKDOUV7lpid31X2twlUGJvdSTZvL2aFnyf1nZVcIneNQErmodX8kHS9/ehjLRE4U3
IHITB5FRsL661tmrlg0dRBAsSXbgTI8+n4Qf28UNj7xz2D2IToMxZGFuka5QpM6pnz0m3a2YOVrH
eEVsQp/2tHk+ZCEZyhlPYbf6sKOOOXpjzBAMdffEEv1YteVTOzUHx2kKtEXolmLC0pEH7blqBlwJ
SXIecGQx+Sb2WZbDb8rpXyy8JcpD8DWw7LZSrWnXo5vHpsvQ7C3rIXBZGP2a91cs47IfimDch0Wl
K330at5H1YaFJD8LrwUD6idj42AlRVyqmAK3Gc65jtoECWRyleGc//QTEzMUuTyItwzCooaRmOfa
A8x/Hm+kH1fHwDR+8dwZD0QAKJzFuHL59n6U9LsQhcWAxzPx/mRTXb93KWzEanCZy2HI6YZPuzdn
Gt574zoESXwNOy8jkxcH10eHEPODsyIVJWIK9h6fzSnvInXmtNy8jaGNA9hwovEYV0P5XlVJsA2c
mlKVKR+eURVKWnT7cTkROCUTvGxWfPatkbTTxRXpRypdkz66sJXrounztzIp0heNgfIGhDcTi5RV
DgYru4NmlEgjBcQybmqO22PSHoKuVZSeJhmoUeY3P4e6IfozsIbpPc1mszw6ptX6esnAvj2DNVZc
RoxU1mIapy9MSNWP3HP8lx6L1sDXUHFPirHt3qzKrd+9ZpoYANtz9muKeJ87kQbtU5Mnbrtqp9l4
X8I4GqDRWM4sEItjl2J5e1psp5ePCbgiPq9a1S65ZDONoGUIobeq8qp6iq1EzN/SwpyDXWvOnfNQ
N3V7pZDLI/gwzV0ghIxjDc6LK4Gb3XeVxMlvePb6KqKwesJPnZ1SH/Ujti0e40GeiX3aRDjh85iL
LJqtul7HZQAHSrBzvDHSMBjwGtnUhjLnbXC0BfjyD6kATVehZLBXN86yaXldpCX1tSWJQRjqPYXu
8Y5CMf7OnMpAG8vIwaydZO+25BmXfeB/zTzefgNGWzh2FszYqXC6eBdWIYSAmU7fihYygSC6sQGx
sbNw1Q6jN+0HQiQuPhH96CcTiNOmKxV7naj2KpIXlUBWNgvIvaXvHWS6KTYfnc6330Q6RWwlJuTX
VVok8i77NP8oO0nD2eh6JMX7DcZF8gXJR10G83eYiQ6ZL+M4W0/WEedUcmjKJNpnwzB/zHXiPYVx
a1PRrAr/6ABtvct4pFF6ol+WPB5/Oc5L4y0r13WzO0lwHjhtH32Cj5dPjpQtirlMefTH1CRj2B/l
E2nEeHJcIzK+LBVXM7FTlsG0XgkrXMl5dB5aPQvs3bH+7iu2z2uQMKyKfBHngcAAIsjzsXwo6Zp4
7GYL4w99jeOz783xs1vk4mkS83SpcSHzpVqyu+MEVwcaPQPg1QSzRrwMzOdntnDnCs/To0mT7X4a
UJIIek7erZ6rEG+HPXxgdHM4stACzITR/2nJHt+icj3za8zSlJ6mLHyE2e5+AuzXd79HHjMsBsbr
bGk71peM/mJrHq+x78nnsPKT3Wwv7bfFs4OPYnHSeV0NOf4NV3LXgAbHX3hNkociMgBVh5pAH8Kf
BbLpVHEN9kSF9dUwfB/dmQfJ2Ihnw3VGc9WYUfy9qGeXG7YGdzP8xPgwikaO9EMM1a0OSfZNRB08
dF5Tbah7AkcSHtENEkj4FsTd/CNcBgI7hOdQP50tHpjI2Ir+JZwnJJu0Y1e9cWIpbOxu8/wo4lbs
gtmbXhf8CrugKYvP0PZDtjkqVxjtlunVc8rgiSLGsmVRcbQ1yp4geWKdtSKj9lG2jg/q0Nlsz5lV
Ak3blerzba0NfScwpoHiEBJfo+M4hzHGHEMo6rnmKHjJQPiesYWQ5o2Lih0OiiVyEjaScZ2MY8t4
jIq/ZxkHPNooVkEDGpHrkjWTosVZD3ZDxEA0T+33qZfkNvRjuLRr043USfq2Q9x67yfHzipD7VeS
/SdimqKk1kPVpcW6Ad8XgzutCq9WDzqDg+YV4JSJrukPEVnTk+3IjqvJSy5Iw5W7lhbZhavO60ob
aGQqmRMSKEtWCLu/5yIb7PjTqw2N5Bkc5O+CyW60m0bPPWDeYCyQZS6uIC574WyAr/rxynaNfVI6
SytlG7hgJS27btkvIQ2bMJpC/p5or3M3c4xjcRgG+0ebJ/Jr5Lf1B9VqL3vr5li9smauKmLF03or
jSS/9mOdXLo+nL8Zjd96l6iZ1L3UVY9MDDrz6lSCVGhCSIjHLSiUJsqjiz5DzmdPZmlUNOpZCfR4
y2ko36raZ5vXgbNtyeofdW85b2i1jA3qoeWW+SZqsjDeNalZfTphU9v3dMRwnNkJHFFOlbyDmXtY
l3U1sYzVLaV+XBL2OiLm/N6rINuWbGOizezDEUJDufzVeTdT1yJi1P1LQ2I71690eRkMvutXjTSQ
Ly4adatyaT9laJZYIqSVp0ybAe0AxAmypt6Q8jII/M8ZqpHB8BCdwqylaryMKUyNEtrScxzMyZpj
kfs6gpkUwAG0FnZe5BqbiAoidbVwEb2Mxmhykk8odN3YiCY2nlr+tIor7+ech0PPam/FT6yC0NkO
O9VzygmN2ohe/HKXqbmYRjesVdNSQrKkw8XMJoMEg8yZ38rUyXdx2bsnHlfme12rbOdJIrJbi0Lp
zVy6nPpgl9Q1HOntTAN2oQoD9JNP6uo5opXl2jo2TXKQu3Jf5S6TYozNsFgI9SycKcUKhARt406U
B8VJcm9K/nM19B3tChnzLYrZP5VIqXtLcunuwsGcvsVdFTzGi0W2fUrqyjnP3QCcTEX3Oemt7zIY
yAa0+gJggdHouhOivSN5iKPv19lZzbZzUnNnwwIG0ttXmWm/Ne3C0zsmgLBbNZSPH4nKx7AySoPv
btKkgDWKeSeyYcEqRHqQNDqdKA5Re82shdjwCfusTcfTgdXGvVZcpJt8Fma7jkl7OsppSd/8Phu+
qjiBWEkr/+4z+H9mOXJ2i+HNL1XnceLxK4bUMfjkS2PU4GA8Ee0jujcJJmwLou++lYr3lA3Lhwhj
yS0/jCGUIxX3t5LVFMk78e8jhykqmoSY5YousezqQQlxkiDlTtqLpmzLNH3A7M1TzzMLzZINwRGL
z9xtIpq58V6W8WuSGtNDCMX+0zfn/g4TZ/1uuqTbkcfIMSKgwFJvfhpna0yu9caU3/CxuZmMKL3a
HWimpbDciYP60aN1/Jjjkt2QVhNBjxjqyKaJusbFXc6GieE/Im0ZOpZD4VUUoboRHDA6q5aVh4iY
Unv8zD5/juxcvPTJAFk5D7Xd4aWa/B2GaoaXjq2uVWVQzZnlExEofIMZzhaXgsTKtX8HQYt2HnRL
zHDPa5bD7KrgNRvcFugkE+VTrtzp1Wd57MlTbQKmE1bpfTAZm9f/suCBij3bzg/oHMlmZO4RbrJB
cwGlsjn3yrL71rSYkqGcFyqG//9q4Dqa7mdFrK2Mk55Es7+j6jaErf3jH7Z/hOnH4audn766Ie//
PfxM/5//r//x7+y2/0Tedsm+IKLt/9zQd/1MPtvPLunbf8TB/f37/kPHDi3LIb5Ni+Xinzq274ah
5wVu6FlWYBHF9u9FffZfpq0zvgPX17K1joz9W8i2vL98uvtC3Em27TuWcP8rQrYO8P2HkM1f4Apw
KMtxHAGh5gb/S86jPSAh9IALWx8FeE0nSHjq9Y+JWe2//ejSNEMecfckIGTHrO4fY1EUF1/23ySb
1xO3RorFkCq4RDxZKdFPnV1v7DiwrrZHMjf1QDc/rTAqeB1NmSifAh/UnQ/AWttmyAOipzR50dQT
x0PakDUJxab0yDn6V6QZqVrTUvbkMmGyfdgKL//w5vGxaxbvxNHM3CfgVqXmrhpNYM1i+eGRv3au
0wEt1l+NiVucFoGUYWmCq9csV6ipLiDi1zJ3u4eWFocYXwjP5OVEH9R0ccbwlYMmT+TJghOL6fHD
esUqWJLFCky2aKrM1nwZCTmCHTHMWUCA8a52E1IKenpZiCsYr44z0SRKf0hKPdwhcw1OC6BsvWba
EIMGwk3yda55N1eTbzmZVZqE8zQTF/RUg7gmyUfQcipa091drw3N0U2aqBuMXzmAXaVJu/oPc0e+
sgtKsmgar9Jw3p8f+O3l1tfUnqH5vUSTfMSofRWa7cMLpRFbeD/PU5KoJ77RgqJgoalAHzwwIjNw
Lz0XQVmzg6mmCEPipS5L4tPylQ/RbcABtG7ADlPNHxaaRFQgifkfNlFTirbmFUf85dfYwWG71FXz
UYacilEB3qae6BuHjYHVy2fljg9g/SH5OKL8HpHv2zdl+T4w3WhzXBUO+a34fgS91fMkdotp1o+1
Zi0nTV0KzV9yXb32msgcNJsZaUrTAtcE2Zk0vZlqjpP5EeAUK2UUAzSVLkB87s5f7L5WU+k9mo5V
XZUNnuNPtHAVRFGDjErNjrZApCiizCg7QSrdddaUqWd4wZU68+DwQWAXCALJLRe3n7/7ohBnkXp3
rzE6/FQgrCUFL+doyN4iag6JkmseMG3QVT4MKMkYJ54qptIrZzDrX1Ov8Zzhq6jraiWrgXjxNkhJ
fJ9gaXOKJ1Xl3bqqHK6qBgtQmr21NYUbah6349qsNKFrgupOmtltNL3L4UFhD4DojSemNwGQbx+L
1eyr4GzqH+2Cs4TW5mpdgrQEmhKGzQoJpotLHAtde5qD4DFhu7fONV/MfiDa5iDHWQN73AMhN5pG
5kLintGEMq3R5R7cilk7ZIMPxjxqnjkBbC404Vxo1jkAeu41/UxjPEgXDNDFm32mZVH20CpKA4UK
guNUMBz3rZy9IZsCYvFu4xgRb2bM/Xfkp99ppBNwILEDzWR3PwpNaI+a1R5MqG2vr8xVm84ELdjq
6GX1Ac/Z9O7w6FiRvcej4w8BDgruaya8Aw7Pxni6KZ8hTkUenFXW4scso6sd3sZZWN+tOWn2g4bN
cTJku1ID6LlG0T0NpY/Q6RxH+PcaWLc0uk6Nk275ZO/FRBs9FMC916g7GyhGNGFEiWUABq8Gb2uU
OYyyhuT7P7y8odH5RUP0ucbpafKCHNGIvaNhexK29GgxQYKjdtuoPOPSwebP1XbRqH6vof1S4/sh
Ag++C5D+yXrgQORefeT7KeQaKzPMTHWRfGWmf7UMTpWm8HsGeLT64Rlo8A4ABHPCldgJFnwFM/6C
BV98XhnJyWdA0eNwpLbWoysqOCDr3is8CiEbs32obQuyeTJnq9xT+PRo+9PFx3LIxe3gfkIyYHZx
VEZ7of8l3bLrI25T2zXj+mZaODgsHFJrhB9ELO8gtKnCYYphLd1Lr+0WEt+F32Ieod2cTkKse23Q
bWx8ciun864Drg1OFliMtJFD4eiQODuQK/fo/93KHs7MibpdjQdk1mYQB1cImU8/LG0TsYv0KyAR
ggIYqMZx+T1LQzuZjA25m1BulFMU2nYS4nda0eLxkHf5z0Y+sKe21kDEUGh4Vma8K5X2sOBl8cOs
pOURewtPJQI81GHkrEcuoazWZB1jhsl/4WTgw4tspNjY2lkVn7U20KQ4aSYcNfRxMBHAcw/irE6T
dWskgRA5LpwAN46rbTlG4v+2tFGHNDG5eh7VOtQmHqntPCS57ASDOCRP0k/CkX0u04x3QWQkh0FB
T1mYnDi+UU2Q4llpmTwS7Lj8HkkAWUltKZqaH40ospVH5tVu4ENMatgLGx9Sow1J9R9r0nwiieo+
4VhSgf9UhWAuCnA7bS8jzqZcW5wi9OhJm54K3E+ZtkERDLnmGnwk/w73co8qifPwBU3l7oTZzgkZ
MHipRbNr/Okb1uOC26rWG95YG7Do1F0POLJIWPDOM+Rsps1avrZtzSUiDj0FBiE00lnPIxi5w1ho
U+PJf4oj7B2TO3aHNCe3sy7d10IR0qStYj6eMUebxxJtIwvxk7mtcHf8oR9BQ+LP5DbGDrEl28c2
RrRRW9ImUvi0Ra1PMBSZuNby4SPXJrZM29lCfG2lNriN2urm20ZI1Eq7IZFQ7qXd0vqXL9GZReyj
1Ga5MPnjm9MWOg7D9ibFVVdpe12vjXY4YL8Z2nrnahMep8r+qcSXF+HPa7RRTzuCWPkx7zXaxpc1
JP6iBK7KwiIHh6vukOlhTI7/jzlwj40CS6CpToW2CA7eXWnLYK7Ngwht6OMOfgFVT+6ldoof9ii+
k46C6dBS3csg3iuFts2TURHEhEVx1GbFaXKKvTSPSe5Wn0vQqW0JVnlKneDTHAr/Gmbe3hr0PtIz
prtZwKGzX3wftUlyxi1JGznpQNpAGWkrZaJNlVLbK21AIeYAgVy7pgMSHOE+j+XUb32Py1bSeuCS
Oga1jm0z0AbOlGzbBEOnlLX5yIWBz9MgA/G9w/kJ6nTjhDZtesTYtYLVRMwimQ1r1t7HOSq1hZTR
MzIFYtw2c3tip+IM80hBEhzHabKJhpvXufJB+cxQyAJLT31hrtkqzzffI6KicNoHXSUNxS3PNl/5
OYx2Mdgk3gsFwZUj6dkx84wYqZiBV2/srZEGIoIT3xz6Pe7KxklrtPVd4K1lSfW2Y4fTrbQBJ7pA
YSVVi1rZkKtvYK0EtMSPZEGbey/45aPcn+PAsC+m043HEHfvom2+hWm/GIPIjojF4a6w4k1B5skW
fbl9wE5xQEPFMKytw6AI+EesfT/qZmKXiExs7GTH4Cl9jghyytii2jLHXe31Ym9WVBciRK5xzpvf
QugQAh2iSzV2N2+aK9C62eQew3eY1nSwFg7mZ1NjdWF8qoJerKuSvo429sMNjDJcHKUVuMbD9uTq
jUjamB4PSIzWrbZcE4MxcH8azY4YymG3tOKAG0OzoNULLoo3b+byyuBonmLqRghzwdottckbKAGr
Fp/LBk1yXDdmgxalTeHaHq7kiUDt6WWaeNUl0cL4qFYT2Sv3yv+GLaw+hbyoWpvOc9znU2FgQ8+8
4Qg1cp+0RR3Fy2PGiW091Ab2UlvZcU2+BUuPub2qqntZ5wiQ2vpeh8wER2lfAFBzMv4nYMyHwWTD
EyfmwUxUuF0a4yjIyriXHkkPAQVHUBgM5Sg2eFI99o60fmDERq1B9dX2ZEUojB7r+JXjknObVHFi
DB9c/5Wk82pyFEmj6C8iAsjEvQoh5KUyXe6FqGqDSbyHX79Hs/vQMfOwPVUSZH7m3nOXmEpclIpB
bhwPPpsfvO8SCrRex8trXL4gstd3C1rNvSxKEq+sQTuzf85OTpQVW1oJ3M08VXPcsqtsaeZIGrYJ
wEmkzwT2F8w5CIu55e2njI1NiiUmnB38BLgZq8a9jRqyfU3tMtba05KgohAs1v8hg9I2uEj5xZ0R
yl9m+sAv/2ny36ojmycFZrl1bvUnTj50Xb31ER+GlSzLPhpmkBWmeB8N7xWXoEnwomU9R4gVqygs
GofSnO0PXBPouZp6ITb8HV05UIGoyTdTBo00c/p9bRSnGg176OUhH6QfoxV4QmnyN7OtH5u87O2S
Op+14PTl+Vn27BYRKAKv8IzmzEhUC2AfMMMqx+uykE5dxIpkTirW/QByJYDKJK+id5cN7ZO2NZvp
yc5XF54P+bH9HGeYYxZ7CxtY82tGUpGby0s76BcvGTxoCOCmEORbW15zftzCJr5C/bL6qbhE7ng0
5gxMeJ+onRaxwNITsIO1672htxJPrP/ChUYTHYpHMZo0FFuz9UiEsr91uv+b3VNeokfBoYv/dEQU
/hQ3aUoKbNBPtsCyQET31FVXKEnoQ5t8Yh/IMzn03qHtmCuyrfuGv5uj8W6WYzaCacHycDEz4Z01
Bv7WrGn7ko4syFmwhq4czJ0EtUmk9LFWIj+NphXaQLQwQjnNvStXbPP1eoApHRb541u0C4hZEFJt
kOnQMRDoiodaYypeLAJBn3MrJr5ci8mdmxrvNlsjTDp3ABzs1NqVqCVUAGW7dx8C+6TF7oyJGUUK
coGTPjpUDrAUMJ1r10aSA5Z7er4fgWFi0eYkiV95LIsrDfPICUtfiP/It6dIHI0FFqBpDgzti4Ez
30y8gyfkpwFLApJpApKxmALu5PjA/uRU1QmhW4mNTKFcj9x2fk6Hq+qjY4rp28OO6fdmlO/1pXrn
t53Plk6ujl739xKdFmN0R4eDgFuUmrzcdZLNR9m5ZN4WtgGWq1d7YprCbIA0iUi8fJlijnoy1VgI
VEl2MVySaBqj/2vOK10qzYZtjQEkQ/NkO2lzKLWHZclzjqNdnpO6M/BlG7CCQFTY/LyVW58NKy22
gt0CA/0kLAg13hiLChsrUn4Si8OYFud6+PEi9yXLo7POB7cZDOcvMveBacz0tNJZrjkT4w7B4lgl
8a6MWlCF437BM7FtANfmETRtzTZ+5Z2g7ZDQ4dmbb0oIlGgUnPsAl8KlOQeUgITFiRAbQvFm9bNz
Ypy+jo2YyXiI75tjQ2ZeQKOLL2f8dPE7byyx7svxBXnO0aZ+zz2Olql0PxczT5nYIovKU7KQi4hx
QI5/ZrQPM0X2ATHFqTc6Inx17zB0fZiYM+TACmIcsDvfMpe/hpswvU7Jt5GKaYSrmA7Z6qFUE1nY
2kjH0I9cU6rL7SrJsMXaiaxd/3JiAxVSOhPsu4S6vabBUAcayMgNI4qXCPuxn7byx53rp5Fd3lp/
NAY8+a7I38Zx/GUuDweqiRYLnivDgZPW1P+gm+7iTIltt/bmliryYhDKEkal+Kcl/Q2n0sYg/ddH
Q4Usn/+DI8AUmZEO78td48CJm/xkWjJUXR0fpNZdZjW6e6yjP1U/gwnSnOiqHiSfusSAIBPvAXjv
EJZzJvhytNBELBw2w4BFyYKAw5ww/ywZrG+0rGSrPbNHlPnaHb2K4GGbHjJXN9FXV8NzkZJb+q2L
EcS6oP8CW9be1qgKdcUQ2h7QQVwfYG10bCy/T4pZMb2gNZ4cfbZ2OAiQDyWqpN9s/to6KDoNn8dN
byIZaJ/CKdwNT/vZmOaXpqtcqNMmuA63dXwxUQLVfc47HAEtUz1uQPzivV9bptwVGtkDDiKiGPyl
onEfskhjztavfm/gnSsQQgboIB98p4qTcEifmY6Sn5OX5z7SgZtkXbStQInR97N3bXk1WCF4r+mQ
3qlxTw44gM+ZxFzffWwruJxqX0/R16yJIt3MqftXLhJs5HkTuIa9hAMzoqOcQfcNWPyGlI8f8vxr
2otd3UnnI+5JQW+158SkFe+zqN239pBujVKEY2R8ZjlbOnqBjWlzAq4uH4yljfCt1b5Z2x0/H+T4
NNJZQM5rOINb3xgax+xC/0MBWJDQ3DcLj1DRbobjuMafHeZ5f9RRQHmJzVVUYQ0Dpn5LzNramlb/
E6f1PWqxaJNThzruj4vgjeIdMmA+ZO9Gl/weLSwHiJs+lcUYN3aF75mxt8mT/FRiAgjcWdZ7vg9i
m5zOo5iqO79cZPyCbuCjiAa/x/j0YY3Wc6PhXHwkrO1d1IaTLK7tI6KqHDRmS43gZujYj3NvP08k
csQ5KzNQ8UQj1ru2JMWytuxb6nbzdrX9Sp8kmxebcFMbialFWgaPaXMStnsaW+p7N2kOFM+Fn/ct
iYlJ/tqwj9usOpZlrfsxbY3rm8qzhcz9OnTMeEqFgXgijxCJn35Pk27fFn0SOphANv2EI0NZJ0DU
BmITuVN2NfqcuJDEXPvk3pZ2sN9TMFXcrCs7ukjlvtV2yadmWTtHiLPR6t+8emUQgXDfMHL2rsMD
2rmiyerX7Ib1q+RcCm0bvpwgfJIhtbttF+B4aP4rwOVesak8I0RAxuSzek3SJQZLQw4JCtczK2z6
8Cov9zzeHKpUgexAUbz1rTHvpgGKW+G6amdY9j/Y7Muu7/OvOa7dg1rKqxux36yIjNtX69VpnWsb
t1i/WXZiBotq9KEdmIF2hkuWLst2ibbWUvUkdK7Q3T3no29Zv9lSvVO9g1nNNZz72SZO9d9OFhMv
I5kLCj5X8rIq1B4oekhxRYm+rchzgFqpyCWfKl9hrC6lACRmMOeJrKNTr+dR9cZubLxlpxXFcUYF
vsmX9pQDzQ9jQuUonJFW1r9mDT5iuqQDwm8k+fY4viRjZO0a86kc8e0ystvgbsg269DAGCLiySgh
beK2PRSonDaD7gTdFHMIYj7e0BVvViNmmJ00MGGZyjCpeONOQOFqoOtukSItaYajZ2Uy7dUNY3xs
nsiKqSAYPNGTYzgQmCf7nzbKxEmzhl804NU2Qkw5DwQWZLA9lxIsen1vwWPs2wc8s0gDdhJDiJ2V
2GuekTLWj4uWc9z0OHsvHGwzoHweDQ06L0W9c4yV8c92EuREMUSyLEKw15gDU3sCzlgUjO/0R9rO
HeVfWS0Y0jPvT7G07Ym60AZHjxs2Z1i4YiIYC5ABBhrS7Tjf82YGBLW6cDtrM9uhY4NZY3Pqegyu
MndnyBqMNGO6ZbC/JOKEnWP/QY20X9b6rZXGoY5ZRxVDfQLxh5RnZPgb7x0dkcdSP1hV+DY3dkP6
TTHjFO8bjKd52OXElff8VPGkf7cegvsEiIrdL8iLtfxVTSh7bS3Zp6vb7VPqqs1KCKARVSdGtL9b
BHZFDkhp6DBfqHGXSSvZG5YKM1ZBz/A9fUsjFE+kdwfxxFqmZ7Ygd2eAWWFSyvBIVP+ILywDqZhT
cJ986HN2tImg2+FXBCUT38QEVmrujItqcX2S0aK23LVfSTea+1GwcqsMnoTWZVSoWr5ObTTODdlg
D3NrT7Z8fokZNzF+fRinZxA2XNSVZj9Pxbgc6uhnXuBxcPg4EK8Peuo9CugFgXjEwDq3zRM41Ctd
HIwmuevusdY5Ac64clM71qUxKkb3sqXmyqr9jIUUNhSsNXTtbWoCiuQL3nnttF2kcI7SMy9Rm3wM
KZI+kSgRlsLeGDqrdifW3krWwwECKsJQ9GaPceU9qvPPvqr/GQgddhpCJt9il1hyQzkosSu1/mb7
1DK90LAOxw7Uai26ey9Qfv495gGv7L0ZLqbGOY2Zh65wumxiIJDYvNTCW66t0bXUtiTwluZQbPWR
GfcAsgB7jRcKay1prKIy1OwG4GmRfzZE8YQzy64w6daP0rCLYzJWzx0VIdj9AitH4R1445+nFImS
S6KDQfoj2ml8LqXl1IT7VbOPMESBm0ghUhcRYzwES5X38LTIrHtTkiVWtfWauHib6i46cum321gA
AU3KR3jVY8vWa+vjb4e6FNFH9kbS+nJwhqBGnBa0RRJQpo471IeKUO3yeSSy4NQg3yfiDnGzhqC4
AvSysbVOIDDS031WLHeGHlGITljta6ykDOfXX02vc5rlReji3dyJPmrfNeCvfhxpzj6tM2ebOBG2
QwbKLoJzpPFo6HmMEMY+9oBwGLbDLKZbgeHpkqXlukHE4G1NNcKaqMq/VQkTXu9sNPZ5/9179L5F
J8NltuS9cBPnJtoWcs08clU6DqVLb1yayFb7qNd+LfqlFF3ykyfBnBQaisW8eZ1bEmt658Nua5yY
mJrjVnHWR4To8kboh06zWONiCHXn2N6qGnChvWZ7ALGgFV2V71n7sCV8LDJao9o3Hoq/BXln7Fhu
oDV8e2hvJJpS0pQuMZMORWtGlilbW3wBeFedy2CKGHl0OoX6igYpi3HjDt1hHAxx/O+PrvYgWQG5
QqqU3mqDXQAXSIY2EtWLoDVuWcOCNY+RvXUyoMo6Dh5aFoVd5Ul6SZAjhgpqlcBPILdka7l8BL3G
iks9julFaczKksbctmnzjzhz966B2d5h4BT7TGbuwcgJy0k8NqpsecIJTfINE+nziBXdZxRe7FNF
HtXIWI+3kZKhN0ZJQ6Q9uWvVHzLpHXE/4XXvvSo0PCTmq9kb56qJ31ETpH+Xmbaaqe4mRmh4aJnV
gyqYjWAd5iNHNQFK5CKGxboyx67T1q+J43YMI73UWRmgN27OnAEgOXKwudQLGSTXJ9cEFm729l+z
n/udmxMjYMekeCAnWi9S1c/1OjBrrwa4GTpR13l6nUuTCbStnXti0FY5PS95T442S7D20RCZdaTt
rGZwLl5LbWBgsFvROh57s/7hFBUnlE3nNs485MWMv1U1Mz4vxS9ZpPoTjmv+I05YOBJ8hJbrgJEH
djdAz85JqoYXW3LrR+3Nc23aa3AnvuCpu/z3RyQrbcMexR81geHe1Kdbif4VJdRwmUylEYM0bmOC
to5xk/ERDLMVTA7teuXMmBVsbZ8IopArieULfqIj8uoCluWYagyooqijqREszB6jXQI1vHCJ5dWr
C51Hjdek1ivwMGWMRVpjasuLHRbsh+EPa1eeleEV0eNR0lrQ1xo3M5nGS1u1P3ondmju+5eir5et
KzMvaD3znqZE49kt0/0qNfQdLYn5gTjCL1czRHQxvjuZSGE/YfCIiXk7ZdoYBVn0EJPmbrLrktzd
awMLRcGTeZLGQ+WWyO8Fb7hWm1+Crc+mdNPfKkLpz5HlVmCbe9PLfQeeUmyWV+XYTlBOvHOj43yK
wn5yB8CkzI8+esJBpryCDeFgBhlxaYzMXioOn3FeaexZz7dj903D69j5E3ki73G6r9iWbwxMmBvK
8NVXLa0yzi8ijvIbYri3pTOgeiokjcVkeiFJTOxHyZGIs+oOOpCrdeYCKe0JJwx7vTF5ttWchWne
87eDnqAeixtYyjLZOVCzgO7ZLHWIdW4GRpFZiQ6zQeKwXTNv8JPln6ZQmppAQpCBDyck8vau4ExG
98losUr/MArOevmKWvzNM+gV7KT/45TRi2ScG2Lw+qhyy4Uhq/wyKUGBG99138+IhXFVjT2E0cfm
du60wO2sP3MCbg3Bs1PrH808/ZiWOkV9lwDBwv40/7j2LwdAzG4kw0AUJaKChXIjRqNW4BDDPUdS
3lp/NlCe2IkBrKmwvOjsOWecvn6jsfgujVM+R4ztLGfroCV5zGP3vdWflwyfx8QD4C4ISkivXvlI
uee3ec9lg6x/KqY5cJz1dUVah29evzC2npkEkgPAxZpfVKb/qkzNlwxhRkJKCA8ELJBmdydlCVt5
ot+4ZYnkqKn57Id31hxp0JT682q7eEQy+OR6fDSs+t0tJnw5MX6fOeuZimMMMoCCMy4dDqvZ3VNR
k8/X5W9oPzBAJq/su17QcD7Jhql8DAJl0y0vZuySg9Ez/MxS48vonNdJT07Se15pKRrbYNjEzbmu
Ur8m1LtkKpDL+IlxsETn3mDx6Onu1gl042TGzeN02ekaVd7agBFbxx5iqvaoHOsHc9IrrsXAqaWT
JmziS/EXGb124neeDUB9cC1vEk7xuDN+ZdJELJN4O2DRP1H5CIDBNe0PrfkK4mng84/JhjLqOOwl
23d6Tr/XC9RdbRZofGXsdi0YmhD7/Nie9U3kOvd25cSbDUEOwGzvFhiGvEPLa+mZb5lptqD/2eWb
BQkHk2iXHc6Rn6FgSh3zJG08FLgBDvMjLxvB4PHCHrl8/J6e/E71U/LomqG6XJRamUOzgK57QuUJ
omR486HHxFBZMYP9BH+AtAAlKOAPlPPDlyNvMqF3SrK52SQsl3ytbNIwHpY08GZcGEtUfzioxQDx
ku8o5391p4FmtbFxe47YxKO6u3o8gVsh0Ce3f4P8uHYJUimh9Nsw2Bdl7dT4XXfFLwRp7xZGozMP
jbb8VplkN47B1m8t9SPN2cYKNoRKa29rvsYAk4rr6tEN2O9Rg0wsrvnKkrj7SBfWP8aCoieKEogr
Zeit8dtSWFeU3oPfxLO21Rt1wltqbWX94BiBkiA0ad7WOUeZPr5ilPCd5xWX69q4RKWMCP9LKsCY
m2O2D4gxznCjXha4SEGUr4d0lQOrAovEu6o85qnnUvi35IFQmaCqak7dCndBVwSjIYfyJ6cO8yaC
uIj6Jlk7uTPa6m82GoGzgtCtJtbLJo+vBRFiO4/mivp4QhFlcl8mYJqbBmkPzc/EbhgUKCFxJIQ1
T3kkWbHJBstBIfwcg805RyKEapluZGxznTQgyCCp1MisAh0UQOFRAYIB+Z4g85vA/yDCfEHPdVnr
XO7jmbVaQhQDhMlnaRrTW2Pjm4ppay8dO9IZqirlFlijPMJDSa2kWz0PMNhu1qSPP/QuMf//T2Lc
alNMp92XZJ7CQ3GHxYEqSfVlkMGx9fqpu7hieiZvVIArI/MszcXLzBzmLtNM3q2OFRT7psbLkoti
vRVCwJkZTgjzXDM9JUTGeJ4nREntWkygqSi7RttKt2YSH7zU/jEf3FrUFxedj9CfpoqWTDAhSYLa
MJ/o04JaQqPSInnNmvUpdaaz07YZAm1cnuZg7ydnZBKx9EHGWbo1cTH4aPR84lGwHJri7ABuXemO
fAQPLbmZLKkLiDgiEktQZpF1tsIhr47opgLHiJfQmRi7j+06AJczTVD8LRA562TVHGWd860o/o6d
DQmkLJEF+tKZbhHgk9mNmndDTWg6iOnJ1+F3YZQXR4/ZImDUhrlb7VkLKfJjicZ0F572Bv+ybw+F
cV8TFrtszfdtJ9uDR53plEXKrqIwH2NSLu+qPDEy0Y9gB8YrEBrIKE2DVzJtJiJssmbnruLojcK7
Cn14PKf6yAt6IvBsRimQkTJgEvqW5MI9aZAswUMTlEKSrOOb5iICaZRMAhFBLnEhgm7G2i5wAQVk
Ha/7eYTVqGfqALzCryyHpBm7Sc+ex2SMNzraa/rwbZvtvkMteDMGuMJqNS6tI/TdaBnh6LYMqq0l
ZceBZKk0nENre9TGEI3Rig97cpXMI09Ze4xH7qQZ83TM6MUasWlTa+aq1n3McoibOuJxaLIEutaH
ARYmxBnnybMNr+ZaPwIQVsc5L/zWv1LmQELoXWhi+vNXcLuM8hDA6JR36TspAN7V5h3mpLdz2OYm
yzxEQbV0k/sojM8Skv6OZd9LAm/lWkvCCY2IvqEXhbexyVQw+RxOxtIfk8YotpX03Kt6UHbGGLtv
XTa8pq44Yrh9QfkOWdVzgAJ0vFEEIVEjprsxjcrbYpspp7FmHNxqck6em6AOip4k0oaXqnfe3Xyu
j6ZdXqDbdK+VrhsnCBnvEhv2iQvcxZSzMkKL+vSaFCzP4oSgqIHqkrgRDP+r7e1n4f3WLV38Agx4
88a0/YGJ4UaZvnUdPIbmnMlLjxZlq+UkxqaYVQJiED4XbjKR08AzFV+BerJw/lBCVTu9LnZJuVTb
aoi4jGe2PdQ//5yWOaWbxHdgApyw6XDvIG4x2p/0EPlFhNOR1YpsSe6soIyLOVGQD3Fprk7UMP91
CbBlNa9mcol6sjVRqA8+hDWY55OmP7cxMFwVOoNW+OPIVr9yGRCmC0asbFlCYRxJibQ3NVASVfa4
tft52UtarLyL72mXorwScldr436tPObO1IdTCnRSC0fbuMcLjCaYbv0WO+al8sY3mBrSn8ztSOaf
3+TpPw4fKLld/p3YQj+ZxFDU8BJW2PAdKtKGQZVbk5ZR5N9tZv1uu9kFirV3J/1NGPkWuL7c1zKz
L65WnBCdlZ9BJ+PsnVfX3uTfuTWoL3dqdnPNb7GYk/liPSIyzZak2mLRTZ+MrugOnJE0SpPTlJRn
ue95fYdIYOkxh+lABfGKWUIhWxnycxsVFqEYZUWLlXdhBpJ4Q4Zt9azyDyN90xh5JuxWnk29/YnJ
c/SXVeBgEXIzre4YzLa0AwoIQGulREYN/wJZFVSobknEbn7cWiQkU8P01IkZk0KaqLI+D4ND3151
cjsjMvOhVuwU9O2rhWZeJANMingNcZNOsFYX44AkCdQleKNqmJ5Kq77rSiUnNmKaGm7YOZNnq+gU
WltQUYvnovhL2Uus8vrYeF3/+ye35SCgR838ma2KgQvoxGLsC7FlGgryKvmGLg7S4mIlQ2HJxhe3
Fi+uMQBZwQ/HeOqThOPi2ALG8qO26cNIy8/xFF1JCgqwBNiIDZzxhoKSVncGWNqbUPt69zVSDhxj
9HzsaBlEd65ybmVuOkEy0/2CGNnVjoA2puf1nQkNXQKKim0rFVWnE/VQ3rRf7NitbUKe5Z5gQawI
+Gu8VD30efM54UO0SBg8Rgb1TolLPdf0l24g7Tsyl+tYxC1S0UgLYpCrLK7S8iJN5yM3Vv2gWdQO
U9mEvcbLtZTud/pQ34CYfMeY25+cof33CBkN2yTPryJB4kS4UrXNlekcs8cfk6fysIjNl7W0mmu1
ZO01iYiDHyXy9KGGf2pqO86jYLLMwGuK9m4kuCylFb0Rz9DfPTOlwV3WdN8jkwMu80swhtkUC30K
7H1QA1HJm5yl9ABNk+yw4AbpMLkBDqrflpXuJ0yHDJGTL1sbaTrwk+mU6W7jmFvsqh/dIvVHRvDG
4a9WtWIFVCM8R8SUIqZkqUJnaybqVBSMBgZ8UIDesVt6xC5o1opHH9f42FrMK1pno0fuYU50gr0Q
bRHdPTBLBOawcujhtotygd1I56dPx4V9aRfwXGmK0xbQ+fMIge/bmFmksQnOpXYtFGxHDvJ1O5Ki
h8KhCUk0xbbfRAAt0g8U7+sBoisO+vS9E8xSFUg/nzHPA10ajR8cOcATV74DezXIo3+h0VKvLoSP
QeCFc/rWOiDbRQnT9d+aTrJghpNi0KwevBKeUqZm451e/YWFTAbAYD5xAHSHCCojIzVd/1hr2KGl
m7MMmox/lV6WRxWZHxqiAxLqsiTdxpmeBF6qqx35a3jX5yaoXPO3FtPOi2aZXqlf0106ZbwSRb1F
V8G579BGguC5szpHlW8QpNv02DsWMX/GZXXXK0Sxlu6kgWiVc0xxkU0T4/SKHZGEiRSYevVcJS3f
FB/Vbi2QHWYa1NjC5cRuRmSBcH7cAzR2FMCD2NZxOhB33/Da1gZEEWHc2W+bO2t2HpEDqj2nDU9q
nIGjV5T81cY7jdkAfMT5nYto3nUc+xfGCjwzlHobe30IhAr5tjTRFSJ1dGSgwOFvMt80cCLIsTfR
6pulz0F2rx5E0hwx6kMZVdbqnPZJ9tLXLVGThX3kJvw9SXUoRgIzemDZjbbYgdt/DADuDnbnUrfm
y8GcyMxbiFBiNQnu2VtWFoIdGULa/ImQjiNBkWAyifowu/V752nIBobQ07Uvc+2/xrrpKNZwscQx
nvJU/JHa5B5BYE05oRgVO+6HikWZyxM072qXZm9JUVyb8WLkLFHZ82WbCBkiz3zJ8qhN2qfaoDPJ
QS1uUU89cTJNBwXLse2/W6q8jalFOE2LON30iLetATHjHCOvnagbfEVCx6T07NlhsG7q/au1Qv+M
YzmeeC7714n0oAB+R7MziFOV3gC9QfuyBIsRoZz2qOO08AibsgDneL0HpwoArC/KUe1zuzpVpGk1
4B4nhu7B0sxim6czGKqCbq01GxaVACJpiendVP6lLJvXd1o3YpywhNp3ifKuWDQEBa0f6f2hpbY2
S/gy1psl59dmHtFUDwxZMyoIVZCWI66sbV/biJCqZvyjcu+oigx9bqzj63HFhREi/7lI+0rTB2lG
v6kWOwJ55vq+wxvnr2ZO9BkLPvb2BYGpzeybtWvf2hJKF0urQEfQyYgMafpjG7dvIjQwUY1gPnUL
bGsGINg2EePhRP7yh+ZY4VRe9Ki2kWTrR0VDjeUFUMUsemSZDI8xXCuCxDAbEwcyTMkvLDAN+a6z
M2LlxwOWV095NiKV1wQbvcV5ccf+WCGePjjdtNVGS5w7t2tgJa3Llu7ZutZ4xFLp1s8NJEa810n8
Y3Z46DIpwyRaRLiShou2v5TEJCCeNWU73Dz0VgVV/DyU80GN07EjV+nqINxh34CWyRVGfJ1jNsFL
Y5ySyeHXEsj0enp211xoLWb9VYAOPnDtFftRpunGIJ18GgYtaO1kj/SzQ9Ca60dbyEPhxeiozGrb
2SL6dHtjkxTbRswWIhitehUj0Glt8XzgH71fsUK6rEPbXUqPhYtajB8kRpSa3agFgxg/wZQNmwZH
9dE16q+oA4HaD9R6OXJXzChTrh3LZg6K8ZVIvQVcDgrPyi6+46Fg/lxPn+ifmKjXVQunjquLJeZn
inLr7DUZ9Hw5spOL46f//uD758dS1h+P//mdVISLJ/2hzlr7WnrnAideMOexts2aet33K+UeSq+A
pmF5J7v5k2tgNxfV/GZZFkD2Nj9NeUIrqMujHlUvNXyGMJmNW8QKUSFsvaKJJ6fAqsTFMxmQu+vE
+jj2UJVN2XHI4+KmMYLYcTfvl358jBkUefRJam01eCYoO62KKsJ0AzKQQN1tpKyZKcVYM5BAGgxf
0UmubjuHcxe/eoMutyxltRfTGtqtNY9tOOFuuDszD6ZRAYMuLLPaW53C0vZY1ZukfU2KAwJJ36fR
WZBLO3hoTaUvm9SrnPOca/Z57pncgcsZNtrUD2d7xQk0zqm386ZjgmnPcScI17n4My6mfcl140Fv
z8utRvCXzpKLAb5mQuhQn0XTdk8dfbct1uJu5mxnirEfAqqf2/IuEvuA58z5Ji4j2cja3NsUbgd7
ttLnorzklj7fgBMBnskifNUDwHdo/OeycxjDAuxAcpQ7nCFMB7zoIbgjMC4YF2s+GSXVg4lYkxXz
SlyHth5nkb64A6hZgOPFTrchb89p7W1G2XV7I0crIloRtpClK0yqh3gkFZcT2EiNVzOqnNBkFc80
7IG8zZO/7HnuIKLsQ244ya6tVxDdWOZL/bE5nRmpjoLLGOa/SbQvLGkUdV5mwtTbj1jSXiEOOnwb
3dZ6KMu6mo/Rc2wUOk6rn13dM9g1WgcD59n9vz/Q1n3aSpFHYybztsVWwiSZf02tyd7jB2eOnq1H
KNHJLZ26G/Kg5UTPzojK+22usNAK0VF96UtxyiRqocrx+yWXT3PNknk1MLGP7u9i6LUjM9e33sFT
SoN2k4JMwVWOM6okiXE8874gjJvf+fCTyIaghCh/73G/oebn9TENr/qYkdckUixfBnHrrk4MoLIS
lsGSupas47PqbEThHpZMFt1WydDdSChZEruYr7nbyOPDlbS2WX7VYlIp04L2V8/79IwmYackX7U2
U/lmrQxrl4rIsdLLQtX8yHHfk6bDrG64W4OganF5up3PwuxwBsbDJZn1P8mAPz4vU3qC8tDLvPBL
SsZHCgQL5tNsp7eyQ3XhMtnbcIZvhUr6UEsZaUlHe1gL+xAnWuHP6l+fGKFZLmpLzdQFNWdghZpd
0FTXhNkSp6e+ZeOU/lro/+plDLXpNZniezShYbIfHppx4W6qs/gOMFy7TTDJLrP1iPHrM3q9eNjk
g8cE1ErqW6aD37K/Wl1qWBLNx+eahINbf/03pUHoNV4S1dxRGSz7aUIE1nImQaJIz2P9rukdMlXP
JQ3Z6j8jakrg3cWWt6AMprHB4pbgSFDZebFn98mOtE+3YKS8YjXH/uxyWxumROfX4YYhrWwnGOdf
GHW/iqiNj6zkKH3hXSE4jdwrtJX/sXcmS5IjV5b9lRKuGykKQAFVLNgLm83dfDYfN5AIHzDPM76+
DiLZrGRkVlBq09KL5iLJZIS7mcEA1afv3XtuSgtr44ct0y2ybYs5yjeIOOmJMq2vfZggGT6xXRHI
/CpYQImRlR3Jo7LQf9XjbTSw9qAumzj5pldD7JKMCz7zaI7hYo+0Ia/7eXosK0ZSVSKCbVoOV40G
G+kuYVCo0G7LMmZJU+1DmfXV2qj8l9lHclYFTrnCm7cYQ7c9hEfLyvG/+M0TwPqPmlx5gNbyAnQk
3cSRv8vA1kHe4p6SKjGXROoYg5h9T2Og2cZe+a0Y/K/eHl66+miY+mEa8YmAbn4IbMQ7nNbeHbS7
CngqoIcEin7Cn+defzU0M7lfPWw+8HY3rSFtpn48zOCXkIbMD8UNqv1h70VMh1FnsBMElGGdLV6D
ko9IyPuKVgqZAj7BAkB6Kq6LyVtGExoReEpBbeCj8uIHEzZf6+iF0uNs05h83GFxAGZQr9Z109wN
MRjT8T7y6u9p535m8fAcKHQIYYSevhWbskCIxvlc6ewmEi7dAQ1XK8/TFciM60hy0Wdz/mjCgLyr
9MuP6xGBU/Es0LkVRnxNMvTJE8pk9Ynue4K7ttWQD3uyUk4QR3lgCtsja32Fg6LCjEJhKbFN7Zdr
IHo+VqEG1MSuKpEFFTBR6uVjhF8k2oHTZyZSw1uDs5LsUwOZp5f618Mcudu2pU4ailiT5GAoXCYr
IjlH/qUcNkU2JHSn2uJoTNU2tqqtijoDzj3DumJUH0OyRNmX84UxL+HYUeJum9q9zGX86BEfTweb
qRDc7vxiCTftYptWtqzExlYcSmsVZMfEGhxm6NULUQOlaKp1G5OoO/pxRTD1/FLQi/DFcqaLw3LD
GtloojaVUN/K8SG2SKzBLmVPIeT0ANhfQF77ktYDqhcwJ/RQoJJfciE3oTYSGzODAcUacpMlwYcr
G3+dhs57Sz7TOtDYQN2M76gnzCT3UN0N4fQgAoIFctd+aOscgfKSP1F0YsNJIsS477JUesVNoc9Z
nT45EXcZiDoUh270MZg+qjMLITGtkpHnhy4j3aiWJgPrYzjEH3KKzshosb9AHF1D6UMWW90wkfue
ObxZOO3w8nik6DvBkZUPKIKzIxwjTow5MTeDea9rTxwg09H9IIkIUfMqapIRfdyClxVmwGlQ7CA4
3lij+RAmhjjYwRiCRcbHh+L0GUAGDuiZA1WQN7cGTd0N9lzMvdqEUhTQgdGOcROK4bpkxAAvxSq2
E0DPwmKo7XESWfPdjugq6+0oxKE18/UUvEz4fdeev/Rv+nHJC1N7Fc2kxGUg7MOA7zJBzcdo5URj
cFt6UOGraOIoxsaxpr3FgArEkXzUcfw+VjkPWV5daGIowfwUN77Rvht+flbL11cQHtWMXXPTul8+
1o9tNepsq9E5Lkmt65zsNC/z+f1hTdPKZyUDCbkrbedqJiQUS26yJ7JebFR1F4xNeZaDezWn8Xr2
MvUWe8de+a8GdO5TBbWZCokh11CHV0bmwgqlO5bZlborsos+K2KKNmyBWRLfpBDSUQI6G2EWLcjD
tNxyMMKcQiiKze3hCCkOKOXWQjG/xQ3RbDlJbw1iUI8zRZFCtWUCmMrIugTHFGwd1SJIzOF0JgQR
YrsHreHLmcCf6INOGkOcr861OJ+O1a7tNJKQ0r3PcResFQ2RlWzVrkGJspVgYVdlnW2ngLkXz0m+
w76zqih7V8wckMDUhFt0LhSloUSabkUvyHfDdTFzzheBezdMCr6fSNbJWC7NCZJBxpgPHcUoVkv6
BEs0ohHxhHceojC/aUlpYloyNVocTJIdkdSjcJzb5hTbQE0ndQFUFSz1zD5LyxBkmnAOmBOhpFmZ
tfLdzEdeiZgjb/F04ETdjboB7N0aT13FWs/YMdk72jF3bITVhZvfR8yJdsDW0HeJ+JHZ9yISwdpD
hvW4qkwPolQCQcqQ7n3v5QfkPbTxFTuf7aEMK2Ns6KBfiWmgVRbcDmP4zqUQm4QFcI0PnMTpuMS9
6NNBLV2UH8tDA9v6u1kMhBauvRwhsRlPi2zfn2nnhXdVwBY5VwTO2/BSRksn+3nooCMVNlQIuq6t
WW9D71J2oXsnuHkRbHurpIC567hQUvOxqje6jR1m37DQqrfW7exbytUdlG2HSthBd4WvuHRLVN1Y
0/e6aPbKM874QphQj9Ep7a1Xg9b4vqcoXcGrIo8OS1FfHNGTPAwuM+Iu5oGZ/CoHOFFS7tj6Ag76
ExioN6OsSeCB8lfW1Tcd+o9gZOyjbdrfOse7HWHIrfXyuP+4nZf7ukoYhUuH3IrOXerbYFox2262
BEvHHKWWwy3tToxqa6y+z5Sgr2EUvdci/phHdvYMv+cmfpy97mrpZFJMuViLOnDa4cwe6nT8A6hw
RYwRDPU+o9dEfU2iRMNVVxrgO/DZsRpeRlMj6Qr9F38YSCoh5Q71onjgPAqL3Mw3SHmDrdfx5bej
cUFv6tXI2X9luESXj6NGYzTnuxzFgde3r4U/vowhjouq9D8tv8NwYTNtCErecsX8bdVV1Z7bBLCU
vCmncNpCyVyp2ae8GLAkwYWAHiCpejvgCIFFBeXAzaRpgoafZEdG5XgP4fxgu5t0fztgz63Yh9oR
VXHdRdxv/MiYwYwRlTj/qAmY0qacRzm61h7bCmdqijaHX0VYb7hWLZ5cVBemNsU6oH0TpDyHiWHc
ExbKAoAEvM3dcU/zvgDVjG50dn1nqwUJXgYJNeALaGbZKdaDbf8Z1iOBxJ0MkGlM+x+7chFCs53q
BXOJlGPO/T2G03htFvbZ0MUVeiBKSyfD9nsBbpnh7rI7BllPj9ul2KfJ7WxNq35rdMj3yvKQUegB
4riYxhgvFQKdKMo+Ij9kG6RU7CMWI7MRbxAR9vD8V15nY/JjFPLjYti+/8Gh9Me+bMS14iHfeIBh
toGGwb6UaIVeAPr5dEzMCHr1IkMeITIazvhiGcMVgeP6foli6ZzeuEok69HcYO9dal2D5SOsJmRU
rEt1LF7ckU2+Cy1mD5zQy8Po4o/x3YAE2+VEbvWtf2pT8+bHvyElggdAoavBtLju2OyKksoi3qo2
FUSH1xVPeLsES1/4VZesDZPX9J3hPKkGtc1S502JtfecuTzSskWVqVAkOsVOVyVfik8da5YdlMH8
diiCD1TXwFYy49iFdFRgArHpMJLGFg8p2iw5CQt53WKCg6FrXiwVZjzNL3MtGCbUxeVAEblxArod
UX6sNK7vyOaRaIqg2HXOMWZnZgLBKo/cjIN/CF/N5fLIparDew6qTcJcI/ekWAll3CRF+mGYLE6k
xtINNRk2G7jHsHPiAlLE9EHJpX79UeIlQhxbkmNXNmLvjVugE7EJhR5q9Hp2nl3oXDQUHAS7QmXq
cTjACNjkJGvKSu9NghMDAgV8vs+kxG+C237bS57UVt5pbwTmg1iU86qxaQSnh5YTQV4HDciKdo8g
5EM6lVp7j24wvwQhZUjms1BNgXeP3fUmhD3SdYBk8QmuR4s6u7OXst9nrmpJTGTqKQbZlGi6BWTs
Otp4sCvqdsOhdHGWiC0n0Zdwl7ftQI0L8ylco9OmjWjf83RctyBdthZmJHbm41TSzEdxt2kARyC3
QuxPUbgThS4ACWcM+Dx1XzmpXA6/Iwtj7N06BR0XNz1mSfIWmN0FQ+eXoqSWDwYwPoUT7mBKrpN+
bH+sjppUaE6Rt8lAfkBPB35T26+1QVwc/fR+6ume1hTkho4/jADLs+Ip8ClqfzxfFgsDnY7LDBYS
Qy8KAkCIyyPhUDeuvGR8bGJ05VLvw6w94WXjPvE6vuSW69ZbbKZRNCxyQnoSdX/IQve9Sais56G9
FcPSTgq5adMy+vixw1YGV4HJO1QJZ6mrxwpOSj+/q1KuR9ZQRIWUh1jkQNw+eFlPnV5yedERctzL
WRThbn3QqAEhgBW+7Nku84ZxdV8giJkk25nmbliPBStN32QI6NXWYKhFBjA3NvF6ATE5ALWjHkdb
ptkjlpNmDRs/9QzSCkDSU2QqtBa2k7NZQn9KomuisDhatdkXMSFYB0HnwhuCj29BIcc442E4Zqog
p5eSjFVfyuvKojyvlcpWLZOjueYRS/jjfgZPSHDaOXJyTArdCxiKk98xhR7a6TP30uu65AednuFh
FowXMXcb54YevSnFFaiWZiuzbGeEgGgQWwGOo428LSAlSVkgFXSZDoghpzGPo27q58cx6tOrSF0l
WfbNaQUd85xRJsq88Uz4RNQ7YjewEG6HIPymPO5GuKaISTFQHZwk2XITvYN95oiXkFKQ4zPLJ54m
b3AuuzZ9mCW3FUxN8Bxt7P5+ZE04StKH0eizh+S6GufHDLLcaq7YnEt/wlUMc2LNXgGoJFmPPtYx
O+lJ2cX9uB070WyQflg3WLHZNTkR87A+Z05Bc5eAL0oQpz8YYS+ugyocaNY+aYd0t5opF3ZIjtOi
DC95qn6vP5TmuqN/JJrhq7YvWf0SpLfI/+PV6PBh7TKlkLCOYPJ3oVvPx7HEBUROForEJjQ2qQCl
bgrV7EljJnba109oDMhKqqYHp17mvyDH5zkmlFidxcDpNtM517Bp4Rj18KYq+6vSQQKJgrUpsr4D
6OPhwsZH9+wYRQSEWGV3xoDiQfq3V5KH58cmReOAr7SbcpquikExbSmJDIDoRa2G90YrcRgLQa0v
1CdCryse524HbGSV2B2tsMjwaGHXG+R9VBGSIxPBYoxpII/vsQQ/EmVuso5Y1rbh0LWOlB6PUd1w
z5Uluk9Tmg+JZCaBQPQWj1jBGbRi6Mq+VHeZ3htG1l129nQUjVffBCYrGSqt/VjX0ZXyJ1Z7i01f
KQkGdMAPIGIT2tzANp+21OUG9/uurWn1DE7NSDzGWDmO5K1ipzS3jHuTa4sToV+I/f9d7OYfqZv/
e/9ZXH/LPpsf8M1/wjh/x2/+81//32BzmoJ71PJ+jeeM5qL+lv0xcOq/fux3Oqdn/yZtBY5N2A4m
1CVLavhs2r//zbN+Q02pgbkrRQAfvL//gnNKfgZcDv+xhWNi+vknnNMyf/PoWzue0NrkZ133fwLn
NE2bX1UW6RQU+fHj738jr0ZqAKDMIB3p8hatn9KmbI87leFPfwCh/VS64smKuvHozcNxkBzoQWUs
aQbA8bL71pMNW210EWn6tY1vnAXGO5YT+my4X+g7XvoeT3I2iGNRj2/DVBEdPAEjS6zXqnHUIfN2
JqmV4GE5ryfudFONGMKtdr6KJc64gCgYQ2TiwmhZbz10YjufERLWM2dcx0NQgewdxTHo3rGYnzLH
MPHi9qiawaQPPVosc/Fa8aYdlqGWUVUQRW9EV0b7LDKZVLtXWRreWYk8IlSX6NHFuxvR6qmj17IH
G4F6lGDqZtGgAA4aG92uUzfLsaj6JDMzXAYpoIx9OLB9dsR/yvgN5cLLbPYA7Br8AUSTV6uapv9G
LGGhXO0thvl3OQMO6LQ/HGZFPKsznhKPKpfZ9Hzp4dz1RV/uBmug9z3YN27qfyozPE6iuc2mczJZ
WNp9ZDSh8xi3BUN1fFBrl/Av2CKros1QzBBfaQUljXn7wxS8m2hgalpZb20MPqBpamTnNzbI/C22
G+o6InA9iIgk1dB3NEQFBJw2hqGehPDCja68D7MFc+Vw3kB4EPCXx+smnw692XgrCVY0c+1XNHDP
XixeY0nYalY5KLaGK1tllwMQtlDXp4Cusemre4d8L/gvzbyVdmnju0MPWXTFpoUsvR9c60RVaWLJ
zS6bRN75jP73ff0QTtlEcdg+gxy7sGX6WSXNtA1JrYLDzlAlr96DAQZCQQ3ZkgSxFlP9YnkSKCXb
f9ABA2cG2LrlXUWaTQkskFJpCZz0zede0SJDEoPCI0bmDt5ORON2NFpx19fiJgAqgXvF2bQOFpAW
b+tmqkvEkVH/jlfqRntNuYuyacdYk4MtHfIVPSJ0/oUmT4qJEdIf72QS5LYqSV+kK0o7Nmbu6ch7
f4zfa9839uB9rjv+25d+fRkvG2DdqX0sugutmmuzzr3V6Olg3aF6Qkn5iGAPgEVYf+V2RX/T8U/k
KO3ycbxGHWttgwK0XbCb+uYOzCjegEvltS/eAvgOkvakSMnZhE19clxMt/BE45qmn835pfTqteqt
OzZ5+lmWfbZdwJmLoFCcSulnoPAWzMIU3zb6xejnDSrIg21GL1GEv6R2rHYHdgi6aVXcmSh6CDum
xjQKwHskhA3g2PMBbfTgl9+6vLjyQdmuUJk/MtRnGsutURGduSrcimw5m2iusVHrYGbO5vigCHIv
oLTkzyGhVj1NGX98nLKvaAlEkf73dC5voIR+hoX9wKkV2gqVdq7mnaeRFpEAEOB/7w+JpeU61jOm
JxRKsp+f6uDBlnI44mdEzyapctMRSXM43sU5JJreh8iVeCCDkJxpg/O3MceE1I2bLEtep6SIFrQj
h0w6psMXyqp8G83oGiHjk00tOga3zKf9pr4vDHHEaHwIsR5uIr8aD7P8dAmMnN1Fkweqyaj7k4hw
o5ApVWw6fPlD0+Lc8eLXMnC+Urz0c3U1oFP5PqPKoGfqMXXEK0K4HP7h7NIIOcihwH/sOH2sBJ2z
rRdmNs0mCvIxwokT37szD09vVFdTpU5pQlMY89BgTU9DK7/NyWuTODcEb6PWBx4CanXjmPP98tTN
rO2rqgXeMVnmvPLypa9uh29G1d9nKhXbKUK3JFENDZ2+kHG/MTFlriN3QcOWPIU2TWzmx/6RuO4H
GXDuRdmdFyltY9E/JcOGIeAyMV1QzYWZ7GoLp/nwNcCGISPP3DONm28Bl2oI/PRqaRaWBJNzOJzB
I7UJXSrFaaIb46071EtnwP+YA9VtMN5oEgHPgWKPMpqORGvSGIySblOLMWgThm/1XH/jjHSNUp8J
qamuiZgFMcQJjpBkdGFxc+25PIK4vLJ1TNCCtPiapjBk+XRjGoP62MLiWIW4hHZWUZ7j0uBE79+B
22JRwhDiksK3E2H1IudhE+BfgfBGg9LtFxHnNxWE1S5B4THn0AM4kdlb0VVLGkh1LF3jBlHEnROG
X31Hc1mHF8PkgVandt9UMmLNMmZzIyGUXCZ4+jDFql2XiBZbHSnnsXQwm9nPQD+O7QwqyOBog0Ng
xt3NLf6poH9TapuMuiQWfKI4MCEGdwjfMW92RKj3qdrrDBfsYiFcDqtm/pTWabJpKzRRth7eSb8r
nAXI4LCe5FZLkvaMKdhZVC+gRugyK7O+KS2QcAzQSYRw7otYNej09BNzj1vRp+YD0eKkiVT9vOvH
uLugIrrsvaT6LkUNT0JtBrKzdi5p09vMI/0u5IRqlrq91LJnB3eHclsac8Zh3+OKu6REj266r2ID
nrKtzG1tSWvjm3REC7skKsI7ymmw7jGnA54N/Rtbk11S9xcmLX5rV2XGfBszqyj7+FzJ6d326fBZ
kWdxG+fXNCCxltQOkvswjLYjNK/gy2Q6vNFgkZkx0IUGKkHLsNqRE4Pb1R3i7TTcub1K3wMJ0qFy
ONgOSXcBLAtyk/TBHTpmekL6kp5+/K94tqJjy4Kaz/LYqXjGDJ/XtD4481kVpVneVmdocNh3/ME7
EPOTUirN80WisdCbUIVQJ3AHePFw7U1M9es6Ty9LKby1mRM5UHQhmRREaFU96swqRrdWpscWm8aG
zSN9GhVDhx7J4lg12bUDentqInLIoQLqysKpNGdwiIbplXttBnhmq8fWmM4knoR7DqgcNKkSNkPZ
wdh6If+d0w0GQxZkLDTJ7eha5S0WHISks9WebNja7tTVhzzxc0xV9NpkNZbsn8jYoCWcK5Q7gJ29
GXVFGj4QeQyNrECd0uqAc1UV3dkWZDjVXv74h9NI+9BnGC3jpdOSMmTYWCwvdTVdVmatLlmVGIbd
IeTnQN5M3aZ6HogV2U/0UMInlxYf+znuUGg/Z356ZASJrsDmiBpUsOrri7zGO5DO1IjM0DnHO8M1
ZkCy+OaIyqaJNtIfznZmO3v6+J+OdDACShLBHL+xVgRiA2SlK9QM3lff8iFzi1uzhMFR8KzsZBV+
E/Nn1/nOHqPVG0KLcqUJksQJAgSMYZ08uqilXOzQIV7fo00WUOi6Z/JpzjnFRMxaiLsVI3lKqBt+
X81uSIRmR1EtGvW9WTISazsZEHtO3anTqjsZXdqfigi0gfvldsFVjxST6Sl6cNt9g7O9s2cidBaZ
ijajr2mi1DLAO1siZBJVJd3WMqeT43WXYa5voX3gtS3dcFuIaj2MzR4b9V1lsPNmg7v2Io9toY2e
4FHt6b3jeJldCggOuAEJNBih6iuzhwjUzHKvQ7SYNMHZFWia0S7KcjiU3M1fHFqo9qXYSZOAmE4Q
BE6zuh5PBZRHCONMDczhkd7fk93AAsHudXBIQqWLC3jUDE+hnRwslNn71BQgfOaA+g1xoMUZaEOW
jT4Nw7Vd+v1llohDb0Gu7cxzE3mMbRTqCtoZ9O/0TjryowZuKzx5ENaImhZz09Bw6nHJ9KaPdWrp
1qoYz5d5HIYl+6ZMHnoLDLYT3068GCSYVx92ELBsNsgWQ8DYvCHpRhZ4GfmdvaYNEW3EMpT2p8uM
4BGimJIn+L97aC5vVQngSsKsYSIuneVUMNbnIqeRUdXhYcaX6xqEhdq58VgJjGI9vuAakqiZJE+s
tufaXPRMJfxtldnPaAZpBatbUXoWKTYOJpR8PRTGQ7VwcRXqLh+WxCqtSTLI7NvBps+HYOVe6/yl
bmmGUIvkzHZbOoj72UFPJNyYlgQGICpxjsYk+lSxu268/jw1zbObWO+uP362Sb0iDwLhwDKAzWVJ
NIDhbxKgf8euwmibNdmJWJdNofILo0BFXLbEPMQRsN6yw0M0uI8RJ/lNWvoeziIwRWMAhJki6AyB
ZF5UPeW6zN7zrNgHAjLTTDIKEWL0LKd65Q4zB7soZ+FqDkTg3M7Qh2Mi+XqZPoyt8TqaEfztcdiY
yMePwumPJeOLtSkVtQw6v25OPuaE5uxUD5dU6OeElRPqWk7TGrcNOt/1BLCgCB5xIcfNhHt8QtvA
lQbBdzvAhNKO807b6FNKvsOESQdjrvUc9i9xI+sLyIHBxslIWIjL4srQytoKUx1EDj2AwTiFXGHA
i2pqiy4r2z7+DmyOAjwBPcGTlzavLmlMlF0J0Oq+XY64WQhxRWD2r1Jwfz59UfldWsapd+ILYJI7
zsxQm6DhmCwGfbEjz+Gul/FRdy6Vch6/N8FyKLDnF7zLEw4R6s+GKCFR2UwNCYRXNA7dkQLZrOlS
kwPZM9tTcHAsrFiuX7w41ED93JzM0oYvVQy3k6WKKyn8o9fQsrSlSRoIN0bBTAkcPyUHCv2zGVJH
OaNFmNjVnEU3CX7iXQk8GtlpSiApNGOUU8SB0b2dDAc0JIQpZLGsaKJA5J83l5ZK18jL1lXnt5ec
2o5zzuVVswObSec7W5U3daovI4SIK+1WR2Ncilhio7WaZ+KE/BvcFhaomJVr822lUwcpuvO/256R
koVI17ab3FVMtvXRtF76dDow2YmOQWB9q1gxENITWYRNHsvczpzyALsaRaWjLjlnESdcLVP7aRcO
+I7opftm3e7CDBew378mzXjt6urkBN2nVVt3UQ0IMCi7W5yXNp6bnoZ47ewJ7uFkkcb7MEAvFdXo
UqLmzAZFPQVNy2cPZDwQ7ejCXId8jhhmC5r3HM/PnO4MnK8w5/KPNvQee713M8EYRiOHckN0i1fE
e8gYt2UZgL6vLP+7Wy6LsYN7lpHEsde8TNiNuDiNTx2ro+cxPWBA361cSYsYeCirbVPxTATMk8Xr
3LvzphSk4NQ0l+b00qZ6XguNBTzW4wbnEaVM9lkoj7iMwNtB9sHucwEl7JRNDsIiXAIboJrJ2p7F
Ac2bfSgwGUezf9NW+QfNmYCbjrMWkp+X0Ii32cDnGdGl6YaDpFu9dfTH1tobdh6MIeaz4RMTcGrb
cBrWfWgfYwhlZDYJBHI1EYo2+hNbDa+BnrAyJ1ce9JhtlXylvXk55rhwtQ0vMKsIMBuk9eaAQl7n
nAE2lmUh+Eci56CdRUkU7u3e/94jdALyneBytg+lgNv///u3PxKa/k22ku2aJs3W/z5b6Zk27H+s
PvPgW/rHBu4/fu4f3VvxmyBCyZU0jiQUPY/26O/tW+38pi2PvoHrKg6Bipf6P9FK6jfLFqT8CMXy
rpTNz/wjWonurSNBpDJqUFo7Slr/o+6t9a+9W+l62l7yHmnbmopW8NLbff92H+VB8/e/mf9LSYP1
W8MPt/L4lXTuKyXFeXQdVpzyzWA97mjurrEnGnRuGUg/FNU/pgM07YPP4vb3RvF/5F12i3qz5bc6
4s/vQZpoemliC0kTefnzP7yH2Bp92xOe2tdWOu9Kx/tSCmSWxLXK+C/feO/9QOZsQxTq6BJiiYBW
+UQWTqRjMA+Htlvpw2SjuKBXvm1nBvZRMLDah7NDZEcNKETbR5fyZW2b6obB8JcD3XjtzNOhtW0i
ENvpoMM23JQxkUaGCUWTP5Z1hivXQw0YodObF7Ee+g7bJ3XJgjSOm5eXoY1YF0sunw3lZzLjW9lS
vfpjyzs68tVGtK+M73+4x/7igpnqLy6YpYWWwrHouqvlS/3DBfOaJsIkzUAIkd95xoxltGSEw7im
V7sCE3mYjKmHakEBTp9mZeig3IYD799y8hOVGSZGLz20Je4SEb39mzfHzOGP04DljpK26VhCWK5p
W85Pby7RFQVZ3GnUYx1WNya2Ou922grfzUGfyY1GgDKT8pRXDcg43qIRGOdfv4c/pYXxFqSFuVHZ
nvJga//r9VHcGTHzfL1nZM84dXgeIQ6wOIpnWSdkmHOai4S/pQGf/R4w99/ey3/xzTg2JD9uZjrz
PDf/+sq1VZtQEYlfRNdEhF+2zDPH55HEBBABtI+5QVe//qwsEj9fbo/VADuRK3h8rZ8eHstH0Dg4
PpnWIQVOlUwD+3Z3j7Lw/dcv9BcX1TMlg2yPz6Zd96cXAg7JlV6eUqXT91w6xLzGXy13X1/GH4md
30aleZTWza9f1fyLxcEzGS85oMhxAIifXnakMVwoAMF7I1Pv5FPfQMC7CKby0TMdlPD6KkOin83I
9sfYPfz6xdUyufrDZGu5lz3L1LYtWSOlrX/6OiNTgy1XgdrLUF3zlGHpKm2ERhbdgQao+gXSetB0
G9IwwO6MkcBkVUZ7PDWieWTMzGg80cC/5APsqBlowAj3H3Zd3RTW/sffr1LYcLaArhQnmt4iga1G
V9FExhvtyaNpNjS14W3g7cd7zkEfoNuw6QyZ7sCPO2s1I9LAlfM8G4kFVlF+V1l5bUi6oG2LK981
OXZNeKgsKuZLuq6naDbyQ+DhUM1Go2OBMO2jT5/TmYjjYZxYr6wx+16k9rTygQ1iZp1vR3O0tlNj
ofKe6wuaFdmOc3TOEYcQxzhisSzQ1gYlFChwjIgJqQ9J8Cq3jUUDzXXMF9zOHXh0OhBpgbn519/T
Muf80/fkeC6bqZD6z4/dkEfWAI5E7QM3+TJydBFxxTQkcC6z0T1kVn/rdu6rnpI3KdKv3hr34zge
ZNFe0Ie/7bz0VBTlrQWXgR3G3LVkLxNO9hR5n1YQfVUS6yaKnoTOIypf5Pa0TsFa8bcnS16XxJiv
Z5Xf/vpD/eWd77G/0+9XyEHlTzcfJGKZO37q7eeqIOGIjhohIGsXO2Y1J9d0bWCbstxzysFr7Gx+
/erLL//XO98TgsKDBUk77p/u/LAM6S/Fnt7LojqrQt0aXnJble65LrI3ZMhXYRk0/2bxZB2x/+Jl
LabmFpMTm/7xTys3vXnbUFbDA+f1iCQyHG54kHkjAsVm9oZ24bmpf9iT6WolMVpuHBcRHKMB4o1/
jdkAdl4Y74spnUinC66Y2XK/k8yr81U8geaAcsnpUQvkcdOqsTVJ3Zo2U0nXyx77cY8MLlwTE7OI
epxrMoMT0mzpjw45lMMkP7cN9Pq+7JiY4jMvOxRzbYC/QNCB6aoBGRAafDh6r5kY5aqcipNfGgzE
nPM8Q+3ooi+wLgwrmABgMOnvHTpNREj2NBfG57kiUKNq7t3We4/6FuSveI+Ng2ECgDTyHc2NvaFQ
WSUON6oX4ihDpyzsttoUKfyiep/iiJuNYtuVnHkIRLE2ZQ3IxHVofqRfprtkK/vNTg4Z7moSi1uF
1UppNg1oLpCJxu9wdIHu6PKUW3D7ggFaMFXOXTW4z0sl80MmVdfpWxbIZbTGeLcMnoka6pdctOu0
HAXs2G9Fw/9h5tVbURrfg6S/r4fkAOj4OM4c/uzxs9fwdAnf7NciYJwc1S6QLXoVEN0N+qqdm53Q
AAyrEQQPtoHsbfBGwKP4HJhAGKa/Qey1LZr+GcsVqKyOum/hE3NuBaiYfmFZ2NGE2OIJeUjbQ9vz
fTpp9o7H9MFzg1VjAgAcpvHeLXi12udFsGCtcUgZ9A3Sp87h1kpbKJeK6LMp/Zr7/DkP+r0dgRot
gTJ5JDy6pF50DpKBJra4GFG19/Fwb+FqnP2R9cRymT10KKXRnE1Is1DFSqhkqfGSxMEhCFhAKig2
K1lzK2V+C9qoplILMKhWRA7g/YSHFrffMT3vWJhRHzPmX8cQK1bDeWzaOxJv4k1qlgupulrlEb+w
RvtMOXC2pYUpLPBqeC3Je6Pip6yBRCNkccuYh++A+FBuQH6iBWfPWvJhTDECcESPo7sB17cobath
M5PvglUW2gmDxhVzfdg60A7nocAFH5AObDFxHBgCe0gvGOZwyPcJsqbLkajFzPbMQhrh3tDJZuy6
K/Pk9JruIXNdzNsMqxz5ib7RW5kO+0aEGmRl9cZlAb6auX78mrBv8exlwQF0CBzaFU0MVL+t1oeq
8BaIHyByqw0elzvG1CBdQKGtIqWeiwFaUdmhufSxMK5SMD3KIFe1nNSSI1IxfXXtg+DgtnKq9lmA
wt4AL6W9kJTUx0ANe2OX1CZQUAtYfNLTqqwtD7PRRPCGTRaAR9WytpfJjkscNvJm5gT0TUM3VLto
2VFZwVeJ+k+SzmO5cSSLol+ECJiE25IAjUhKpHxpg5CFdwmXwNfPQc+mozsmplQigcxn7j3X9zZT
SRmO7z9rL17+NLXiq0sES8SIJSou6p0xFOQACTLKJdx1BiG/Avkx/kSOmcK4yYy3CaAdI7kU3EoV
ZaAFeIApNRmKphOvvM2L1DRXh7S97UA6DsgASgrMMgfDFbuWiAn+v4gL4xTlYGZsBRQVfSCF3C95
9huteU2dbkDGxs8H2X6FjqLzKmZ/2P6vSUUIkZl+Y7W6EvfGL6WTjtk1qFL1PFhbtKmS0OaALcpj
7DQEoVRY4sZkOboGy3EbvhbZG5S/OrCctu/Zkk/9odY1yJbAMTqVypC/BiZHxkoNzdZ6t5ZrvkNc
0ckQOXhyeCGdqD2p0niXQwGdftG+moZvppgomGofsHhLmgbE/7cBsS/qYUHcS5PvVD93mzGb7pqJ
XWQrjcuAQ24zGfIVBUi7Ag9oFHCHK17FKm67jaYjHxmsPR0Um5W4RqfMS7LpsVGw1uP7ZjkGGKP+
8+U6BU57d9OBdkOSz5K1ngkx8LviXUrulMhlZibm6sMBAKrbsEdNAUleG/N7HpjHclUV1UvQdrCt
K6ZJWy0zn7W4u1UN5dq0nlId/4h9PpDUy77JdvLDye8obMYjoQbfDSGum0mxDzBho/z3kHAxTav/
67Hp9EPUiD36j4cxdfZkuzD4HkdUkKQm0SZpXIcQJkfHurfzaifxWGtGeRY+lgf/aC4gmcr66kRc
tviIWTFETMZaFaA5u6/S4Wjm8sFx0Dll9hbbzaMzTH6Y5yiY9MV99ZvyNqIzwBbyoE+GcYEcWZLv
wBqlHlddej044aLmJw3LTWA0pMOhs++2MD6nQCnjrarZjJPSA6pDPQq/+pyt5F+VFfKQgj80M1AW
mlkSr2DWn5XPA9T3jBC7qLtL6/kRTARGS6O8UlJcFnf8hktEwJgi8HnS3pjxdkHsjMfKetRUDuG5
48qczPbTiJenUvOrgKTaNCRyB8U88c+ivKrVw0boUoq4C+UxbmMRpzyWfJu7qV/5xy2yeN73qO4v
fR0HKtc/BpwS4X9X7LjCuNp24Qtsl/1KkGPNiymyINYN5xELPNDxVaxtdS3jzBfiXFUJ6S1FTmQb
2BbmogfGl3LnahH6EoNHrJ+JXR0sbZ9LjohGm4zdoo3nHFXXNLHGtRPHPxG4cYZKUOsIslpXHAx/
hgdGLkqFcOc8T33w/woG8XHYxCxuFvTtsagl8ooGvQVDDHueTovRvWfQr2DE8nvY1lMR6Wyry4gQ
gqVOApEOD4QSEmTXoSpGQMHOna2mpaKTEvzReHZ+9d54jLzsD6s9hUPGSes1/RuCHSiz4sEgfSbJ
+fPSFEeUL8sSqAT9Df5mJsZl+SRrTPEi/owZnl35iRFiO7iP+grrLfejhgF5BifuAwEGSpm+NA77
VbtnrWxuAek097DC3jq+syCTQ7cFj3GY8IQ+wnV+7lMHdkAKU8ntwKc0tX5lOI9wRqvjPUQrHLwp
ebgIydfYIfU1SqBLk+HJXQk90C6ydg9dtN+ATXhrRmZXK8GVCMdpaxhzcSiFhsAO/V+d5R/NfZZn
E5kz86s9UjP+N1yDOoATXWDKUGnMawZSajTFAz3b3ps0G8Fb9W6wBr3GbnNfiLeEkRShjUT+pmTb
Co30xomdFpl7+W5R7X1htMlRYKd30qfFSEw+CEA2wsyOtMwEn5nepYgzc1tI9pap6h9M1nNAw5Ij
3/QSALGodi6MXMsY5/3Y6j1oHQaCcw6ig558VQ42M9pxQAlEnC45Z10qg6HCPak5IIsAeMGhnMrQ
FcVPCtF/Q7pasc8zf++0w1su50cgLkgo1f3INIZsyStv3B5xwrCTOSJl3d0ZESxNpOoBX8Kv5i1h
N7sb3MslWA3440kDnUrUb0OtH3Nv0YDPadAufR9/RrqjahmPcVFsHT+GQGuCDbFKSbm1mkIw/G7I
lL/1orom1txTujL+b+y3xVpOjW39Ruk6JrygQiXmwe6gYfvddaaygeHP4Q/Az4G6TWgwskGrSonh
w1wEYRXwHyO3yH8S1E9Hd+aKj83VFWDB58aMGmSc4KaGr8449VX3162mTqOitatzrDXwgXocO1kS
trO6lTJmYZycyaUB7FpZeGkK73kqZgdpHFpvMu/NDvdKN+Axk2jSvN651BrrAsQsl6Rq3NCcLp6R
HLqep1EXTbSTRlj2IDZ0f0b62IqDltmvDo31VknjBR/CQXjz15I51HQGPkJvBLwKD/E8TPrv5Dz3
QHmOTiruRQ3oby6DrNZ93BolWI6iPyUWzJemuqEsiQOrJPagh/aOYv3kr/5quLlia0jsNARzYN68
Wk0u0fpzhIp6uXMc81Wv6TxcIJvmgq6pTYiaIKIw4ZdCC/JqJekYWDYqUshIxDnkSMo6ENXoy9IT
qa9E3af2uLMN/bLoQfXjKaDMpUmo2AjFyMxuU6NhPFRql47GAapwaNmDODX9cXLZMVtWPVGeyuvi
qPPcRTmQbI2YUA8Gdkc0B/6mwG/MH7QIZBKbJIhzQGJ9tQivbnEhT/aZaRVEDIKKzbY+FlwplNhP
nqgawObRzR3XPGfiKbFZqe6pIZAmNLzMCMFAT7FlbMbK3UliA6hAGDAY8fPkIW9CwbDiAVZgkPZr
t+W3RgQ1ps+E2ov1+VolodHiewJeV69Pz2rAj5rsiYYgBPJu7/yqAziRcmgBV6TrLfd+z9rWJ9KL
fdNEBFBXGVu19EdIQmaA5woL0EBxa6Yx01ruhAwfWNekZDNOcIZNv34eY/UkDO9mt6YW2r2POwS9
RYE71AR+ta3WsgydFNIM/Zj68c31jSdQKgsU/YEa62yN/bs9CgLEUhr2EqASvZSzq+RkQJ8ff20H
qJSrUeIsHaBAsyIKJ7YYwzcgemFevAyGvUP/u7pNlxugnl+ZwxKG2nhpdZz7kd3BY4iJA/aIEr0f
SCTfpgIsp4Eo0+0XHccbnghjep8HSCZhjfFnJ4eM9X9UwEwxKUCoMyPDJELt97//QTLiC1SFg8ko
3ccCMMHeSDx4b4I2LIkQ9jEeWPfphyUlFw4coC/j45guCBrpc3ImABlekE2W9TctwpytvhQQhpCD
hBGFPFGLJJtYo8M3u/mnITp0o2cs6HvkmYQCV26ITj2oOOfSKAcYJnTQHf2w15YFCVFO3pUWNC0p
8N0CPq4mqMbqq3d3JJZjTk6Fn0iOuUAHjg8mpPxBztY3MCpGlZz1rPkXsci1lvFeZ9AA7LU5tU5N
GqJHsYzXduOXPFaYfqGHKDw5vISavotSc2OU869Qc1iXiMozgbVOVD8se1hQGs/KTfrN3Ml3tO9f
+IeIyBwA5NZbkTGaFCmQfvzgOOQBOo1d8uSzeW0p3aXUidpm4sH3ndMx+gS7yyFMs5b989agRaGk
lQf8NdclbR5EW66HvXNYlLnvQQFGi44Njsa+cdOrYEOECj8CukZ/lJNESE5UICdOg9kgFRrmQlKR
KSQHKE3p/Bc57NlzaySsZIClvGZtz0gjU0NjF+X3ZSiZDfQmCoW5WCOFErZ+EtE/yJPjAgqKykea
d8MwX4gbwOBcg9dqpQ24JldAwswj78tb2ZjFgTrg5i4Blzso0Yk1QSvBD6GNdMyYu1IsoY2FYGVh
NlwTcd8zkmgPuVcd6m66EdZwi7B6IBpoj4VuP+AzZIzZP2QtvgY/e8/a4cVINCxxB+JNrj0uri00
XoLwRPZmLeTi8PiI2j71dZUHbuPSEA7G1hXG55RNNgpFwg+mufyO7OUAQqUIS6W+kcj/ItFnwiG4
dodvdgebqDN4m3r53drZvucl3nYOKlOUUQzfHHGYbHryxCgvkyqyoIsa3BfRkAXIqsnJkOWXSyOB
0iTdOlP929Kb7HxEoyHsxpNakGcS+oSMt8MbKwqyeEB/5YoBgQeSZNu6+ntf+o/eouNgz206isgN
GtOFwGirXZ2ZpMSBEgsmp3mzmn8sG9Jdbtoxg6r4mzwLJNpCf1AGhNUumXDkQsOAzZdmS1jpEFDQ
XABAcO075eJ1cE2+6xYL4rYcxfcgOZlwJd+nfhE0I7pvCydMYKYYYLC/H7uufPAFKAKKvA2zvLBx
vYuCE2Gm/S0zCPvxW+2WuP2H/z1HT3xYy75HZWBHw/fwaKAWDOaY811W5LWk+XtBbuMGFAR3H4ib
jQ3gbAOo+d7vq2tkiBgxwniOpbi19n1dvejIP3sdjUKpFXDQY4RnKLtdo+UjcTh3bA0lOvfv+1Dk
NytZRGi51gfWpX1VLQDjRhyDyvw0O93ZVnl1nN2KKIuaKK65q1dHRZiVJtKgHn9i1ZIYnKPYG/EX
6CN+xD66jb7EJ1BY1d6a0/eC0dgemlOKM0J/y+p34AfI3pgsaGyQWGNeRjOf77hDwsxBHjWThUIp
Gf0Wvc3F4Dc0zh082EGPj/VjXFsXYJxwoHIkHHHufqQyrWG8+M+equ3zVHNjZbN+MEOlcwli28Bi
3vETe4N6lqX0Hsq4OJkxEoqEonlUVrPRNHUbGuAJS17cO6lODgNBiQwnbz4/erAnMi7cuoEeKbH4
WNFeFBWpNm0RFMxGt43BWzZ53JgKBEY4ZwZmzW0pVkwzXu0N6rKPyOvxEUFggH68Z4Wln4YMwp6R
kCNaqOIlGa5ZItIdxj0CwZa2CEFitzQjSEscVflblsCQJnTvz831C8JHat/G+za1WL32FYYEh2M+
xKBDysjYs7KKy3qHqtveMoe5tGSVH+si/igtHP7oznk4THIrFJAsKVgQR5DCoV3OgRgM0EHREp0q
XT/b7jCfqOu9I5pZzMzVJ6ugg1013ksLQJPs1uFAFDE+acbyx7YmFlMsGkESZOhCRt3PpZBbuLE4
qAbmCjGjWojf/AA91YPJiL1nP3I/YgRWjCErN8hlYwU00aTorv5Lcrp+UkW521n2xdL7e9KARg29
rz7+pBMW48z1ItRCD24zAFUmbX7ITJ6NLmpBuhJMoU3lQchVLporGtUq/eZ7ZLJZvOnRwKzYbmC+
lRmuX3JU/Nj86dh6TDBZ84R4VVjYjPfLsAbKhQqW7C7N3ZbwDIk30tv9YJmXYsKjHu0NzBthPoMe
q/sXM5byzlUEIzsD8Hw+vrWE3kt0upu2c+AL0izMi3pcOgK+PF/HVJVBVbfdx/8KgqUfn/Vu0O94
bv7Q/FHBSrYOzK1YGJQDUxhApTmTuMKGDSG6ntA+qBm1aR/9RH+0/OUwlQmeeVL/tiWe4nbW2WxI
67HK7Q+D1dchtj5FT9+cwHbHHh2FelWSIc2YnxBBcAH0fkQV/xuc/j0DrYXUsw+gJZ0nF9OU179k
ut1ANS8DrpJ35XMgwUwfCC6vsKT0dRuKnshrSGIo1dh3VsCxQ5MLhHnpUzLQrBtcxFyXR1XlYjs3
w+OkBBlcQ/6mAMGGszOVm6TSDpSarepytKWjuQe84+CgYQHIIgOl8WKJv8h14xMj77PD67BjWZJv
h9z+Bcn97ECF2bjpI75ghCUNrDiY3zhJtl3eS0bSyRfLdBCc6E0qaWkIjZl9oWbIw6HInqaCeZ+7
kJNMjvK/Isp/yKQj/rPXiBSB193WJ4IaTIhFiXcA4YACn1CVLavLTxJgXwwT5o0p9CMzaOTsa9yj
JL/KJlA9rHkcO+9D2Q9Fu2a4VmWQlMmhFf3Lsvgg96sGvL4ZWICFthpskAOBkscIch4dv/xNJS8c
5tEqZIFF5djze9cZUS7M9nbYCa9FmoexDqrDcxUXXUofW3D+kpiOGdp78lNShwGbd6TU7IqaRPLc
G7EdSVq2IXVw+FndXdRbJcmxeMgIorVMlePhiK5DVlUhEIAcfS2Ggk6Dcxlfk8Sb9l1GdcTL8V3M
yngko/pubjNvO3SYXPpyuIPwTlOayrfSCAu3GPkN5R8xBDu904ZAel95ixkrbnmrW1dDxOmhMWVi
shXlnuccQ3jq5vy21HPE0dPXIJL3zLelVEuAdrPfmm15j3KPwOBR7Syd+apvN+8DFcCxncwHhvC7
Ce46yFa0n5m91qDK1HdxiakFwP6bzCxCW1P+OCdb/pFtQcBe73gB3xpTQePM93i1oCAxZ4Q/hJgA
2sNiuViyo61Wq3WEzhVLDG2xj2c2bP578eSbfnziDX12x+KFi/frPyh8DgQZYcG6P6hBccYTRCNI
p7w5nN4Fo1jGQvoF+9iLviZgQwCnDM8xb5qCfodSUAo1HAjd0fcZnnA7e4ZmJ95HHaeFbqR4bc1x
B0zgAxvxF6saxXqHLFHMu69NZTz5fvwgE2fAJjoRezYyiWwLmE9xtTdsgZ1shcaZf74/vjSuBpyh
YWKvMCUAaSOaanD+8HD2G6vy3YCcwI9J5DZTgCJ0SxajyWC7xLRxYUTwUmYV0nmynOsEcGa89tMK
DZQLq9aZKCEup0EdSMlYHU1+Tr5sDJk1NMAfUWiMiD2AW+VzfR2RqpOmC9dnxOwJJbXC3zqREMGY
F+3DXWHPzByiEYU1iT7fgiJ5R/sK60K3N64+vTObx6+V3tkOSAlv8i/AgI6pSpiROHRofg9tV2+7
b1FTNSo367gEXRdAS3ZdGAjwB146yJ2hj8ePvGHMCtJkbLy0byTnIaJlmCS1Ymcb885p0YqjM22C
SgJQoywPJ7P7IYbSDJQOl4QUdzzNOYyYxAl4rQhmMEdr2+2yCQ1/U4xfdpLe+lkCjxscLUxZeReY
di9Gbt738MP2ZkKL15rPuc88b52338fFwkh8/VhtXVtjkn/wCSyb0nl2pnHXgPBkPpm/ack8HzsD
rXmLZc2XsMWpwPMKMwSDVM5XK+YiHfalOzqoivkOp2g6jpg8KMXHv6qp+BqTksfU12GqVvWL8Fha
V/12scFSM6SYg65DiM1EuoNoodMnO+1bZdnf86De2hj8UDtUr3EzaiBKygcuZvKSVHTNCTnYJC5B
uP3Azd04poK3Ul7G9erLUMfK0v72EtKVJhF6SXUzTFoKl4EW1Z8Frxl/rbMirXvCcte8qSyqmCsv
jyDrjrmDxMWY5XJwGcxv9QUmMBqqfZyH8MroMGTN4ChxtI0/imcE6owCXBlWif3aj3ZQZYTBSiwR
jADOLqCkrDv1cBxQCHYfmHZ+KKYGwK3ja2TMr7Sd3rhmyWZ4B+Atx1t4t59GSX5ZEr2RO2BSzdsP
mkjuyrnel1QYZcspSbhJxQCw6fbt8jArdZygNwE4Sd89rSV20wTwgUAT9wakIvJOEVAx91zyHQsc
n6l5i5OzXcQnRuLnpuYXTszlJYrNBy/CjykK8ZW2EaHGOvu6Bu6R5tJp8lCQENh8TOlKfhrenJhH
u/IIC12cvep0wjG1PcHQ+tZ13Hc4XtveYhNQg7DSsQskLZklqVXvyF78SaZh5w7s9e1sjZADMwv+
kwazgVfUdm66LTTxUtTMALuGulp1NbuAqn3X+ypoQL2zemCoXmnehx5Ngezmj7KYPrhs0Tcg50gz
wYLJ9Og9i+wHGOQlc2HyGTYZrKRVWstHOzoE/FjkY0fMZEwC7oivuZewZLADSGKYtQ7Ntc4tj2Aj
QHjvA7isNkwBnnIH267WIK4sC0se7QHKm91XxL3YVG2UaFhRYKinCV0Yi0iXgMzDKvyLbRtxNrbj
bStucTcTHCdrWtF0/tTjB7Jy5XZmSN5q4qhl5xGNwGaERITF6m/kIzkaFZYlDJke1Zx3afOIaVFa
IKkaLSZXpXQ2RpF8OxlOMMT6x7gaiJyxWxKLhWJ0Pofx2C87EidmHgy2l4levdg65yea9YwUi/LX
cYDEudUQ4kMS4Ziyz+wrbpOFeS6MIiZNUz/8COnduQImUJdnd2qJIXDxbxu9VGtMQrFFbrFVg3uW
GUsaqPM7vaG6ykfj0ajceyfhCh/8kxrMW5Ptiow9ng1kKOmzG8scezPr8qOrqx1vlYHRtOXbT6Nb
0jCQha0120fTfla288YyaNzFMUyhiCXddoooSU111w25uvNMdYp1bO3lpchd4zCwLg2jHL0LipNN
1/OCROMcRFX1lYyMyBOUPz6GSCaELxM10wX/Y7XwfduY26usDsxR3PKuV0+D+kd6RxeAfL86MyNw
G8xCn0flni2gc0ildm9F2ceYaDgJjAet9d0nyRgi6ZK/ZsRylVtquwBDwOv8bBIJeeeWCUINZ8Ue
AruCsAROL8QAlmw0YnKZrAVuMr1UOrFI8bpDMNWTrhcn3xkfgK9uUzkWuJABHuX2IXVei7YHky6Z
fszU6dG60JKEfVa6U+1aDYUSCqRib0SwRVNn2cjazrZFgXO6wdezcfvJ3oP786yRErxSL0kUY9vl
oYHH51KH5gUroC7olh6lg1aQYT5aM/S6+mIJrKre0P66U0Y9OZBomrlgZJaG/MhyuXdqeW8OI8tA
hjx9y7WfyHLXtdoQekUNpnkGjNYzVyKpj7Epd0KXdLs+i5/1ye4Dpxpf28xNzwahvwFcwaul9kYv
TxKGz5S336RVyqNH/AvaiYlc4wlhDWZK4bsH16yPDbis3IrIDJ56oMWNgUTGrl7dLr7FERJOy9XD
vPeAYKCn5ZNmxV5Zf1q7PprL/IS29xeRn8XBgCmjVxPT+ualYjeyy630c54UUo0J5YmRgIekcDBy
dnaDWk2LfvmxDFxFThq9RniA6xoIgq2eUjy4+zyKD5rpQ08joRNYIOxtPdo5MJYOaQPX2nl1EPZg
SDkAd/hYpGB03SToljH279I4DuPBfZCG+VpkQIpGojQ2hM0u5K/azGX91N2kA2admLlAHnM0RG2N
bKi1qJqCvOKFtyyeP5diBlc9ufY5lC9eE5vnUeuecmbczF7XXcHyWJisHICcnEkSMJHXuNtq9AT4
E9a8vqntRJ/cmx1/rkU+wBYvOPC8AbUbT3zuaWlgaC55zqgriR/dipkYMKk19OFICMzeq0EwAtvK
hEz2XC+PlRXDQAT65rb83ScH8367JiTx0I72kTbGDRG8v5da/Fg69ZtrF5QSk8HWtxgJVgaSjkum
8am8T/ik2rshdjXmlbMW+uRkgLs7s93SicPsTyhNaE/yOiydeLj+Qcjg4XMZBag6RB46b1xJFonO
9A+2NOFOEZfYxHLJGuEOS5fHnTEkqomGjIyplOzsyKEjqVHQRPnju88yeZPY59rMfmTpEuVtffZC
7aOeGLihullc3XZrbOBrrhsSMKhuOYbgN8EeWypd3Yfwq3CD+b0zb0cB4aRdotfa7kDLovbVBVNb
jAh/8I33zVxee5W8KAzLaCY84LbtJR+6cIF22ZO9WZ0GlCxbDyrhyuGExuJxBYsS8QwdCCPaP3K/
k9DpzHtKL8CbBGBywQJ6WZKLXY6MNxcymDI2R+677Y8E7aFEnXT2rE1zR1LeUpQfQ8unmcc1+ack
h4KVCzsdLiOsiOugG49NLJ8JdEGsqo2njDn35I4nSfbiLtHX2pDTGMy+wfZ4Zh4XSbkEcVI9NTbp
phEZJKolKgSi8wjJTj0t8/Q5D/CTzRolSdT016aUt9S03si82JcLl4rVj7SlY4XT2HhYTAXTt5s3
ve1cFSOeDfPGjRmtgqCJROsYFYIJqIN9BEsXa7EkYu27KUFnZudkmS325LF4IZYRtdy28nzqsVoL
koahGMEhx5J55Anx1g+MND67RHXbscFUXk7Fphw1H47dPwZZbCm7C9G1n3nBJstoDbIA2HQbaW6f
Cqf6jZvqRJf6GXnNpc78wMgoDEyuXJdw5sJL/+GjO6r2ZZpAsugNe2bCVgsdIupQ1kjb9ugjBPu/
/s1G4rSNGIEYpXa/6OLTpdAW2VVP9P6E2/pPcR7Caq2+B+vLY6gN19xCEA3+2xnIRVWToOnT0wjh
RcyhornvQ1Z+zoIoSDjijeViMy4nOh51NHRjT8cIdvk2Sxrjemr2mERrlOzuv9kgMwj5IcQbzVp2
tlkcp6KTG66MzyKjfPR0dBSuo5jT3BwxO3fGk8Pcks05teM0dDvs21tbmvGz2aYDkhj/mrJc3RBf
TqlmYqEukHboLFKRFe6A3LpgaF7zcvzSesz9fIyn0QcSWUf2lVOs4PQTgAkAQ5KUDjqB/jqLh+Gu
naPQsdq3Yh4jkpeXN1E0/8x+4omN8eAZvE5ZT5HfRfE29a0jH6p2zprVY+R19Gh48cyOtVOLnteb
xjCOihcML4RxxOrFIHILbauat/50MzLttPSifR5SpuRrZofUdqUojFPF0UvszAv6HX8rOrJfR0Bs
bpPdzUVLqqLdPXWZwbBc8LoiSjmnTAs3op/BXC1vXVmueU3burzqUVcQclmnZ2dWEOo71wg8G6YM
y52hUdMelyl2AVXcZ53125b6r2JzSR6dGVQVU0zjaJZhMiMmBJmBbjWGedj2U7wlpAIZg7MqKKJ6
ryXarpPGcGvr7NHgsGiHAhhXyvTD6XZW4V7p9t4V8U4o2/07rarxWtYEeGMqbTQ4Go1Tn42+fQTN
dadw0gN3fohEQmUTTRE3K20e2kQ+n/m9sKDwMKp+S3o6C38hzYPA3pluGs1RG1p1fp/TeddSRgFC
zcvAIAfWZqKAi9T+Tz/8NqUPloXMbrxUj63TneW0BFFWPdWEbgCDB75i+3xDFZil0Y8uoy2YnbEv
HXtD7eOETcZAyFxUkbE+CyOsxue05RkZHeZLXXJ0BeTiaZF7Ct6ZbYE7bN0UFW5eWZ+egGaCkov6
NmFwrzs/nm8xx+IQ3qB1Z3rhZ4ciifRN19kPGQyOA14A/oNpfd3BA1AgxJEB7WTqDesLsrWHOX+N
FOkzpuPmh9JFntI671T9zRMT+HSW/nGu03UMqB+ZLpFODnzoOJgMNeLkgZFMeSrSLN9xWOl7Peuh
tvXaY1Lb6ZNrZIdE0BoX6N8PoMPv2LYSLaKZRMtWBXu0hI+s4Je7iyP1nEzty0I0L0n1LvuhppoQ
MpjLyVr/oQq3PNZRhFFE+BevHvxLZg53kAXmUzYtf9gO06MkMeMwTuYXrMbpROE2nQg8W+CZpFzs
E7o2gsnjQMO79qyYp4IC7i5+lotVJBhqs7iSK2vv2iaeTxVCIqBi9hvxHVCyy3o5J6JWCLZAS2Kg
Z2JoJTe9+LdAHdlIT2nsrEgy7Ex/J5wUHggGYNSR4n7ufMZUYvlxopsvoo/e7Ks7p0hCW+a3WPfp
bOQ30T50QnqCiGVkWUCWBRqYqDsvCXlrKN4tHi14zc1EcEFEFrtrqK2c2ZWSTg0G1raIPY9hMnKF
EM86pGcCFzD05/0RDOQVoYJL4jXUzmipnzONASgjchGmvE5e9ewDEuaYFf+6uU7CEjfxkqomiHF1
ooOv3hL9GtFsBKXtWSuAKtA8Za2uhE9lsNqaRwOwZep8qhJlEHpctZkbk3sl1S9mBnVWjPZjjzIR
XtK9of9LWs7aVjehvRLYgIaJc2ds7tqciZuO5JiAF2BxsIk0MmkYXw01LAkK3TThQkag74aOh3i6
Ity1jJydWw4OmPWqPekNCWrF8mSjJ9namvk4GRHZaSrKCUfGcYPrIN6ouU/3yocFPUk6arx/NGmM
Ostmzb1gp9q7/CzQsVogFe3pkPkvfmcYZ2lXa9CQBt4eTYkpplcoYijITTbVegxrD38oYieHbsYs
bYSlcwfhzty4XdEGMi9Cs4KOlC2D2jkCo0Nn6xa7MNTpSR7zN9JT4lL+CYXazKR+qmrm5D31IeEb
3VHiSNo2NsGQdnky7PY8WgB27HXmhn3ybFglU1DFbGQVePlRFla2q4XdAi3NRctybSL2my3qvEzx
N5oGP0Cq57fcAmDcgSmM/rnLl6c0YRBpDgQB8Jsng1XuUcYcCF1lIxSpp24i+aesEjTWR6AhF/QC
JD7DFDqKBZ+6Go4W+7tsDa+2J+wpldncJNRTWw7lodTIbpQYDDfFoiMBYtsl/OkFpxlzHiePd2Bi
0Ft0Zbub2iEk9yei18h2clK0PpbvQVVM15FXR9Aay+sNnzTCqJxTUnUHxsBMeBSCHOyiGSohnVKM
wA6WW1roFH0gCYBklvUbsUEiuZQv1kyHm6+mkkcF3ERcjVjLOJW4I/NgFKI66m3ybSdteUmyhRyH
OT26Jq1EKkUWyt4/LuxzD4sV13si2b/kIIJmMV90I3/M2AvswYHDps/q9cguyPRymOMBZV4y8ZX1
Y5DZAmubTlZRF42Y+9vsht9j6yAKRpf0ISab4d8t13zsJ/k50WIOP3SMkZCP9C8UuKIMCg2MrS4s
XjHzPhLVnhD1e43eeGcsZLzLOpSVKxBOcc7qRwauKIZEkxM7oANDnM/FJOhUuiUPHJ907bYzjov6
TqDgzC3Qk7nD1ZG7+VPRsrz0OKmJ7qYgbZZHE1DxlqUdcj+NzYw9X9nfh0KkaLqmhxmTJdVBdWd7
xbVzF9Y25piFZs0Bp5EcHjKFnTiRVB6ITu0dOz71hDmcPZxxYUXcOVKH7E9JXA2RRSxP7eEFrf44
MdOjx0eboeuz3XSn1EoQ7l7JiKRfEdbrMjYX34v06950ma7Go/PKub6vBhhBUH6TgLgmIFdaOK25
CEkiiJyLxIOrjW9kEKqQENK7tHXu5eS9gvGFcNSuutwFqSTJSri4FTI02v1QNiDyhfywlz4Q7FJ2
AwYwRip/JXCYHQ5CWGGCCcbUIbtQfnFkgY5+t/by3TyvNtPhEHtMxFcrUQIoa+c2RRvm/6PuTLYr
N7Il+0XIckfjACZvwNt35GXfTLAYZBB93zq+vjakQSr1XqlWDWsSKyWlQgzywnH8mNk2FfzkY/Sz
TNBjxk0RwzXtRA6mroDi8EwnTO09xPqEOXmejduyNN9mzPw0zwDDxK5BRhSdCE3fxtiV3DmLvag3
5SGQY33Cb03iE940n2lpOfqYjtkzKZTpnLNvp8o6fnasjD13eAffpD2atv+aol1O1jTDhIe5MytK
Ikh2WALCadhN0Cs1zRTh9NuD+XnjtFjJ/fkNRhCw6ZahUSlQ7DiS6D7ug2NgWQ9mF197Sfw0T903
MZi/fZt1iwVjZWOGIPIty72FTl3zIdKkowyMVA0b4w75c6i7e0v64xmQ0n2XwrxshDdfczyvVzNJ
vzq8gcc//go2NAz6frZgRi0zXYn5u4cmv9JYj3eJZfAZrdw3TVrvmBJKupdZPe+DaNTAZHjKZh8T
dOnq5BwaXB9A4WFl6nzvmHhBdOllAuysWQduFN+pZaVpEuP+ihafpgDd5mfdFp5JcNMKMWFdo5eE
JI59HFKnuRDOeKZmgo4Fph0WSrDQ5vx3IbqXsc/Fd+h2jGmifuDor5e9mkGpPOJDLzHwtssvsr4V
ZZCd+zq8ZRBx9xQ/kz2s/Ge7ZPNYzf3ZXX4JzfASp21xqpqO7i8js8CGwzeYEoSuOapOUHNPVUkF
QOClaDPT42jT/0b9rsKlW+ywbcr14MQZiprhbRN2OqsixyBXejkwqWVL2mQZ+xbNcBE7HCrWhdKx
F1G4pxKTq1TfpW8XlxZfftYULN7Qq9repEw0kmCcpIHEE0ebVnq/Zzf5VXod1ar1rYumfIV+i1MR
Dk5Hwmvtwd4xYoRV+g0zld1GOEgcL+Wzli9O09HioaKXuIyqj1pjQlBFvxY4sIKJyUZPPfJ7ivcm
ZmF9O2eyR3aO7sMaRYUKYJppXJU9C+A/N7ZTGAyUqGFJw9adySZl3pqja197FfNo9VZCxT6xMwq2
sFirh9bxAS8ZXf+ZJMVeNnV8q7TzOl1UaF/cZXyUz2TdHmf48f7AblNpypm0+9JVcl57VX/FSLVP
DPvRDHCKUCmCvFxXz11r30dmhKEnmnZNXdBkzOsQ6vDoWydcNMZNtJAry6xghTP1q3nOP2iJOvEe
HLFyWi8ROz4avKxxT5dUvuYigTAPpTMwQRDmGGLQuyrd7TCzcXngm8kxsQ6s2zbA9sVXfONPGEQt
jgUA89wWYj56q9Yvj/ijEDNNcUgoB986xJi2k2nhfCW8bZTeqfY20LweS1Py/WfkLHqWCpOZPygP
o9XIVdivrLc4iU+tjlzMPMOtZaifCc+yxQNBwyLZJQunh0OlYC9Dg24oF+iGYZ8nQBs3yVDczWMM
o2oYqmul03SVDMnX0PAJWBEwqg+I26EPmWNESKf9kCQNjdNOXr1bKR6IdrACAMfM3b1GyGvRtnGW
GFTBtOqAxJyBbyPThQWqXaqPx5IbRkmZTN68tBjj34ylDW+eq+ZoohZ6TXZbmRKjC3jFVUpn0Ipi
SogUHuYtTJK5tM9jpY4Y4JyTzpuviEdlzcyLJ4szMgijjgUPTvF5vqfzDT3FJQ6T85HbZIKKKAfz
ufS9ZCMkyng7Xvmx3qkWqwja+BmB77GfTX/f2tM9Rb90WjESLKVHxslKJdSi+B0S7dfYc1J3TStu
5dCgkGsGDu4QF95p890Ju9+0dgz7rbenzzpc1JXAyB8T9Lyz0bFHLL13pjzvM+F/UE5iHiYaYHcR
Z/aZ+Eu0nkblY19yTiPPyxpT4nPkYpfOPGrghvCMzMJTFIz4sqtw1ZmFvxYjZCRbu9xRLKhK5KZp
g/Xxt4juXoNq2c7oMcxB1XTSuuVzqT5jgoo8i558JsNEBIcNiSNwmMGYoDHCyu5D0vhwoVAU5lHQ
h6PJNSJl9U1JLa9S6wYS4FNtAn8zZtw5bYzdLHC5yVLOgj3SCD655Q2QR9F8osGLbsF+yE1I33Hq
z/09gylbCWdkrmTDW/HyCaqgPwaSlpCE3lTXbeXJKyMfYm5ydeOKvaZsQcLM3aPKV7ZwKaDo4T2L
0iseUtc9D3mnV0L2ej/OGMbN2Q0P00yyb7ZHyfqdQSKmmO7CG+2U5VbJg8D1lbMHpmtPuHzybequ
86A9iXC0bqrZGKlhKq1TFLF2JbDTP6jEOUuGn5uYS+2zmpW4OJn4rXDpH4NZJRs7M94drim3CbMr
yeaRe0Sjj7bTcET160CxQzaDBuVk3tthHR6RsUvSu3mAUMi6W1DJcvHyerjYfk1svj8k+yqgfLWt
a0xW0S4qia2i6ffHxu22OWzX46Q5cghteGsgf1hrJIVNXUURoukzm/sstW5S6KO3onqXBY1CKPag
LgkC+QsY0omD8NyB5UpC/95QYji7sr2vsbgfslwyH4Qk0OJox2WAVw4zaFQE2XvjCZ6WHPorJdqG
3aXrzB/QCEY5nDuZvi8kr4MMIrGxBCp8i51qHQ5huhY4Wyc3mI/0rWIrL90TTr6BkYb29vQ3e98I
N2r9pvMoezQu0gvlsSXSzLUTnwZhUExKjf/TkF++S0FrMv5ipQfZjHX7086s7DxpzUrKzEANyfFK
zQyIsTEOdlbdoX2nyUWG9D43IW9vrSmL7+MQbnbWbFuNAI96qI9CiVOBg5rUf0IBZTn5J8taWovM
cmDo4BiCy+SvzL7qqEDsk73dc8C2FNXVmk9E6hrbEC8h1k55KRefcJC7zc7sNRE2+8VIEXSyOt77
JgXKeZ+dgq597zpYIlPFugH55WL4cq+0SQyrfR5NcPMcyzTj5enZmaYPhzJzF74sigT48iAgbcdt
8IbVqsBLX13n5hdTKOtcjfErUrhQE4fPARylrlO49avxDRs11+E6eayH4kHmM+82M0FhRD7xabll
OcCrgeq4QYf3ZcebtJajc2JZcDOQIv8Yhf3TK0dtm3pkTmCcGm5pSGB7OfYn3CjvlksZcoIpQ/DN
iyCp2y3CuOnx9Y4uwdU2/IlUtiftw7sM8AFwQesGjeO9qtQT1CDam9K1ldPTOOBAY12rqDZvGFn6
tv5WKQnhQpbfLAZTgxWTk0LYE25zxlpQrFIYrTb+SpMe8I2S5eIHZmJLfF60cY1M64EhZ8PB3IA1
LaMUfpJoX6IbbtvOf45oGtvWmJCpzsVaF2DBy1zgAV5Lmqeq+eyY0bXGoToQwrmhzux7duw705nf
qWoj/xL/2JV1P0L4rhr1EWWYL3ztPinCKvDnHqwyILMe/5qj4LNp0BRRtuDX0rEcdu0vaV/8oL9L
CoKzhc8/bavx12yV99FcfizYC3jmWFKpx2kGvjeo9fSrdYfZB5g9qgPJ2zdPJ/5NY7opnpfgCZ7n
SMT0ZujTdh3hEbyxlb7nOuM5w5nn8yCoLke9XjsNkpKT/S66NFvS9ZxKuNOx6a7zWJ9pd1U0LsDA
TAxSApapWK+M3Zs3jsDr+dSYM97zCTbi2Dx5KDQzbsjKhsQjdXwk/LJPSWixMnJRY3BF13234S7W
0U1mcH0tZyo1/Q2GRN4XQQxGgSqyycASG3E1KNCEIC8qb2WRdRiYgK5p9DJB997mPUHyKp9xJxDM
vDF8Z1uKLFtz3afk79EtuwxRDzGW5oEFM+A9UsmYH3Rt83GTRMIK5x62xC2ATpyAgq1cVTj0WZJM
CUeS4Cp8kg0lS0FT8V/wjuZs3HnmYuKEQiO4owLu+bCR+MmNQI90Jgt1g8qkG15vQC5Ft8vjB0gx
ZxtW9qGZk4iBuzfpphuje9pe6AmCLkB98dKZ0WXcg00HkFn5DCIlv7JKEp5YXpzcBVFRbtliXY3W
whUR9cY6COaafpvwpxEs9+F+PJhJzUTmGgypyacC9snuSyxTAW1b+TDZByYfYjt7rqV0QFmTd3Ii
jZ2fT8kchdBA1dg9FeMMn7m7Z6Z86XloQOyjngcOM3JhZ3tudumq1VO3DtlKcStMKvaqsA4aPKcX
e5zIXYm1zajKUyj2EIF8/HOIE17QT29c/1ZQfPpPO7Tu66iiJCP1D5QM8Oea8mPnPtZosMfZqgiE
pClft4tRjtJjHI/kD4zhhpOPlBg0g4pdIkr7PslDj2676UxXgxH/rtv0wFqQrKDFLsDxaYeFfOTk
yIo4AK8uRiWbTmBCe+4zZemsbF1vo237uZ9wEHVDBKScDMsV8e46GiAiK3I5667oHgwv3nWW2Mb5
PG5m+rnZvujpGh35WW0FGY2SHejGNYkQDwfH6h7baX6y2cWtMW59+RamHFk/Dy2pi9FizzGCn20T
vGCVs5l5k2O+MZ44z0oUnfDFCtsUG7DA7x7X4TqnLYoT/sYVxo9fcdljU/DZi/wUEfmLi/qa1MPB
recv39U7C8copLH0R1T5bUiUZ9c2xMuFQQ4SvazuvVOHQHtxVXhH252772V568EUvqWDfRPF0En6
wGUIZWd0ku8Iusz+02Bth7kPLmlabFoTGShybI/lOV/w3KjuPA17N+3uDGg7zxn1ezsN4nwVp/zL
SbQkRhXMAs4bBhXcn5AVRHCX0GhQc8vY9SHfagxHb7k3pmeTTS/BB/84gz3cg045+4ZojhDQ40Mx
sXyya//iou0G3Nu4NXni5DjcPtzKfNSZEAfWiJ/U4m707OebcKLrEGBIN3XjZQizJwpxyOU5E2YB
sPFnO8vn42TXyaK+fSdhwdUTyQ16wa8qVShhtkN5RW3y3CwqHY66gb7gqOaGLsU4nWscbWaJMai1
+ClF/Qjbd1mL9n76wB91K4JlaCOzeKib8Y49cflkAw9w/Di5S4YH4ang6LbU7tEYWyEtZs7Jp8pk
61khlrGs3Cgd5S8yML9E45/yIKyeHRx6ludrnlLMI3XqkN+KreCJ4ZSC4DunCPMPAWWFWgEnP1RT
vp2SNFvezeII5X/eT9TPV5aIjxSByfOs9XFu+VlAnnF2MV3FK02e9YzJd0CIv/MtdQq1fGPLMOzD
zs6JC5V893zuJIOGe5/hiFtwlMz0vU3KN5jZOeC3YD2k5fRjJeLQBxk7HsHhiY/pLNt+k+fEA3sT
0qDRH4JFxIQckkHo6BxL8ZQuhdzTfDOKBjxG5IV7vmD8Tg2Tg8joyRiTwbnVdrOfoJt9zHZ8UIB/
qFmZyd25+jx11h4I2hcWiemlcpP7ulFf7CRB9mbZK10iRPDMOD0mrbyfOKxB9Bo/k919Fo07Xaap
ldtwdh65zWNKMvPsFp7tb9fmdtKZJfLW4FtY98HnsvwjPIFX4dTKfB1zXhCP82i3lObOVtVO1pHN
y2SILzQvvxiDE92G+nZaLDayUnfc/3jLJeWEnyBLbnnZ7LOxzHZdJaDNLfMxmJ4RO2GO0UwYCmQD
C3vaH05z38SnPqtPfT3YV8GnfeMWrrvxOpegeJydh95J//ylWBoICBKNN6Zrpxv8U18N5vxXlWTO
OkP+Jl7rQOokbU8beLmh9Dl7NGFSY5s9dXWv4ek9pXkaXePlF7btZl7rs+IzuifEFW36IOA9kbr5
k98h/gIpiqlcZGys0haHeFB0l7QltlsChJ/G5ttMVXps4lvHCIhV1e3vqOgaQjcsasjlWESq1hnL
2b5p1g1y3VNhL6rRZB2bJoV/3MzTFq5Ld5t24WfNR94DBGzZFlZsYA59mUqKYYPnNkk2WUtioLWw
QbC9xNRG/2bhW7uxNV7BH9Hu/C78JkVMn9+xtX2RsyxGljtWJ/zt4FCXEjJf5j3L+zHqtm1EOeRN
Vwzknvsm2wiTx0HMawxe8jcmmUUTOPGCX5y/lv6dDxbs55jSEQSWZpvBoSC7bw1XP0naAzzglR2J
5pxF3r1htVyr6Enepawb2D23VxPv2C5PaMIzGv+sQ/N1eaBZXU8vfauwTXrtboTAfHEo296NA9Mx
5RSRCN4pNrmffWKZGarcxpcVrAeZxRebAy8nF91Hhnc2fYGnT2RLMwp3BS9nowHowjcnuUkL3uwF
IR/IBvQxhaTFaUy5TDO5vFYmX6JAF6RpEa62ccIz5Z18CzPuKKorxeBLQgYOrCJ2ZGHHZKcNKacv
QgKYBiBZ1MmzgRuTFXj25Zjpo88FoGjg/XV2unYkCUbG6OcpmOKdEdRfQ+WlB8mPEc4jHde2FPRe
K1TMzju2qPbM2P2wBePgwMK2nINHp5Sxl+N9FD8wU+k1fyJcXYHrnExDnXtuyiSNPs3op63nR9k0
14gdbSWXP/xSlRm1/hYTpE2cpfDLD9Vi1/YwdTyvqU5Y93loHHBc9ocSx7S7YUoLrnTjQIskWlDT
UEp/ACEHgR2g06ZJFcJ3GOFuiubXkhALHcRtS8JTnCgNUbvWJQYQsT+BdH4m2BBceW/mtYWOlOPj
7qLsHJuAvIunFrIaq8Tk1p2dPZ2A2IeVtWZqu9bhgrLSC4zis2zQJLrFKR/jPQ7nGmt3wEMuzfrq
jWyoQRCMpBV5+xXVJojoxyqqJ7vinwiZeHvbeUNcZuQonA3K908S4S/D/LFOanPblyMD2MQfYkgG
n7PcXJU01mjFxFmTTuNMRhcIgfcnd26hMN1EcKjMFPgev9dOLL2TGMP2lXzQM4oCnfZc8ITz60Fs
esGXks5QQdgLA82Kl6Gq9RBDQ35Tkaa7tg73TYWeE4yATxqNydmZAERk/ufggeCZZPjWzuSOKLLP
ucK4b7kk3RhMYgXj5auMLTyf8ynLQFEMbg8QCcdfYugWtZiQqpyKRyxIG7/uv+GNIb17cCVAUag2
G1G2yWHqJvgpQ/fayOwJzQV3U/5Rj1aMnxEiRC8Zt20uX1nk7gfADasZfYmRZZ2xwwLkF/+YLSK/
q2CqEBsuCBR2XvsrqZi54G3B3/WJ2qmOXaF93wXcZ4MCiSUUKM4xb/HK5eZScR41HQC4acap7uU3
rATYkGr13ebTo1NqLp9cqnUDDn6UBmbb8nWUHHHaTelOi6JPhsR+4h8jBN+FhuFSYoQdeDI5vUg4
rQatMVhkL7Opm+3U5Du2iOnWyblnFFCgblpzgPRXc5PpzPyuM4kQuHhDAxQakn/8kuvi1vajMwW0
1U04QE5M/GGbx8PLAPxWVnznUdwzHSUHnz2Xaj/CZJ52JrQCXM3VdZiXf0VDQ3aYuslVMrV2HdVR
fS8wEdhbm8tMWHakhEFCStbGQ2/8jvrkLIG+Ai0ezfyHZ+ZMOB+gWQHRhfnj8s8czj+Il+W/yxVt
RUzDZh3Butm0SYIt/N+/sJ4j8k9VFdXebgisaRP4LUA3QHuDDL94ylfaR5nBrIRrbwFgtSI+j117
LSz1Bt3ie3Eq0+iBBXps7KPL/I2NfWdWT5Zr0n6QVUeiwRd8EHRFlL/KaHznVfmQLu3zTl7ei67b
QENhSMTKwJvFr7xfIOphc7b/F4yxtP47w5U/qKdMARXbNKX3N9DvzJnpxf7k7Zi0s5ugA3dYheQQ
Na22HnYAjHpvQ9OqnWfmBM2GilrulgC9UTowAwY+241zCft2j1KE4rmAkH1OMIs9GBe64r5cui6s
AOUcJhsrRnOt5uoXvoqsKgGvsLVKvGMXkrBt2OfLtKHygJpBq1RHGuBJ3tePWYXlY1poJK1K7wcr
eweh82Zk491oGMvHiPUJSiBZiOBl5re8Qag9xTHRED1i2Eujeu8HBjkPOTY7/NJOfce0cbTLnSmA
K/aW8zDMdHXLyDoalo8xu1pOGA4MHLAnHIjkOY0E3aPj72prz7R3hqkrMMWEPh9Z5Hwvfvnjwakc
QIxgi46W9l4JLsAb2oZNXx5syLcgbdaNoQ65q+juSvAvtFn3mHXWAaOny+KT3AooLWVFr63qbuck
/QGc81PUyVclSBAmPL40ChlkSemiDREqamMHiww+heKTaCbZXebrbUvBWVctMiwZqnrRPMdh2iNo
UsNj8YxJ03x2JUCA7Mn217DjyNIMALuoPaCAargfY/EKHw8HJasQzjXxNbV0uXi5Yrox7WMk+C9S
6vySyO0/P3V/wKz/9tT51FnB62fPZKEm/udTlxctTVuGDXvXC27ymbmiYskJJ4TmBZYaOApqBSkj
/y7bJqArbCAWxivdw5dNIrK+eFP/Pbu5uW5ctshLBjRwjQ+uQOSas59WNi2hMvVK9hoECuVKjR/v
VYN3w0xKcx2BBFpaCFGR+R1KMrLGgjyYMv6RU/8UwtKbzshOhCjmvWhQKMhrLyGp8kUlIf9xXg6T
E7y5U/8ULFGUCoTwComI1wSUTVAt/DGa9igWuFpQ4RF3y3z5xh58B7i2zb7V5E/q5TCHtJIAUxhM
//k77PwPjztdZLQhePwKZnhBb//lXIuLIQCl2Pi7pn2LhvhVVsfM6E5aIbYlEasfKdWAySU7wDYE
rWv3ayMNEfulFgyP9vvYcgl2B0o4agrlhgH0XhR+UZiKb8BA4SwTGA5V9YKmxxpt2rvx8BXGPKHZ
p9PCEJXhxWrsPbS6Y9V2r0XOJ9eX7qtnjvtxaZYnGExEDCyAIwLcLdn5j3cnQz+BETdbs0U58NV+
ZRVmtzr5iAumIy+mrxxu0T9/s5bSib/TmJdyXY+DEVwocfH//GaFZmQoqXJ/N5nlh7aSL4mtEFDt
y8fULiMFojFs8OxDj8GPZ0/I2CCBgc1uAhoB1tQNvf7zF+T+D5xm37dNsRzWUvjyb19QlfBwsPPx
dy5GMMSb+NPLHrMUYpQ9rutxPBbCoJYFgCc1bIciOPZV80idBGOWiYkP/zy3ex4PbVlfQE7NJGIL
UJGX6c1NOvEIoHB9xDmFiwuU0zahmgae82ZB7xAG1H7Q/d/p7yQeGcey4TX3ymOZjuTseN+t+9aX
fORhQun8ySwDUDk1of4lQJeZFxgY49oHqHgzmLRDXKbuYQzd5n5ugwtN4mS7DQTy0WpWxndBc+FC
nH2d6ym84BMUcjF+hxmjTe6vLSvb5UV2Xg46q+bzNtjxezhx93MlDQeR5qXETwb63MdYOY9RNb/9
88/B/jsd3xVoWw6+QzC18CKtv5Ut4MucIcBzTpV8letcV3RTgLedWI91bnqu0ge7zu7jOP6CAEsd
cPErCZjoM0oY7DGpV9OCV0b0oNJOg7AyuAUkEGBjzQec4zjuwUPjXLBGD5u756zbztZLk8HG0txE
Bv08KMZpKi++ckpGGdfK+4kVwRqu6gb/Gw18cXjXLg8nzCa+EZX35znyv/6jcYE2b/76q6x0EyOv
/+0v/+uppIQr/3sf+F//jf+6xF+ck+VP94//r/+fqsWVtFEBBNz2/3M9zXPXfTafafRZfP+1nkb+
+9/9s6LGk/8S1NPQdmMiPHLQ0P3wZ0WN6/7LcS3+tmSq9P7SUGPJf9mK4wi3rSX/+PT9u6HG+xf/
wKM7AeLJcmg5/y8NNZb7n28KxZeFrqeEq3yA9Mpxl2KKv7wp9Fwrll9xtC9btA6EubWP2HtnWXXJ
8bMwg/qKvW5njecQrjMVT3H3e26r6V4FOdugETcXB3no8Z6kRKquqMw1JMB28AdeV4ASTzDV2YZB
kF/26bHvXISI0PXFl4qZssDHcLDYTHG2BfKCFhP0MYco/Nwk7J+qKQUXlhVEMPGJ77IS4wJZ53ej
gGLoJepFC3UN/AZVtOUtXC31XQIW/G1pNOODnhIA1XVaPc0kVVAwFtRArTx6FwJ8IbwNYq7phBkj
KCZbO0tJdtsVfNxBt8kZYl+3En34CP8PSQIFY0V1Jr+/qx5LBlZ6cyjp8yA1qoUhQIttRFycsJ30
7Ps+VT8ORsYFrmZyRrpZioxWdVum/0htIa2RyhJh43ybsCPRwW3sgyuN8TCiBliWrzP7SiS42MPT
3EQKsc9lHsSHoZ5U3xmHDkHtPo3ghKZNSjv8JPDBZNEJt2r2WfVsD3TnbAdB1iEhWol2iYmpmmx7
p/1AbSyvcs743zAPNnBkiLsCaWjGQ2KW7zkbRQoa+TsGfbsUkrYE+FOyFs0gfreUQsL9sh/HNDsa
8OrILl3KMf6VGrwUCEyMO7AqDE2Z2+8QOZO9AedsJc2OD0vF+qrr6V1FPuOHCUEswmiw0PVe4FLB
jRuzXazSjyRbxtjSSlZdmclt4jkMbI1N+ptTmBpyr+m3Qzu9hS3AL0GLF33vdILbMxqYbUGM9irx
hV1B4MLGtdr4XbpK8wnxOsGrF+FcfA6NHpqacGGHGCnkMZtN7uKy1zfFSKbNMSMCvQN378kbgN84
Eb2IpH3XNLNeZkV+hzFnSbrk6tqEvtw6AdGEOveN3dzEhJ1cTSOQBmIqZ9O9SaawXywM9VNhde3K
AcUDbsKgpzGK3VVHwH0TNwoFAn4CSrZRXWlJ+BCT12FYH/oHkYIaxro/vPuSdMuQ9QPwS7zVfNop
u2TBnW4sEtPnRBN7cxygTqXAJgoSWH7kcAr5RlDxrHtCwb4h/TcX7h7Idks9NDqwTgKq/b0eCdzj
rA53rdklcM17Y4WBPyeaEbt3/tLEIaZcPRqNCwEwnEhSWZAeo9QyHipPVXteL0igfllte86bK287
dq/DAkNPvEcrTrI1mUFrNXdtuMrE4C33LPvGWnADJP/RJOCnYUIS2H24FM47sFrBhqnBfoZyxsKw
Nty9CVwIEuSIR2qc5mObh+q1sUK6O5VB/2EHqH4Y+pXJUz/g7ayDZztMrauiW/KYO05KdgZDk0fd
Cu4lItx5kFt7oSrSDs7z4OD/4LjO7rOJujv8BZ9RY9yJajHM2xjQ8+ClorWGdu8MxNYoE8Teor0r
M4GPUMbAWty0ZiJG+kP5trb9BNP01kFzmKHT9ZXE8GKp99Yhzqc9zUa7lwWf40w7v+I0Sj/NuU12
AcwByMGa1S0FAO165h7lbRFQ8CB0Y8kGLg5mLGwsqd0Xwfm9o0pD3qEsRFtyms2VyaUgw5UQ5QFJ
iavKr/fSNF58d+ToZNcF37ZY1bkVH+wSdt4kWMSQR8OSDatnD+d3KaPJ3VUiope6ZhPbi6nYlpbC
jDF69MRq/g1CToptXwskaQATnflBhUcSYsXTXNk2UQqooZ5c6L8t+JNiMnfzGJy6ObwlgUR8v2OR
Rtvni0bF54xj29zA/TkGeVe9IseGe0WPx661QPqCoAZrnSh4WBQoYLFobgJ7Arqom4c5M/TKpUGc
i4wflU95XPZPfZIVxzSzmx02h3o75C3r2SgSLP3tcLFKFNCZETMkMeNCQbcckT3SAHlhbAvNeVKU
+X0tnO4oKnYOqu3UIaq5WcYRc7fuyse/zA7XP2+//9HT9seb9t+34v/2Jv77iibCHIoJSpm7MHEg
ObsZvackG6kaBwAu3lodmPdsneDiMoL3m1ZXHZXqRezufNcRR78F5dc6Oc+8OYAyj62KACl8gHp2
8jfQA+M2Hv16k8QGS0JKHinY9ucCzX3wnPlAYzARKc+NxQPoqvQWill39iHZ75Oi5z9qK6PejCX9
THaS4RmR/Zysg4o1IY7C1rhzoLpcBG6sc+iZcqNBgazRQOWjDT5n03aJd0rwqnO34DSLEsv/5uTE
VOCASttKmQfbUGv1CDRoKQ2Fw7fc1tY5MwHsgW6cscvJaRNnGQIZ2i7rnZCUF3Esxc67thDFS9Qe
n+uhTkcClpa9KWweJV3mNdBvz65+tWEXP3Yx7md/4Ej3m8AiHGaiugST91B30nmLkjD216Wh2GBz
KZBXx4jYXsuhcr/IWBcuDuMhoM4yIyLYpMCjIBsUh4rGXDAAfCofO78RA28joPkGJTgXTXTyw08m
B0+DV13zobH6Te1b9NwgV60bYlH7SRni4sV18WOGs9pWZT5tnSLQpIJMV6x7TImPIRmVoxrTmc2Y
oyRJ/0mnN2z1MIeNhV+dnXRhVNDa4f9WDEAw5ucl5RQ3QbXXuVt/V25OXbCxPFxqcEu9sWkiw8ir
y4ySUsInnxFk27sskf5Hp7sOaALXr3XZyuE1maYYKw9tpm1m+sfO4DO2nhvNOlk3RQCWsqv3dKVj
bW5prTmUdawfAZVNh3xsgYxXRFVW5R9nWb4cazl/TkC4/HyS5dAr40ix+uQgbDkPopvRCa27Jiji
j/KPM7OIfAi/VF7DlvEFfQWoBzjm1n1leO9AhtKfNtTdC/f4aW8OXbtL3QJhIXAcH46Vyl9GkTus
ZgLDHnCDL+8OVvDqimcum9aelRI2JWAb39KZTZ58bMpxQzhIXHu3M/DzQlo4OaFH/TK7/Hqnltdh
OWuEpMzpYOtlusXgoQM632fPzwKirLyFbRaxb4LYxmFopXFwxl6dGA2nvawrXPazqOPrMDrymBpT
c47JpqwYzwzqLmY8354D0pf0Raav+ZSMa35i6vyHgzG2IGugUXIWxyw8nw2ngNJdYAGxaOOWic/P
ZGzfkkkAtguG7gBEE/ZmR05p7dUl3h431Fs3JiNMRDZPb+MePdjUhX9PU/DYMSY33aryXXc9lyn4
6dIPtkFGn7ZWAee3a9RXo4ybuzFMvVerttxXLuHy21B6eHJHjqkwCcBUEJr9MSs98Mc3nRfPhyaz
YGTT2xAl/b0uLOvHikpOcqcExZYGmgqCWVeAQNIeoLFdzQePhrV9b3reiZw/Za9z2C6CQTiwi6/r
p9GY1KaQREjZDJvxQ9yGrKDMGR6j55NKkgnEgxKGAneKPnOOqRt7ZzcLrLvCaIKDVXQT8Yx62Eu6
a7YKc8rOpKjldlBZ8Uu73bC1JeEAs4/9j9kxmztsZqDAJiAc8QCAENJfBATBTKPoPckLZ2YNODQn
m1q9Y1TaNgWaYUAOKa3uurEot6ZgkrZmNiBt40CnMYEv+XaZ7gMiyezPQRGeg7rwHnveSz//m7fz
WK4cSbP0q7TNHmVwh0MtphdXa2oVGxgZQUJr4QCefj6k1UxXV49NWW9mkZmWGUky4t4L91+c853K
88Vz12iGcJ1OfTiP7PE2zsS9jBywyP4wCwiJSEr7c5MULIwhC33EqOE2jVkhrwotb2PKChcXwZ3T
5I+3nk0k44k4Wz6g084ssGFSM0vMXHl9YGLIk4mcmBNlgs0jOcQgaJmIzU4JVxC5Uclz5c5sz5EI
CSw9BipCGeHgbLW3POqyCNdzX8RgksoCr1JeHIe+dBk6OyBBqFKD+LWpqvKGRqjCn9HOE5iRWL5Z
8YDL1/MwpM4VhI4sZ3XOi1V9VT1R8MFgvOk2xabca6qCJSU1oQy57yeck7pqHbZfiLKk7ul6Wugh
nZvNl1lWAdL8QO5NKakcljC/HFL81l40Mp0deecKtfzZFwpzlMCLZEbCvDPnuHiFTEYYQUOKDNu1
gvUCMHfyb8icVhsvt9Kzx7Tz1zik7bOQZfNqU2FdrKjpDtJh7M8qcXzPiY84eLJyT52s5k9kjf1L
OOTBU4Svkrlb4dXn3KL69OTUbVVbRzcREjlFZhz50l4TXqULIw+sr3lp4zh/14M5bIcIrQxzOtwe
Oy2TlqAfiYl08o2Itb5vQTyQepbFLi9zHKwmWUqrNKdpN7Ur/oRlTfaK0RZOtjdH0gx3Q+SW1iZj
h4g8VnXBi9039jo6mqR4eRtl67G6EZXu3WnIYg8IUOPvXDg+AXBjixXNwyHLQ1E/w5oxNgnBoeAV
POfJhjG9A2H4K5tchJ2DVtmW3Yd1yIMo3lkJPVGD020n9dDvXRGqU4+w9LHw8osXeuuiQhE6Nu3R
ptU76NEqMBFqmgM1zeNn2Mt8U6Bt7DcIp+L70I7nYz/Dl52xRFEASQwPVTH+wlpFkLs/whHCQ7YO
wTWwooue5azpIiVou9rwEfjmxeCeZN6PN6DFxj4otfFE5kK353h21ngtnWs2FvGfzghTPnokAxKZ
4W9RiOtHM9bpc0SE+gmgFTCbMA7PbmSG2I0HhDI5MpKJucoLkvIGW9nQIrwJYG1kNSt96XDArNyi
IGcN4aD4rD1ie+xh8B9sQObgWgAaNG6LPLhN7Bv/hl8zjIZt70+kp8wz4xEdCcBYcTza1M+i21ZG
h6JPxtolLM2MdoCB0m5lZBiQjNjMTu6kDbaVzbAVzagOhDiKp6DzSTXQ0r5g5vcJnkA7zpJPvHYN
Gyhk6nxK+3Z44Ue1pCQ4MzVkiGfq3Y75zNc6rR5NC02knzf6phIeS9LY1WuUK+u3GQBhqoHYHh3q
+00ROxLcNAKPWOTewQ06YJVAWn68IvWuTmtnLwhr3B19KHoqaF475gnVKawoWdwkMI9KwLGaspTC
iTryS7fetw9ZbhPH0j+3Zvdgm+0uUL6CEie9XW4ZqF+a4rcRlLD7iceC90nYGjXZVjeJONlkhoCM
y8ur24kZb7UsTmzzx1Nlw/enDMnBTCv0W33LvtrpeUdXUYvaYJV3Ge9/aiN5ry1r4zK3Sv7FKkf8
52UAbYFkOW3ZrFakh3pC/NMQ2m8obUD/e3s+Jk/zu/Vefxrv9aO+tQ9wR4s7I7v9vzsRtXzH/2hE
AM9bljDheQlFsLZluv+0PNJBqHKnw3IxOF7wlbEhA8yccnKtmJSjWgd1Ft6ris6OQB1D/whMv9tK
BehMDCCVwDhgLApdpZjlTL/HHRZYvHAJq/9kU/hx/TrbgfFGQ8Yoy/WZYDlFqcWanwnrwSJl8En1
6TAyP4/FbgAZf6jkqB7zMmUCqATdnG16Z4tQgp+ySZznKjDio21n01NmGNXANDwf8NZH9VRuw4TP
xxE7cH7Bcdy8IltmmeznMvsXW5v/si0QbGx8JXDwmoLQce+fJqmtj9R6qNnVGnCa8IR0wFTqDBv5
XCcvFaGW5SobBuAvZRwi2XbFR+tFUCWb0g3/eIQFrX0L0DW04+RscDfee4yG36FsEDwJ7XbHxO4S
Y28BliuIwACyQzYpGLX0QiaYNaymAjucUJbAC2260YsTGu4JZ/iUbfploGj5lMZrL5iLz2ZGcsin
14m4b5cZZPrXODL5azQ5i8YPqZ3RUq1G6tWHvz5e/992CssP+sdlxd9/8Oaz+/z3v/YP5KIv/7L9
K4P+gdyQ6fG77bPurzXHf/MX/w27RNxNz1P1/T//x+efHGJ13CKO+N3948jfUuyH/uEhW37837/y
9pnzlX+tCv7tvvn8891G/5ev/PuiQP3NAzJtIhd2EKZI8Y+LApOWcFnoSvguvPH/J8zeMv/Geeew
4mWZLl3b4ov+d5i99TdPKbaIqMWVUKZj/bdWBf/lWPClLRQrRwcWiRT/vA1DQO87TW8P+zp2SJNR
+WXRUfbtKzpOtxj3mRveDfq7V+mPmKyHIfOfl7+CSZzgtDBec4+qJ+i5Mu65qq5tReXglD7K0h6D
PQL+O5fUtRc3xJWZHuK0vhLtwFSeURjo6PjTCJfZIJS9fyFHIAX0P5+xnHi+UuxnPHs5Xx3vn1PV
EWJy3HDp7vmpM1lW7YlJNS0gUydic4JlDHGnByvetb39UOTk2MKnOdsmwagwef4IF17LX3A8NIC/
+ikSu6zrq7Oo3/HZVBfT2RShqe6bulW0yvT16Qg0E09pWoXHxkW73S1/S1uj3fAN1XpQYjr3aMlT
5SMiqZ3oYeKEOLsTq7+2MdPjoJYNIt31faOj7zJob6wyxXWqPGMb2JBKUj8+x+AsAkVKblQxOSRe
84SbbHwCZzKRxAE8M4SvPCaOf2CYwKRLjyGqzaLbgbZH69kFt2BWyENd+7PkriN4IDrqxvcuLCav
2EH6j9I8tIXep/NAzASqHwyf1kfRGTsD4eOuUOwAQGe0GyJu4gfYVyXqGDXj3Iz7VSMtuR/jaj4z
8UsXxhetL6Ft6NnvycWhbEUneKcXd1oNMaQqG/AiuGbZaWACMkn3cVT2WMXWgbyDGCO7b14zCy8t
7xhSa+QcSQgXlssMhW5icp03WI2EerLHb4rZm2OAls2JGdhMEOrWQ0E8rZeiJMzGjg0W09xTBWVC
WN6z57b4/cyB+NA27ndlS0JZH5ngb0X60iGt2ttZ/dIyYKNAHYD0j7o8KW8MD5PzhptBGwjJvHCQ
FI+U5mRNt2tZbGW/Kaq6ODo5KJzBMWOorfMXOy7EPOa0Q0+1h+pwdvuaBQUxMACTywNjg5s1hmtp
53djaD67Mdxc7mbB3MsaiyuHf7dm4gTWFkuKHfb1KenUC1NfueOM+EpjPwBQs/AzvRk3JqxTwQi3
M+NHH6DyUdRegz0tG06Flts4pDMjYY0cJuZMzzVy8Akv4DmUwa+qwrJnKXxhI2G1Z2e0kxuO9l8Z
0asMMeq7sfP2DabsNeaLreVERwkEEYYYy74Wf2Pqwd4dy5l4nu5oCILYEDStOoItlQ63FBPYRhdD
WJK+ECrKOmG4SxN0UcvYijKZ3kFhyWJ/OJJckcL6TjOEJbz/K3vAoktWwLXXXPYWJbeHnhQEZqLW
/m/DJbbZjLxXt2TzUNskQ3YD3gnbRxCHdDQNNow8LmVafjgxKxbyRo/C4QjDvc0nJDZA5aJYHnDX
b8vCus6ZjUB4Qv5rIIPAPXa05vFSOs0tVQQh2QTx8uSsQ6vZI2RfN8Ed5JJb1TSXNM+vrXyMhPXb
EgH5bE0Lome+LnMqKK17JOmHJDJgvJYLll+FW2ugR04gk5AwwSuYOe0Wbgr28BvR0wmfn3Ed6uRr
XnTsYTLAWZmnLfk3E1PJcG7P5CQReJoo5gjVxkkPDnsCI01+9WEr1hHj3UawI4UOj6gqV2+d0Xyk
uHLwwxPBKkGtrkR7IujumtTzo4HpwMROU5JWb3u4tcrgLAvvjfeTw08eMXljONc2UpAS0FoUPscx
S105zKeS+dIuJ2kldC9O/Rrn3WtP6pZwRnAtHcEzYXoy64ZmDnUiz8yhbIgDqRZ0adNc7YioJjNz
rl2HVzBGdIEHlqnCCpLkkcU+/DY339hFdc8W/cCCpvC0tXLl9Ev7yuY0CshYIUeGcAts84Zu6Sa5
zNjiE5moords0lfsiXvsh5tJyYsT6Avrx73tbHNDVOvJdElLNML9lIptX3An4aT6lRZhh9f0VxNH
r4L5WOD7P8xdvg1/BuQQWccqji7AKBae6/TuzHdRm32QCOY1b+VCk7EG2Ir4mYFNJP3VxHwIetJA
CNOXh74wbsnE7zFPM1i0EdmfUsVfpnwfG/fdGPODp9W9G7K1EtjlHAe0Uj9PJWZZ/84cEDlq91ZO
Mt0OuEY5xuQfb8A/5cVvgVH2kLxAk/sBYjCLKCyC3y21RyU9P+Gly1Fa63UZYdfLhZEQ/xJ9zyV1
Jo5ONyH2Utjxm45w/PbG8ITNw2Csbzz0c/c7Z8N6YP72YZbNr7Fu3HVJTvR2IMWhbzheYLWjc/bJ
EoRmhVzeGxhyS+yZWY/DYebyA6BK+HbCnnfGYkC2Qb6binze9sn8CL99EX8rUr2lXkeVjaV6SK5p
FyyDznBntuPDVKCNaRtiNXJSTZqIVtifcQHbC45nwe7l4EtoGE2lyTKof7dV4mxwvDikcubE1nvu
Pqypk2uGyU+6vJmRD81OASSKUExgT+bkHeyTYTQnTDF663I1cODgIwuJG0dwsGv96Y6lJUyM4YM/
ZH9N/RQIYqMzWC8k+JpW+jWO8O6DynubiNyrC7wC2GTfq5FRTOM2NwODWWIF1Zfd/hJZcxUxutu4
wfA2gM4ZHY+FJuNgBPTdFjDzMcrb4aQa+wFLPXk4jDJWbcWmy+ztCuAhJL2//kbDuY1TM9lDGz46
KKDATvD7EDkLHqY95F9EAOCVEMl29Kx2XQMJ3bOsxu/cbm2FDQQiYrvLPYAddaPgBLQkcmXZ8gHz
7+phnrn0CpDSiEH8uL8vRpw20ZLHB3d+Hbs1U+KGt9e3AaaAXRYGc3SHeWHOWch8h2+K8LBXPsWB
IhpC+69mgCc9g7+kJL7ylPAoifpMkV+yls4Eoys3bbKuzDvNauqgXeMNtSXvVZ09hh07GYOMiNA5
KVG0iOldDDDuENxhTb/4rjqg1SaMvDfKi1mofm0vQAJBEsgmHCuxTbzcWAP5fCiHGOUC3mrA8Gzz
+3x4srGLwenb6Q7ZmlOSXubY/k+kWVqRP4lN/4hrvTpXvvVMMpfczN3MKCQoaMA0HEfjM/O5cedK
H3KiYRm1QosMgvw6GUW7Z8L0mJr9u5wA2zJZY3gU5re2n7aeLub7cgFZ52lD8abVcEhFjznS71+G
RNyI3SK8rbKsfT0+1wNLE8dCW9wRJVqhwa4GdxvC89poc3hwrLLfmSOQWsrb1xgxiFm6N2qLsg81
/APqby+V7tGBr5yiudk3y54AT9/WyMtFC3AKhiw4Opaxm9C0HXU80dUbAY9ujV+9yl8aLpk0mX6j
FuBaJftrF2pzw9by3av0UzYBCTUtMKyEmkrOgHo72LzkzogB3sqNfB+bSEOoW9M+PNmp/oJ55BCV
6QAu8rgcweLJJ9+rHzw1XFVdISM3BusWhvOL0Ag1eh+NiZ35bOwySZ73pHaZsSzycpY+cXVzKuva
IY5hGUZNIxi2uhmJZo59mANiBXIn2TOkjsAxjDsvsOUe+/x2MPtdP2t/lwj3q2Nueylc89KXtbxL
0u6Kkii8qMKQd77ETK2xjaKbIiVhiODM2ysVjeY+wo96DDRg48pL5B4EBjN10eidqSVwam8Gc5nB
VEYTmdxFDfuQtBQnqxveiL8E5FRg1EbazlTUdQ14pvZ2jN3uSjjns4V/rgc4ikUBp6oMh8cw4oap
+gbnRsdkdKyLiCBACUG6+kC0TipL6NYgHkS0C3lVH/LENVd4hWDzezw6IBO/qyYiBntBwy94MhsL
0BrprtzEBPpexyJCIsNv7JB7w694Qry4+o9fMExOIJ1AF5mMlpjKcDeTmzZPNqFHA+ope1xinv16
Ru4Cg9BPOnwkQhQHP50BsE5bwIz2MweifUsGTAduFTzUcdA8Zlaz8NOL+oCt5NR7HiBFbOC1ctVz
G9HZgALbMDoZP2xPngbh/srVQOIS22NsdI9Wk0W3UWOCbtB/ZVO9Kj3Jg9jpXyThPlKif7qz+yVt
zF9RiPwg9r5I+fYNG2US5qLVaEosuO53iNt5VSOEQ6rKsRyd7d4lmyjjRewS0AUJsMvA72Fhi01O
DuDs2A8M2FGyTgixFHQSKeike6qZ2HmKHTKzYQRdJlGXeENNUNLlrasIEkL2Vq9pmRH5hC/RR3sN
9MEwx63HaAjF6V2/wB6M90InS0C2ZaAobZ9H8hAU4cBm4nNmOGh5065ZO4xa6wIuTghWK4vKiJE7
WtSGx6B0k7eQuf1swfSsm+S3G5R3I4l85DHzhuMyppPJTzptHF4Y9WYb/d73zA8bUlUUdz60Ypil
hFtv0FV0q7oVd9oFdBrWY4ITQofHTgMpX1hoTRU/JZrlNiswfx9npCBZrSXWQzWUt7Q3mY0F9bau
SpuZQ/7I6rjEDU6EUWt0lPA8hCikC6Ik/fnHIm9ln6WLD09Yyc4w06+if6uTqL0k/Ml8URtH0nq8
qiap162JnJMke0tIm7xb2XqiqcmBoR/job/jc6qbPt7aBlxjyeVQFygimtocL9xYw0tWo+cvMpK/
isSpN2HseCCl0TBaSW+xRkvUfejKLQS8+Ma26oXIoqhfa7Xhrb836yE8pKzJUOcH5cl3PgSGVH2Z
LVNjoWcHE2ttHVj/qrXnscwJw+gTIbd2vVPWRleXyJxVQ9AoQa3zep63Tj4Ayw7TO2FEWxDEkKmq
Av7B4OyTbw3uNCnGcxBVy54ZhaHDhnsdMhNlD7pxi+AP9Nx53bvyMPfz92x2L5WvPk13WvXel6W6
36Ihv6jtuydWV4RXFgZ8ldI7xT4jhpp9J31DcvPQevmzdakthXoveg5q5puWZDbv69vgLRkDYdDs
QwmCA/YAi+dhp31k3VNFh1RpFONNNwPw6bAkT+RSEZE8Y/9M85sX0ek5AbPd1AftX+8Hr2SdHWFO
n3yr2yOA6CsZXcusHNcWqD6WZY5zMKv04IUV/qSqJqAg6fAs5i6ON5YnEFPyrtTUuWn3m94u202y
m3b8ONgZicQZAF2UlBgMUYQkvZWqzk/hAwDXAdjlwPKNvLtdITlwWJKsi073J8Op/HNd2bAjZuKm
BnLQzonDecKa+Op5S0r3DAdZpF9DI1BdsodJCWVJ6yWKIV1nNKQ8fhIlRbiKbcu6UwQsTmPDbgrG
6VBthmHGBU9aNwuyO5RXDFBmsat1/dYz9/XbpdKaILcth1gXdO+d2alVEbE7NET4Gvg/NURcHFbL
dNgBCBJHYPlr5yP2pidi1bFipQ0OfYd4KCYMm4HHWzJBW7UTjhAFYMVt5nMzDbSI6bWv7F2PLtFS
BfvRvpr5gAQbPyyuymh2Oglp6JxxMQhvrbCoiY8b9/boPYcq6+GhkdobqWAXj0i4UksaF+E+sbXy
V2VB/0NrcqGsFbncQgPHOVDeh55Tniw/36HIbO7MULsrGLbM0keG1ooFYxiSeeQuTtChpN9wFZzT
OfEfqK1gEFWZohmeN76Ona1rtFcgN9dJdBOTx/reRpN94eb3mD5w+2Ji7c5dCR+wEFlwR5wEvoPp
ETCceKjJqklFUD5GY/7s+fnvkert4jewvISan+fObHZNp8V77ToflSHDk5QFYio/ItAlI76jwGjs
TeJg8vHcNFTU2zo1jwWe1bCrvTXZ8sVeFs1x+agT95uQXrLAzSPwGixwknPBlg3CbP3Uuv0P1TKs
+rBunsj9JOmlbjZsA4qb7UAp7NwzyIBXW0/tfmrKx5ZI3p3vUnSW7Is3MxtHHo1oy4x5PreitY51
Yu7Y2F2bmvRdxCNfszEibakCVptEUlvlS96inR47kHCGi1gpoKiDI44IqyDQrNA/PPWQXmsr2ISq
XpGzd2PXrs/exCarSH9HFmrU2mRA4RbpHz+t2kcpSXHqTfOFdKhyF+iWRqBO5pviD7uJ0Uxvo8ZR
eHHNzyzquguLrAN3en2s+7ZfRb5pHBnb3KdxMN2F6i3z02Q5UugiNFS1PhfTIXHJA8rNpntvrPqR
EuW+af3xkCXe8GDrmQCxqYVRCxMjDJv0YPnJLWP/tg1jzM5ZggneK8hkoEP34vgJNtlFoRhAf4PW
OzIkmDEy6M6pfs6T+6iFsIh9/qksx2vRRtk+ichrgHbHDGXIGK8W8GRgL8wxAtahhzluqOKbOSLo
Ft87g4LT5EqBuZ2ijoNgy4+jkumRvqVSWvAZqcDndIQyURF8wgDRFJ2/Vb5p75oiRu+TyVcRqZ3J
yAvuc4b3PI24DdvFOEf8hk4RPFdGRXSABEGLLxLxkPMcMtIm8kA415FAypEEVV1nOcAF1vIuirF9
7GLq9dnVZ+pcLgG21gxy2GS2txrz8HVaki2zhq8lPjPYYTQlLvpUllNy9v36OqTuu9/2+1hJ/uQo
3sLirgurM6kHj4JCMF04cOFlICZ3FOTX9fV9yMXSGsMOKsVX6Y4LnIgtVVqPTLTy3wYjewMC1iqX
yaGsI1SqZbqgEh+b4d7reSz4EiqW/JsCaTXavoFgIj6DoWD0jKJ/CdFA2ZGV3X0lURAoJ/9MY9b6
ORqsLqA6QOQec7eXpZMTqI0UmAIfC6is1iDB9/yyS7R2BF/XPhD5/MHDuTGYopEsquHOISpv0ovD
wQ669U61kL0pmqe1ERNFFRITuR0dzmlQzTtJv0eC1BgjWOtG5j3+kURFaDojF9KyEhjd/oXX+I6W
1uMbUDLLKeI+NbzrxLJhnNSzZfTrciTTt9TwXVD7sQkoXo3cBJwjIDJ1Z4n7y5JIQWy/o84T/Ydr
Gn+S3v52muaM7Jwz6AO/6wIg1e+tY+7Z2fqcQH24rxr1peVr64BRHnh9ZrBPyLaM6LnLXJgyntja
uAdWQ66ufSqz1d6n6U/IGiSOSI570YFlUV2zTXPvIR9yGquwXLPjYhLH5POnNSeCrxbCdvmqxPAO
/uJtqBwYftJau3SE67ozHzjdntGo7jtgHazs7h1leRS0Lemx5QB9XgV058QK+MutC7HnTzB7+abX
8oQNmbFHN6xSCtS+xcOv72Sb3PyyaA6qIhTGNG+oVF7rmuGvx14LWIhst+SIrZTJiH/IxqfUU7+T
StDx+JcOSSUbWEad5cVt/HMvm29XpH8AdxbIzyqIiMEbkfPEXw/3Bkn2dV1fuXp+Bpc0koThiS4u
1ewR1uabO5tubs+nkPkJQebLEWn5XbUhNunOzkqmnCMJ0JhRzRA0R2UYMcVK5jCeXPip7i/fDuQm
N+fHJk3Dc9D8RRl110bqxNuxJyuoBIm5CnrmwZYt3vt0yf1GjdPag78TpWtvaMkR03bNjuS3czl6
Le4VDfK5txhKXWObj5NVD2pTI3Uz3I+26/W5IR2OIUu9IRJ03gwVmeVZ7vzqNeULAQHH1pPbserG
U1EvxyTZi36CoHhqDXkMIlJ6nbjdOlP3FptoGb2sRRqTLH6KCoIUaUS0K+99R6Cg4QC/TT0zR0Q7
DjsYvj12drBoKWjOrYqMR6Rsx7ZI38qO0arAUQMnEM6jYYlT1MJxwuZDBm0PIcuuiFROOufi55Qc
0pVYvSmzMIaoU1VV5l70qXHUyMVWbpuevCXmcywziLZIgFFJq10Jl/mk5/lYB2SmpNCGryRObshZ
PCMzyD/ALD9N/nOSmMG+MMmgK9Bj7sCgLRBVg1Ixt62V9WkIohojEq3XvTWQDuTqE2fWO4E4XRDD
XK3IbanM9NuybVIwaQztt6leEp1oq1e9OZ77UryqBsg/bgHe4ao9oB1i/gFjCiUmG30EM4EGTWVi
rBR9nJ4Z7dxm1ALQSUfGDI4D+q+wf5Uhtwzy10/NTNhVC3pxHPAoEJ816S9Z61XjTF8FWNY9OI6T
xM65jhvkCEUw51ttqG/41KDcN/NEXCnIrXFTTW7ACetKWrjqKfZDbN2SK7o07/AqUWSNKTmbOTaf
qlqOUyRg+0IyGcHzXa/7Cdaxm4avRBD8DPl4pq13rgUcPgfK7V6kXrkJBn6jFQXADskp5UWQj8cQ
d5IHw+zeK+NPN8/3fWUhgrLowCMZP80dEjGWrIBUGQ/a2mu4lKKFrx5c5FA+O01gQiKEd+Kh6XKC
MGeAGWQbBBvvwdLpWDhGV0EDHqhtbgyScj5JPk6Nvs4JDuVYoFgQhma+yKdzPQBQKgzUiYbKk72B
U/M0w/wjt8vbmouctHUbc19r6lIx1wswqL3r0t7ay3CTkhx902HzhVF5RUMZoSX9kzip95rqB8ao
pmZEzWBNb6thPjqxe+mahkgVaxSnuiaclM3OKqH4ONhjA81fV/fKTH6iQLwXWYLYzMduoyoqILNf
uPJWuvtNs1BfOp/5cQW4GFwUF/7EMdWJ8QB9+9QKxLmlVahTS4gAdLb2ZjlDv6sFiF7q/NGNpxtA
6pXLwvmD0hvMw9TWz8Pg0ktlBZf2iAhbBQ2vTdBesyIcri19/noeFrcHAMI0Jx4FOvRhmovsKSiB
LjnW0G/HqGLYDJRlSE2fTEfvx8Go1kvv1Y8r/4jvzjj2VXNPw3mfYidHPTbW+GOgD8PF1JA+2fTc
uy4dDMlDZJBX5LWHBfBwIwHy11fJOS99dJGGf3Kp8hiudY9pgGc+M2AOMR3s2VraXvc7bjPnPCN6
x8kLyVQEylxnApWdBZGgDNJh44/BQrCLXu2qlNspn/4UGGrIH4/0qaK1puCK4M6U0ZNVg5n1uVjW
iae/UaGDyJMw1BaXL6JFkB3MpUhqYHlnk4MJEn9bJlDgi3mJC9GRu515jtcI8VgCL/swzAUcVEVB
fkMzEh2HloLaEPuAV2hKezBLWczgtktILm/NYgKTy/Y8DNR21qDjEcYfug6vXKYKi3RZgzmKW26R
VsCddJtmLwZgETgsbD5RKt05ATQi83NWPLE9JqDes65W2M+shsp5W3WUm5F5U1YUH2jFmGZafgzD
3/RhyD1n8LCTLOwuge8yVEaQsEpZCw7jYsZLhwc/ybvHBP8CuxDzGa4ZLLomR60BiqSMpHiBb4Ud
yP0ByWDfxsJ4GEpiSTthvvpO6u8DvqHnZhrE87ge8F2s86x5T+bqCq47eRlxYnpW1T81cRKcBOTD
9YA8KjJ64zWBO3DuCtZfHTflu1NmbIBV8gDuDAS/oepHh8DMs7LtF7A71OPzW+AWF9dzbmqs/mSj
yWMFonToN24fMLu0MYOBDSWk5IF/ojgm8G5C+43aAll14wGHMBCw8qKXJc4vyVSXdJ5Hu/bvdbA3
BvVuJNM+WbIcF86yUtiaesv7E5GXuCocfWqMSZDs6B49TvbVaHjPSdq+x/GfoCdGMPwJUaLvaTIu
qnFvxjS9a5TagV9gvEenwZv/Jm3/MfGheM0TEveYJtMSD94gTijqzibWFrIeSBxKSyITzHkVQcz1
5urdZwtOh/PTzNGPxQETsMtdFVPy0baUxe67SJz9D1F/eP34v83Y9DZJY/6IZDyaY3pynenTr5xj
itefC8e70QA9a7O+NL48LoCIltjYkUjbnKxLe8Yo39zLyiF+Ol6pMvuw2JGTVazhOnrcJ/xXv41/
K0/fz9hAYd+E68E7UilPWx34OzUBfTH8RKzDYMbAahbRvd8wYzJubKrkF1veK1sI9RpMyc/UoQPx
E2qjoba7a6YXGXE13mLjL/zltNfop5FamOppiIxrJm2ia+mLYTuHzsasFV1y4TZ3CWbsixjnbSGc
gv8Uzzv64Rbi5raDMcwA15vP+QyVI66/kjSpsbTY93r+sNvaJClnwgOATWUFhb87jqLY9I6Knyol
ArZ+kgB1CfKkVlV2DWNdHLClfqE6n7ZNmCa3NgQNzmzpIklvym0X5Tonz0qoOFp3VdxukpE4U+Lf
afOQd0s41xuMGCbMfSodJ/Q+Qwk+KxTOaXRYvafk5dEMMmMYocB7Gaj/Ee0EwRiJfYpIeCPKSO7r
sNnhPCkgZ1f4Ch1yC9GXrqdyrE5OhKY0HDzyC1S47xe/W87Tu6nbbC9Zo4ZMRjaN482HrKxvRuxX
LB2pQquJAMOAkGKz+2VI83cT5fbGzLvkXA41k6A42CgGh49Dol5DDWa0b8jpQn0hO1QefhUdc7fl
t8X5TcYqadMDUbF8XM1r7OtgK8L6VGM1NmgpPmuxcSKsqe7gt/shBLxmGzOlXs7CR+Xa2QUWnWmd
sXfLObnWjmtfOydPn22rPmVjlhwc8gtDtKfvTvXDmBaeX2QiqZnJ9I2rngXQ0qXo8D3OAZ2Fdmqy
SrGhunKMJGivi54+eXBXwBnHDxmgpScwJzqnpmp3hrz4i9JlnOP5Pq7MJ+4aBDSFYewJZsERmzfu
Ubva3fTwaXls9Z5QHIHUnmYycEhCM6zuTFRDs6vH+FAXjOp9MYttRCN3lDM0Z1ozm/1fx2HfgMaU
E0ziAKcnwMFQXKEyopdcYHvzhyyopJTwuhvFRPG/iDqT3biVbYl+EQEme06rb6Uq9dKEkI4l9mQm
k/3Xv8U7eRPjGDiwJavI3Bk7YsVxtLgLgjFF9WRUAVY3XawEKKMz2f5bELGcTRQw/YYnKycA9DW2
yOBdP//22XRv+/yUs324dKAoX3QAMStt/HzvpayKMizFKpmwkaTphgBVulax97MkQxADl2GNOP3/
fpm9kXUjhI4peA2T4onBD+0jmA4DVrk166vXAXwy3JLiJLpgM1GxgkQPX6CQ1F7F3RrorQWgyH/0
YvAGVs0cEo0MStj51zliHMiy8RM1gfsGfyCBqQG3T9g9T8q92G61ydA5P73FKTE5fwUXV99qMGCI
r2i0vbfBs9kJ2keDhoWdFya/HLB2hwuhUf4fvAK6f3sGFPa+oeM9kf3BOtTX/ypNPF2qkOeespc+
IHMb0i/ip4hq8zHCbgM7wRYHF+DfOkiaOyca1EfZcxfGUnVkwXrtWTOenK79KEkzI1hhKPQD+SKd
pNipAA+J4xhk7+VvbKujUZHdWQjRO6vtb7kRWI+JkZ6tAntEl9IfUY+Tvc+ti9MHvwar1MbAJT5y
EcUZQCkgxiuWl3iQcIBzvJU/8egDMiHRPyGXXcbi5BpEiCu6GYKkv/dSn4UXfVj9WK5pVzvwiQmo
dwHIznHFttZ17kMQnhxGTDYj0WpwNMZ+CCnrdortTdmGQLz8MyAmCMeAKLccCMVqFqyh8Kv5Fovi
0S3jZe0Lv9wvH93OYUmS+SwephOHQE3ZW/ILc2ovbZclTMJHiJ2JyQJnTUUcNXM/uqiilTMb9WaW
xrgRuibYxbKZxT3pRKPz0r1J4CRAMuaiklu7wODikIFqlwRvd53sHyl0k5yuTbqTA8+QrPvv0dmN
Sr4n0sLB6Nq7wqSAb0Jx54gHWNY0Nm8ekESTW8Aj5Mte0719n4vgPyBZbxQNDkM779leg9YaeL/w
8WMEmDBRNKL/UiKbthEEnVUOR5OZFwMXVAuq0OlJSht1D8uBmRxe97qcHbJ5KIIYGZkPGwOXEzPW
UFkPVfrRJ+WlEedRqWc5TDOjI9JDxpWw7IydnIubQYCk3EYdd2LBJ2jlGOLbN7Ggy++CKsy1V2a7
xiYnWSu99m06Kb3+I3Op43IzLBSm9HZJE2+sNv4U1wGvZCQbfsSieh5sky1NbeO1bJvjMIln14w/
cMYNG1f+dTnY0bbResvu7t7gZFyJCsJrSjKvTOFbQbF8pqD9E3BTvoaOpejGs2Xz1w7yL/KbmJ7N
jky5XW8Ehk4Ii87boF0ao62O4mqEoHJiaCa5KPfFklsu2MU0bYM07X2xkPuzWUysiNY369j3f2K/
ZFNmPhRzf+pcqMqyM9r1yKYZyYILwzzTaY/y0tf0IDTqZ07QNlSimfHZyVUeC1yDVrSVkoPYEj44
01P7nzGHH5r77gwEA+YP5kqqAZ4K1/moTbTArsaKMV3CxCRLTVAfh/W8V4nxbk3ZC9D11qZhD4EB
I68Xfw+Sp6brp6OXv+T1+IG91trxeSON2SIpzg0v4F6QIsT6hxJ9GBsGxW727HXqeR9seTP04Ue+
0I0Rh4y4s9iDIfpvigMo1tDN8mmLjY1D3qvwMo/6vSTIlbddD+VwIorOJm6yQDBAy2wT/QkqajO5
8wOPBxGb7QQ923VwBbKMUfvSb991wkcZWN8k5h9+lkRf0/ah0+5PiaZ6TLOaoZUSevbO9qbH1r1h
3bPJY4et0tIdVPgPCNPczlUfPmosuDnrcII/072K2EoGFPDWHZSMOW533FIvGuJkWSw4TQ+STTve
DRM0dFyt4M2OZLm6JxDI8OUyl97aKb75Q8m6qAEkIP8Q4u3VgBxAP/rKVQ2Qu1mUpD+gEQRjS6s3
HiECkdfODf7GBDQJXbjGMLGulMVtZiTGdw2OoA+s/CT64sv3YZDDFcxbQVtmXrD2AkQRZ/YtH+bX
gUxsZFkvdlBnmw75f+6zecMjLxYfw8lO3a1tgHXp26Lf5dL6b8DNU8RefB/naJPLRq6suLtn4HSK
tsTYha0hz2h+kz0nZKoeSOQBUSQ+ph2wDS07Diyk5NCZOCOGz0tJlr35g8IFkIZQ/TbBrcfEkRzK
jszLnEGFTLmep+kd39f36PaPTnkOWLytLTQH8uwlXgMQFKuRVwv7nS3lA6C+cGJQk3GN/1Fc908r
nT0ChfjntxLISUgM2Mk/gyZ4GSiE2RhT/qjSYTrHyGmpFOiWFCi41SG3hbtnP0OdMts3dwRS0Lsd
IIj9xIyPEcmlhLlBFvXMsGbstDcBd5dm4cs7VBQeYVW/Uzv6Q5ERzS4vEzF9ai54U02LS9stLgUy
JvD0/7Kw+9+dJ6M/AgdYmfS7LqZpgifpN8FFiFD+GE89wMbMPAxG+qW8hiWGP+4chFrQBbd68Kkx
m6xd5kAQs9oBiyxC/Ta336J23A8djh3tKaQsnYGGHNg+9515Ma3oaPrVBzR9crClLRkoaDmLwhSH
53giT/jR59uZc58IhTvv5XiyKY0hEE/2M6dVtk3ydycl01ZX1zkN7XUg6a6aBw2MLNKrlvUi+Tx/
Nym9o/8LSGNYnrQWFlW3oWI6/cKyozFbbILReTQUxc9AMh5Dd1M23s2JefvxZ1zhUJib3od+7rft
Sw6lY9NI66VoKJVtNwHVwGFLdUIejqeysP1NrDGBx2VTPUZDdmPOdVZww+13R7O9Y2HfyCbd4+XC
sWCCDmmUfIKiP10Dt912pdbfwCtw/Xi0rgS8anZp0Ey7UrFfrWo6KUkYW6uhDLs9uWD/7AewCRg7
2M4vvhbfQ3fNo8ZBBUm6L/akh2q2Qft4yQlaE/f0pOREbXKW32bdrzvqJ7HLceQ6lneiNA6jrmrr
nWlXVC9r5027Fe014Sie7ebLNDPu9SHvBJARnBpxQoVWj1Eyk8mdRJx/8MS813bM+66arXOXjsk5
oj/MHk6FkxrXuiZCiRFi40jsmDiNHCqJfUAa9BdfUKO+sPjML/0C2HIFbaRm7aQ7y6tawgVKPfSR
dVz4Y5umlC3CVRLshr4k2TM22aX1OVjSsqBR2WRMmQzns2nz6JLq8VlHYsbaIPunmUYM2spGmD/8
V1y4HtXoEEU6K1l6PaH+o3PoQ+I14pnrAl7H6g8E+yqduSDrFGBQ7Is7iBPrKDqZwCatLsI16yM/
oORaypoPrRmf5rJ7sjv4ruSIXrwEZSIONO6oEjsBGYL0XLvyGoQDVzDyHeA8B7RkkYfb6CMPnltK
rBY3xMDSmkOz24TuxKPQLW2iud551XMF+gANj+l7RsmGfE1Gtd6RC353Gxs724YR9sGPyk9oJOZ6
btu/wMbEY/4VUXJqOkIBo8/DknDe7mVYXfEN4VF2oDGYhCsWKFcqTnw8F14Ad4wRm/+q7boP7p/r
wKBAm+PhmhvxH7DUyxhQatTHHICwtLD2Wc6rdi4+Biefdo2VS/kaQXfzR3NIgaqyHlK8qKQhVjrw
Sev7nz0FFuu0JuihxcnTM4HNtjvnQbZAxnIK6Ytu6w7VVw1CcVGMtq1L4Cd6y8bkJCP1EeQtQXfJ
ASnqTfBfrIMrnUfHAlrJKAhciPnb60IoJfIXLhIA0QU5GaX5vpscGjHdMuXLAcsvGLGDDHY5uRrA
87TEtDGf07xgO9AKjy2rNuBahOXM6clVGvZvP5/pRm7XutASwVD/jqUrQS3EDjeWodxu29jxKEEk
/z8kdIdYGzvyjqFVIuCE9il0ux6kP+QZLnrBVgfRtUkj4mO2s/HL3rr2MJJ3PG3TVlG6q1UqXrIX
bkfBQafY81I2jRvbMF8sCRjbFhn2EhGf0DaBuzTS3NB/hQdOurQxCuMlH6qYuj0Xc9/Me47ad+/g
gudOYi75bmDK97yf7Z03Bu+AhP55i9cC6kBz9OGoNA0xjwwS+rZ1/vm0Zn26Ypas8XE9y5gRowz9
zwAO7cny4YR3tKxhwbMfx9H/ZzomWf1W/lcHyXDLg/w3oZttT38CpkkzH87uUSuV3tF49nkbiitF
TPCXohYDqj9Um7AW7+m0TAZnZ6QCtIIH8DAY2rhisiYcA2HXYetkyjNabnZVHsF1LP48QVkLF8U7
kTqX9BXaT3y73MoaFP/aHy6pEOSjdf9hI3NqI7+Prvk65DbSkhGzQcx5k2CuOLoUx0/FUmx6KKv4
lQJL4Ea7TA5c1TT8Z8KErUkCI/FxpAWK2oKE7aDU0WscMXAnjIPrfPGwwtN1GOfiKuAjNXo3+Pj4
X9AAEtc/48NcQzZkKSzTl3gg0KKG8D3G0NbW4j8mqnJnGeEzEKpsPSIwcZCnZ1ETix/D5Dr0rXuo
JBfTbu7zu5+GB5aOTwDmvnIFsTwvcNJNZFMSg1hTTYmcl6m/WPQkAXyWNoqkE5sUEh/sZ51q5i9P
rr2ikUzgDzz4qn6wSnzoJDfOxZ2iiwrhm/hH4SXbcjSIg6UAllwBrIXrqB1Gb67ngoini5SSjFWA
Tra2TVIRoi6NnVLBGXaNg1Ljgxq2iT7ArQbkv6/i+t2g+2zTV0N0qBB/lhF33Rq/U0TrX0z6jhcG
9hVVtMcgrbF2gTp1qo7je/mlZ/9MPy0kE9o/He5N2LK5JeoUr4/XlxwqWbAehlDul7Teth3xpLph
9a0HytWGCrNSHEBPlm3zmswaZBnNuH6OxR9vZLzrh+JzEEwbleK7RIz48g0cDnIOV+0MAiA0z5LU
/tT4L9ZUEzQqxG3yGKNaEgozaxz6a7kTrFrKqWkgKn7SiUYhs17TRf8ZDF2CXa5Au3CPbWnTW5A7
v6JrrgTrCjZdJfuTIX4yhjg4KKFO/YivMt31aPuofBTP5zENhTAW776z4IEjueU9xpg6UnCaAsBC
eJoeexImK+509YJ2ZHyhN0l18tMTfOIYz37d0f1ynIFxIo9fcURhmCJ3aE4G5uEEcz59y0vnMiU6
NTEoeomiho1hPWCIja9BPMUrqkNwHfE1sLcw6AGixobsLG/LdoM10ITNFVzSJsyPzaSw7Qg6m6BV
XBiWuU76i9fS8Z+4gXzTTkO1YTlsmCDR1JlW6hZ/l62KTSAiCHO4XukGnfHyP5tURRKJOYvJ+u4c
46FbdMjgBNcLM/gIuNMqqVnOu7vgmopy+Ohq58BTtZ4gNgiOr5YDUNMLueKbNxmjRmdb40sxnfk8
tP6xsd6iHngOlWQkOowZCaKwDnl2cufqv8mNsusYmdkVgYKTlXDEWqY3Wy+C4VTvnAg6PznFaWPD
h9lUE5bU1ozplmKJyb1pWkQ0dzq3OR+rSB1N08k4SplFSoTmzntvx3DL5ncnvYDalHI60PmwYLvY
xiF2MFJbT/g57ZWpOSt8JsM03btObGJiS78w0zyFdccFrOjW7C+ganWWvfVwf0HT34oW2F9mTkuR
0BEPBYp/cCegvW4MircMDXE8DwDQVPQe+NVzYrT/fErP1nVzt+MGpp2v8IvVX+kYAsO2TWybFbLE
3O2wiztXkMvGWiplbUaZMQUVw7AJtPVDNU52qtWPHwnKSJNp3QxotW3PJ6Wjp63N1aVo5LsVD0+u
uVRPNOkqDs07tKdnqE1rq5yfRI08mbJDaRX3OiHx6prFi9/b5O/A12x0aW7NQapDg2MEoY7WXjUZ
q1bJY5/pYI9PP1ktWAEM53H7ZCgk4UaY86FXLA7BIZzSMoh3BaxFACElBo/efNNzcBkK61/LMLwz
7CWUFuuXuoneE2WdCPadqsa7cC18b6mziqpqS5nhKR2s55yleRZLLmTFm8d4YkcfSSL1Efwhk1WB
B8UIKSuBW5ma/YsiNZlMyVNSxl/0dCEAZtjNlPFi0wDjOSMdwt02FeEJc0sIBpeVcGhQX84qMopt
tMCBs9ya71iLfooC5AWKD8+7PlcN0Rs6QljdLFlea2key92TU3a3kJ/2ns049ylTh2vhzf6JNSyU
1hAWrj1k69lBNLGC2th4NXYhX03ZrlMmrTmWMYKn8U4tVM1bWsvt6Lkghwr/5Pn4gRF6OBdkyRAN
fK6qpvHSDvjDXUFFubCNE3yHYSO4mGzGL+Ukd9nimgvnU2Cou4oh5EC2juyUHsKi+SXfQibFGNcW
EL+NrtG6RtXsSylRIP3p6BbFa285m4c6sqfnOnok51RgCoKtQh/uC4oMkth5Aku1C2Gpbsu5x83C
mbWS5KrmmsAbzdEp9Mq1Ev4uBKzF7asOSYEbr6PDTr+yvjJtPKnSes98Pgmg2TB88LYNO8oWRtZb
frCehV9uQQslu7R2P9MQvW9McRJmCX1Lee3ufMhPWxYkqHVUa5JU3lhu4h8lXfUEa0m7mEvVMU1T
KmNKS/L+XS7zdisHrNJcq+llW3IRUXR1eLhUI7tTvhCLumQTmJm6qKmPDpbpP0duAnKoEGtwEbsc
etQ2Nk4R5XJbjoFpXZI0IwKoLjNkgdOUDMdgNC51GclHG6/nPpl5p4fJSUAn3Q84Nxai/BVAbLg1
JxzSQc5Ff0BDOtReuBwFBeHIKdoDRkEfoHhuO9hUG1NO0h4dHwhmvLx5aqIkNrcb6TrWPgB5um9M
+5AXLUMl+t4Wi+Rv+cLS37wjBj/ysBiXhAWsaFtxFAZOOUl9Exuq6T/eeNlliIfvqY2SXTI0NNlJ
O982xoDHrxrMk6+wfZaxdaxwFB2GBiHKDWqK/oYbtg7PdyZMnRYatxHPB6l6Y5uW9rRL+zq9tDHa
pCNaSkdbb76UHVnn5XOBT7A/jfBTD6Vf/Q3gPU8BuJTWAl2QekuC2xNn7k/vqtKE8or/Qk3IUI3t
s9GZv4YbODte7T8iosy4Rk63RiX2KWZjuL1IyJfYT4a7dNx1F3f8ENTF7ahDjSWVhOGEizfD3syL
DemexFZDkJPkmY5RgDvpm2sSzKcOatY+nsVxaJtHgewEnhOacDruMqOM9qLxsnXp0BcKCCnj1hZC
RYiYVlLaPj9bi62RS6cEEa2Bm3ZqPmsGnQ3+dPQSBvhV6RroCI+wBCWRNBdKYogFxPW8h5QX79bs
9Ifn9T9m0j4z/ZuHpnqWVrlF+CghIrOASLAOWOVAb0FElKuzoo5yFawgdXQx3f4VV037yJ/5lDv0
UvBl4RfrWhBzfhrjQRtndZTc13ie8AcO6BKhoGRImQyHI+OSkd0D116as3GwUtUx9hQcfU9m888W
wInC5DFKVX3weg/fgm1/I0/gT1cyeVocIYkzfQu+zbOKTNa4+Fq2aL8HfzbQWZL0xS35XrsxeJtx
8fApt25BiEN+UHdnCbdjJqTOzpOKq3H0D8rfvHbrX5YPzVbFDx3oxVVYTP1SyEFRoec8MLnj/Ju4
1Pex3R9lknsr33tnt/DV29l3hpcM5zrdMSYrQ7toq9MkrC83oKMuSVn60qbir3yIdntvmJ7cbMge
jHkHChaJPZ5Dyge13KaKryPlSN3Fgr93MvxzEWOPE+AhRU87Ye6bS/Sr5R+SsxvwqIUBUY4Z49PA
UqRDf1sTfPZfOer6tTMVOJmEpH/ExPefLVqC5OWWweQ6L83H0GDjuzMCy+B99TAivO8KhVPHndQ1
BrpEU2+FWycwv4grqcesMLYiH52fmN29q/Sdvp9jGVTTte49g/BkxdYISvfodX+1ep5MiRxhboMI
56Xn/TfMsma0Cn6JSjsby+veza64qbz9rBT9jJgQ72IweSBwEI1y21mpeY688Md1gy81VT42JT6J
7NcTXtVMdSzpHLL7+kGNWw0zdpUGzpms89do3aLU9R+qglIHC8gYjIsfH1saOziqro3ytewunZfg
GAd4oCNyx0blPDmRndGmxzmTZyxrvaqyDjUXaX8Q0bc9JRvAisiE1qLGePKZLMF5cvVD0/H2V5aj
NorVyX4INNYzObfrqrF+c5PtDIhmghb9HNAjCdkgRwLosTywGcSEGtjenRIjiO+y16916d50rctT
57nJNWGnwHU8ey7sBWNZDcYBa3qz7NQ1q7QJ5GEX2yfPKSlL6oZxRwPokjeZ/oPe75z1UP3V82Dd
YkyXe5u74xrG7CplJB/yKcDxV3z3Vkb0SgSwz6mBXTM87gKiUqsizQ9Z6pzJD1BuyQUslwC5J+uT
guOj4xDQnj0JbtxMb0Hv7rSN991rZL+tTe/ggIM9NvlTK32K7gNBcbTt7dVonMyRLvUuIz9ODIov
ZY7waSC5ubH4CUhAb+kUgaIcposO9GEVdG8SbrMqgh1cNqdtTUMurPq0vtWg/Ne2FeGmLOQewmq0
n3ztrmheXA+gBZiY/VvqkakQtn9tUFz8lOAcJ8MqSOz67GXVY+JIfRmHIn+21PhJOwGpfAvWzKbN
Ysg0ma8XQ1RBjx2GFHY+q9jR5nEWwdswlnfhY3Ids3e7Jy2aj9upiJ6KrgUmEvm7yrXE3rHaRyOp
/kLuYjsEvslyzmUGNtWtbHUADv9Bpy9Mjc652AaGIWYAawsep10PTfskzL47No+wb+cHv62ch3gQ
5t4n/TX1zgG1kl0GPFncprFY4h1rOrOHGw5vSumZIeB4ZqSKQnVOnPK1s+RLHreAqId6W8a6v5V0
j63GOfnnOi7PDga8/QTpDqchilWYcA2qSfI+UGBGCMChEH4S074XY3wvCM7bgq2SV0aE1WJIzXVq
TRtpUnhW0SNwoAEI01FZPfz/L9qLbyPXo72vOqo9fSpMkgHyd4oD6FzwQuvBj15sGUIazKMvn2cx
c/xn1xXJU1Qa3ZmeU2/LBhfUU3GIrVI8EgOTN2NOyVlxv48fsVAE7xy4aI09Xxj35/GhdJd8GSjl
bTG0HLtcoU+JZfwi0IG+xJd4jNPqbkAEPNF9na1CFd9by8p+Ek1SJetvniLJ3vb2v5AK3BQMTukK
eYy+YpV/Z/R0cZmVV8/Hw+e6zjmfRtL0tfULWT0GXY+Tjp9fcCejZUXi8X/hbfzg3daOjLvQoXly
eA7WLjffnTDUuC5D6Z+t3hz4adY2h3E3b9OJKTCro+++mCvaYqtbSM/UojRVLD6JgypX7AIn0JR9
GsMpHFgHsqvId0wFvCkr7ZLAy+TOhKlCRDxfj1Ehrhn3/JUfVcFOTMBZ28z0H6hh35Ng3+vR2/uc
C/8SwpvNXB60V0jc7JE+0yxIisZOHlh1tAcn8wnBdaXa5sgc67paytCSOSIDO+ojBjtefOTmSfUv
C8DA848W0QlTVFD/Gyt6ikbuyoMRef9m+wWL/0bztjibXtbt7Y6lXU/zwk4Ght4VmfVTV378Ubsx
2fYyMh8zZ/6KDfiOHiTt0+TwUuFx3eVRjpFhuQmGpr1xYpzeFq2A2B3YS4XyrKDnn5i71XEuljwL
+sieNgkrM7w7MM8jXel7N9DRbsp501tJcohH7tdD714Vr+vrInJt+rzmNsyle99ry34166AkV8hv
uZdAoZiL7hCZU7hJbEvf6cSoiw01ArS5utV0E5wU274K1pqehIviQpNAjaqzHkpWRd4uUfpgsux8
zUZgq9PFmzEc99bcnWEgk5Yq50tiufbB4c0AZaPbYCGhGnT6xWlsnz3f+9XiqRqK+sZP+tTneKVQ
mcEfp3mzy10LDBYPHa8U62pXEQtL9Q8BXa1nnZoXGWcb2fcwKEdKS/wupdiA0ZtYmUmEGYczK7Vy
101hsXODJShUmXczTZD1ULQhbKRQjddJooxzp9vHUVJamw5EK+YhjW6dqHeFhy098UnGzbBIgWsp
fNzPnS7uPXUJwEx7/6RT46HI7bvuEp5Hr60OlTl/xB1vS0IQUJvKTe8WGd1FJY9Z9fC/f0jeKah/
fsyFDsNYk/TxNc2So+9241miW4jKhM0VwD2UUxCdLD2/NGO7a0P028x1p0PZ6u84Gd7S1lBPElF/
nYlDUDX2PWARfUi0hoOAg2hmwftaDxCgAp4WhBG3OQqij0e2Bt26bBrrZPgVs6XofBoMy38BMk4K
zvrG4pZTZKAiBg+v3Mo0dbjz6EMkHHWoB7wnRdqq9ZA7QCfyYE+a0dlbTiDOqABNNLvPfdNWj5MS
91SeKdjrPtkVhQcbqxXb+SkidWTvqOvGwOwmG1gx/0k1bHmrOF8miGXfbZxjOM3ZLvFIOTblDL/f
cJ8MH8P84HGvkx5TJ5IZdRESmy5Tlle32ygijICbbQUQ4FXiltuKAWCOlz5GdfIOBmxczVNpbyES
XQDFxveGkqfAxe2VaKulyzruILXtHVkH52ZI24vEMIHJDsckdvz00JTFJq+WToGieg1KTda/9YGI
jaQ1dLAuTcpy9ITZw1L5eJek1zczXvO1UO1fSffb12gqEMxbzvrxMtknwtN6hxAMSz0N6XLPen9J
MiWnOR7eXCvCT6FbsEaa1IiX+c6lmoziiFfmrdGO/+EFrGgc1TDFLL/1rbcBAtZ7mmrrPDTeQnai
qKsYL3aq17PFOQqKc5/EMbxMJzjOYBuoWXHXzxW3ExyGQUtSuL9jSz3GcAdXGRDN0PSSjd2IJ6wu
r9oigeVa1Wduzq9xQN9LaUwPBdhtVzzG2lzQ0bSZeMA6O6gw+E3/VV3JPOwWHbJI9Yaj9doEpJjo
HKRzyOz2rFbXngQH7cf5dgT1QwCmxdza2Jd6PjS+e0wIz2/9HvhNmDLpHEvaxFZSoCboGZxzU9dQ
rr1rEsA4arP+z9bdseqHexBFn13QwADurVd6f75sgwq7ComwjBdTgPWR5+4lRhRf2Tqtduj4gUOa
nVM8BtbAxnzAsNfwgav7O4mQf/xPNEUSkebdstSPVT1ftZGlR8/4CSoHyZd0A6SsmKshxhbUIu04
IOzavti4jSQlhbyY5P5L7XUGYCn3xaHDeuuoa6kWDgJ4MIxUjwktL/wpJmkhGmhXJC6t42yBmSGU
W2xEW597H5UikAJSNsuzfDTLoxpQX9us1qfStNHeoP5oB8/P1D1UpYRvo/DET8AxGoqVRs4SSEFt
Ao4polEmsy8+D+/BiDJj0/P3MR653abphf3Q1xczSu5ums3vJtQdvye3bqR1u5H4g1U/gmSdlxIc
npR9Vr4kc+VvVGAn31Z8aPVAyqqx6GD2vbc+y+nH67q75AeHBDSuut5ChBuIUjNvzo9hkY1bFmHt
kcpSC/l5cVj3jqagBtwrsHiKLPyOgSyinwgll6tnJSBO/RK+8U6u8o5xXN58h4UBHU2rYPATHOjB
fLNvxO6tC/UM1PQu+8Y0oSe6Bv9RN6Y4lbNKVq52x33H1nUN9Dhbc6x4NwsHEficYpWOWfcb73hd
cANvwvSx8dqarpqx34dNjWAOzHLAGraNJ4ATQ4zzbujwRtUtijGvW8FCEHdS0+CPm6Z+hCmHLcNv
lbWWLfqFDyL3IAGOrcl3d+u8m/N92ljZSppVtRtzMpuhwABFRmtQaiBBGK65yFYvzmh8q9IxTgGz
SB5m4UWLIX1cdlHWDKNa4Bk1aGyeVBTeKoN1cdIG8dMIiRsuZ3jQQ3w3p4J1EBbqIa+si+5MNggt
2750GLNtytM6ArZi+UBjeNi3IVa5WB+awvskWS0OfPrwI5ftjSluiXmg7rUE2kRH2F80xmK7ocY5
nxMLUxCW1rH1wrtoI1pMMtU9+Q6bqcQrHLQpcabVx0NAJP6jmyJ4iTWedXyQebiLtMWkpvyHfLRe
kSHAHXfQCHsSWZmjCQeZkjJCaV68Grc9XTbjpigjY0MpSHzoa/ZPxV0397Kd5fMY1T9RamNN7X5s
/ZX0xQCJkTSS8LbcbdzHikys0SfqGJiEtuweHw1FZ8de1vMJ4fOVe2R1KiKyX5nJZV5+ZJUlv5uS
a2Qs37w2Ey8M+J9jDRW8qSlwb7k2oWGCgIIEe6hBR6+HrlE89Et3C2KEF7TuOdYkKAxN8NpZgFlU
vxzsQZ/nQJ9aXVpvpRpYLLpDf5el+Wf5EYe6Kb7mRrG+HRPCgMrdeqVt7wzXzvfJUpuITA3wwp3Q
3akTOTbZbXaTgz+SY8lSkqfaezNhzdpNxF05ACpWOe9yIJgwlqAOBGQTNAxzl3AEc726iDA6DDZ+
gDRJNpQeMBZzvHDT3gmvTTcGmYcM/WhJI79aFnJAVc3GZnTXCAvxGkbpNa4aTmFjifUY8FAggq3q
/MWu6pvTCHFUjcd7L3YPQQqAop0GarDPs+6nXV7YEANVcLN4nxXoVFPTfc6dv20m1hL4UQq6cuWH
AyVwVe/whhzbBi8d7rlvQp402QuylGX6QfcTLzBKV3LPpCquxppVKDu+DFyfzaHcxAJfXJNhYwx8
TSou45UUoH50ycXQAeFnJ6u3pniZLZezSP4EJe8vAc+CsdebjlNp3VO8zBupFuw7swRCw2rG//og
vebmmxN5RQtH+uR2p6qLXWaUhHCaPz1XlNlsAXVv4Y0XRHvm/DQVXNIVVPYWLhSh0RzRMyj+j70z
6a0cabPzX2l4bRaCDJJBLtqLO8/SlZRKpTaEpMzkPAbnX++HWY3u72vANnpjwIA3qlQNKkmXN+Id
znkOdAqqBhqQDLLK0G4T20c4IJk8J219n1KnvTXNum5YKMeI0YX9TkZ6D3YyevTmglTzPmfxI0dk
bgNiy3T63Wf2vKNBO7ZKDwcnia+eejLzzIcQRT5Kgf+nnC37YYjj966GQ1HjlI8tqzyNYYN4UzNI
r/vq3BrkZAhCkPdj6KyT0Gc2OLNRmYk+3yVk0qzA64ensl2gsiXkjAk6xbGOy5Q7zroZpfGbJrDb
4m2aOHJQe4wELJAoWFEpZJSIrAq2HNc0ypaDfaUOeopzdNStAsnlTZl8By3/0ql2OpaxTz5JW4FS
sSGUsnLYm9VLXSxIco3M0OsIWnZxXa80Fsk9eqFfVudhCKEjsfquuflR8FstJ1VMY3l2y+K5V2ZP
Lw3ULesb61vfecFG4Bla0TNivOy68ZJUNYuVAF7NRDtv1370jMl8XssQc3JVYZJQFD4baQMwwnMQ
ISoNESFMKBFpTSQbpSHdDEUfn8ox2FtENiAQRULegGtZB3ajTpJsDQ7o8hJ2fPDcFARwQidUTHTb
4M7PMGOCbVVKgwt2NFk8wwhg9KFYdTO+lFmlH7IY7UTdRsVhYiF4J0zGuAdCbRJtI05Bd0P8c2tu
baRx52zCEmcWLNOi0RNbv9JbZKArtyYoaozs+2wCvo1qzr/80scR7AMTE7yp/PfEtJhEa+Ad+F3h
UbrHIKcGL4P+TdRwlm2C0JbRNg4Dttiz46bbwHKB/Y7f4xFYlUXrRtiV91L0OcTm9lixU3Fk+dDV
j2mLzM8T6VM+IZUJAwrpSrwJc7g3jDdujs9QowOlsspEdgH3/umVYHGoIqcq+uSNTBVkxVu3hmoA
KHYA77B0uT7fcBgDXPD9Zq0j59Wv4TLYTb2bl+wXp+UDbmgkCsyv2eIL5IvQZwPd73DVHHMdbfKp
OUgpzrVIvsAWpKfQ/EUnZKOg4VEyG7kNbSIAzIQZ6pBSxAARWQck9vnqTYTRpwPzmGMZK0Eex7+l
m/y2miRaA2hDXma4t6xHWg4n9z6471MTnrEVkG6XbtKyiY9BY8JDJUZJ5ZcMkgYeuOAkkvyxANzD
pqynNCzYS02Lg9rl9dOZv2OEjvuPPimR9/SIYf2XNY8YuRv/JZwddkStpvICUtclv02jfVvMlGB9
JPsc526Vz0iumBw13VvR5p/40D5FWf7MI94usfs5xOYDqm4ocJxflCXEKHobYzR+2Snaz5tt5qTH
56e+bR9938BNz9fKe5YfMsfDb1EhSR3+JreReNW0WEpKoCThM/nMn5Xfvghwg0zPj0iqr9a8UDX4
qolPHyIHmmkqx3tiIQk0tI8fOXx2tHVNIm/addT6GwANd3t+LoS/T2JprRi988Cmdwdt1vrPjyiW
byVMiXWcqMpHHqUpeIlpS6TTvomZBWJEewGN84XCGQNaKO91OVKdBcUvN3md2ciuRJmxRrVfEnht
xKZvK5vffC9RHgb6DWfybfmr3z8pxfFvW2dqZPI0e8x62YKrNEPnkzuz87oBaclk8+Nrm6PevIk6
Go8euVxMl8ttQ7N7wG6P8HUWX7WeMPtMvHqVIEXVXLZTwW4Y2Xxp9Ayt/ZXO3eMfw4F6NGL3bawz
1NbDB76zazcmZLOaybOW3ivAv9uMhdBiN935BKZVw3s1Tdc0RmQsbPvglyhoiPO4tNiJPJF9QJ//
NiH0dub2V5kMZ9fJFXAuGayFNzd/4+z/r+Ur/GO8wv/4fymzWZiWpSRZ6f/ryObbR/iR/ee85n//
7/5OYfCdv0iDEgB6hOsvwSvEn/wd1+zLv6S0bNel5rW9JYbh31MYLPcvn7/pe8S12MKiwvuPFAbn
L5OpgO+5+PUdxff4X0lh+PMD/WM6iydc24XzQaYDej/FG/afA5vTtCWvCfHvUaGpubbYU6HCrcM4
M77LSsD0tmrkDvjivhc2w1KKmH0CVmZth4m9HYAIb4UxnYNOiZVJnCBUA05fWGu/TMZloAmsJy1g
z4HD+pIOxUCHC2VtjgqqRXYgkTf/ChaO1DKJl1VAq51bJ/QYsP+CAcYBa0pA+aitaiODskOQzBFN
+o95wIefEEBNuFz9MYvG3GsfV57dbYYoL9YBIelFUpJWGS5nndoUjj+dSahBSKvPGbI1qvpvKkmu
TIWP0fwsUAxtg0Qd9LhkpZsskYYB06N0sclFbOBAYEBFltghilkz5o07jEJEYdJDGtYpCztMMQFl
T6qCeGvR/M6osiLnamfQgUhcZPqKpXJXJO1HiJv8khZEFigTc5yGMrMKgzb/FqWee5BdPK3MaDDO
cxIhTgA8EMvGoF9c7HluevSF6k9ekw5IeX19qHqbGjadWd/4BkGbiYrOetkbIjyR6aheYdhVF3qu
CuODjh9ygsVXYx/+jExmj/BIn7GdocsPx+Cc4A4j60ZvYhD+JwXIOOd17YLMfRqLvF4loDfizD/a
QwXdK0ezOQGV0NlvF9GKoUvjmJIJj7i5fkFNf4lVLo8pA+Siar87o3urRqAMvJip6Ln6ETxWJdQK
MjFfSPpxV7bV0cXoFHzjQdlIbuf2EGiIgQ6yGdRYL+zSFlPvZoq7c5he8FykZ7JaRhRjKRPk1jsU
MZ9EaMjsZW5W1d3PArXEmvghxLgB7pY077oFm6K2acvYrExxfKbQCdYinOB+5Lsql6+AxSghBFpJ
v2YWJaqHYgpMJlFqGSjZP3y3Ag5TdOn3puQaJL4jP+fLp3Y63sI2PfmpcXBbYZzS9hJ7NbNI2exo
DojGc+CuOurJKZH4G1iGeanPiGTPrhgYqgDd2aSu3+xKL/45kd6yk31IXlSTPLkjzgQ7w4NoAWQk
1xQ1CzQ3fW4pUiGXUBQzAPmNoCF9Jl3SxLv322D6fFCNCtG1Fe42Ybm40SL9QAHXbVpFULU2f6QA
VI/ITq+G17cbuwMiDdTiodTvYZ6F6FAUeb34JLYlhgyKtok68WnIUSHUWJcRY3VXJZCYA0I2v+Fz
3iVTZe5U2Wgm7gNP1t3NwvBtLjBT4LvQq2BqnhFB9ScLceRGt0LgwqPoY6+Q+/wWUCqC+Zy6Ky1m
vcsa95PQAu/KNol1o5nHuzw1f2fKgwzbFJhLa7B6QdPDDSWPsJ+NiqCDYR/lbnGlQTCOU8WcgT7w
AuC8pbTBM2m/Z4VBaMlvq/c2A5Dkr8BZmp1ir3JNSHbauxyCbYvt1gx3A0sH7Iei3yeFWWBitPUR
1+hb9Web5iTXqiuDXcE0GbIz1Lw5JCduTI3PfPIXjlMyAbW9sCwzDnE+TugkgYQThPuImf2HVyWk
3xWTs2Jwfe+tMmbBsBYasQz1psPTxWo566PTCDZwrZVjsE6c3ux03gYz25N0uppN/ZU5c4a3S29s
jUplCg3Caid9MNv5MObpc+Z4zjGYBZNugLtBRr53Xj6lyrX2pprP8FIIboAwR3IZdZUFPhB5gL9V
tYKxCTJ1XSQfsAK/D1mXXrRuKwjrlceIeiz3nYAkyNyrYWMpmpRV5mC0e6aGyP8Tb3HdW7uqMTB0
F1+6FMg1nJqIVSx+LcMA0xnGe8wttYrbz9QyaWfwHe1nkxGIKNyNnapu3TOAkcRiGnP+q3dj0Fzk
J9LCkpvBchTTDHHqJhR9PNHwfmWujiZ4rBaHOISHl+WvBN+rI0PqbrPIXB2CvA7ZhODAFo++g3Yc
8VS1r4vxzsT3F3Hc/t4l+RmKsunTO3rqyAjZPmbTWK81cHRef5wi3fADk900eum30Z/e4a2bD6Yj
fzlFhHSSEvkrYlDBIyzx1EWLMtCc/YPbtUe/8azniWgWrCZ0exJ5n0HQ3UfcTnTEnVD3JOcnVKlO
AW8Qo9tbD9grH3SAG1srZYBK4sNMkhrHdonoqJ9B/ZtZ/eCrsUSJn4IzagY+XT50mfqeJuT0aFnj
vnUL8dzLMkcCjGU+tmrCSyfz2BsV+bXRbHzMwY0xRfHlBqzL8s5ub4VCmc/+8XmkbzyRVsqKDU/O
RtaNsWRmRPc4c5Zw0PrHPLO4T8kAwuq5wLujEox3HlMY+ClsmhG4PavmHBdDGOTOtWQDcyjB5K9a
TdRnbfw0MihhOZv2Z8Mwpp0DMv88umN9lQxUtlZtTifLV2ib05oXfghmBKCy/wSEuZBR9uzvW1xY
abWx2sl90j35SHYfmKeg6hPcvonzMHBNuLjmK79i1uVx5ebsIiY4lSun7iBFtRLtlQS41cdldm78
ut0g5Gre80w8yXLontOUIzTPkuufuyUgQQSLCB8sT6sT7j2mveMTqlr3nJPwZIZms5xBEkE62ccV
nszS/iAKFGMqs7VT6HgX27UsfPEsTHNm1SREtEAAXK2hkDeoY2wWsFyVxT2cMmzQzvjb39t5Y63E
AosLOs3TX29jn01B2uH6TA2j3us6/+Fqxgq0G0cjTvBX4ZbJyLDZNonN3ikj345CK4kr+6UU2j1F
3sBJYBYB840aOorp56z+kWMgY7VR/LbFdK9KfaVTjL7zEF9tA33UHMXymgEJo5NfTGEJUtwuAxJb
xwxxcpwv3FSY8/IIXJIBxOxAHLN3jmHlgPT09u7M+4VQ2vDcsKLfM3u5T5TFWG8jdiFKksQRTvNd
u8DdZS+B0hXa3zlNkVxmkpLhYUokW3bCcraKdlww0UOIDaXNjfExZqywyvE97WU5AQnV8gafvkZP
w6rAwsjA4CcQz6V2Of2XJnqiy113Kp1fxhbVXZsE/lMVNJJ1o6zvmuJVdAx9xgJjpAsdEZntHlob
/tpontbkRZ2Fx1cQmpERKWcHC+zquoh6VKDFd3eWNatU+xI/Ko+FXRYNt2LurxY0cqZHuPoEpo6p
bT4ztzoJ1QH/8hg7kBnDmqBm1ltW6PjHYrFVUMr5xK0QPFOf3W68+stQjtDxeR1oOAdGq74Foh5u
YJHnniwfjJt7ORKD4nQCrh4qhViEn5ODgLlssmPae+TDsP1qEM1FLbVfqNNnYZj73CRlt/3o+vRH
7yA/5fXp0HPtmiikjI28R+mqZ4HJ6MREMKI2VOkqgNrIoudnUucpw9Wg3cjRviMhIkIE7Mcmx1cp
Gr3QwfFNTaTWxPKl7uOdXbCjdchUb5PpIEKDheEC/etWKC8QC0eeuQYBlAMcZLZlD9GxEijm44j1
iwV6g2gLdpZ9es4I3T2IDkOD6RGFWOOxZduhUA7VzVcaJmCBSIViFTQ4l27k+pwwHGy9khCk0erV
09D0P1UCF0yUvwlv+zJHdof1FJCDnKfB1ane/3SP/7/X/j8FHhJi7PzvGu2XjzzO/uX28bP7p7TD
v/+zf0s7FH9JR0rlWb7j+RiNSVD8u89W7l+WKUjtcKXwHF8q/lcFkePRv/43U/4Fu9gXgqRRV1me
Q0ihhj7EP/L+Eoqhiu/atlpiEIX7X+mzTeYG/9hm24q8RY/ITsbmvrCERa9ffX08xUWo+Tb+e1NL
PLWj2xCAVi2mfJpH+yAVg1YvX9uOsbUtWHF5e1Mum47IcJZowhXJ1N9yh/pBwiWOqv0//A4fy4zJ
dvEvKACQQRYt/xuLicZ/+rY8IWiSfeSqHmcFv4N//rYwBopkUBXJQRZ38oguaWUjSwYVb365nod6
Rau7Ls177SY4eVA/EioBHdodxrUyzIDdRfCzdiioKq8lciQ9QY2fHuF0F3sbXyhC1+5kT1Ayvfyn
mQgYaXarLnCfsX+GApp3XDySOj3vxDLj64Mf5Pfxf6JLX2EMqBZYwbTFs/gpJZNMQn3sLZcH24Rj
DGb7yhhUrZ0eT8kSXprq4MZEmagV6T6Wtl9cyDZ9r2tKLjvD72ujp9i0m7FezMMzwwM4QvFVF+2P
RpEgBUKZazudnkQFFwCuXc6V55ckDvb6pTCmcWUTs4JKG722b8TzkxrzmuAy48HXJ8wGAFkx8PTo
VjmBGMVG42fVW2qT4d3b+Q6rhhzpODae9gbBd7qlzWsqkMIy8FYvIK/YYhTDsuThh3exNhPTM63j
ABG3FM3jYCZ6XTrtvIPh5M7iNNS/Sy88DpIORzGdAHpVTf6ZIQthILFFioNDRn07Q1Mgdubiw47M
o2Y8sf/BoYN8ZTCKg0bWgqJQ7j18y5vBZik8wVDH8jNFxKoh+DG4qtAV/klrM7a1+RHEwtybXnPK
mIQncvhEdg6ZQKbvAgvqIxv3q+H+MmMsjrZnv6PeZgVE7NBGRwiu3PTJ737amlV47H1iw/HXTQdj
BQP7tU05qruO/WdJB5Rm3QwboolWiEIfTWCTuwz+hOOi7tH2aUbYsxP2wHQWSofJlwF8imfHkBg+
CQuJ7Rr7a9v8nBs1fcOo7G+rZeqSoq9OeAJj+71UwbgRy+RhRBgKbmZMnsO6/GFPVfkhSQ9Yw0nz
Ov8O4rfbEZiT7ZXqX7ECKeIhLfbDbZzesIOgS2o9by+HFiNQStqWjHxKAjsmbSIULbhvEFClaTxU
hf+tUuT+tGZvbIraYGPvG/UuLlgv2nJ8NDKLuOzKqRDz9+cOouhZLlbTBmL03oa4sMh+Po3ukR8g
PNcT8ZzaXVR2nb1lqEPV6E7FfpTTOrMCjNcEaBBzwgPVzpgd2APiFjo1hd2gZouSna0RtjDoMrBS
ZU91kB5qmMXXKLTqB7fK6GH13/+Ig3XRoyQGBuGoOkZgWJOoBjwoT93AcgNP+3BmPGTG83gzQsG6
20ZHNYC1EiPRMIPrYjgbVIPnQODdDoZ4N8qyucUw+feJCH8FsNZh6+FEG0HdRRkFlAQND1+vY+XQ
oWlVrn9rvN9+1AcsKQnlqwt1s0V3pZfy6GlaBlQhoj/TaN7yNKaLn+U3yq5p7ZIrdhRZ0W1w/Yy7
iScR+dV2DGqitKTbYDCFhZhE3R11hL7b1KArku6/e+QlkFGeD/vSBiA85yF6iyw+jLFT3Fo0J2ud
QNCZh+ldBRsJ0++IdZ6FWR/JfVa09Bps0/sR5TfYk2pD4Xt2sxPhP/6aFo9llxHxdhuz316UDrs8
ePMxgp+V+O4VlXku/K96SD04ZJlHUl0zLXBJaJtx/xin8/cMyA3zEFHs07hC1sKIyanx4RBF8X0m
EwIej/0QN7yLNCgjdOv0XnOnqV7c6Tw1kORHZV7i1m6Okgj2VRHKR761rd1EHZ1a5u/bOGd2FoY3
7UcQ7izWc1ZnYE2TFel0UMhm8Vy1Q3MMh0YjaGf/NT2Ugi2PKKt5v3BU0WO7l0lc+5JWP8t5i0Y9
ofKz4gNs2oMVEaUx5RWDoztCOCTP1uPgmHwlUUF1zk4wgp5MSABbX7BzNBzxI1VLVo0smX06pXON
lvDDsCNLdb6VeGM3GuvGSrpdChlbT7hGye5oWgK3KoOIufo1Gbp+58bjq9O243rQGIb/XHo6YDVo
QV0e8hmqgjPHrBExJVkDO1m3aUCbOFhZXc4derO9btGh2a8J3q0xlLzzqBnX0TwgeoEm7SCUVbUP
oL+WHKj1gzHqj9LXEj5XPOxDHA3IZx/kzPfC4FLzdLHljzyFxMJ9xYZxVT1yLcrgrRSj3tR99Kh1
9YsxofeDSfnZI18oCBs2pDRsm6irYV2V3FtBGO3dUANihna8riy8Mnnrof1x3V1MsAGR6WQgBZ3J
EZO44bZxQutEO4MaStmwkueovKAnKi9jwiJylsODog5jDwtJ3AIKcsGUAolZLH9suTBbxIbIqb3h
CmWLGypraSEINQZ+6UyXrqvDYdeEWuy7PO4vfUDiLATIQqHPi4KvYcmxdLIIvm1bv0+9Hvejay/e
APEd6XZ1cfhVXB4SJHcsydPmbEZT/W8flk/JOKrPO3y1sExIbAJemHO0bks4Pqu+kcU5b8PyXJSQ
8hLBe8MmNIBfM+uIk5cROlHF5IYUKFHiIV54zgh2W4QG18nhqlF90t4qconPRDDhJwao7jhTi7T4
R528IiW5UHg5V2aWH77p5ecI79haYDs4TzwKvkIS3hX2AZHXmS/aLwLR4BSGOCsNHWlE+fZ4xM65
dN8W0obwI0QWd5yhwK+wNaPJCJ3hlvfkioq5u/Sm/ytIu2+9GgHxI6s9//lT6PKn//gUbDOb/d6w
Nn9+XRNshPMsY7kXTfzQ84xexuUDP9+8Cfv3qsZqAwJB34KywoXSs3dHm22fRWSRKyqLEOpkX8Gb
SzbKV/2lBqTnRhXRBbK0duPYEqnKIH3blmpa9770UKrVmHOLgwzn8MnukleDCdTJMBl3S3MZ4tmn
kZxuHHrafMR8uA5K8hpAmUZUF2QJx1ofUU8iuspAFAimINBWiJSygmvl6OAa5MN1drr07Na1eiAx
jMQFMzp6jbj51K1Xhh/mtZWsEqrWgGjWm+jAJ6d91E6MuBRdxT6HbwSJ+jJ15QsQFqDRur4OC8qt
FSBWmd4F62D8xtoOJac2dwiODwCj0I2H2yivKVYZbc4kZjM82AHX2fVTfh9qc/uQOwwhmT4T49kA
5CE6mRozxCLMv+w24c9cg9fwcw98G+fIxukLE23XvFYKBhgBZBdHU3G6DqRWt0OQK+pc78ZmeE76
djrb7PDXiPHLLSNyJg3m2evrgLL7xuXQHXrOp23d2ncXhs2VX3+KoDXlsmz8d8+YE4SfOeEaJK8D
wlrhFSkfKEQvps3gHWr1cB7zGKFeRDAJdy1As7EPdihpNi5PRdcb4w22IKiyiGI78cl4Y+IfnDpp
7NkzwPSESLFz7W8c38eebdwWX/mwIA9SfFe4ZQP1M+xQUuQFUh2MofbIKZUUTvbOo7eyYkzbpq5R
YBfMt6JkX/ZD+jymzaFMECFLvHM3JzV/4rwwdxHX8FOP9FLE0yuQ23vv1dZDZnhHLhHu3sl5bSuy
ID2QN5sgiYiYEf0mImxpLyrIFrrmqiat5uT4HsSuUdAhQKKoTFgEBXMnZgsrqNFMGI3LlA37vGQ5
5DOiB4M24PdNm249ko9YpO+pRZ042KcGHR4xt4hL2jPEfBKhikPTvJUFUP0YFssLacCnYYBnZDfY
7Hn8j1ANpn2GlZFoY0+dDFxh8N2IWZm8TVOO1sYqvQSW1jQdigIltKfpNWbES13HFRfxyIxUad/6
KpN4Dql3VQRYtiht413iiszstcW76VVb0cIvZf1CUbyNkjn/6qA0U3GdJN/pc43r7pAGLDqyXFfv
JtiSmjXu2a0wAM8QA8lRCj4C/AteG7K46LA8STsqtkhvD2A7g6dlJoOgO2x/iuqmTb4cEQfhIR9z
d2W0s/9oDk15SgyvxHPgkSzpBNN5NmOoG1YGz3CcmYjmeXIVuiEKMDdpD5XTPrtxfhatt6vAIAK7
89Whp8hG56kQm3oFPPuQJRJBsy1C/I0LpvrGH9AJlxYqE+iinYUIfflM0XzeiWVhkRzkj3H9myF8
D5ubqDC4J2wp0l0JzHSdsDmhirHiS0SYtz8m8uQM5DszWQ+PXqiO6DXDGxl2+tr4h6zv/E3H2mkz
lmnKmK1HIkNFmnb8204xvLL+HVbKa8U+6znnCyMGXC4eeKe2IHmwpM8xy2UyHDkuewoUo3gs2kMt
eE/NM64cfoP6DhKUisHBbxnC3bPt+lEq/5uBlGhLjnjFcZaoDWJSGlruIbJ1gSuJxlIXUQfBhtd1
XJdxkD+QwvzTMJOWQCC2grwledYR8Oe2uKaV+SBlh/N7SQRibbzVy1577kp5IivwBe1JflIGJCA3
ZgaXdp1BnntmnBRlxgmipJ0sjbUXPBRuTQJGNKn13MT6WyVP+JNBTlt3HGzZidXMCs56yF6GK9BK
6+YsLHwnQekOL9auyKX90ZYNEz6F2XeOm3vWQvfoGzN66zlyusq5RNIZviM1TzYec9JHDhfSzAuL
cEvPfYuMrZeL4UdHlcg6WE48pbV1dOSy2xbCuk4ei7NKLs6DihlMy9MeFP4pjkzqVLJe4qw/DCpn
0xs706ZklBB4UGI1r5EKnProV6MLRmgbUS9fIaZtFOOl9ZjQeYxpn5/JTqgnEM5t92hqhGdgA+cj
1CWq0QyJbWW5e+rZ3Yy24C5ymxgxO4PkUEX3xIy5EezqFKDI27h5Wm7Zn7hvU3ANA9/7MVouPXUc
jLtKwoMyY3Php2EY9FNrJpJxbA+m4SGVz+pHxijkMA6I5oHmrJPOgwqg6gddo/ul+ZpPBgwYZkLq
2Eut92ZjMveW9FvJSJsQowHn/DUJS+1i9lMeBw5W+SY7aAR1QAjGe+sFzWGGL3VuIJIb2FFPzsSm
LnMEjBFmyHYElcmXCBZw8Kepyl+EkUJOb5xf5PAM0PKZKPXNxRFg40fhJCcgoSaXdm1jYM1CNgS+
PNI+7D23AIedZK9xjP0U7uMnN+X8KAyK/9KKNlWTfYIy0kcLJQP5Zt4HWabdqUbRwMCarVispgdR
FrApsUQfyupHG6nxBLEpPpguXv24Bkk7Vqg8Z9P7BtG5PA64OB6cwK0egnGyNklOzSw40asoaI9k
oYkNjmsmQnXl3qYx8FcD18RTBl9oU1mh8yjMFmgQ/C4EsfLiFUybOFRSLg5h7CN2DTAh+2PoTP07
fmg83K1FUQ5FlMgNuSRA4pdJvXufztxWKKRXbqmjU6zpatKsWGk5lzeQMk+g04oXRnbVubdZ3ES1
VbwU2WuZiHFpnfLzjYyZ+sXFN99NCO/zsVL7zlTpriEHybMpCEYTMkJOaAMi+v5H7MUJmI9hX8gY
yvHGqJLwMTGGC9shgErsaTeRYhOe9nSYw1zLDySVLznSytmhrPHtcviW294nZJNdoNJyN6ROus5l
H5B2wF5/DDFn+yVmoSByJ8h2lXskw8A+Mh/5RGf+4Q6VvA+BoRDJ4u7I64PtUzwnzeTdylgx4vG6
73PN7H7M35pyrrcy7r9I0xI7jKTjY917zPo9e3ypDBDM3IbhD7QZX0Aiupeq1W92Fr64FEdvMnRY
l5upJicz/qxqSBxZL0P8l8LbZenY38ZmCQV32YP3NZE+LU9yXH3guRnv5Ng/5yQUrGOaLdKE/XuT
VB6/VZ7eJREpb0ywanVxJr6Sdxq6hlvP2XKPBZSEGWVVb6C6snSZsXqWxQNA9vyQqXdAT4hZ43Y+
B6F5sGIgOaVbZwThAJwEIJMSOzDypwrE25Rh+muCJ7KRmG1PV5i0awUb7VTUzjO5IvYpN3yU5IS6
KNkOiOrV66QrZ23HXXJ12QN5unYYfKliNxgOpPGp+4XMYHqc835ZJh0j1Gm3eazWmREg6NHoI8ds
/hJpOz11zhatQ1SUxiuzMuhcLiNOr9G/TBujWRHp/ujgPt70bqgQhOYINNLki0y1njKof22IQbkE
XjEgo0/wq1gRD0M2+bvZJQS6DcEZuvqpjqIzLlggJCy5D7HycAPkDWKnGPGlaUl9L0ut70rEiOZj
G4IpPfd3f9SHKUOd1SBDWeUd5zfuh84pdiSz3AL8g+ADR8Vbuu5O7AJ3cVMdRO0OuCr5UMwd+h7G
PbQfW5+h4SaAj3vM3PZbBl+x6cS4gZy4Ro0DQD4UxiHpEu5x+zeIOUAscVcdoQmeIVj+bHhz4lPV
JyPAfQASwmNPW1X8BGbGVhO0wLpykSxwEDaY13wv2eOKcnGGBeLV8FR4JvSO9LMGuqYXfJqGjV0G
52u6db0Gw+1UHEXCIehGKZlCCdlkgtljaRCsZ9O0zuwgydLmpgwwnjF4lHZLBG7y6ibsmDEdUAoC
Z2IpHjMFpehGIWSTJQlICg55VuitOUHTsK0MAFD1occHx4gB2maq3zmOezZbh6RJX6MINLcperSx
chiipIgqmNyGJc4fhroDpnxj8CN84RZuz7zdDkYIsckhk3mwjlXZUf8Z68Al8ycXZ0vZH+zHYfj4
8JUjcm2kuDkxG0GuIH4e2oBjkgbII0bSd1vHuAS995uyBcGBu2cRBPlA9/sS+ZS2stcsUgeR1iAP
vzvMDUkxYJYf27LbmAmS9boxPwxUxJBV5HkIcmYIc2ZcvBqsTo0aMEvpTDJV6OMo2G0bIXOfJmqv
bR0vLz5nXkMaBjM6pAkGYq1az491wSscsiluUVu1HKcrlCMLvMwqDy3P7pMw6x0xble7em94dtZz
Po8bg+BoqQoH4suwr5uyuJkGM0uP31LklK9obyiVzcfcyXo8iZClmYgFOfIsluvehRUJaoUHNxuw
1BG3viZK3UiAOfhpvTGDTQIQT4qOLoWR7LZT9AMhhs2VEAwh7ShUK+baUQBlg6zDJsWnWVbgrA0z
AgXikGlonqw5OhROqDee7YK1k8ASIEsBt+Vmc9ARrU0P92AWDBeae8ysiRNuOfnJj6kCHCkLCAQV
SK5h97JkVydunlcGLMgKR4AVEzEHjsbLjcERFlj01EGa3LZV4m5SzzPW7fzueiMyTH8/yE+2FCTf
7gHI/myKjnDX6XedeAcHmAm7jTw7//lQtIY4TpRATD0AZgFGl9Jnr+DUT47TOEd+QliWcQQxAZMN
5m8G16Z9q8v2Lc3DnwXFP+WySQqW0Z580S+shgYyWvOMCGGYpPmGYHZHPYGnI6/UgxmLT79r5kOQ
tChuXHVf/oBsrPuBpaWosmFXKVK4PeX/ipvc2rmSFGn6XsYVCLv3KCWwocaTvfYBrF5zM7mSugBr
IOrVtR6sj4a+ZGP+T/bOY7mNLEvDr6LoxewSkd7ETHfEwBt6I0raZEAiKr33+fTzJQGqCBWlqm50
xGDRWEkileYi895z//MbafDKJJv3UYk0ckdRq+pana5QA34JB2MWksoGP3pks1JEwJ1TZvho+vhh
1Ia8xhQjoSOA6fzUs2uPFFpCO22N+R+QGSjAdhzssrtLDJKcTVrg/QaK52xe/grxq6y8T76flRvd
bIiNytN0aelxNMNL7LJ0Ebn1SmStZTJ6IFauu0a8CQmKnrV5FsySWFceYFyRcXuZ2TgupHx/zKNe
8Jtsuckyxg9TItIA4l7rzBxJalcN3hxiIxb3mL3AGP0Y95L4jP+Or5o9sqmqWfc0eIlJr+MlaYlM
yMQeXSR2vxRqCdntrkEsedn65dKNLDSUXaRNG4kyJvfjbtK6hnFlN+0SPyz1ElOtsSBYwVVRbRq8
rDAaYD9qt8NcRZgPer8hiC6DzauWSA1wMJ+4TS0/iOKQVQyRRC7VS4jKErciMHFOMK9DQuzUm9gn
M9y03Dl76mSdYqFIsm0mkJzENBQG+gU+3gFebri0gnZEj+CXnWPP4o4/yzovCK/RdQ086ALUjFNe
J8KiypUSKKsQQ3C+edArsrpEsgJN9rIuDYlUsJZsR5OHUsUFua0DgprU3n/AyO9Cj3X5cyOXn2pU
PhPXH3wFQ+J2axWVcJ5jKWXLQrMQYfkh2emtuUVhOs0x6QzDRLnANX1ueEw0/OqdCHnipnAhS3i9
cPkpKZVZVqT9lSyGHZ79HIG1Xn0wZUo6TCGwxUc2Z1TNQxBFnzRJbGbkNeJ3Cklp7pFZEboplbgB
qVZu23QsNswJsWpeO2Hej3WhTRk7P84WIhP7uPEJOfQjCE+sRlWAtkphB3NrNSJZXH1oTVqyqml/
SVgbu9W952sJW2sRc/dWvCiF0lmr0OORsRjdPA9zgYRFD9uOqLxuJI0iJFU/4boFI9ur78PC8B+x
dgU+jWm6WUM/3M+tqT+Y+UutBd4DkUcCTg5kGm+C1XaIcch4SHFiYSHFZanO8fd0bZ+c2xS7KBXv
CzxM/C15TOo1ZhnuVU6UapMJUARt85qIKePSCKZiqnlLJxFuqiCoVg1C1zVMLMJ+OyKWid0wV/AF
IOU3d0hAurnkhgIYOm5yQMr4eeFoYmQs/G2PvDUIzavBT3Guta316MEdbN0W7iji9zlqsvoy1oPL
OJYAbGJWHmt4TQAu2kmFAcA0b111Q94PXadCfKiDnBoGPryZ4yZfKIUFFSsXcGqpWGcjaqmy+MIU
1OIoJSsXBUZuKyEiozkKDXLDgxgjc1m8xC04mSHyJ/G+t6RNJGjpShguGMQ1pcnMftkN8U0Vs5ro
PHbbRafPetFR+T6L4ApG4g1CNAl/IgxoW7cgAzov0iUdObTbYo4eyC2e5FKSdwCe1I4RxqypaIB3
RRG7LQJHckVOvuBq8lwkrj7u8fOcGtiXXzupfc9L0+E23jVXetabFz7hPC36qicRdxLsFYF2MbcG
6dSK7iZsg7nqVNnazsLPdZjAyNdICktbGEotfSSlpt0UJ4rzRDOF2gc7gZ6IaNI/bBSKQXFXWAAh
M8wh/RmmPfjDCyHkR6rCzKu7C5zHOkTkeb7MHePSFV1tHdWZtmb3s0h6w16nIqbjBUZDk77b0lQH
DhxYbyA3bHLEblKiNxzT16PqbPx7pHf6ErbtpdE57ZiSVoFjlc8LldAuyau0aSJ6+FHcMCXPurq+
tgu3nYPEP1qBFt2ZpruQau8zhX+6UAwC4EPRj2dlXF8aDtrBTr1EGI21xXVQmR9tKavQSoMOuL3s
LwMxlq5KWlG4wWvQsvJmU9ktVaRrb1ra3qmF8alSt/G1ltDMaCpjQmyB+pj6ySKyROGCSpthKtqN
YtEewAYF1WiTb7SBa15F5ph1SXmE9q5g5UcjMsQU5pNdgLBXOsAWcRBE7RBClZIFD6/enztl79NZ
S1dW3bezPqW+z5qquuqNDPG4ZM2RbTFJdQjnoi7IMIbi21fDKl55PVwAqQhv1C7Pn8LwKY/7tV/4
9Z1MlRdQ/mH66ShzLWY1yG3gLM2gQeKHIalGnpUs3V7n8YFtf5MqgJoWvsYKmvQr37OXIbcP18N2
rpQy/QgYlt6qYp9POvaD68jJbnMBMxAT/OguiR3sU51SXaiOo80lxbpruKtlJBIiHAUpQkQaotDv
1eBCeHFOLYIHW4W1LmrGNYs2sUZYpD4Zgnfdz0JMOa9bp/uGbVj1oNGBNjPvMetL/DZ6D+QMR3XK
AoQTQXKR+OGsznph44r2JKV9M+5c0dvwDhqOWt/UcTCXNZ3tsUmAn0fZBqe3nxUocyD/gNDFKnVr
Pmyhk7lRS9pCFENn2uS4FXPd4sxpF5BXNhEIotlDwRYsXLhkN/Mg9YSLtogkJBFEURSR064dg8CZ
SnqScaNf2japWnUFTyhWKkzWWx1BkCfQMtWShM7afZ1W3dp3HzCJiIh9ZkmxYZWgHm4BXXxRuOT+
fYYPQixegval/IRBrnthYnKfuNSLVVsO3ncJG1csoydZQcZmFil3XeqLqxArtgkGcckkNvXPfg/T
C1ZxNsGvhv6rTiBmnarCTCkxFKLCuxPqlYQtPp4upgPpO5kEZDNOML+YxwH+jQ0cpYkXh1cY6smr
dvDS7Gz1Sgf3Xxn0kMZJiIJcsIbwoky59hKdlHDBKOcS3dxLfYaskizlsuggFiceMnY89f6EVDZQ
xvZcs9Xz3/9mqAANlijR2lEg4qGogm33lukWy1VZwdwuZ7IdflEoMEIFuWifxBdWqxD3RbtBSj81
TbyKfZunBIVzJ2zTMJ41ZFKKOBf2E9Gq76SKDgtF0bhBUWz26lKtjKuB8WEM+atZHP3G1g5mR56N
f30HEAX/cAO6KJqqRemhYuV9fAMBXhhRgIABKnVyM4hxbVsv17hmsf3rPvqSTw5BEfwJF0+SrHdO
ayHoUSSR82rWD1S8ruhr3KPUilnf/qjGcGaktkZgkeA0Wll6sdCa6rPgFvZF6AIABjLQA1FMzqMA
TS0CetBr4inkm6os408C/tTA7WNPsPR5K0AEqIXLqHGwoA76GyNGG4UZG+kLm0auddr/MHcqdiXw
6Rz4H3Bv2OQjpBBibRrJ7AthMvg1VHzahWFR4/HpGURimTD8oFILExDWb0kUoNrzzEubWG8et2Xj
2Gu4DrDBWNtd4lCU+qaAXJhIWxgx2PJi7u0q8X2kaVdGnH9yFXNds9kIo4UoKGixoqUlGQ9YxP+G
kcqz2mpXPqYYuG9udT+58XLtJrDrW01LHuVa3qmCfp0W+kPh9B+1SBh3VrQi2JZ0Z0t46DtI2Q6e
OepA3C78S1vBgtsRl4gybsiXBBf1H53bJm4g2uX3aAhvdOK90Bl+6egnWb4+p615a5BwuaoL/FYD
PFV6kYT6tCUDxgx0eWl5SjV31Vgdd20Asxoh3yd0ERCIfBHfMfA6BTrVDCrNgCngx2b6goAWzTU3
MVHecPv3T/J/+MR/wieWREk0EIC8ee+n23L7YReXyGeuttHu7397YNtR5du3fOLf/9tBuisPAl1d
kkRTGRjFA3H4IN2VRhJEXsS7Jj83JJM55EApltURsBecWiS6qgk9lR8dKMWyjKoXsapJr0kWod6a
/wyl2ByUw28nKqS7CpGxHFDXWTuZdI8nKieoJNZHBH5kPd3LWfOpRi3n+8oXOP0gU6n40LF8Zmz/
S8rZsQP5lb5SOsahW0Amm27wUV43G8kocasxzU+ovMB0CvWygQY/JiAzH6dqjV6KTZ8VipuAPF+B
vxNq646p3J4dut1xdguF54G4lAFNk6xN1GydO0umPjf1Ot8k5HtZ+S5oaWHkJHBCqJ0JNMRE27sO
5XZh8PoyKZEiSU+qEKM5VBgClszy0asgUrb2lj7v51QTaMx17qzXulvfeBSp29nJg2Z32sYqoNcJ
8R1lKIlFbXoPG4OdkZjOE/mL6Chf8xYORCA8q45ypYQoZkIXrKPTjSerYQHXjNbHoxHxsPYM8Iol
XbQklRfFbqkgaEswz9BjYQiZr78Q0r4U+uSi0ex8k9OoX5DRSTwATGEHi90vzOD4V4ZsYmUsImmm
EchjU+eGpb5WQX4d3dyQBE4boeTuDBqTjYFFMqxEb+khYpWwsK3Muh9HmJeQWSfgaVCrd75IfiKO
uBUzmpzeYuUzDZtqaaaQBmutg1MmJUsDINJqsEtOSF6H89biFsZOpuBLrcsEJ9fgxm9bm3OAI8bR
0CSpCe3DJxYIFMtOKE+0vQhS0g3n1rJ6yIWin050SrWZI4tjuWurGVKsgRfUTwa+/Qp1eYDTkcPi
Td68HjeIJSCSZz2kdpvYE/Yyl6lLqor26Jr+YB/lwc2xvIa1w4snHVqRuZUqRIilA1XWwbiJfTD2
s8LK02HyqrqK+UwGijA44pQ5HC0vNXYxmdakNofzUsbDzUBsRKxpnbNjy0swTQywyf0JV6DhX+tU
Uheg4nPDMW88o1/bTbTJdYwv/CK8Lsoon6epi1Uf2dFIU5wJkkxkwW5G1k3NLsrJ5buw/JQT4jNR
kJqyIFdPVuVfRcJMtkKYLKZXLWLdw7QycMOJmn1EyfMF3yN1HknYFuZRTeU59BgDbIobsP5SdiFO
5+Gib0FAaZ/wRVC6ItOmxxjqa6NZJZixw1AtafunIBvIitY+hsIprYhZpwvfzBSBaTOwDvHWx/ZE
ZP+B/eiEjTC2rzq93MCFlYwfl8vBCR5R9DhclJr3iNvytNHMjVn0z0GPU4YZt5jgitldrcnNxBJd
Ik8thQjp2n0yyuheLXKKB4F/CNg5erF5AzVoExXiBeaUFZRyrGt7GkxUcXQ36/A3MlfpFWPm14Xu
wkisLziXc7ERXI/Iw9EStiVOwlS79YVdhVACTVznYhuKQ4ENNxduf60jcZ0YejHxcxxW0X/K46rz
kgUuOVSSLm2g8MHT9QfVQizskTRkhPInQ5DZltfqqsvxdx4cvQmEZ7pD4beV9ZCue7/TMnebGhL5
1BkSaxkHsaZ0Idg21m+JahL+bpG7QgGIw5bmENPn+KSJpjujs7VFE/YPWUM/CxBoAWRKoqPYUXor
VPNwzMdJTpHaxOUaQnS2hjgy7eEGEk41sevqQWyMoSSAhxv67keIOzXJ6PmTjaHltIiZSNEz3FJY
dYJobIqsw3iG4AgtUaY4NMCfjviq/E/M418lxwrmoI+wAORmJ5T37KvusEN66Fv/JlZQSyGsAxai
5WWTKe2q+hgGqTO1idpY5xpJ3KH91cnB2nOHZFy7NaVFkDtDe8sFfmcaFs3MXNCgUa71BvAqV33r
sXPBibpUj75BnAEbxEkuECBie3J8l/daPrERLs4dnQ5kha32RBMYf5Es40AWrnMDVR1fDQsQOx7H
ojWqxt5tKXRsH+OGBFEPQqCpFvc0a5tVHipzpRh0iuBPE7MyvXnmk4hdmjypDlSavMXAry8goLku
C/1ATfeuXuBkJcikJXxDrOtDmpE8OrMcGaWuEK2TaLY9aaXPLNuEJFtBjT6OchRHRpo6WoFRAolg
vot3rRRDoIkFRBClfhv6frOG37+K2+5jqeqPYY4YsrFa4LTwoeWRuJIV/QFBLG7ZAmlpPcGVtuB8
TuSwXOixGV7gLjUjEuNTnztgZzaBWXjEJqA/OBPJGRTswllnjsL2XM1udawphuAyqBdpg0zQDZap
iQo0zRBtBIDHlZ3vzMjBvjTSr5q2pKLugUAYICtTtJkA2MpcSns0aIispgllkVsbaROPfFwh8x4y
1/hcovTUe7tblyGpwDh7pHjV1GXhTkybeAoRL3zkvckX0etvGyl0x6SZsSgRBUgcnT+3jLJjKUj0
RytZF8Ky1/ontxdXV6mYojdxY3fRpzg4SYl/TTIaqzriTcdzvjaR9FwJUC4EQyGbAe/rYUIUcbIm
v5revgSKSbrbNLFN4V4grKGFwnJfYbAnya3O1hVP09o07z2UHxj/uvaMiA1/FYV07aScpSPF5Wxg
ti2qAcnMC/Wmq6BPW6QTTBVJvSeow2CBB5L21XCjeZjP4tCBdQ5OBblb4Hgc8UtSgMeQzwbC8Mob
FawUtROqQz9tgEq0CLmuO3UoIqYgWejWta9KnhR3qhvd0+BKrqoYknHUp84M2stNy6Cs8YlVvdiD
qg+zw6nZlsi+G83k1H1OcbSeQGEFG4LgpIsIpiVCPtKesJuivbHMQICJjysWmiN1o9TVLEwkcw6Z
HH1U1twJro/dgop5V5qBk0hSM3Pt6jesYZ9qHCMhiGcAHSZbKmEgFFvFlSDIxSYAjZjHHtFNYkBB
aMDCQSJBS1nrwIi8xF2UJc3pXmJaNfEAxPwCG25qlMrIaKX311Ss4VSQIfZmlbwrC3wjitqfNrYV
r1z8XAKTXi+cs41pYHDnR8yRnRx/okrLrzLHZ1kN0eW2gT01FcobCz7ALEvce6WmdQhETzexM61p
6/qkQZF+Vghdga2EpqJKhUBGXXYhWJ8zO5bnZKZ1U03kMcmyyEIA1j3wDMxr4hsmQA03RefkKz2N
d6TWfa08HPajAoaajErIcedZoTzBZMUMDTirb7mK3uGmISKNM9VelH3sLAS/gl5KtSP22a1MEPvU
yXRYmq2+xeh25qXtxMTcuELDtwADs6ZpinBZ0+4qjKAgV1o2zCieWcpPAnHLuxZ/iZZgjF4hglDw
ybFxMMkuSTTx1SqDml8/mmbvTSuJ5oOZVo8xlESzI0dYKpJ8pRYNHqNp/5Hmq1hgkZf5FAMoHSEQ
xbI2IaO965N7pQnmAw5tUHHEhf9k+UpHjLGZXOIqEkzUGvV3CBKfkHQzrjVrVQrwQWyhjBa803Ix
V3X4YoXIm5+OsWD/LEQZ+Bgi+GkMNAbRHydNT9v1foKHhRSpU+ypn4no/abBaJoYeWBCnCOnDyeY
h1Zx1qWiEGPpYwNL9OxMzu8dfFsMBMN2AM8ltj+KKgl7geQ9JFq8lkNNmSmVus3VdJePsf6k36iz
XllhvEQv15gxixl8tc5hlZML7Qlr/7kckWyr+L4wIQownniFpW5cXjHETPQkyAudK0k2k1Ic1P1a
X9oUACrimYvSusgGF8yMaMiLpI3XZC6pU1O30oUc34Q54AEmnHJq/qYBIEQNniB4Fu80s1wJdnqP
w9N1rRAao3UFKuVMJyzMrvEWxLITOr0qE3wVXFn0yNhRWbvWyHTaG4FAOrt/5+txj5wG5IsqMQuX
ZaNVNB9R++FcmOIGNctkrZlVQhpB04PMJ8V3iedGiJZw6kWc7pND24RY1Fifu8H5J8NHw6NBmFnp
s+2rX8WGcDyn0e4zLfhqG0mCcUM/cU3zCVtuCPJwGeFAzKuEnpZZk3fed94K88B15LbPPpshHCEw
yJUnRWVC4xj0DY5+3bkLlLePVQqPWliSjlqggqJZihNoxRpkrpMAvc7gCG3UxdDmE+KFJlT3Eh7B
uKTQo/LVW0GTPoay4Q6RnLtOnkkxEoa+St0pnegbycKr0XK7WVFCWDOEeOco8m1rFldSi0FPx3Iw
cUMTUwu8GLD8ZhbtYe5qWUxEQdLDxh9a/eSkXzmKAxkFgzZoDpYUP+IP9Y2IcCodmre5eiUYsLmw
/f3sy6jwUz+7rhp/KXbxrNeFWVBFm0QYGJnyEgb4s5RDB08EkoFKKZ7Ulfn8Akf8B7z5E/BGFhWg
UUzXDiM1IDezF+Dmttrl3d0OQ6fy1z8t/vE/2M45u2T4vy/q5wcQxgH7eXOIv/RLvz7QAVDa39C3
pIpRWdztHC+Jj2ClwVPtyETu5ZJeLuVXRwi3XHH1DFYFcKRosgabTbP2n799INcD/6GXHxvWSAEK
wkkfH9zhA051PH4/G4Nf397rUP9qLI9uYPscefHUK9iHfyvfDgH5epKk/sVh+OEovw+DJI/A5UXZ
HCD5N/dvySNQc1lHOfp9eM7r/kEWZdk4eQAUcQSsqSA7GsaBD4jfm3HA6MAwaR4YmrEfB4bpzMYB
mPKvvQs/fwi0EZCgjiUDXgZvb94a4WCoWrKMCGr47NHfN5PI//dLIEvqj4j0TyaCn948vpB8+9QQ
El4SL5+jMRheBNnQcLTAznH47N+4MxoDQ5UU/KmBzpmxRBl2w6lDoigji9fLlK3D984D9vaxMEYY
m9GGHDp5w+fshmToOki6Tpvgr6wRP380zBGiHz7Su3ODNbQl+CnvzvBLfM5tblB4dU8dA22kGxZf
t6bsv+zj+dHkxyKwNJPEud28rGJMc+rdiyONt0tV368STHWk4nCjskjuB+fsqgRJl1QTv9tTpwRZ
GqFIH/r38ruPgTyiK8Y8KZ7dY3CoE8RTnwRzRGNw8Cx6dy4wjJEkaarBi7KfCvYmx2e0TAxzIo47
/4Y3AlMjWZWG1unbRUEZUSmrMvbJ+wfk7Aolg1Q6XT71OZC0YWMgM7O+Wy4Y6kjUkAxiK7h/Ds5u
RhiGQR4KvdOWRvYNlkyXnpb9/nP8NEgj2DYoSPSzewxeZ8RTi2ZZGensDmULIsPLh2rjzfvAwqjp
VGZsofY/Pr+BUDTzRyv2f7p4tnBON5kLeMzf3Dy7JkUVWXZUGBnD5/xmQ+znTp0KKZPZNFmaJh7m
/B/KZFzlcYJjvTjbJUHlDT1xIlAkCDgK7BzoNy+f4/qQdZFtiSwBpex/fH5PAld3anUkqSOyCMhp
Ut8fBH0EedOihD7XPaREAb+foH4Apv6IqP10tySJI5X9IiXA+yujPsJwQ2ZOPBRQ51cpGtbJW0aJ
OhkfF2ImjpeDoS5QMYOkLffywp1TYThc1YmzAIshBDxQMu3wmv8wC5gj2SR4Q1EOU+HZIQYqaMep
i6FkjVS2R+wHD7tBnvDjRRHWo6WCW57bI6DA+ToZLBnyVVgIoHa+txCY7KRhr2nya7l0do/AfqN4
MngGWdVgPAcsbl/4HVcFJNQgQ2UakA6A8tmBRodxOLk+pgAGWJXYcr47DsNEaTDziPr3H58ZsL5n
PJ86KzA1KtgeS+LgnvxmOnjpsOh0csUDyHp2LwR7F32/Wp1QFEgjkFgeqdfX/vhtMEyKAkOU0UKd
25x4eA1O/vr1kahDZpdfdwHHAwCGDOFdwjfpMGue3TgozOinPgW8A6yK0PsNbu/NO2AaIwunS4Ik
DnPA2RVHso4O9sTiiJrQtGSJcLH3dwfWiHlQNtguf184z2sm5Bs69Hj+9YmAPqup0q7DGP3oETC0
ETsCIGoAg5fP+T0CfDOnQgU0GWF7gbux9u8/x4MwvB/UhUwEZzoIg83/yZsE+oaDbxvT/XuDYLIW
GPTiaSXtB+EMoQKWMZld/KkTgjFiutcNyuHjx8AaiTTTKJH3A3CejdV3VGD/NGyojAx1EHsNtKQ3
64El8e8ygYqvYNLZTQav6PGpuyWmQ7Bh2vb6ofw9Lg6hH1ET0ckf0jP+6mLwFzCF7wStieuFzy/8
LW9XvMfg+tkvvNKb/vjzA21pUCxL0LOOfnGgc+3PvXvhjA1//8cRkvRCTXvzw1eq2st5Dv/9cIN/
PPXRuV7v6vUfl94u3+bfYDO+nPpwmXvF4v/Gz26+/XCTb593hfuWXiW90Gp+v6C//+3oct/MAL88
fl7F22/uNnzvFHtW3smnKIpt9PbK95yYUw9LtM82f3vYPZfg1MMut3m3jbdvDyzt+xAnH9mLfjrS
0h7oPvUU620UVR/+axul//1hsy3cyDsaIfDdoadw6lk22zyGYxkcD9IepT752LwK4Q8HfkF+Tz3w
xTYo3O1zs9ulryPwMhHsIdVTj365fXa791/TPXh56gmunz0u/+2VH9gjpx74pnquvrm7PO+ODr7f
VZx+cAIivx4f+KVSP/XAd1t/iy3S9ohzO+xQ/g2P970XBN7RhHWoLU+96F8HWn1fdv61ifyxLLf5
e5P4ATo99eKfdkX5YbyLCb9++30eNt+nHv1yy2TOhFUei/MPoPepR19UPkcv3173d5LBycdOjt7K
7xyOU4/Lwr+NtvEHksY/XHnfkq98u6tiCB4vju/jQLI++Xy/KgSAmg50xVNPc+n1SX5cDgwHp2Rn
M3XqwVF9/sLe4cQXbLp9phB7+TpIgM8/LLf1LvReL/plLflOYDr1Rv4kY/7EO7ncxsM4/XDpcNWH
1sKpl365c6gmt93RW3GAKtlLnXr46S50fxz0gWUPS+DkQ39/3zDefj3c4XsdTiG9/tte+vGvVNsT
Vqxnj6fnuJL/LhQ49RYmrrslfqz4wxl+J1meeoqXdWYbDDfyOh4vY3Q4A7vEU8+wZin46fH/DY/Q
w45Z1PmxxgcCPyAnp17/xfaZ8Xkdh2Fw3iXA//o07+0kv+uf/ri/fFXtvPffjjfPw298C3fb/B//
BwAA//8=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solidFill>
                <a:schemeClr val="accent2"/>
              </a:solidFill>
            </a:defRPr>
          </a:pPr>
          <a:endParaRPr lang="en-US" sz="900" b="0" i="0" u="none" strike="noStrike" baseline="0">
            <a:solidFill>
              <a:schemeClr val="accent2"/>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trlProps/ctrlProp1.xml><?xml version="1.0" encoding="utf-8"?>
<formControlPr xmlns="http://schemas.microsoft.com/office/spreadsheetml/2009/9/main" objectType="Drop" dropStyle="combo" dx="22" fmlaLink="Map_chart!$E$3" fmlaRange="Map_chart!$F$8:$F$13" noThreeD="1" sel="3" val="0"/>
</file>

<file path=xl/ctrlProps/ctrlProp2.xml><?xml version="1.0" encoding="utf-8"?>
<formControlPr xmlns="http://schemas.microsoft.com/office/spreadsheetml/2009/9/main" objectType="Drop" dropStyle="combo" dx="22" fmlaLink="Deceased_recovered!$D$5" fmlaRange="Deceased_recovered!$B$2:$B$37" sel="32" val="28"/>
</file>

<file path=xl/ctrlProps/ctrlProp3.xml><?xml version="1.0" encoding="utf-8"?>
<formControlPr xmlns="http://schemas.microsoft.com/office/spreadsheetml/2009/9/main" objectType="Drop" dropStyle="combo" dx="22" fmlaLink="Deceased_recovered!$D$6" fmlaRange="Deceased_recovered!$B$2:$B$37" noThreeD="1" sel="29" val="28"/>
</file>

<file path=xl/drawings/_rels/drawing1.xml.rels><?xml version="1.0" encoding="UTF-8" standalone="yes"?>
<Relationships xmlns="http://schemas.openxmlformats.org/package/2006/relationships"><Relationship Id="rId3" Type="http://schemas.openxmlformats.org/officeDocument/2006/relationships/image" Target="../media/image2.svg"/><Relationship Id="rId7" Type="http://schemas.openxmlformats.org/officeDocument/2006/relationships/chart" Target="../charts/chart3.xml"/><Relationship Id="rId2" Type="http://schemas.openxmlformats.org/officeDocument/2006/relationships/image" Target="../media/image1.png"/><Relationship Id="rId1" Type="http://schemas.openxmlformats.org/officeDocument/2006/relationships/hyperlink" Target="#'Dashboard 2'!A1"/><Relationship Id="rId6" Type="http://schemas.openxmlformats.org/officeDocument/2006/relationships/chart" Target="../charts/chart2.xml"/><Relationship Id="rId5" Type="http://schemas.openxmlformats.org/officeDocument/2006/relationships/chart" Target="../charts/chart1.xml"/><Relationship Id="rId4" Type="http://schemas.microsoft.com/office/2014/relationships/chartEx" Target="../charts/chartEx2.xml"/></Relationships>
</file>

<file path=xl/drawings/_rels/drawing10.xml.rels><?xml version="1.0" encoding="UTF-8" standalone="yes"?>
<Relationships xmlns="http://schemas.openxmlformats.org/package/2006/relationships"><Relationship Id="rId1" Type="http://schemas.microsoft.com/office/2014/relationships/chartEx" Target="../charts/chartEx1.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14.xml.rels><?xml version="1.0" encoding="UTF-8" standalone="yes"?>
<Relationships xmlns="http://schemas.openxmlformats.org/package/2006/relationships"><Relationship Id="rId3" Type="http://schemas.openxmlformats.org/officeDocument/2006/relationships/image" Target="../media/image4.svg"/><Relationship Id="rId2" Type="http://schemas.openxmlformats.org/officeDocument/2006/relationships/image" Target="../media/image3.png"/><Relationship Id="rId1" Type="http://schemas.openxmlformats.org/officeDocument/2006/relationships/hyperlink" Target="#'Map View'!A1"/><Relationship Id="rId5" Type="http://schemas.openxmlformats.org/officeDocument/2006/relationships/chart" Target="../charts/chart27.xml"/><Relationship Id="rId4" Type="http://schemas.openxmlformats.org/officeDocument/2006/relationships/chart" Target="../charts/chart26.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image" Target="../media/image2.svg"/><Relationship Id="rId7" Type="http://schemas.openxmlformats.org/officeDocument/2006/relationships/chart" Target="../charts/chart7.xml"/><Relationship Id="rId2" Type="http://schemas.openxmlformats.org/officeDocument/2006/relationships/image" Target="../media/image1.png"/><Relationship Id="rId1" Type="http://schemas.openxmlformats.org/officeDocument/2006/relationships/hyperlink" Target="#'DashBoard 1'!A1"/><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9.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37170</xdr:rowOff>
    </xdr:from>
    <xdr:to>
      <xdr:col>28</xdr:col>
      <xdr:colOff>404790</xdr:colOff>
      <xdr:row>43</xdr:row>
      <xdr:rowOff>160637</xdr:rowOff>
    </xdr:to>
    <xdr:grpSp>
      <xdr:nvGrpSpPr>
        <xdr:cNvPr id="4" name="Group 3">
          <a:extLst>
            <a:ext uri="{FF2B5EF4-FFF2-40B4-BE49-F238E27FC236}">
              <a16:creationId xmlns:a16="http://schemas.microsoft.com/office/drawing/2014/main" id="{00000000-0008-0000-1400-000004000000}"/>
            </a:ext>
          </a:extLst>
        </xdr:cNvPr>
        <xdr:cNvGrpSpPr/>
      </xdr:nvGrpSpPr>
      <xdr:grpSpPr>
        <a:xfrm>
          <a:off x="0" y="37170"/>
          <a:ext cx="16958583" cy="8597433"/>
          <a:chOff x="0" y="37170"/>
          <a:chExt cx="16781106" cy="8024859"/>
        </a:xfrm>
      </xdr:grpSpPr>
      <xdr:sp macro="" textlink="">
        <xdr:nvSpPr>
          <xdr:cNvPr id="52" name="Rectangle 51">
            <a:extLst>
              <a:ext uri="{FF2B5EF4-FFF2-40B4-BE49-F238E27FC236}">
                <a16:creationId xmlns:a16="http://schemas.microsoft.com/office/drawing/2014/main" id="{00000000-0008-0000-1400-000034000000}"/>
              </a:ext>
            </a:extLst>
          </xdr:cNvPr>
          <xdr:cNvSpPr/>
        </xdr:nvSpPr>
        <xdr:spPr>
          <a:xfrm>
            <a:off x="13633519" y="1022845"/>
            <a:ext cx="1942159" cy="467061"/>
          </a:xfrm>
          <a:prstGeom prst="rect">
            <a:avLst/>
          </a:prstGeom>
          <a:noFill/>
        </xdr:spPr>
        <xdr:txBody>
          <a:bodyPr wrap="square" lIns="91440" tIns="45720" rIns="91440" bIns="45720">
            <a:noAutofit/>
          </a:bodyPr>
          <a:lstStyle/>
          <a:p>
            <a:pPr algn="ctr"/>
            <a:endParaRPr lang="en-US" sz="24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4" name="Rectangle 63">
            <a:extLst>
              <a:ext uri="{FF2B5EF4-FFF2-40B4-BE49-F238E27FC236}">
                <a16:creationId xmlns:a16="http://schemas.microsoft.com/office/drawing/2014/main" id="{00000000-0008-0000-1400-000040000000}"/>
              </a:ext>
            </a:extLst>
          </xdr:cNvPr>
          <xdr:cNvSpPr/>
        </xdr:nvSpPr>
        <xdr:spPr>
          <a:xfrm>
            <a:off x="7829661" y="1871251"/>
            <a:ext cx="185482" cy="405828"/>
          </a:xfrm>
          <a:prstGeom prst="rect">
            <a:avLst/>
          </a:prstGeom>
          <a:noFill/>
        </xdr:spPr>
        <xdr:txBody>
          <a:bodyPr wrap="none" lIns="91440" tIns="45720" rIns="91440" bIns="45720">
            <a:noAutofit/>
          </a:bodyPr>
          <a:lstStyle/>
          <a:p>
            <a:pPr algn="ctr"/>
            <a:endParaRPr lang="en-IN" sz="2000" b="0" cap="none" spc="0">
              <a:ln w="0"/>
              <a:solidFill>
                <a:schemeClr val="accent1"/>
              </a:solidFill>
              <a:effectLst>
                <a:outerShdw blurRad="38100" dist="25400" dir="5400000" algn="ctr" rotWithShape="0">
                  <a:srgbClr val="6E747A">
                    <a:alpha val="43000"/>
                  </a:srgbClr>
                </a:outerShdw>
              </a:effectLst>
            </a:endParaRPr>
          </a:p>
        </xdr:txBody>
      </xdr:sp>
      <xdr:sp macro="" textlink="">
        <xdr:nvSpPr>
          <xdr:cNvPr id="65" name="Rectangle 64">
            <a:extLst>
              <a:ext uri="{FF2B5EF4-FFF2-40B4-BE49-F238E27FC236}">
                <a16:creationId xmlns:a16="http://schemas.microsoft.com/office/drawing/2014/main" id="{00000000-0008-0000-1400-000041000000}"/>
              </a:ext>
            </a:extLst>
          </xdr:cNvPr>
          <xdr:cNvSpPr/>
        </xdr:nvSpPr>
        <xdr:spPr>
          <a:xfrm>
            <a:off x="8020934" y="3760667"/>
            <a:ext cx="175957" cy="937782"/>
          </a:xfrm>
          <a:prstGeom prst="rect">
            <a:avLst/>
          </a:prstGeom>
          <a:noFill/>
        </xdr:spPr>
        <xdr:txBody>
          <a:bodyPr wrap="none" lIns="91440" tIns="45720" rIns="91440" bIns="45720">
            <a:noAutofit/>
          </a:bodyPr>
          <a:lstStyle/>
          <a:p>
            <a:pPr algn="ctr"/>
            <a:endParaRPr lang="en-US" sz="54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endParaRPr>
          </a:p>
        </xdr:txBody>
      </xdr:sp>
      <xdr:sp macro="" textlink="">
        <xdr:nvSpPr>
          <xdr:cNvPr id="66" name="Rectangle 65">
            <a:extLst>
              <a:ext uri="{FF2B5EF4-FFF2-40B4-BE49-F238E27FC236}">
                <a16:creationId xmlns:a16="http://schemas.microsoft.com/office/drawing/2014/main" id="{00000000-0008-0000-1400-000042000000}"/>
              </a:ext>
            </a:extLst>
          </xdr:cNvPr>
          <xdr:cNvSpPr/>
        </xdr:nvSpPr>
        <xdr:spPr>
          <a:xfrm>
            <a:off x="7944424" y="3837707"/>
            <a:ext cx="185482" cy="942304"/>
          </a:xfrm>
          <a:prstGeom prst="rect">
            <a:avLst/>
          </a:prstGeom>
          <a:noFill/>
        </xdr:spPr>
        <xdr:txBody>
          <a:bodyPr wrap="none" lIns="91440" tIns="45720" rIns="91440" bIns="45720">
            <a:no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sp macro="" textlink="">
        <xdr:nvSpPr>
          <xdr:cNvPr id="3" name="Rectangle: Rounded Corners 2">
            <a:extLst>
              <a:ext uri="{FF2B5EF4-FFF2-40B4-BE49-F238E27FC236}">
                <a16:creationId xmlns:a16="http://schemas.microsoft.com/office/drawing/2014/main" id="{00000000-0008-0000-1400-000003000000}"/>
              </a:ext>
            </a:extLst>
          </xdr:cNvPr>
          <xdr:cNvSpPr/>
        </xdr:nvSpPr>
        <xdr:spPr>
          <a:xfrm>
            <a:off x="0" y="37170"/>
            <a:ext cx="16734456" cy="704871"/>
          </a:xfrm>
          <a:prstGeom prst="roundRect">
            <a:avLst/>
          </a:prstGeom>
          <a:solidFill>
            <a:srgbClr val="172144"/>
          </a:solidFill>
          <a:effectLst>
            <a:glow rad="1016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a:solidFill>
                  <a:schemeClr val="accent2">
                    <a:lumMod val="75000"/>
                  </a:schemeClr>
                </a:solidFill>
                <a:effectLst>
                  <a:reflection blurRad="6350" stA="55000" endA="300" endPos="45500" dir="5400000" sy="-100000" algn="bl" rotWithShape="0"/>
                </a:effectLst>
                <a:latin typeface="Algerian" panose="04020705040A02060702" pitchFamily="82" charset="0"/>
                <a:ea typeface="Cambria" panose="02040503050406030204" pitchFamily="18" charset="0"/>
              </a:rPr>
              <a:t>Covid19 India</a:t>
            </a:r>
            <a:r>
              <a:rPr lang="en-IN" sz="2800" b="1" baseline="0">
                <a:solidFill>
                  <a:schemeClr val="accent2">
                    <a:lumMod val="75000"/>
                  </a:schemeClr>
                </a:solidFill>
                <a:effectLst>
                  <a:reflection blurRad="6350" stA="55000" endA="300" endPos="45500" dir="5400000" sy="-100000" algn="bl" rotWithShape="0"/>
                </a:effectLst>
                <a:latin typeface="Algerian" panose="04020705040A02060702" pitchFamily="82" charset="0"/>
                <a:ea typeface="Cambria" panose="02040503050406030204" pitchFamily="18" charset="0"/>
              </a:rPr>
              <a:t> Analysis Dashboard</a:t>
            </a:r>
            <a:endParaRPr lang="en-IN" sz="2800" b="1">
              <a:solidFill>
                <a:schemeClr val="accent2">
                  <a:lumMod val="75000"/>
                </a:schemeClr>
              </a:solidFill>
              <a:effectLst>
                <a:reflection blurRad="6350" stA="55000" endA="300" endPos="45500" dir="5400000" sy="-100000" algn="bl" rotWithShape="0"/>
              </a:effectLst>
              <a:latin typeface="Algerian" panose="04020705040A02060702" pitchFamily="82" charset="0"/>
              <a:ea typeface="Cambria" panose="02040503050406030204" pitchFamily="18" charset="0"/>
            </a:endParaRPr>
          </a:p>
        </xdr:txBody>
      </xdr:sp>
      <xdr:grpSp>
        <xdr:nvGrpSpPr>
          <xdr:cNvPr id="2" name="Group 1">
            <a:hlinkClick xmlns:r="http://schemas.openxmlformats.org/officeDocument/2006/relationships" r:id="rId1"/>
            <a:extLst>
              <a:ext uri="{FF2B5EF4-FFF2-40B4-BE49-F238E27FC236}">
                <a16:creationId xmlns:a16="http://schemas.microsoft.com/office/drawing/2014/main" id="{00000000-0008-0000-1400-000002000000}"/>
              </a:ext>
            </a:extLst>
          </xdr:cNvPr>
          <xdr:cNvGrpSpPr/>
        </xdr:nvGrpSpPr>
        <xdr:grpSpPr>
          <a:xfrm>
            <a:off x="15612093" y="47112"/>
            <a:ext cx="615439" cy="642046"/>
            <a:chOff x="15622562" y="47112"/>
            <a:chExt cx="615842" cy="675870"/>
          </a:xfrm>
        </xdr:grpSpPr>
        <xdr:sp macro="" textlink="">
          <xdr:nvSpPr>
            <xdr:cNvPr id="73" name="TextBox 72">
              <a:extLst>
                <a:ext uri="{FF2B5EF4-FFF2-40B4-BE49-F238E27FC236}">
                  <a16:creationId xmlns:a16="http://schemas.microsoft.com/office/drawing/2014/main" id="{00000000-0008-0000-1400-000049000000}"/>
                </a:ext>
              </a:extLst>
            </xdr:cNvPr>
            <xdr:cNvSpPr txBox="1"/>
          </xdr:nvSpPr>
          <xdr:spPr>
            <a:xfrm>
              <a:off x="15622562" y="495466"/>
              <a:ext cx="615842" cy="2275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600" b="1">
                  <a:solidFill>
                    <a:schemeClr val="bg1"/>
                  </a:solidFill>
                </a:rPr>
                <a:t>Next</a:t>
              </a:r>
            </a:p>
          </xdr:txBody>
        </xdr:sp>
        <xdr:pic>
          <xdr:nvPicPr>
            <xdr:cNvPr id="10" name="Graphic 9" descr="Africa">
              <a:extLst>
                <a:ext uri="{FF2B5EF4-FFF2-40B4-BE49-F238E27FC236}">
                  <a16:creationId xmlns:a16="http://schemas.microsoft.com/office/drawing/2014/main" id="{00000000-0008-0000-1400-00000A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5644145" y="47112"/>
              <a:ext cx="517591" cy="389494"/>
            </a:xfrm>
            <a:prstGeom prst="rect">
              <a:avLst/>
            </a:prstGeom>
          </xdr:spPr>
        </xdr:pic>
      </xdr:grpSp>
      <xdr:grpSp>
        <xdr:nvGrpSpPr>
          <xdr:cNvPr id="90" name="Group 89">
            <a:extLst>
              <a:ext uri="{FF2B5EF4-FFF2-40B4-BE49-F238E27FC236}">
                <a16:creationId xmlns:a16="http://schemas.microsoft.com/office/drawing/2014/main" id="{00000000-0008-0000-1400-00005A000000}"/>
              </a:ext>
            </a:extLst>
          </xdr:cNvPr>
          <xdr:cNvGrpSpPr/>
        </xdr:nvGrpSpPr>
        <xdr:grpSpPr>
          <a:xfrm>
            <a:off x="14788980" y="837482"/>
            <a:ext cx="1992126" cy="1002333"/>
            <a:chOff x="15295210" y="819395"/>
            <a:chExt cx="2052874" cy="975203"/>
          </a:xfrm>
        </xdr:grpSpPr>
        <xdr:grpSp>
          <xdr:nvGrpSpPr>
            <xdr:cNvPr id="87" name="Group 86">
              <a:extLst>
                <a:ext uri="{FF2B5EF4-FFF2-40B4-BE49-F238E27FC236}">
                  <a16:creationId xmlns:a16="http://schemas.microsoft.com/office/drawing/2014/main" id="{00000000-0008-0000-1400-000057000000}"/>
                </a:ext>
              </a:extLst>
            </xdr:cNvPr>
            <xdr:cNvGrpSpPr/>
          </xdr:nvGrpSpPr>
          <xdr:grpSpPr>
            <a:xfrm>
              <a:off x="15295210" y="819395"/>
              <a:ext cx="2052874" cy="975203"/>
              <a:chOff x="15295210" y="819395"/>
              <a:chExt cx="2052874" cy="975203"/>
            </a:xfrm>
          </xdr:grpSpPr>
          <xdr:sp macro="" textlink="">
            <xdr:nvSpPr>
              <xdr:cNvPr id="11" name="Rectangle: Rounded Corners 10">
                <a:extLst>
                  <a:ext uri="{FF2B5EF4-FFF2-40B4-BE49-F238E27FC236}">
                    <a16:creationId xmlns:a16="http://schemas.microsoft.com/office/drawing/2014/main" id="{00000000-0008-0000-1400-00000B000000}"/>
                  </a:ext>
                </a:extLst>
              </xdr:cNvPr>
              <xdr:cNvSpPr/>
            </xdr:nvSpPr>
            <xdr:spPr>
              <a:xfrm>
                <a:off x="15295210" y="819395"/>
                <a:ext cx="2052874" cy="975203"/>
              </a:xfrm>
              <a:prstGeom prst="roundRect">
                <a:avLst/>
              </a:prstGeom>
              <a:gradFill>
                <a:gsLst>
                  <a:gs pos="9000">
                    <a:srgbClr val="002060">
                      <a:alpha val="50000"/>
                      <a:lumMod val="82000"/>
                    </a:srgbClr>
                  </a:gs>
                  <a:gs pos="100000">
                    <a:srgbClr val="D00F91"/>
                  </a:gs>
                </a:gsLst>
                <a:lin ang="13500000" scaled="1"/>
              </a:gradFill>
              <a:ln>
                <a:gradFill flip="none" rotWithShape="1">
                  <a:gsLst>
                    <a:gs pos="32000">
                      <a:schemeClr val="accent1">
                        <a:lumMod val="50000"/>
                      </a:schemeClr>
                    </a:gs>
                    <a:gs pos="62000">
                      <a:schemeClr val="accent1">
                        <a:lumMod val="45000"/>
                        <a:lumOff val="55000"/>
                      </a:schemeClr>
                    </a:gs>
                    <a:gs pos="83000">
                      <a:schemeClr val="accent1">
                        <a:lumMod val="45000"/>
                        <a:lumOff val="55000"/>
                      </a:schemeClr>
                    </a:gs>
                    <a:gs pos="100000">
                      <a:schemeClr val="accent1">
                        <a:lumMod val="30000"/>
                        <a:lumOff val="70000"/>
                      </a:schemeClr>
                    </a:gs>
                  </a:gsLst>
                  <a:lin ang="13500000" scaled="1"/>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400" b="1">
                  <a:solidFill>
                    <a:schemeClr val="accent6">
                      <a:lumMod val="60000"/>
                      <a:lumOff val="40000"/>
                    </a:schemeClr>
                  </a:solidFill>
                  <a:latin typeface="Times New Roman" panose="02020603050405020304" pitchFamily="18" charset="0"/>
                  <a:cs typeface="Times New Roman" panose="02020603050405020304" pitchFamily="18" charset="0"/>
                </a:endParaRPr>
              </a:p>
            </xdr:txBody>
          </xdr:sp>
          <xdr:grpSp>
            <xdr:nvGrpSpPr>
              <xdr:cNvPr id="33" name="Group 32">
                <a:extLst>
                  <a:ext uri="{FF2B5EF4-FFF2-40B4-BE49-F238E27FC236}">
                    <a16:creationId xmlns:a16="http://schemas.microsoft.com/office/drawing/2014/main" id="{00000000-0008-0000-1400-000021000000}"/>
                  </a:ext>
                </a:extLst>
              </xdr:cNvPr>
              <xdr:cNvGrpSpPr/>
            </xdr:nvGrpSpPr>
            <xdr:grpSpPr>
              <a:xfrm>
                <a:off x="15459814" y="914625"/>
                <a:ext cx="1678878" cy="664708"/>
                <a:chOff x="14658668" y="967863"/>
                <a:chExt cx="1736007" cy="804751"/>
              </a:xfrm>
              <a:noFill/>
            </xdr:grpSpPr>
            <xdr:sp macro="" textlink="">
              <xdr:nvSpPr>
                <xdr:cNvPr id="34" name="Rectangle: Rounded Corners 33">
                  <a:extLst>
                    <a:ext uri="{FF2B5EF4-FFF2-40B4-BE49-F238E27FC236}">
                      <a16:creationId xmlns:a16="http://schemas.microsoft.com/office/drawing/2014/main" id="{00000000-0008-0000-1400-000022000000}"/>
                    </a:ext>
                  </a:extLst>
                </xdr:cNvPr>
                <xdr:cNvSpPr/>
              </xdr:nvSpPr>
              <xdr:spPr>
                <a:xfrm>
                  <a:off x="14658668" y="967863"/>
                  <a:ext cx="1736007" cy="752782"/>
                </a:xfrm>
                <a:prstGeom prst="roundRect">
                  <a:avLst/>
                </a:prstGeom>
                <a:grp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chemeClr val="bg1"/>
                    </a:solidFill>
                  </a:endParaRPr>
                </a:p>
              </xdr:txBody>
            </xdr:sp>
            <xdr:sp macro="" textlink="">
              <xdr:nvSpPr>
                <xdr:cNvPr id="35" name="Rectangle 34">
                  <a:extLst>
                    <a:ext uri="{FF2B5EF4-FFF2-40B4-BE49-F238E27FC236}">
                      <a16:creationId xmlns:a16="http://schemas.microsoft.com/office/drawing/2014/main" id="{00000000-0008-0000-1400-000023000000}"/>
                    </a:ext>
                  </a:extLst>
                </xdr:cNvPr>
                <xdr:cNvSpPr/>
              </xdr:nvSpPr>
              <xdr:spPr>
                <a:xfrm>
                  <a:off x="14727926" y="1399402"/>
                  <a:ext cx="1628468" cy="373212"/>
                </a:xfrm>
                <a:prstGeom prst="rect">
                  <a:avLst/>
                </a:prstGeom>
                <a:grpFill/>
                <a:ln>
                  <a:noFill/>
                </a:ln>
              </xdr:spPr>
              <xdr:txBody>
                <a:bodyPr wrap="square" lIns="91440" tIns="45720" rIns="91440" bIns="45720">
                  <a:spAutoFit/>
                </a:bodyPr>
                <a:lstStyle/>
                <a:p>
                  <a:pPr algn="ctr"/>
                  <a:r>
                    <a:rPr lang="en-US" sz="1600" b="1" u="none" cap="none" spc="0">
                      <a:ln w="0"/>
                      <a:solidFill>
                        <a:schemeClr val="bg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Population</a:t>
                  </a:r>
                </a:p>
              </xdr:txBody>
            </xdr:sp>
          </xdr:grpSp>
        </xdr:grpSp>
        <xdr:sp macro="" textlink="Month_with_state_pivot!$B$29">
          <xdr:nvSpPr>
            <xdr:cNvPr id="70" name="Rectangle 69">
              <a:extLst>
                <a:ext uri="{FF2B5EF4-FFF2-40B4-BE49-F238E27FC236}">
                  <a16:creationId xmlns:a16="http://schemas.microsoft.com/office/drawing/2014/main" id="{00000000-0008-0000-1400-000046000000}"/>
                </a:ext>
              </a:extLst>
            </xdr:cNvPr>
            <xdr:cNvSpPr/>
          </xdr:nvSpPr>
          <xdr:spPr>
            <a:xfrm>
              <a:off x="15477505" y="889289"/>
              <a:ext cx="1575314" cy="416885"/>
            </a:xfrm>
            <a:prstGeom prst="rect">
              <a:avLst/>
            </a:prstGeom>
            <a:noFill/>
            <a:ln>
              <a:noFill/>
            </a:ln>
          </xdr:spPr>
          <xdr:txBody>
            <a:bodyPr wrap="square" lIns="91440" tIns="45720" rIns="91440" bIns="45720">
              <a:noAutofit/>
            </a:bodyPr>
            <a:lstStyle/>
            <a:p>
              <a:pPr algn="ctr"/>
              <a:fld id="{4196E1D1-32EB-4ADC-A857-C342D33ABA98}" type="TxLink">
                <a:rPr lang="en-US" sz="2800" b="1" i="0" u="none" strike="noStrike" cap="none" spc="0">
                  <a:ln w="9525">
                    <a:solidFill>
                      <a:schemeClr val="bg1"/>
                    </a:solidFill>
                    <a:prstDash val="solid"/>
                  </a:ln>
                  <a:solidFill>
                    <a:schemeClr val="bg1"/>
                  </a:solidFill>
                  <a:effectLst>
                    <a:outerShdw blurRad="12700" dist="38100" dir="2700000" algn="tl" rotWithShape="0">
                      <a:schemeClr val="bg1">
                        <a:lumMod val="50000"/>
                      </a:schemeClr>
                    </a:outerShdw>
                  </a:effectLst>
                  <a:latin typeface="Calibri"/>
                  <a:cs typeface="Calibri"/>
                </a:rPr>
                <a:pPr algn="ctr"/>
                <a:t>3.2M</a:t>
              </a:fld>
              <a:endParaRPr lang="en-US" sz="2800" b="1" cap="none" spc="0">
                <a:ln w="9525">
                  <a:solidFill>
                    <a:schemeClr val="bg1"/>
                  </a:solidFill>
                  <a:prstDash val="solid"/>
                </a:ln>
                <a:solidFill>
                  <a:schemeClr val="bg1"/>
                </a:solidFill>
                <a:effectLst>
                  <a:outerShdw blurRad="12700" dist="38100" dir="2700000" algn="tl" rotWithShape="0">
                    <a:schemeClr val="bg1">
                      <a:lumMod val="50000"/>
                    </a:schemeClr>
                  </a:outerShdw>
                </a:effectLst>
              </a:endParaRPr>
            </a:p>
          </xdr:txBody>
        </xdr:sp>
      </xdr:grpSp>
      <xdr:sp macro="" textlink="">
        <xdr:nvSpPr>
          <xdr:cNvPr id="23" name="Rectangle: Rounded Corners 22">
            <a:extLst>
              <a:ext uri="{FF2B5EF4-FFF2-40B4-BE49-F238E27FC236}">
                <a16:creationId xmlns:a16="http://schemas.microsoft.com/office/drawing/2014/main" id="{00000000-0008-0000-1400-000017000000}"/>
              </a:ext>
            </a:extLst>
          </xdr:cNvPr>
          <xdr:cNvSpPr/>
        </xdr:nvSpPr>
        <xdr:spPr>
          <a:xfrm>
            <a:off x="14788980" y="5965740"/>
            <a:ext cx="1992126" cy="997811"/>
          </a:xfrm>
          <a:prstGeom prst="roundRect">
            <a:avLst/>
          </a:prstGeom>
          <a:gradFill>
            <a:gsLst>
              <a:gs pos="9000">
                <a:srgbClr val="002060">
                  <a:alpha val="50000"/>
                  <a:lumMod val="82000"/>
                </a:srgbClr>
              </a:gs>
              <a:gs pos="100000">
                <a:srgbClr val="D00F91"/>
              </a:gs>
            </a:gsLst>
            <a:lin ang="13500000" scaled="1"/>
          </a:gradFill>
          <a:ln>
            <a:gradFill flip="none" rotWithShape="1">
              <a:gsLst>
                <a:gs pos="32000">
                  <a:schemeClr val="accent1">
                    <a:lumMod val="50000"/>
                  </a:schemeClr>
                </a:gs>
                <a:gs pos="62000">
                  <a:schemeClr val="accent1">
                    <a:lumMod val="45000"/>
                    <a:lumOff val="55000"/>
                  </a:schemeClr>
                </a:gs>
                <a:gs pos="83000">
                  <a:schemeClr val="accent1">
                    <a:lumMod val="45000"/>
                    <a:lumOff val="55000"/>
                  </a:schemeClr>
                </a:gs>
                <a:gs pos="100000">
                  <a:schemeClr val="accent1">
                    <a:lumMod val="30000"/>
                    <a:lumOff val="70000"/>
                  </a:schemeClr>
                </a:gs>
              </a:gsLst>
              <a:lin ang="13500000" scaled="1"/>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400" b="1">
              <a:solidFill>
                <a:schemeClr val="accent6">
                  <a:lumMod val="60000"/>
                  <a:lumOff val="40000"/>
                </a:schemeClr>
              </a:solidFill>
              <a:latin typeface="Times New Roman" panose="02020603050405020304" pitchFamily="18" charset="0"/>
              <a:cs typeface="Times New Roman" panose="02020603050405020304" pitchFamily="18" charset="0"/>
            </a:endParaRPr>
          </a:p>
        </xdr:txBody>
      </xdr:sp>
      <xdr:grpSp>
        <xdr:nvGrpSpPr>
          <xdr:cNvPr id="55" name="Group 54">
            <a:extLst>
              <a:ext uri="{FF2B5EF4-FFF2-40B4-BE49-F238E27FC236}">
                <a16:creationId xmlns:a16="http://schemas.microsoft.com/office/drawing/2014/main" id="{00000000-0008-0000-1400-000037000000}"/>
              </a:ext>
            </a:extLst>
          </xdr:cNvPr>
          <xdr:cNvGrpSpPr/>
        </xdr:nvGrpSpPr>
        <xdr:grpSpPr>
          <a:xfrm>
            <a:off x="14788980" y="1866036"/>
            <a:ext cx="1992126" cy="997811"/>
            <a:chOff x="15500196" y="1886415"/>
            <a:chExt cx="2077472" cy="1008000"/>
          </a:xfrm>
        </xdr:grpSpPr>
        <xdr:sp macro="" textlink="">
          <xdr:nvSpPr>
            <xdr:cNvPr id="18" name="Rectangle: Rounded Corners 17">
              <a:extLst>
                <a:ext uri="{FF2B5EF4-FFF2-40B4-BE49-F238E27FC236}">
                  <a16:creationId xmlns:a16="http://schemas.microsoft.com/office/drawing/2014/main" id="{00000000-0008-0000-1400-000012000000}"/>
                </a:ext>
              </a:extLst>
            </xdr:cNvPr>
            <xdr:cNvSpPr/>
          </xdr:nvSpPr>
          <xdr:spPr>
            <a:xfrm>
              <a:off x="15500196" y="1886415"/>
              <a:ext cx="2077472" cy="1008000"/>
            </a:xfrm>
            <a:prstGeom prst="roundRect">
              <a:avLst/>
            </a:prstGeom>
            <a:gradFill>
              <a:gsLst>
                <a:gs pos="9000">
                  <a:srgbClr val="002060">
                    <a:alpha val="50000"/>
                    <a:lumMod val="82000"/>
                  </a:srgbClr>
                </a:gs>
                <a:gs pos="100000">
                  <a:srgbClr val="D00F91"/>
                </a:gs>
              </a:gsLst>
              <a:lin ang="13500000" scaled="1"/>
            </a:gradFill>
            <a:ln>
              <a:gradFill flip="none" rotWithShape="1">
                <a:gsLst>
                  <a:gs pos="32000">
                    <a:schemeClr val="accent1">
                      <a:lumMod val="50000"/>
                    </a:schemeClr>
                  </a:gs>
                  <a:gs pos="62000">
                    <a:schemeClr val="accent1">
                      <a:lumMod val="45000"/>
                      <a:lumOff val="55000"/>
                    </a:schemeClr>
                  </a:gs>
                  <a:gs pos="83000">
                    <a:schemeClr val="accent1">
                      <a:lumMod val="45000"/>
                      <a:lumOff val="55000"/>
                    </a:schemeClr>
                  </a:gs>
                  <a:gs pos="100000">
                    <a:schemeClr val="accent1">
                      <a:lumMod val="30000"/>
                      <a:lumOff val="70000"/>
                    </a:schemeClr>
                  </a:gs>
                </a:gsLst>
                <a:lin ang="13500000" scaled="1"/>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400" b="1">
                <a:solidFill>
                  <a:schemeClr val="accent6">
                    <a:lumMod val="60000"/>
                    <a:lumOff val="40000"/>
                  </a:schemeClr>
                </a:solidFill>
                <a:latin typeface="Times New Roman" panose="02020603050405020304" pitchFamily="18" charset="0"/>
                <a:cs typeface="Times New Roman" panose="02020603050405020304" pitchFamily="18" charset="0"/>
              </a:endParaRPr>
            </a:p>
          </xdr:txBody>
        </xdr:sp>
        <xdr:grpSp>
          <xdr:nvGrpSpPr>
            <xdr:cNvPr id="12" name="Group 11">
              <a:extLst>
                <a:ext uri="{FF2B5EF4-FFF2-40B4-BE49-F238E27FC236}">
                  <a16:creationId xmlns:a16="http://schemas.microsoft.com/office/drawing/2014/main" id="{00000000-0008-0000-1400-00000C000000}"/>
                </a:ext>
              </a:extLst>
            </xdr:cNvPr>
            <xdr:cNvGrpSpPr/>
          </xdr:nvGrpSpPr>
          <xdr:grpSpPr>
            <a:xfrm>
              <a:off x="15684676" y="2025702"/>
              <a:ext cx="1711478" cy="722119"/>
              <a:chOff x="14383700" y="1858433"/>
              <a:chExt cx="1711478" cy="722119"/>
            </a:xfrm>
            <a:noFill/>
          </xdr:grpSpPr>
          <xdr:grpSp>
            <xdr:nvGrpSpPr>
              <xdr:cNvPr id="36" name="Group 35">
                <a:extLst>
                  <a:ext uri="{FF2B5EF4-FFF2-40B4-BE49-F238E27FC236}">
                    <a16:creationId xmlns:a16="http://schemas.microsoft.com/office/drawing/2014/main" id="{00000000-0008-0000-1400-000024000000}"/>
                  </a:ext>
                </a:extLst>
              </xdr:cNvPr>
              <xdr:cNvGrpSpPr/>
            </xdr:nvGrpSpPr>
            <xdr:grpSpPr>
              <a:xfrm>
                <a:off x="14391702" y="1890326"/>
                <a:ext cx="1703476" cy="690226"/>
                <a:chOff x="14658668" y="967863"/>
                <a:chExt cx="1736007" cy="804699"/>
              </a:xfrm>
              <a:grpFill/>
            </xdr:grpSpPr>
            <xdr:sp macro="" textlink="">
              <xdr:nvSpPr>
                <xdr:cNvPr id="37" name="Rectangle: Rounded Corners 36">
                  <a:extLst>
                    <a:ext uri="{FF2B5EF4-FFF2-40B4-BE49-F238E27FC236}">
                      <a16:creationId xmlns:a16="http://schemas.microsoft.com/office/drawing/2014/main" id="{00000000-0008-0000-1400-000025000000}"/>
                    </a:ext>
                  </a:extLst>
                </xdr:cNvPr>
                <xdr:cNvSpPr/>
              </xdr:nvSpPr>
              <xdr:spPr>
                <a:xfrm>
                  <a:off x="14658668" y="967863"/>
                  <a:ext cx="1736007" cy="752782"/>
                </a:xfrm>
                <a:prstGeom prst="roundRect">
                  <a:avLst/>
                </a:prstGeom>
                <a:grp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chemeClr val="bg1"/>
                    </a:solidFill>
                  </a:endParaRPr>
                </a:p>
              </xdr:txBody>
            </xdr:sp>
            <xdr:sp macro="" textlink="">
              <xdr:nvSpPr>
                <xdr:cNvPr id="38" name="Rectangle 37">
                  <a:extLst>
                    <a:ext uri="{FF2B5EF4-FFF2-40B4-BE49-F238E27FC236}">
                      <a16:creationId xmlns:a16="http://schemas.microsoft.com/office/drawing/2014/main" id="{00000000-0008-0000-1400-000026000000}"/>
                    </a:ext>
                  </a:extLst>
                </xdr:cNvPr>
                <xdr:cNvSpPr/>
              </xdr:nvSpPr>
              <xdr:spPr>
                <a:xfrm>
                  <a:off x="14702299" y="1399401"/>
                  <a:ext cx="1628468" cy="373161"/>
                </a:xfrm>
                <a:prstGeom prst="rect">
                  <a:avLst/>
                </a:prstGeom>
                <a:grpFill/>
                <a:ln>
                  <a:noFill/>
                </a:ln>
              </xdr:spPr>
              <xdr:txBody>
                <a:bodyPr wrap="square" lIns="91440" tIns="45720" rIns="91440" bIns="45720">
                  <a:spAutoFit/>
                </a:bodyPr>
                <a:lstStyle/>
                <a:p>
                  <a:pPr algn="ctr"/>
                  <a:r>
                    <a:rPr lang="en-US" sz="1600" b="1" u="none" cap="none" spc="0">
                      <a:ln w="0"/>
                      <a:solidFill>
                        <a:schemeClr val="bg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Tested</a:t>
                  </a:r>
                </a:p>
              </xdr:txBody>
            </xdr:sp>
          </xdr:grpSp>
          <xdr:sp macro="" textlink="Month_with_state_pivot!$C$29">
            <xdr:nvSpPr>
              <xdr:cNvPr id="76" name="Rectangle 75">
                <a:extLst>
                  <a:ext uri="{FF2B5EF4-FFF2-40B4-BE49-F238E27FC236}">
                    <a16:creationId xmlns:a16="http://schemas.microsoft.com/office/drawing/2014/main" id="{00000000-0008-0000-1400-00004C000000}"/>
                  </a:ext>
                </a:extLst>
              </xdr:cNvPr>
              <xdr:cNvSpPr/>
            </xdr:nvSpPr>
            <xdr:spPr>
              <a:xfrm>
                <a:off x="14383700" y="1858433"/>
                <a:ext cx="1638357" cy="500763"/>
              </a:xfrm>
              <a:prstGeom prst="rect">
                <a:avLst/>
              </a:prstGeom>
              <a:grpFill/>
              <a:ln>
                <a:noFill/>
              </a:ln>
            </xdr:spPr>
            <xdr:txBody>
              <a:bodyPr wrap="square" lIns="91440" tIns="45720" rIns="91440" bIns="45720">
                <a:noAutofit/>
              </a:bodyPr>
              <a:lstStyle/>
              <a:p>
                <a:pPr algn="ctr"/>
                <a:fld id="{5F437B7A-D12D-457B-9F48-CE2D1A3DEC83}" type="TxLink">
                  <a:rPr lang="en-US" sz="2800" b="1" i="0" u="none" strike="noStrike" cap="none" spc="0">
                    <a:ln w="9525">
                      <a:solidFill>
                        <a:schemeClr val="bg1"/>
                      </a:solidFill>
                      <a:prstDash val="solid"/>
                    </a:ln>
                    <a:solidFill>
                      <a:schemeClr val="bg1"/>
                    </a:solidFill>
                    <a:effectLst>
                      <a:outerShdw blurRad="12700" dist="38100" dir="2700000" algn="tl" rotWithShape="0">
                        <a:schemeClr val="bg1">
                          <a:lumMod val="50000"/>
                        </a:schemeClr>
                      </a:outerShdw>
                    </a:effectLst>
                    <a:latin typeface="Calibri"/>
                    <a:cs typeface="Calibri"/>
                  </a:rPr>
                  <a:pPr algn="ctr"/>
                  <a:t>1.15M</a:t>
                </a:fld>
                <a:endParaRPr lang="en-US" sz="2800" b="1" cap="none" spc="0">
                  <a:ln w="9525">
                    <a:solidFill>
                      <a:schemeClr val="bg1"/>
                    </a:solidFill>
                    <a:prstDash val="solid"/>
                  </a:ln>
                  <a:solidFill>
                    <a:schemeClr val="bg1"/>
                  </a:solidFill>
                  <a:effectLst>
                    <a:outerShdw blurRad="12700" dist="38100" dir="2700000" algn="tl" rotWithShape="0">
                      <a:schemeClr val="bg1">
                        <a:lumMod val="50000"/>
                      </a:schemeClr>
                    </a:outerShdw>
                  </a:effectLst>
                </a:endParaRPr>
              </a:p>
            </xdr:txBody>
          </xdr:sp>
        </xdr:grpSp>
      </xdr:grpSp>
      <xdr:grpSp>
        <xdr:nvGrpSpPr>
          <xdr:cNvPr id="54" name="Group 53">
            <a:extLst>
              <a:ext uri="{FF2B5EF4-FFF2-40B4-BE49-F238E27FC236}">
                <a16:creationId xmlns:a16="http://schemas.microsoft.com/office/drawing/2014/main" id="{00000000-0008-0000-1400-000036000000}"/>
              </a:ext>
            </a:extLst>
          </xdr:cNvPr>
          <xdr:cNvGrpSpPr/>
        </xdr:nvGrpSpPr>
        <xdr:grpSpPr>
          <a:xfrm>
            <a:off x="14788980" y="2896627"/>
            <a:ext cx="1992126" cy="995773"/>
            <a:chOff x="15500196" y="2927195"/>
            <a:chExt cx="2077472" cy="1008000"/>
          </a:xfrm>
        </xdr:grpSpPr>
        <xdr:sp macro="" textlink="">
          <xdr:nvSpPr>
            <xdr:cNvPr id="20" name="Rectangle: Rounded Corners 19">
              <a:extLst>
                <a:ext uri="{FF2B5EF4-FFF2-40B4-BE49-F238E27FC236}">
                  <a16:creationId xmlns:a16="http://schemas.microsoft.com/office/drawing/2014/main" id="{00000000-0008-0000-1400-000014000000}"/>
                </a:ext>
              </a:extLst>
            </xdr:cNvPr>
            <xdr:cNvSpPr/>
          </xdr:nvSpPr>
          <xdr:spPr>
            <a:xfrm>
              <a:off x="15500196" y="2927195"/>
              <a:ext cx="2077472" cy="1008000"/>
            </a:xfrm>
            <a:prstGeom prst="roundRect">
              <a:avLst/>
            </a:prstGeom>
            <a:gradFill>
              <a:gsLst>
                <a:gs pos="9000">
                  <a:srgbClr val="002060">
                    <a:alpha val="50000"/>
                    <a:lumMod val="82000"/>
                  </a:srgbClr>
                </a:gs>
                <a:gs pos="100000">
                  <a:srgbClr val="D00F91"/>
                </a:gs>
              </a:gsLst>
              <a:lin ang="13500000" scaled="1"/>
            </a:gradFill>
            <a:ln>
              <a:gradFill flip="none" rotWithShape="1">
                <a:gsLst>
                  <a:gs pos="32000">
                    <a:schemeClr val="accent1">
                      <a:lumMod val="50000"/>
                    </a:schemeClr>
                  </a:gs>
                  <a:gs pos="62000">
                    <a:schemeClr val="accent1">
                      <a:lumMod val="45000"/>
                      <a:lumOff val="55000"/>
                    </a:schemeClr>
                  </a:gs>
                  <a:gs pos="83000">
                    <a:schemeClr val="accent1">
                      <a:lumMod val="45000"/>
                      <a:lumOff val="55000"/>
                    </a:schemeClr>
                  </a:gs>
                  <a:gs pos="100000">
                    <a:schemeClr val="accent1">
                      <a:lumMod val="30000"/>
                      <a:lumOff val="70000"/>
                    </a:schemeClr>
                  </a:gs>
                </a:gsLst>
                <a:lin ang="13500000" scaled="1"/>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400" b="1">
                <a:solidFill>
                  <a:schemeClr val="accent6">
                    <a:lumMod val="60000"/>
                    <a:lumOff val="40000"/>
                  </a:schemeClr>
                </a:solidFill>
                <a:latin typeface="Times New Roman" panose="02020603050405020304" pitchFamily="18" charset="0"/>
                <a:cs typeface="Times New Roman" panose="02020603050405020304" pitchFamily="18" charset="0"/>
              </a:endParaRPr>
            </a:p>
          </xdr:txBody>
        </xdr:sp>
        <xdr:grpSp>
          <xdr:nvGrpSpPr>
            <xdr:cNvPr id="13" name="Group 12">
              <a:extLst>
                <a:ext uri="{FF2B5EF4-FFF2-40B4-BE49-F238E27FC236}">
                  <a16:creationId xmlns:a16="http://schemas.microsoft.com/office/drawing/2014/main" id="{00000000-0008-0000-1400-00000D000000}"/>
                </a:ext>
              </a:extLst>
            </xdr:cNvPr>
            <xdr:cNvGrpSpPr/>
          </xdr:nvGrpSpPr>
          <xdr:grpSpPr>
            <a:xfrm>
              <a:off x="15707804" y="3070489"/>
              <a:ext cx="1703476" cy="718323"/>
              <a:chOff x="14378951" y="2717367"/>
              <a:chExt cx="1703476" cy="718323"/>
            </a:xfrm>
            <a:noFill/>
          </xdr:grpSpPr>
          <xdr:grpSp>
            <xdr:nvGrpSpPr>
              <xdr:cNvPr id="39" name="Group 38">
                <a:extLst>
                  <a:ext uri="{FF2B5EF4-FFF2-40B4-BE49-F238E27FC236}">
                    <a16:creationId xmlns:a16="http://schemas.microsoft.com/office/drawing/2014/main" id="{00000000-0008-0000-1400-000027000000}"/>
                  </a:ext>
                </a:extLst>
              </xdr:cNvPr>
              <xdr:cNvGrpSpPr/>
            </xdr:nvGrpSpPr>
            <xdr:grpSpPr>
              <a:xfrm>
                <a:off x="14378951" y="2749260"/>
                <a:ext cx="1703476" cy="686430"/>
                <a:chOff x="14658668" y="967863"/>
                <a:chExt cx="1736007" cy="810014"/>
              </a:xfrm>
              <a:grpFill/>
            </xdr:grpSpPr>
            <xdr:sp macro="" textlink="">
              <xdr:nvSpPr>
                <xdr:cNvPr id="40" name="Rectangle: Rounded Corners 39">
                  <a:extLst>
                    <a:ext uri="{FF2B5EF4-FFF2-40B4-BE49-F238E27FC236}">
                      <a16:creationId xmlns:a16="http://schemas.microsoft.com/office/drawing/2014/main" id="{00000000-0008-0000-1400-000028000000}"/>
                    </a:ext>
                  </a:extLst>
                </xdr:cNvPr>
                <xdr:cNvSpPr/>
              </xdr:nvSpPr>
              <xdr:spPr>
                <a:xfrm>
                  <a:off x="14658668" y="967863"/>
                  <a:ext cx="1736007" cy="752782"/>
                </a:xfrm>
                <a:prstGeom prst="roundRect">
                  <a:avLst/>
                </a:prstGeom>
                <a:grp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chemeClr val="bg1"/>
                    </a:solidFill>
                  </a:endParaRPr>
                </a:p>
              </xdr:txBody>
            </xdr:sp>
            <xdr:sp macro="" textlink="">
              <xdr:nvSpPr>
                <xdr:cNvPr id="41" name="Rectangle 40">
                  <a:extLst>
                    <a:ext uri="{FF2B5EF4-FFF2-40B4-BE49-F238E27FC236}">
                      <a16:creationId xmlns:a16="http://schemas.microsoft.com/office/drawing/2014/main" id="{00000000-0008-0000-1400-000029000000}"/>
                    </a:ext>
                  </a:extLst>
                </xdr:cNvPr>
                <xdr:cNvSpPr/>
              </xdr:nvSpPr>
              <xdr:spPr>
                <a:xfrm>
                  <a:off x="14702299" y="1399401"/>
                  <a:ext cx="1628468" cy="378476"/>
                </a:xfrm>
                <a:prstGeom prst="rect">
                  <a:avLst/>
                </a:prstGeom>
                <a:grpFill/>
                <a:ln>
                  <a:noFill/>
                </a:ln>
              </xdr:spPr>
              <xdr:txBody>
                <a:bodyPr wrap="square" lIns="91440" tIns="45720" rIns="91440" bIns="45720">
                  <a:spAutoFit/>
                </a:bodyPr>
                <a:lstStyle/>
                <a:p>
                  <a:pPr algn="ctr"/>
                  <a:r>
                    <a:rPr lang="en-US" sz="1600" b="1" u="none" cap="none" spc="0">
                      <a:ln w="0"/>
                      <a:solidFill>
                        <a:schemeClr val="bg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Confirmed</a:t>
                  </a:r>
                </a:p>
              </xdr:txBody>
            </xdr:sp>
          </xdr:grpSp>
          <xdr:sp macro="" textlink="Month_with_state_pivot!$D$29">
            <xdr:nvSpPr>
              <xdr:cNvPr id="77" name="Rectangle 76">
                <a:extLst>
                  <a:ext uri="{FF2B5EF4-FFF2-40B4-BE49-F238E27FC236}">
                    <a16:creationId xmlns:a16="http://schemas.microsoft.com/office/drawing/2014/main" id="{00000000-0008-0000-1400-00004D000000}"/>
                  </a:ext>
                </a:extLst>
              </xdr:cNvPr>
              <xdr:cNvSpPr/>
            </xdr:nvSpPr>
            <xdr:spPr>
              <a:xfrm>
                <a:off x="14403664" y="2717367"/>
                <a:ext cx="1623092" cy="500763"/>
              </a:xfrm>
              <a:prstGeom prst="rect">
                <a:avLst/>
              </a:prstGeom>
              <a:grpFill/>
              <a:ln>
                <a:noFill/>
              </a:ln>
            </xdr:spPr>
            <xdr:txBody>
              <a:bodyPr wrap="square" lIns="91440" tIns="45720" rIns="91440" bIns="45720">
                <a:noAutofit/>
              </a:bodyPr>
              <a:lstStyle/>
              <a:p>
                <a:pPr algn="ctr"/>
                <a:fld id="{E5FC9313-B680-4277-BA81-A6D313FBD061}" type="TxLink">
                  <a:rPr lang="en-US" sz="3200" b="1" i="0" u="none" strike="noStrike" cap="none" spc="0">
                    <a:ln w="9525">
                      <a:solidFill>
                        <a:schemeClr val="bg1"/>
                      </a:solidFill>
                      <a:prstDash val="solid"/>
                    </a:ln>
                    <a:solidFill>
                      <a:schemeClr val="bg1"/>
                    </a:solidFill>
                    <a:effectLst>
                      <a:outerShdw blurRad="12700" dist="38100" dir="2700000" algn="tl" rotWithShape="0">
                        <a:schemeClr val="bg1">
                          <a:lumMod val="50000"/>
                        </a:schemeClr>
                      </a:outerShdw>
                    </a:effectLst>
                    <a:latin typeface="Calibri"/>
                    <a:cs typeface="Calibri"/>
                  </a:rPr>
                  <a:pPr algn="ctr"/>
                  <a:t>0.08M</a:t>
                </a:fld>
                <a:endParaRPr lang="en-US" sz="3200" b="1" cap="none" spc="0">
                  <a:ln w="9525">
                    <a:solidFill>
                      <a:schemeClr val="bg1"/>
                    </a:solidFill>
                    <a:prstDash val="solid"/>
                  </a:ln>
                  <a:solidFill>
                    <a:schemeClr val="bg1"/>
                  </a:solidFill>
                  <a:effectLst>
                    <a:outerShdw blurRad="12700" dist="38100" dir="2700000" algn="tl" rotWithShape="0">
                      <a:schemeClr val="bg1">
                        <a:lumMod val="50000"/>
                      </a:schemeClr>
                    </a:outerShdw>
                  </a:effectLst>
                </a:endParaRPr>
              </a:p>
            </xdr:txBody>
          </xdr:sp>
        </xdr:grpSp>
      </xdr:grpSp>
      <xdr:grpSp>
        <xdr:nvGrpSpPr>
          <xdr:cNvPr id="56" name="Group 55">
            <a:extLst>
              <a:ext uri="{FF2B5EF4-FFF2-40B4-BE49-F238E27FC236}">
                <a16:creationId xmlns:a16="http://schemas.microsoft.com/office/drawing/2014/main" id="{00000000-0008-0000-1400-000038000000}"/>
              </a:ext>
            </a:extLst>
          </xdr:cNvPr>
          <xdr:cNvGrpSpPr/>
        </xdr:nvGrpSpPr>
        <xdr:grpSpPr>
          <a:xfrm>
            <a:off x="14788980" y="3925181"/>
            <a:ext cx="1992126" cy="997811"/>
            <a:chOff x="15500196" y="3967976"/>
            <a:chExt cx="2077472" cy="1008000"/>
          </a:xfrm>
        </xdr:grpSpPr>
        <xdr:sp macro="" textlink="">
          <xdr:nvSpPr>
            <xdr:cNvPr id="21" name="Rectangle: Rounded Corners 20">
              <a:extLst>
                <a:ext uri="{FF2B5EF4-FFF2-40B4-BE49-F238E27FC236}">
                  <a16:creationId xmlns:a16="http://schemas.microsoft.com/office/drawing/2014/main" id="{00000000-0008-0000-1400-000015000000}"/>
                </a:ext>
              </a:extLst>
            </xdr:cNvPr>
            <xdr:cNvSpPr/>
          </xdr:nvSpPr>
          <xdr:spPr>
            <a:xfrm>
              <a:off x="15500196" y="3967976"/>
              <a:ext cx="2077472" cy="1008000"/>
            </a:xfrm>
            <a:prstGeom prst="roundRect">
              <a:avLst/>
            </a:prstGeom>
            <a:gradFill>
              <a:gsLst>
                <a:gs pos="9000">
                  <a:srgbClr val="002060">
                    <a:alpha val="50000"/>
                    <a:lumMod val="82000"/>
                  </a:srgbClr>
                </a:gs>
                <a:gs pos="100000">
                  <a:srgbClr val="D00F91"/>
                </a:gs>
              </a:gsLst>
              <a:lin ang="13500000" scaled="1"/>
            </a:gradFill>
            <a:ln>
              <a:gradFill flip="none" rotWithShape="1">
                <a:gsLst>
                  <a:gs pos="32000">
                    <a:schemeClr val="accent1">
                      <a:lumMod val="50000"/>
                    </a:schemeClr>
                  </a:gs>
                  <a:gs pos="62000">
                    <a:schemeClr val="accent1">
                      <a:lumMod val="45000"/>
                      <a:lumOff val="55000"/>
                    </a:schemeClr>
                  </a:gs>
                  <a:gs pos="83000">
                    <a:schemeClr val="accent1">
                      <a:lumMod val="45000"/>
                      <a:lumOff val="55000"/>
                    </a:schemeClr>
                  </a:gs>
                  <a:gs pos="100000">
                    <a:schemeClr val="accent1">
                      <a:lumMod val="30000"/>
                      <a:lumOff val="70000"/>
                    </a:schemeClr>
                  </a:gs>
                </a:gsLst>
                <a:lin ang="13500000" scaled="1"/>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400" b="1">
                <a:solidFill>
                  <a:schemeClr val="accent6">
                    <a:lumMod val="60000"/>
                    <a:lumOff val="40000"/>
                  </a:schemeClr>
                </a:solidFill>
                <a:latin typeface="Times New Roman" panose="02020603050405020304" pitchFamily="18" charset="0"/>
                <a:cs typeface="Times New Roman" panose="02020603050405020304" pitchFamily="18" charset="0"/>
              </a:endParaRPr>
            </a:p>
          </xdr:txBody>
        </xdr:sp>
        <xdr:grpSp>
          <xdr:nvGrpSpPr>
            <xdr:cNvPr id="14" name="Group 13">
              <a:extLst>
                <a:ext uri="{FF2B5EF4-FFF2-40B4-BE49-F238E27FC236}">
                  <a16:creationId xmlns:a16="http://schemas.microsoft.com/office/drawing/2014/main" id="{00000000-0008-0000-1400-00000E000000}"/>
                </a:ext>
              </a:extLst>
            </xdr:cNvPr>
            <xdr:cNvGrpSpPr/>
          </xdr:nvGrpSpPr>
          <xdr:grpSpPr>
            <a:xfrm>
              <a:off x="15740412" y="4120009"/>
              <a:ext cx="1703476" cy="748196"/>
              <a:chOff x="14383681" y="3543863"/>
              <a:chExt cx="1703476" cy="748196"/>
            </a:xfrm>
            <a:noFill/>
          </xdr:grpSpPr>
          <xdr:grpSp>
            <xdr:nvGrpSpPr>
              <xdr:cNvPr id="30" name="Group 29">
                <a:extLst>
                  <a:ext uri="{FF2B5EF4-FFF2-40B4-BE49-F238E27FC236}">
                    <a16:creationId xmlns:a16="http://schemas.microsoft.com/office/drawing/2014/main" id="{00000000-0008-0000-1400-00001E000000}"/>
                  </a:ext>
                </a:extLst>
              </xdr:cNvPr>
              <xdr:cNvGrpSpPr/>
            </xdr:nvGrpSpPr>
            <xdr:grpSpPr>
              <a:xfrm>
                <a:off x="14383681" y="3605371"/>
                <a:ext cx="1703476" cy="686688"/>
                <a:chOff x="14658668" y="967863"/>
                <a:chExt cx="1736007" cy="808300"/>
              </a:xfrm>
              <a:grpFill/>
            </xdr:grpSpPr>
            <xdr:sp macro="" textlink="">
              <xdr:nvSpPr>
                <xdr:cNvPr id="31" name="Rectangle: Rounded Corners 30">
                  <a:extLst>
                    <a:ext uri="{FF2B5EF4-FFF2-40B4-BE49-F238E27FC236}">
                      <a16:creationId xmlns:a16="http://schemas.microsoft.com/office/drawing/2014/main" id="{00000000-0008-0000-1400-00001F000000}"/>
                    </a:ext>
                  </a:extLst>
                </xdr:cNvPr>
                <xdr:cNvSpPr/>
              </xdr:nvSpPr>
              <xdr:spPr>
                <a:xfrm>
                  <a:off x="14658668" y="967863"/>
                  <a:ext cx="1736007" cy="752782"/>
                </a:xfrm>
                <a:prstGeom prst="roundRect">
                  <a:avLst/>
                </a:prstGeom>
                <a:grp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chemeClr val="bg1"/>
                    </a:solidFill>
                  </a:endParaRPr>
                </a:p>
              </xdr:txBody>
            </xdr:sp>
            <xdr:sp macro="" textlink="">
              <xdr:nvSpPr>
                <xdr:cNvPr id="32" name="Rectangle 31">
                  <a:extLst>
                    <a:ext uri="{FF2B5EF4-FFF2-40B4-BE49-F238E27FC236}">
                      <a16:creationId xmlns:a16="http://schemas.microsoft.com/office/drawing/2014/main" id="{00000000-0008-0000-1400-000020000000}"/>
                    </a:ext>
                  </a:extLst>
                </xdr:cNvPr>
                <xdr:cNvSpPr/>
              </xdr:nvSpPr>
              <xdr:spPr>
                <a:xfrm>
                  <a:off x="14702299" y="1399402"/>
                  <a:ext cx="1628468" cy="376761"/>
                </a:xfrm>
                <a:prstGeom prst="rect">
                  <a:avLst/>
                </a:prstGeom>
                <a:grpFill/>
                <a:ln>
                  <a:noFill/>
                </a:ln>
              </xdr:spPr>
              <xdr:txBody>
                <a:bodyPr wrap="square" lIns="91440" tIns="45720" rIns="91440" bIns="45720">
                  <a:spAutoFit/>
                </a:bodyPr>
                <a:lstStyle/>
                <a:p>
                  <a:pPr algn="ctr"/>
                  <a:r>
                    <a:rPr lang="en-US" sz="1600" b="1" u="none" cap="none" spc="0">
                      <a:ln w="0"/>
                      <a:solidFill>
                        <a:schemeClr val="bg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Recovered</a:t>
                  </a:r>
                </a:p>
              </xdr:txBody>
            </xdr:sp>
          </xdr:grpSp>
          <xdr:sp macro="" textlink="Month_with_state_pivot!$E$29">
            <xdr:nvSpPr>
              <xdr:cNvPr id="80" name="Rectangle 79">
                <a:extLst>
                  <a:ext uri="{FF2B5EF4-FFF2-40B4-BE49-F238E27FC236}">
                    <a16:creationId xmlns:a16="http://schemas.microsoft.com/office/drawing/2014/main" id="{00000000-0008-0000-1400-000050000000}"/>
                  </a:ext>
                </a:extLst>
              </xdr:cNvPr>
              <xdr:cNvSpPr/>
            </xdr:nvSpPr>
            <xdr:spPr>
              <a:xfrm>
                <a:off x="14491865" y="3543863"/>
                <a:ext cx="1530193" cy="500763"/>
              </a:xfrm>
              <a:prstGeom prst="rect">
                <a:avLst/>
              </a:prstGeom>
              <a:grpFill/>
              <a:ln>
                <a:noFill/>
              </a:ln>
            </xdr:spPr>
            <xdr:txBody>
              <a:bodyPr wrap="square" lIns="91440" tIns="45720" rIns="91440" bIns="45720">
                <a:noAutofit/>
              </a:bodyPr>
              <a:lstStyle/>
              <a:p>
                <a:pPr algn="ctr"/>
                <a:fld id="{515DC7DC-6ADE-4601-8EAA-B713F9EAEE07}" type="TxLink">
                  <a:rPr lang="en-US" sz="2800" b="1" i="0" u="none" strike="noStrike" cap="none" spc="0">
                    <a:ln w="9525">
                      <a:solidFill>
                        <a:schemeClr val="bg1"/>
                      </a:solidFill>
                      <a:prstDash val="solid"/>
                    </a:ln>
                    <a:solidFill>
                      <a:schemeClr val="bg1"/>
                    </a:solidFill>
                    <a:effectLst>
                      <a:outerShdw blurRad="12700" dist="38100" dir="2700000" algn="tl" rotWithShape="0">
                        <a:schemeClr val="bg1">
                          <a:lumMod val="50000"/>
                        </a:schemeClr>
                      </a:outerShdw>
                    </a:effectLst>
                    <a:latin typeface="Calibri"/>
                    <a:cs typeface="Calibri"/>
                  </a:rPr>
                  <a:pPr algn="ctr"/>
                  <a:t>0.08M</a:t>
                </a:fld>
                <a:endParaRPr lang="en-US" sz="2800" b="1" cap="none" spc="0">
                  <a:ln w="9525">
                    <a:solidFill>
                      <a:schemeClr val="bg1"/>
                    </a:solidFill>
                    <a:prstDash val="solid"/>
                  </a:ln>
                  <a:solidFill>
                    <a:schemeClr val="bg1"/>
                  </a:solidFill>
                  <a:effectLst>
                    <a:outerShdw blurRad="12700" dist="38100" dir="2700000" algn="tl" rotWithShape="0">
                      <a:schemeClr val="bg1">
                        <a:lumMod val="50000"/>
                      </a:schemeClr>
                    </a:outerShdw>
                  </a:effectLst>
                </a:endParaRPr>
              </a:p>
            </xdr:txBody>
          </xdr:sp>
        </xdr:grpSp>
      </xdr:grpSp>
      <xdr:grpSp>
        <xdr:nvGrpSpPr>
          <xdr:cNvPr id="57" name="Group 56">
            <a:extLst>
              <a:ext uri="{FF2B5EF4-FFF2-40B4-BE49-F238E27FC236}">
                <a16:creationId xmlns:a16="http://schemas.microsoft.com/office/drawing/2014/main" id="{00000000-0008-0000-1400-000039000000}"/>
              </a:ext>
            </a:extLst>
          </xdr:cNvPr>
          <xdr:cNvGrpSpPr/>
        </xdr:nvGrpSpPr>
        <xdr:grpSpPr>
          <a:xfrm>
            <a:off x="14788980" y="4937187"/>
            <a:ext cx="1992126" cy="995772"/>
            <a:chOff x="15500196" y="4990171"/>
            <a:chExt cx="2077472" cy="1008000"/>
          </a:xfrm>
        </xdr:grpSpPr>
        <xdr:sp macro="" textlink="">
          <xdr:nvSpPr>
            <xdr:cNvPr id="22" name="Rectangle: Rounded Corners 21">
              <a:extLst>
                <a:ext uri="{FF2B5EF4-FFF2-40B4-BE49-F238E27FC236}">
                  <a16:creationId xmlns:a16="http://schemas.microsoft.com/office/drawing/2014/main" id="{00000000-0008-0000-1400-000016000000}"/>
                </a:ext>
              </a:extLst>
            </xdr:cNvPr>
            <xdr:cNvSpPr/>
          </xdr:nvSpPr>
          <xdr:spPr>
            <a:xfrm>
              <a:off x="15500196" y="4990171"/>
              <a:ext cx="2077472" cy="1008000"/>
            </a:xfrm>
            <a:prstGeom prst="roundRect">
              <a:avLst/>
            </a:prstGeom>
            <a:gradFill>
              <a:gsLst>
                <a:gs pos="9000">
                  <a:srgbClr val="002060">
                    <a:alpha val="50000"/>
                    <a:lumMod val="82000"/>
                  </a:srgbClr>
                </a:gs>
                <a:gs pos="100000">
                  <a:srgbClr val="D00F91"/>
                </a:gs>
              </a:gsLst>
              <a:lin ang="13500000" scaled="1"/>
            </a:gradFill>
            <a:ln>
              <a:gradFill flip="none" rotWithShape="1">
                <a:gsLst>
                  <a:gs pos="32000">
                    <a:schemeClr val="accent1">
                      <a:lumMod val="50000"/>
                    </a:schemeClr>
                  </a:gs>
                  <a:gs pos="62000">
                    <a:schemeClr val="accent1">
                      <a:lumMod val="45000"/>
                      <a:lumOff val="55000"/>
                    </a:schemeClr>
                  </a:gs>
                  <a:gs pos="83000">
                    <a:schemeClr val="accent1">
                      <a:lumMod val="45000"/>
                      <a:lumOff val="55000"/>
                    </a:schemeClr>
                  </a:gs>
                  <a:gs pos="100000">
                    <a:schemeClr val="accent1">
                      <a:lumMod val="30000"/>
                      <a:lumOff val="70000"/>
                    </a:schemeClr>
                  </a:gs>
                </a:gsLst>
                <a:lin ang="13500000" scaled="1"/>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400" b="1">
                <a:solidFill>
                  <a:schemeClr val="accent6">
                    <a:lumMod val="60000"/>
                    <a:lumOff val="40000"/>
                  </a:schemeClr>
                </a:solidFill>
                <a:latin typeface="Times New Roman" panose="02020603050405020304" pitchFamily="18" charset="0"/>
                <a:cs typeface="Times New Roman" panose="02020603050405020304" pitchFamily="18" charset="0"/>
              </a:endParaRPr>
            </a:p>
          </xdr:txBody>
        </xdr:sp>
        <xdr:grpSp>
          <xdr:nvGrpSpPr>
            <xdr:cNvPr id="15" name="Group 14">
              <a:extLst>
                <a:ext uri="{FF2B5EF4-FFF2-40B4-BE49-F238E27FC236}">
                  <a16:creationId xmlns:a16="http://schemas.microsoft.com/office/drawing/2014/main" id="{00000000-0008-0000-1400-00000F000000}"/>
                </a:ext>
              </a:extLst>
            </xdr:cNvPr>
            <xdr:cNvGrpSpPr/>
          </xdr:nvGrpSpPr>
          <xdr:grpSpPr>
            <a:xfrm>
              <a:off x="15684656" y="5166483"/>
              <a:ext cx="1703476" cy="713869"/>
              <a:chOff x="14383681" y="4460239"/>
              <a:chExt cx="1703476" cy="713869"/>
            </a:xfrm>
            <a:noFill/>
          </xdr:grpSpPr>
          <xdr:grpSp>
            <xdr:nvGrpSpPr>
              <xdr:cNvPr id="42" name="Group 41">
                <a:extLst>
                  <a:ext uri="{FF2B5EF4-FFF2-40B4-BE49-F238E27FC236}">
                    <a16:creationId xmlns:a16="http://schemas.microsoft.com/office/drawing/2014/main" id="{00000000-0008-0000-1400-00002A000000}"/>
                  </a:ext>
                </a:extLst>
              </xdr:cNvPr>
              <xdr:cNvGrpSpPr/>
            </xdr:nvGrpSpPr>
            <xdr:grpSpPr>
              <a:xfrm>
                <a:off x="14383681" y="4483227"/>
                <a:ext cx="1703476" cy="690881"/>
                <a:chOff x="14658668" y="967863"/>
                <a:chExt cx="1736007" cy="805462"/>
              </a:xfrm>
              <a:grpFill/>
            </xdr:grpSpPr>
            <xdr:sp macro="" textlink="">
              <xdr:nvSpPr>
                <xdr:cNvPr id="43" name="Rectangle: Rounded Corners 42">
                  <a:extLst>
                    <a:ext uri="{FF2B5EF4-FFF2-40B4-BE49-F238E27FC236}">
                      <a16:creationId xmlns:a16="http://schemas.microsoft.com/office/drawing/2014/main" id="{00000000-0008-0000-1400-00002B000000}"/>
                    </a:ext>
                  </a:extLst>
                </xdr:cNvPr>
                <xdr:cNvSpPr/>
              </xdr:nvSpPr>
              <xdr:spPr>
                <a:xfrm>
                  <a:off x="14658668" y="967863"/>
                  <a:ext cx="1736007" cy="752782"/>
                </a:xfrm>
                <a:prstGeom prst="roundRect">
                  <a:avLst/>
                </a:prstGeom>
                <a:grp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chemeClr val="bg1"/>
                    </a:solidFill>
                  </a:endParaRPr>
                </a:p>
              </xdr:txBody>
            </xdr:sp>
            <xdr:sp macro="" textlink="">
              <xdr:nvSpPr>
                <xdr:cNvPr id="44" name="Rectangle 43">
                  <a:extLst>
                    <a:ext uri="{FF2B5EF4-FFF2-40B4-BE49-F238E27FC236}">
                      <a16:creationId xmlns:a16="http://schemas.microsoft.com/office/drawing/2014/main" id="{00000000-0008-0000-1400-00002C000000}"/>
                    </a:ext>
                  </a:extLst>
                </xdr:cNvPr>
                <xdr:cNvSpPr/>
              </xdr:nvSpPr>
              <xdr:spPr>
                <a:xfrm>
                  <a:off x="14702299" y="1399401"/>
                  <a:ext cx="1628468" cy="373924"/>
                </a:xfrm>
                <a:prstGeom prst="rect">
                  <a:avLst/>
                </a:prstGeom>
                <a:grpFill/>
                <a:ln>
                  <a:noFill/>
                </a:ln>
              </xdr:spPr>
              <xdr:txBody>
                <a:bodyPr wrap="square" lIns="91440" tIns="45720" rIns="91440" bIns="45720">
                  <a:spAutoFit/>
                </a:bodyPr>
                <a:lstStyle/>
                <a:p>
                  <a:pPr algn="ctr"/>
                  <a:r>
                    <a:rPr lang="en-US" sz="1600" b="1" u="none" cap="none" spc="0">
                      <a:ln w="0"/>
                      <a:solidFill>
                        <a:schemeClr val="bg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Deceased</a:t>
                  </a:r>
                </a:p>
              </xdr:txBody>
            </xdr:sp>
          </xdr:grpSp>
          <xdr:sp macro="" textlink="Month_with_state_pivot!$F$29">
            <xdr:nvSpPr>
              <xdr:cNvPr id="81" name="Rectangle 80">
                <a:extLst>
                  <a:ext uri="{FF2B5EF4-FFF2-40B4-BE49-F238E27FC236}">
                    <a16:creationId xmlns:a16="http://schemas.microsoft.com/office/drawing/2014/main" id="{00000000-0008-0000-1400-000051000000}"/>
                  </a:ext>
                </a:extLst>
              </xdr:cNvPr>
              <xdr:cNvSpPr/>
            </xdr:nvSpPr>
            <xdr:spPr>
              <a:xfrm>
                <a:off x="14466361" y="4460239"/>
                <a:ext cx="1530193" cy="500763"/>
              </a:xfrm>
              <a:prstGeom prst="rect">
                <a:avLst/>
              </a:prstGeom>
              <a:grpFill/>
              <a:ln>
                <a:noFill/>
              </a:ln>
            </xdr:spPr>
            <xdr:txBody>
              <a:bodyPr wrap="square" lIns="91440" tIns="45720" rIns="91440" bIns="45720">
                <a:noAutofit/>
              </a:bodyPr>
              <a:lstStyle/>
              <a:p>
                <a:pPr algn="ctr"/>
                <a:fld id="{76B80541-3E9C-46E7-AC03-F2CB96C32B0A}" type="TxLink">
                  <a:rPr lang="en-US" sz="2800" b="1" i="0" u="none" strike="noStrike" cap="none" spc="0">
                    <a:ln w="9525">
                      <a:solidFill>
                        <a:schemeClr val="bg1"/>
                      </a:solidFill>
                      <a:prstDash val="solid"/>
                    </a:ln>
                    <a:solidFill>
                      <a:schemeClr val="bg1"/>
                    </a:solidFill>
                    <a:effectLst>
                      <a:outerShdw blurRad="12700" dist="38100" dir="2700000" algn="tl" rotWithShape="0">
                        <a:schemeClr val="bg1">
                          <a:lumMod val="50000"/>
                        </a:schemeClr>
                      </a:outerShdw>
                    </a:effectLst>
                    <a:latin typeface="Calibri"/>
                    <a:cs typeface="Calibri"/>
                  </a:rPr>
                  <a:pPr algn="ctr"/>
                  <a:t>1.45K</a:t>
                </a:fld>
                <a:endParaRPr lang="en-US" sz="2800" b="1" cap="none" spc="0">
                  <a:ln w="9525">
                    <a:solidFill>
                      <a:schemeClr val="bg1"/>
                    </a:solidFill>
                    <a:prstDash val="solid"/>
                  </a:ln>
                  <a:solidFill>
                    <a:schemeClr val="bg1"/>
                  </a:solidFill>
                  <a:effectLst>
                    <a:outerShdw blurRad="12700" dist="38100" dir="2700000" algn="tl" rotWithShape="0">
                      <a:schemeClr val="bg1">
                        <a:lumMod val="50000"/>
                      </a:schemeClr>
                    </a:outerShdw>
                  </a:effectLst>
                </a:endParaRPr>
              </a:p>
            </xdr:txBody>
          </xdr:sp>
        </xdr:grpSp>
      </xdr:grpSp>
      <xdr:grpSp>
        <xdr:nvGrpSpPr>
          <xdr:cNvPr id="58" name="Group 57">
            <a:extLst>
              <a:ext uri="{FF2B5EF4-FFF2-40B4-BE49-F238E27FC236}">
                <a16:creationId xmlns:a16="http://schemas.microsoft.com/office/drawing/2014/main" id="{00000000-0008-0000-1400-00003A000000}"/>
              </a:ext>
            </a:extLst>
          </xdr:cNvPr>
          <xdr:cNvGrpSpPr/>
        </xdr:nvGrpSpPr>
        <xdr:grpSpPr>
          <a:xfrm>
            <a:off x="14954508" y="6088270"/>
            <a:ext cx="1674281" cy="741111"/>
            <a:chOff x="15664924" y="6155514"/>
            <a:chExt cx="1762545" cy="750134"/>
          </a:xfrm>
        </xdr:grpSpPr>
        <xdr:grpSp>
          <xdr:nvGrpSpPr>
            <xdr:cNvPr id="45" name="Group 44">
              <a:extLst>
                <a:ext uri="{FF2B5EF4-FFF2-40B4-BE49-F238E27FC236}">
                  <a16:creationId xmlns:a16="http://schemas.microsoft.com/office/drawing/2014/main" id="{00000000-0008-0000-1400-00002D000000}"/>
                </a:ext>
              </a:extLst>
            </xdr:cNvPr>
            <xdr:cNvGrpSpPr/>
          </xdr:nvGrpSpPr>
          <xdr:grpSpPr>
            <a:xfrm>
              <a:off x="15675727" y="6204182"/>
              <a:ext cx="1751742" cy="701466"/>
              <a:chOff x="14653087" y="967863"/>
              <a:chExt cx="1785194" cy="825696"/>
            </a:xfrm>
            <a:noFill/>
          </xdr:grpSpPr>
          <xdr:sp macro="" textlink="">
            <xdr:nvSpPr>
              <xdr:cNvPr id="46" name="Rectangle: Rounded Corners 45">
                <a:extLst>
                  <a:ext uri="{FF2B5EF4-FFF2-40B4-BE49-F238E27FC236}">
                    <a16:creationId xmlns:a16="http://schemas.microsoft.com/office/drawing/2014/main" id="{00000000-0008-0000-1400-00002E000000}"/>
                  </a:ext>
                </a:extLst>
              </xdr:cNvPr>
              <xdr:cNvSpPr/>
            </xdr:nvSpPr>
            <xdr:spPr>
              <a:xfrm>
                <a:off x="14658668" y="967863"/>
                <a:ext cx="1736007" cy="752782"/>
              </a:xfrm>
              <a:prstGeom prst="roundRect">
                <a:avLst/>
              </a:prstGeom>
              <a:grp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chemeClr val="bg1"/>
                  </a:solidFill>
                </a:endParaRPr>
              </a:p>
            </xdr:txBody>
          </xdr:sp>
          <xdr:sp macro="" textlink="">
            <xdr:nvSpPr>
              <xdr:cNvPr id="47" name="Rectangle 46">
                <a:extLst>
                  <a:ext uri="{FF2B5EF4-FFF2-40B4-BE49-F238E27FC236}">
                    <a16:creationId xmlns:a16="http://schemas.microsoft.com/office/drawing/2014/main" id="{00000000-0008-0000-1400-00002F000000}"/>
                  </a:ext>
                </a:extLst>
              </xdr:cNvPr>
              <xdr:cNvSpPr/>
            </xdr:nvSpPr>
            <xdr:spPr>
              <a:xfrm>
                <a:off x="14653087" y="1399402"/>
                <a:ext cx="1785194" cy="394157"/>
              </a:xfrm>
              <a:prstGeom prst="rect">
                <a:avLst/>
              </a:prstGeom>
              <a:grpFill/>
              <a:ln>
                <a:noFill/>
              </a:ln>
            </xdr:spPr>
            <xdr:txBody>
              <a:bodyPr wrap="square" lIns="91440" tIns="45720" rIns="91440" bIns="45720">
                <a:spAutoFit/>
              </a:bodyPr>
              <a:lstStyle/>
              <a:p>
                <a:pPr algn="ctr"/>
                <a:r>
                  <a:rPr lang="en-US" sz="1600" b="1" u="none" cap="none" spc="0">
                    <a:ln w="0"/>
                    <a:solidFill>
                      <a:schemeClr val="bg1"/>
                    </a:solidFill>
                    <a:effectLst>
                      <a:outerShdw blurRad="38100" dist="19050" dir="2700000" algn="tl" rotWithShape="0">
                        <a:schemeClr val="dk1">
                          <a:alpha val="40000"/>
                        </a:schemeClr>
                      </a:outerShdw>
                    </a:effectLst>
                  </a:rPr>
                  <a:t>Vaccinated (</a:t>
                </a:r>
                <a:r>
                  <a:rPr lang="en-US" sz="1600" b="1" u="none" cap="none" spc="0">
                    <a:ln w="0"/>
                    <a:solidFill>
                      <a:schemeClr val="bg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1st</a:t>
                </a:r>
                <a:r>
                  <a:rPr lang="en-US" sz="1600" b="1" u="none" cap="none" spc="0">
                    <a:ln w="0"/>
                    <a:solidFill>
                      <a:schemeClr val="bg1"/>
                    </a:solidFill>
                    <a:effectLst>
                      <a:outerShdw blurRad="38100" dist="19050" dir="2700000" algn="tl" rotWithShape="0">
                        <a:schemeClr val="dk1">
                          <a:alpha val="40000"/>
                        </a:schemeClr>
                      </a:outerShdw>
                    </a:effectLst>
                  </a:rPr>
                  <a:t>)</a:t>
                </a:r>
              </a:p>
            </xdr:txBody>
          </xdr:sp>
        </xdr:grpSp>
        <xdr:sp macro="" textlink="Month_with_state_pivot!$G$29">
          <xdr:nvSpPr>
            <xdr:cNvPr id="82" name="Rectangle 81">
              <a:extLst>
                <a:ext uri="{FF2B5EF4-FFF2-40B4-BE49-F238E27FC236}">
                  <a16:creationId xmlns:a16="http://schemas.microsoft.com/office/drawing/2014/main" id="{00000000-0008-0000-1400-000052000000}"/>
                </a:ext>
              </a:extLst>
            </xdr:cNvPr>
            <xdr:cNvSpPr/>
          </xdr:nvSpPr>
          <xdr:spPr>
            <a:xfrm>
              <a:off x="15664924" y="6155514"/>
              <a:ext cx="1603644" cy="500763"/>
            </a:xfrm>
            <a:prstGeom prst="rect">
              <a:avLst/>
            </a:prstGeom>
            <a:noFill/>
            <a:ln>
              <a:noFill/>
            </a:ln>
          </xdr:spPr>
          <xdr:txBody>
            <a:bodyPr wrap="square" lIns="91440" tIns="45720" rIns="91440" bIns="45720">
              <a:noAutofit/>
            </a:bodyPr>
            <a:lstStyle/>
            <a:p>
              <a:pPr algn="ctr"/>
              <a:fld id="{DCCDA8AE-DC96-40BB-A156-A9D82D02B384}" type="TxLink">
                <a:rPr lang="en-US" sz="2800" b="1" i="0" u="none" strike="noStrike" cap="none" spc="0">
                  <a:ln w="9525">
                    <a:solidFill>
                      <a:schemeClr val="bg1"/>
                    </a:solidFill>
                    <a:prstDash val="solid"/>
                  </a:ln>
                  <a:solidFill>
                    <a:schemeClr val="bg1"/>
                  </a:solidFill>
                  <a:effectLst>
                    <a:outerShdw blurRad="12700" dist="38100" dir="2700000" algn="tl" rotWithShape="0">
                      <a:schemeClr val="bg1">
                        <a:lumMod val="50000"/>
                      </a:schemeClr>
                    </a:outerShdw>
                  </a:effectLst>
                  <a:latin typeface="Calibri"/>
                  <a:cs typeface="Calibri"/>
                </a:rPr>
                <a:pPr algn="ctr"/>
                <a:t>1.10M</a:t>
              </a:fld>
              <a:endParaRPr lang="en-US" sz="2800" b="1" cap="none" spc="0">
                <a:ln w="9525">
                  <a:solidFill>
                    <a:schemeClr val="bg1"/>
                  </a:solidFill>
                  <a:prstDash val="solid"/>
                </a:ln>
                <a:solidFill>
                  <a:schemeClr val="bg1"/>
                </a:solidFill>
                <a:effectLst>
                  <a:outerShdw blurRad="12700" dist="38100" dir="2700000" algn="tl" rotWithShape="0">
                    <a:schemeClr val="bg1">
                      <a:lumMod val="50000"/>
                    </a:schemeClr>
                  </a:outerShdw>
                </a:effectLst>
              </a:endParaRPr>
            </a:p>
          </xdr:txBody>
        </xdr:sp>
      </xdr:grpSp>
      <xdr:grpSp>
        <xdr:nvGrpSpPr>
          <xdr:cNvPr id="59" name="Group 58">
            <a:extLst>
              <a:ext uri="{FF2B5EF4-FFF2-40B4-BE49-F238E27FC236}">
                <a16:creationId xmlns:a16="http://schemas.microsoft.com/office/drawing/2014/main" id="{00000000-0008-0000-1400-00003B000000}"/>
              </a:ext>
            </a:extLst>
          </xdr:cNvPr>
          <xdr:cNvGrpSpPr/>
        </xdr:nvGrpSpPr>
        <xdr:grpSpPr>
          <a:xfrm>
            <a:off x="14788980" y="6994295"/>
            <a:ext cx="1992126" cy="1067734"/>
            <a:chOff x="15500196" y="7071733"/>
            <a:chExt cx="2077472" cy="1079045"/>
          </a:xfrm>
        </xdr:grpSpPr>
        <xdr:sp macro="" textlink="">
          <xdr:nvSpPr>
            <xdr:cNvPr id="24" name="Rectangle: Rounded Corners 23">
              <a:extLst>
                <a:ext uri="{FF2B5EF4-FFF2-40B4-BE49-F238E27FC236}">
                  <a16:creationId xmlns:a16="http://schemas.microsoft.com/office/drawing/2014/main" id="{00000000-0008-0000-1400-000018000000}"/>
                </a:ext>
              </a:extLst>
            </xdr:cNvPr>
            <xdr:cNvSpPr/>
          </xdr:nvSpPr>
          <xdr:spPr>
            <a:xfrm>
              <a:off x="15500196" y="7071733"/>
              <a:ext cx="2077472" cy="1057498"/>
            </a:xfrm>
            <a:prstGeom prst="roundRect">
              <a:avLst/>
            </a:prstGeom>
            <a:gradFill>
              <a:gsLst>
                <a:gs pos="9000">
                  <a:srgbClr val="002060">
                    <a:alpha val="50000"/>
                    <a:lumMod val="82000"/>
                  </a:srgbClr>
                </a:gs>
                <a:gs pos="100000">
                  <a:srgbClr val="D00F91"/>
                </a:gs>
              </a:gsLst>
              <a:lin ang="13500000" scaled="1"/>
            </a:gradFill>
            <a:ln>
              <a:gradFill flip="none" rotWithShape="1">
                <a:gsLst>
                  <a:gs pos="32000">
                    <a:schemeClr val="accent1">
                      <a:lumMod val="50000"/>
                    </a:schemeClr>
                  </a:gs>
                  <a:gs pos="62000">
                    <a:schemeClr val="accent1">
                      <a:lumMod val="45000"/>
                      <a:lumOff val="55000"/>
                    </a:schemeClr>
                  </a:gs>
                  <a:gs pos="83000">
                    <a:schemeClr val="accent1">
                      <a:lumMod val="45000"/>
                      <a:lumOff val="55000"/>
                    </a:schemeClr>
                  </a:gs>
                  <a:gs pos="100000">
                    <a:schemeClr val="accent1">
                      <a:lumMod val="30000"/>
                      <a:lumOff val="70000"/>
                    </a:schemeClr>
                  </a:gs>
                </a:gsLst>
                <a:lin ang="13500000" scaled="1"/>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400" b="1">
                <a:solidFill>
                  <a:schemeClr val="accent6">
                    <a:lumMod val="60000"/>
                    <a:lumOff val="40000"/>
                  </a:schemeClr>
                </a:solidFill>
                <a:latin typeface="Times New Roman" panose="02020603050405020304" pitchFamily="18" charset="0"/>
                <a:cs typeface="Times New Roman" panose="02020603050405020304" pitchFamily="18" charset="0"/>
              </a:endParaRPr>
            </a:p>
          </xdr:txBody>
        </xdr:sp>
        <xdr:grpSp>
          <xdr:nvGrpSpPr>
            <xdr:cNvPr id="17" name="Group 16">
              <a:extLst>
                <a:ext uri="{FF2B5EF4-FFF2-40B4-BE49-F238E27FC236}">
                  <a16:creationId xmlns:a16="http://schemas.microsoft.com/office/drawing/2014/main" id="{00000000-0008-0000-1400-000011000000}"/>
                </a:ext>
              </a:extLst>
            </xdr:cNvPr>
            <xdr:cNvGrpSpPr/>
          </xdr:nvGrpSpPr>
          <xdr:grpSpPr>
            <a:xfrm>
              <a:off x="15696324" y="7154177"/>
              <a:ext cx="1703476" cy="996601"/>
              <a:chOff x="14358177" y="6197029"/>
              <a:chExt cx="1703476" cy="996601"/>
            </a:xfrm>
            <a:noFill/>
          </xdr:grpSpPr>
          <xdr:grpSp>
            <xdr:nvGrpSpPr>
              <xdr:cNvPr id="48" name="Group 47">
                <a:extLst>
                  <a:ext uri="{FF2B5EF4-FFF2-40B4-BE49-F238E27FC236}">
                    <a16:creationId xmlns:a16="http://schemas.microsoft.com/office/drawing/2014/main" id="{00000000-0008-0000-1400-000030000000}"/>
                  </a:ext>
                </a:extLst>
              </xdr:cNvPr>
              <xdr:cNvGrpSpPr/>
            </xdr:nvGrpSpPr>
            <xdr:grpSpPr>
              <a:xfrm>
                <a:off x="14358177" y="6232857"/>
                <a:ext cx="1703476" cy="960773"/>
                <a:chOff x="14658668" y="967863"/>
                <a:chExt cx="1736007" cy="1130925"/>
              </a:xfrm>
              <a:grpFill/>
            </xdr:grpSpPr>
            <xdr:sp macro="" textlink="">
              <xdr:nvSpPr>
                <xdr:cNvPr id="49" name="Rectangle: Rounded Corners 48">
                  <a:extLst>
                    <a:ext uri="{FF2B5EF4-FFF2-40B4-BE49-F238E27FC236}">
                      <a16:creationId xmlns:a16="http://schemas.microsoft.com/office/drawing/2014/main" id="{00000000-0008-0000-1400-000031000000}"/>
                    </a:ext>
                  </a:extLst>
                </xdr:cNvPr>
                <xdr:cNvSpPr/>
              </xdr:nvSpPr>
              <xdr:spPr>
                <a:xfrm>
                  <a:off x="14658668" y="967863"/>
                  <a:ext cx="1736007" cy="752782"/>
                </a:xfrm>
                <a:prstGeom prst="roundRect">
                  <a:avLst/>
                </a:prstGeom>
                <a:grp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chemeClr val="bg1"/>
                    </a:solidFill>
                  </a:endParaRPr>
                </a:p>
              </xdr:txBody>
            </xdr:sp>
            <xdr:sp macro="" textlink="">
              <xdr:nvSpPr>
                <xdr:cNvPr id="50" name="Rectangle 49">
                  <a:extLst>
                    <a:ext uri="{FF2B5EF4-FFF2-40B4-BE49-F238E27FC236}">
                      <a16:creationId xmlns:a16="http://schemas.microsoft.com/office/drawing/2014/main" id="{00000000-0008-0000-1400-000032000000}"/>
                    </a:ext>
                  </a:extLst>
                </xdr:cNvPr>
                <xdr:cNvSpPr/>
              </xdr:nvSpPr>
              <xdr:spPr>
                <a:xfrm>
                  <a:off x="14671175" y="1450985"/>
                  <a:ext cx="1683968" cy="647803"/>
                </a:xfrm>
                <a:prstGeom prst="rect">
                  <a:avLst/>
                </a:prstGeom>
                <a:grpFill/>
                <a:ln>
                  <a:noFill/>
                </a:ln>
              </xdr:spPr>
              <xdr:txBody>
                <a:bodyPr wrap="square" lIns="91440" tIns="45720" rIns="91440" bIns="45720">
                  <a:spAutoFit/>
                </a:bodyPr>
                <a:lstStyle/>
                <a:p>
                  <a:pPr algn="ctr"/>
                  <a:r>
                    <a:rPr lang="en-US" sz="1600" b="1" u="none" cap="none" spc="0">
                      <a:ln w="0"/>
                      <a:solidFill>
                        <a:schemeClr val="bg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Fully Vaccinated</a:t>
                  </a:r>
                </a:p>
              </xdr:txBody>
            </xdr:sp>
          </xdr:grpSp>
          <xdr:sp macro="" textlink="Month_with_state_pivot!$H$29">
            <xdr:nvSpPr>
              <xdr:cNvPr id="83" name="Rectangle 82">
                <a:extLst>
                  <a:ext uri="{FF2B5EF4-FFF2-40B4-BE49-F238E27FC236}">
                    <a16:creationId xmlns:a16="http://schemas.microsoft.com/office/drawing/2014/main" id="{00000000-0008-0000-1400-000053000000}"/>
                  </a:ext>
                </a:extLst>
              </xdr:cNvPr>
              <xdr:cNvSpPr/>
            </xdr:nvSpPr>
            <xdr:spPr>
              <a:xfrm>
                <a:off x="14418291" y="6197029"/>
                <a:ext cx="1591014" cy="500762"/>
              </a:xfrm>
              <a:prstGeom prst="rect">
                <a:avLst/>
              </a:prstGeom>
              <a:grpFill/>
              <a:ln>
                <a:noFill/>
              </a:ln>
            </xdr:spPr>
            <xdr:txBody>
              <a:bodyPr wrap="square" lIns="91440" tIns="45720" rIns="91440" bIns="45720">
                <a:noAutofit/>
              </a:bodyPr>
              <a:lstStyle/>
              <a:p>
                <a:pPr algn="ctr"/>
                <a:fld id="{EF33A758-397C-4B41-96D5-279DFD63A008}" type="TxLink">
                  <a:rPr lang="en-US" sz="2800" b="1" i="0" u="none" strike="noStrike" cap="none" spc="0">
                    <a:ln w="9525">
                      <a:solidFill>
                        <a:schemeClr val="bg1"/>
                      </a:solidFill>
                      <a:prstDash val="solid"/>
                    </a:ln>
                    <a:solidFill>
                      <a:schemeClr val="bg1"/>
                    </a:solidFill>
                    <a:effectLst>
                      <a:outerShdw blurRad="12700" dist="38100" dir="2700000" algn="tl" rotWithShape="0">
                        <a:schemeClr val="bg1">
                          <a:lumMod val="50000"/>
                        </a:schemeClr>
                      </a:outerShdw>
                    </a:effectLst>
                    <a:latin typeface="Calibri"/>
                    <a:cs typeface="Calibri"/>
                  </a:rPr>
                  <a:pPr algn="ctr"/>
                  <a:t>0.64M</a:t>
                </a:fld>
                <a:endParaRPr lang="en-US" sz="2800" b="1" cap="none" spc="0">
                  <a:ln w="9525">
                    <a:solidFill>
                      <a:schemeClr val="bg1"/>
                    </a:solidFill>
                    <a:prstDash val="solid"/>
                  </a:ln>
                  <a:solidFill>
                    <a:schemeClr val="bg1"/>
                  </a:solidFill>
                  <a:effectLst>
                    <a:outerShdw blurRad="12700" dist="38100" dir="2700000" algn="tl" rotWithShape="0">
                      <a:schemeClr val="bg1">
                        <a:lumMod val="50000"/>
                      </a:schemeClr>
                    </a:outerShdw>
                  </a:effectLst>
                </a:endParaRPr>
              </a:p>
            </xdr:txBody>
          </xdr:sp>
        </xdr:grpSp>
      </xdr:grpSp>
      <xdr:grpSp>
        <xdr:nvGrpSpPr>
          <xdr:cNvPr id="61" name="Group 60">
            <a:extLst>
              <a:ext uri="{FF2B5EF4-FFF2-40B4-BE49-F238E27FC236}">
                <a16:creationId xmlns:a16="http://schemas.microsoft.com/office/drawing/2014/main" id="{00000000-0008-0000-1400-00003D000000}"/>
              </a:ext>
            </a:extLst>
          </xdr:cNvPr>
          <xdr:cNvGrpSpPr/>
        </xdr:nvGrpSpPr>
        <xdr:grpSpPr>
          <a:xfrm>
            <a:off x="1956663" y="791018"/>
            <a:ext cx="5164927" cy="3275319"/>
            <a:chOff x="2041045" y="799170"/>
            <a:chExt cx="5402393" cy="3307086"/>
          </a:xfrm>
        </xdr:grpSpPr>
        <xdr:sp macro="" textlink="">
          <xdr:nvSpPr>
            <xdr:cNvPr id="60" name="Rectangle: Rounded Corners 11">
              <a:extLst>
                <a:ext uri="{FF2B5EF4-FFF2-40B4-BE49-F238E27FC236}">
                  <a16:creationId xmlns:a16="http://schemas.microsoft.com/office/drawing/2014/main" id="{00000000-0008-0000-1400-00003C000000}"/>
                </a:ext>
              </a:extLst>
            </xdr:cNvPr>
            <xdr:cNvSpPr/>
          </xdr:nvSpPr>
          <xdr:spPr>
            <a:xfrm>
              <a:off x="2041045" y="799170"/>
              <a:ext cx="5402393" cy="3307086"/>
            </a:xfrm>
            <a:custGeom>
              <a:avLst/>
              <a:gdLst>
                <a:gd name="connsiteX0" fmla="*/ 0 w 8069580"/>
                <a:gd name="connsiteY0" fmla="*/ 566431 h 3398520"/>
                <a:gd name="connsiteX1" fmla="*/ 566431 w 8069580"/>
                <a:gd name="connsiteY1" fmla="*/ 0 h 3398520"/>
                <a:gd name="connsiteX2" fmla="*/ 7503149 w 8069580"/>
                <a:gd name="connsiteY2" fmla="*/ 0 h 3398520"/>
                <a:gd name="connsiteX3" fmla="*/ 8069580 w 8069580"/>
                <a:gd name="connsiteY3" fmla="*/ 566431 h 3398520"/>
                <a:gd name="connsiteX4" fmla="*/ 8069580 w 8069580"/>
                <a:gd name="connsiteY4" fmla="*/ 2832089 h 3398520"/>
                <a:gd name="connsiteX5" fmla="*/ 7503149 w 8069580"/>
                <a:gd name="connsiteY5" fmla="*/ 3398520 h 3398520"/>
                <a:gd name="connsiteX6" fmla="*/ 566431 w 8069580"/>
                <a:gd name="connsiteY6" fmla="*/ 3398520 h 3398520"/>
                <a:gd name="connsiteX7" fmla="*/ 0 w 8069580"/>
                <a:gd name="connsiteY7" fmla="*/ 2832089 h 3398520"/>
                <a:gd name="connsiteX8" fmla="*/ 0 w 8069580"/>
                <a:gd name="connsiteY8" fmla="*/ 566431 h 3398520"/>
                <a:gd name="connsiteX0" fmla="*/ 0 w 8069580"/>
                <a:gd name="connsiteY0" fmla="*/ 574051 h 3406140"/>
                <a:gd name="connsiteX1" fmla="*/ 406411 w 8069580"/>
                <a:gd name="connsiteY1" fmla="*/ 0 h 3406140"/>
                <a:gd name="connsiteX2" fmla="*/ 7503149 w 8069580"/>
                <a:gd name="connsiteY2" fmla="*/ 7620 h 3406140"/>
                <a:gd name="connsiteX3" fmla="*/ 8069580 w 8069580"/>
                <a:gd name="connsiteY3" fmla="*/ 574051 h 3406140"/>
                <a:gd name="connsiteX4" fmla="*/ 8069580 w 8069580"/>
                <a:gd name="connsiteY4" fmla="*/ 2839709 h 3406140"/>
                <a:gd name="connsiteX5" fmla="*/ 7503149 w 8069580"/>
                <a:gd name="connsiteY5" fmla="*/ 3406140 h 3406140"/>
                <a:gd name="connsiteX6" fmla="*/ 566431 w 8069580"/>
                <a:gd name="connsiteY6" fmla="*/ 3406140 h 3406140"/>
                <a:gd name="connsiteX7" fmla="*/ 0 w 8069580"/>
                <a:gd name="connsiteY7" fmla="*/ 2839709 h 3406140"/>
                <a:gd name="connsiteX8" fmla="*/ 0 w 8069580"/>
                <a:gd name="connsiteY8" fmla="*/ 574051 h 3406140"/>
                <a:gd name="connsiteX0" fmla="*/ 38100 w 8069580"/>
                <a:gd name="connsiteY0" fmla="*/ 414031 h 3406140"/>
                <a:gd name="connsiteX1" fmla="*/ 406411 w 8069580"/>
                <a:gd name="connsiteY1" fmla="*/ 0 h 3406140"/>
                <a:gd name="connsiteX2" fmla="*/ 7503149 w 8069580"/>
                <a:gd name="connsiteY2" fmla="*/ 7620 h 3406140"/>
                <a:gd name="connsiteX3" fmla="*/ 8069580 w 8069580"/>
                <a:gd name="connsiteY3" fmla="*/ 574051 h 3406140"/>
                <a:gd name="connsiteX4" fmla="*/ 8069580 w 8069580"/>
                <a:gd name="connsiteY4" fmla="*/ 2839709 h 3406140"/>
                <a:gd name="connsiteX5" fmla="*/ 7503149 w 8069580"/>
                <a:gd name="connsiteY5" fmla="*/ 3406140 h 3406140"/>
                <a:gd name="connsiteX6" fmla="*/ 566431 w 8069580"/>
                <a:gd name="connsiteY6" fmla="*/ 3406140 h 3406140"/>
                <a:gd name="connsiteX7" fmla="*/ 0 w 8069580"/>
                <a:gd name="connsiteY7" fmla="*/ 2839709 h 3406140"/>
                <a:gd name="connsiteX8" fmla="*/ 38100 w 8069580"/>
                <a:gd name="connsiteY8" fmla="*/ 414031 h 3406140"/>
                <a:gd name="connsiteX0" fmla="*/ 7620 w 8039100"/>
                <a:gd name="connsiteY0" fmla="*/ 414031 h 3406140"/>
                <a:gd name="connsiteX1" fmla="*/ 375931 w 8039100"/>
                <a:gd name="connsiteY1" fmla="*/ 0 h 3406140"/>
                <a:gd name="connsiteX2" fmla="*/ 7472669 w 8039100"/>
                <a:gd name="connsiteY2" fmla="*/ 7620 h 3406140"/>
                <a:gd name="connsiteX3" fmla="*/ 8039100 w 8039100"/>
                <a:gd name="connsiteY3" fmla="*/ 574051 h 3406140"/>
                <a:gd name="connsiteX4" fmla="*/ 8039100 w 8039100"/>
                <a:gd name="connsiteY4" fmla="*/ 2839709 h 3406140"/>
                <a:gd name="connsiteX5" fmla="*/ 7472669 w 8039100"/>
                <a:gd name="connsiteY5" fmla="*/ 3406140 h 3406140"/>
                <a:gd name="connsiteX6" fmla="*/ 535951 w 8039100"/>
                <a:gd name="connsiteY6" fmla="*/ 3406140 h 3406140"/>
                <a:gd name="connsiteX7" fmla="*/ 0 w 8039100"/>
                <a:gd name="connsiteY7" fmla="*/ 3083549 h 3406140"/>
                <a:gd name="connsiteX8" fmla="*/ 7620 w 8039100"/>
                <a:gd name="connsiteY8" fmla="*/ 414031 h 3406140"/>
                <a:gd name="connsiteX0" fmla="*/ 7626 w 8039106"/>
                <a:gd name="connsiteY0" fmla="*/ 414031 h 3406140"/>
                <a:gd name="connsiteX1" fmla="*/ 375937 w 8039106"/>
                <a:gd name="connsiteY1" fmla="*/ 0 h 3406140"/>
                <a:gd name="connsiteX2" fmla="*/ 7472675 w 8039106"/>
                <a:gd name="connsiteY2" fmla="*/ 7620 h 3406140"/>
                <a:gd name="connsiteX3" fmla="*/ 8039106 w 8039106"/>
                <a:gd name="connsiteY3" fmla="*/ 574051 h 3406140"/>
                <a:gd name="connsiteX4" fmla="*/ 8039106 w 8039106"/>
                <a:gd name="connsiteY4" fmla="*/ 2839709 h 3406140"/>
                <a:gd name="connsiteX5" fmla="*/ 7472675 w 8039106"/>
                <a:gd name="connsiteY5" fmla="*/ 3406140 h 3406140"/>
                <a:gd name="connsiteX6" fmla="*/ 307357 w 8039106"/>
                <a:gd name="connsiteY6" fmla="*/ 3406140 h 3406140"/>
                <a:gd name="connsiteX7" fmla="*/ 6 w 8039106"/>
                <a:gd name="connsiteY7" fmla="*/ 3083549 h 3406140"/>
                <a:gd name="connsiteX8" fmla="*/ 7626 w 8039106"/>
                <a:gd name="connsiteY8" fmla="*/ 414031 h 3406140"/>
                <a:gd name="connsiteX0" fmla="*/ 7626 w 8039112"/>
                <a:gd name="connsiteY0" fmla="*/ 414031 h 3413760"/>
                <a:gd name="connsiteX1" fmla="*/ 375937 w 8039112"/>
                <a:gd name="connsiteY1" fmla="*/ 0 h 3413760"/>
                <a:gd name="connsiteX2" fmla="*/ 7472675 w 8039112"/>
                <a:gd name="connsiteY2" fmla="*/ 7620 h 3413760"/>
                <a:gd name="connsiteX3" fmla="*/ 8039106 w 8039112"/>
                <a:gd name="connsiteY3" fmla="*/ 574051 h 3413760"/>
                <a:gd name="connsiteX4" fmla="*/ 8039106 w 8039112"/>
                <a:gd name="connsiteY4" fmla="*/ 2839709 h 3413760"/>
                <a:gd name="connsiteX5" fmla="*/ 7731755 w 8039112"/>
                <a:gd name="connsiteY5" fmla="*/ 3413760 h 3413760"/>
                <a:gd name="connsiteX6" fmla="*/ 307357 w 8039112"/>
                <a:gd name="connsiteY6" fmla="*/ 3406140 h 3413760"/>
                <a:gd name="connsiteX7" fmla="*/ 6 w 8039112"/>
                <a:gd name="connsiteY7" fmla="*/ 3083549 h 3413760"/>
                <a:gd name="connsiteX8" fmla="*/ 7626 w 8039112"/>
                <a:gd name="connsiteY8" fmla="*/ 414031 h 3413760"/>
                <a:gd name="connsiteX0" fmla="*/ 7626 w 8039112"/>
                <a:gd name="connsiteY0" fmla="*/ 414031 h 3413838"/>
                <a:gd name="connsiteX1" fmla="*/ 375937 w 8039112"/>
                <a:gd name="connsiteY1" fmla="*/ 0 h 3413838"/>
                <a:gd name="connsiteX2" fmla="*/ 7472675 w 8039112"/>
                <a:gd name="connsiteY2" fmla="*/ 7620 h 3413838"/>
                <a:gd name="connsiteX3" fmla="*/ 8039106 w 8039112"/>
                <a:gd name="connsiteY3" fmla="*/ 574051 h 3413838"/>
                <a:gd name="connsiteX4" fmla="*/ 8039106 w 8039112"/>
                <a:gd name="connsiteY4" fmla="*/ 3114029 h 3413838"/>
                <a:gd name="connsiteX5" fmla="*/ 7731755 w 8039112"/>
                <a:gd name="connsiteY5" fmla="*/ 3413760 h 3413838"/>
                <a:gd name="connsiteX6" fmla="*/ 307357 w 8039112"/>
                <a:gd name="connsiteY6" fmla="*/ 3406140 h 3413838"/>
                <a:gd name="connsiteX7" fmla="*/ 6 w 8039112"/>
                <a:gd name="connsiteY7" fmla="*/ 3083549 h 3413838"/>
                <a:gd name="connsiteX8" fmla="*/ 7626 w 8039112"/>
                <a:gd name="connsiteY8" fmla="*/ 414031 h 3413838"/>
                <a:gd name="connsiteX0" fmla="*/ 7626 w 8054346"/>
                <a:gd name="connsiteY0" fmla="*/ 414031 h 3413838"/>
                <a:gd name="connsiteX1" fmla="*/ 375937 w 8054346"/>
                <a:gd name="connsiteY1" fmla="*/ 0 h 3413838"/>
                <a:gd name="connsiteX2" fmla="*/ 7472675 w 8054346"/>
                <a:gd name="connsiteY2" fmla="*/ 7620 h 3413838"/>
                <a:gd name="connsiteX3" fmla="*/ 8054346 w 8054346"/>
                <a:gd name="connsiteY3" fmla="*/ 345451 h 3413838"/>
                <a:gd name="connsiteX4" fmla="*/ 8039106 w 8054346"/>
                <a:gd name="connsiteY4" fmla="*/ 3114029 h 3413838"/>
                <a:gd name="connsiteX5" fmla="*/ 7731755 w 8054346"/>
                <a:gd name="connsiteY5" fmla="*/ 3413760 h 3413838"/>
                <a:gd name="connsiteX6" fmla="*/ 307357 w 8054346"/>
                <a:gd name="connsiteY6" fmla="*/ 3406140 h 3413838"/>
                <a:gd name="connsiteX7" fmla="*/ 6 w 8054346"/>
                <a:gd name="connsiteY7" fmla="*/ 3083549 h 3413838"/>
                <a:gd name="connsiteX8" fmla="*/ 7626 w 8054346"/>
                <a:gd name="connsiteY8" fmla="*/ 414031 h 3413838"/>
                <a:gd name="connsiteX0" fmla="*/ 7626 w 8054346"/>
                <a:gd name="connsiteY0" fmla="*/ 414031 h 3413838"/>
                <a:gd name="connsiteX1" fmla="*/ 375937 w 8054346"/>
                <a:gd name="connsiteY1" fmla="*/ 0 h 3413838"/>
                <a:gd name="connsiteX2" fmla="*/ 7724135 w 8054346"/>
                <a:gd name="connsiteY2" fmla="*/ 0 h 3413838"/>
                <a:gd name="connsiteX3" fmla="*/ 8054346 w 8054346"/>
                <a:gd name="connsiteY3" fmla="*/ 345451 h 3413838"/>
                <a:gd name="connsiteX4" fmla="*/ 8039106 w 8054346"/>
                <a:gd name="connsiteY4" fmla="*/ 3114029 h 3413838"/>
                <a:gd name="connsiteX5" fmla="*/ 7731755 w 8054346"/>
                <a:gd name="connsiteY5" fmla="*/ 3413760 h 3413838"/>
                <a:gd name="connsiteX6" fmla="*/ 307357 w 8054346"/>
                <a:gd name="connsiteY6" fmla="*/ 3406140 h 3413838"/>
                <a:gd name="connsiteX7" fmla="*/ 6 w 8054346"/>
                <a:gd name="connsiteY7" fmla="*/ 3083549 h 3413838"/>
                <a:gd name="connsiteX8" fmla="*/ 7626 w 8054346"/>
                <a:gd name="connsiteY8" fmla="*/ 414031 h 3413838"/>
                <a:gd name="connsiteX0" fmla="*/ 7626 w 8054346"/>
                <a:gd name="connsiteY0" fmla="*/ 299809 h 3413916"/>
                <a:gd name="connsiteX1" fmla="*/ 375937 w 8054346"/>
                <a:gd name="connsiteY1" fmla="*/ 78 h 3413916"/>
                <a:gd name="connsiteX2" fmla="*/ 7724135 w 8054346"/>
                <a:gd name="connsiteY2" fmla="*/ 78 h 3413916"/>
                <a:gd name="connsiteX3" fmla="*/ 8054346 w 8054346"/>
                <a:gd name="connsiteY3" fmla="*/ 345529 h 3413916"/>
                <a:gd name="connsiteX4" fmla="*/ 8039106 w 8054346"/>
                <a:gd name="connsiteY4" fmla="*/ 3114107 h 3413916"/>
                <a:gd name="connsiteX5" fmla="*/ 7731755 w 8054346"/>
                <a:gd name="connsiteY5" fmla="*/ 3413838 h 3413916"/>
                <a:gd name="connsiteX6" fmla="*/ 307357 w 8054346"/>
                <a:gd name="connsiteY6" fmla="*/ 3406218 h 3413916"/>
                <a:gd name="connsiteX7" fmla="*/ 6 w 8054346"/>
                <a:gd name="connsiteY7" fmla="*/ 3083627 h 3413916"/>
                <a:gd name="connsiteX8" fmla="*/ 7626 w 8054346"/>
                <a:gd name="connsiteY8" fmla="*/ 299809 h 3413916"/>
                <a:gd name="connsiteX0" fmla="*/ 7626 w 8054346"/>
                <a:gd name="connsiteY0" fmla="*/ 307357 h 3421464"/>
                <a:gd name="connsiteX1" fmla="*/ 345457 w 8054346"/>
                <a:gd name="connsiteY1" fmla="*/ 6 h 3421464"/>
                <a:gd name="connsiteX2" fmla="*/ 7724135 w 8054346"/>
                <a:gd name="connsiteY2" fmla="*/ 7626 h 3421464"/>
                <a:gd name="connsiteX3" fmla="*/ 8054346 w 8054346"/>
                <a:gd name="connsiteY3" fmla="*/ 353077 h 3421464"/>
                <a:gd name="connsiteX4" fmla="*/ 8039106 w 8054346"/>
                <a:gd name="connsiteY4" fmla="*/ 3121655 h 3421464"/>
                <a:gd name="connsiteX5" fmla="*/ 7731755 w 8054346"/>
                <a:gd name="connsiteY5" fmla="*/ 3421386 h 3421464"/>
                <a:gd name="connsiteX6" fmla="*/ 307357 w 8054346"/>
                <a:gd name="connsiteY6" fmla="*/ 3413766 h 3421464"/>
                <a:gd name="connsiteX7" fmla="*/ 6 w 8054346"/>
                <a:gd name="connsiteY7" fmla="*/ 3091175 h 3421464"/>
                <a:gd name="connsiteX8" fmla="*/ 7626 w 8054346"/>
                <a:gd name="connsiteY8" fmla="*/ 307357 h 342146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8054346" h="3421464">
                  <a:moveTo>
                    <a:pt x="7626" y="307357"/>
                  </a:moveTo>
                  <a:cubicBezTo>
                    <a:pt x="7626" y="-5474"/>
                    <a:pt x="32626" y="6"/>
                    <a:pt x="345457" y="6"/>
                  </a:cubicBezTo>
                  <a:lnTo>
                    <a:pt x="7724135" y="7626"/>
                  </a:lnTo>
                  <a:cubicBezTo>
                    <a:pt x="8036966" y="7626"/>
                    <a:pt x="8054346" y="40246"/>
                    <a:pt x="8054346" y="353077"/>
                  </a:cubicBezTo>
                  <a:lnTo>
                    <a:pt x="8039106" y="3121655"/>
                  </a:lnTo>
                  <a:cubicBezTo>
                    <a:pt x="8039106" y="3434486"/>
                    <a:pt x="8044586" y="3421386"/>
                    <a:pt x="7731755" y="3421386"/>
                  </a:cubicBezTo>
                  <a:lnTo>
                    <a:pt x="307357" y="3413766"/>
                  </a:lnTo>
                  <a:cubicBezTo>
                    <a:pt x="-5474" y="3413766"/>
                    <a:pt x="6" y="3404006"/>
                    <a:pt x="6" y="3091175"/>
                  </a:cubicBezTo>
                  <a:lnTo>
                    <a:pt x="7626" y="307357"/>
                  </a:lnTo>
                  <a:close/>
                </a:path>
              </a:pathLst>
            </a:custGeom>
            <a:gradFill>
              <a:gsLst>
                <a:gs pos="9000">
                  <a:srgbClr val="002060">
                    <a:alpha val="50000"/>
                    <a:lumMod val="82000"/>
                  </a:srgbClr>
                </a:gs>
                <a:gs pos="100000">
                  <a:srgbClr val="D00F91"/>
                </a:gs>
              </a:gsLst>
              <a:lin ang="13500000" scaled="1"/>
            </a:gradFill>
            <a:ln>
              <a:gradFill flip="none" rotWithShape="1">
                <a:gsLst>
                  <a:gs pos="32000">
                    <a:schemeClr val="accent1">
                      <a:lumMod val="50000"/>
                    </a:schemeClr>
                  </a:gs>
                  <a:gs pos="62000">
                    <a:schemeClr val="accent1">
                      <a:lumMod val="45000"/>
                      <a:lumOff val="55000"/>
                    </a:schemeClr>
                  </a:gs>
                  <a:gs pos="83000">
                    <a:schemeClr val="accent1">
                      <a:lumMod val="45000"/>
                      <a:lumOff val="55000"/>
                    </a:schemeClr>
                  </a:gs>
                  <a:gs pos="100000">
                    <a:schemeClr val="accent1">
                      <a:lumMod val="30000"/>
                      <a:lumOff val="70000"/>
                    </a:schemeClr>
                  </a:gs>
                </a:gsLst>
                <a:lin ang="13500000" scaled="1"/>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400" b="1">
                <a:solidFill>
                  <a:schemeClr val="accent6">
                    <a:lumMod val="60000"/>
                    <a:lumOff val="40000"/>
                  </a:schemeClr>
                </a:solidFill>
                <a:latin typeface="Times New Roman" panose="02020603050405020304" pitchFamily="18" charset="0"/>
                <a:cs typeface="Times New Roman" panose="02020603050405020304" pitchFamily="18" charset="0"/>
              </a:endParaRPr>
            </a:p>
          </xdr:txBody>
        </xdr:sp>
        <mc:AlternateContent xmlns:mc="http://schemas.openxmlformats.org/markup-compatibility/2006">
          <mc:Choice xmlns:a14="http://schemas.microsoft.com/office/drawing/2010/main" Requires="a14">
            <xdr:sp macro="" textlink="">
              <xdr:nvSpPr>
                <xdr:cNvPr id="6150" name="Drop Down 6" hidden="1">
                  <a:extLst>
                    <a:ext uri="{63B3BB69-23CF-44E3-9099-C40C66FF867C}">
                      <a14:compatExt spid="_x0000_s6150"/>
                    </a:ext>
                    <a:ext uri="{FF2B5EF4-FFF2-40B4-BE49-F238E27FC236}">
                      <a16:creationId xmlns:a16="http://schemas.microsoft.com/office/drawing/2014/main" id="{00000000-0008-0000-1400-000006180000}"/>
                    </a:ext>
                  </a:extLst>
                </xdr:cNvPr>
                <xdr:cNvSpPr/>
              </xdr:nvSpPr>
              <xdr:spPr bwMode="auto">
                <a:xfrm>
                  <a:off x="5773123" y="865147"/>
                  <a:ext cx="1473803" cy="205104"/>
                </a:xfrm>
                <a:prstGeom prst="rect">
                  <a:avLst/>
                </a:prstGeom>
                <a:noFill/>
                <a:ln>
                  <a:noFill/>
                </a:ln>
                <a:extLst>
                  <a:ext uri="{91240B29-F687-4F45-9708-019B960494DF}">
                    <a14:hiddenLine w="9525">
                      <a:noFill/>
                      <a:miter lim="800000"/>
                      <a:headEnd/>
                      <a:tailEnd/>
                    </a14:hiddenLine>
                  </a:ext>
                </a:extLst>
              </xdr:spPr>
            </xdr:sp>
          </mc:Choice>
          <mc:Fallback/>
        </mc:AlternateContent>
        <mc:AlternateContent xmlns:mc="http://schemas.openxmlformats.org/markup-compatibility/2006">
          <mc:Choice xmlns:cx4="http://schemas.microsoft.com/office/drawing/2016/5/10/chartex" xmlns="" Requires="cx4">
            <xdr:graphicFrame macro="">
              <xdr:nvGraphicFramePr>
                <xdr:cNvPr id="94" name="Chart 93">
                  <a:extLst>
                    <a:ext uri="{FF2B5EF4-FFF2-40B4-BE49-F238E27FC236}">
                      <a16:creationId xmlns:a16="http://schemas.microsoft.com/office/drawing/2014/main" id="{00000000-0008-0000-1500-00005E000000}"/>
                    </a:ext>
                  </a:extLst>
                </xdr:cNvPr>
                <xdr:cNvGraphicFramePr/>
              </xdr:nvGraphicFramePr>
              <xdr:xfrm>
                <a:off x="2180351" y="1226249"/>
                <a:ext cx="5179240" cy="2836895"/>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5" name="Rectangle 4">
                  <a:extLst>
                    <a:ext uri="{FF2B5EF4-FFF2-40B4-BE49-F238E27FC236}">
                      <a16:creationId xmlns:a16="http://schemas.microsoft.com/office/drawing/2014/main" id="{00000000-0008-0000-1400-000005000000}"/>
                    </a:ext>
                  </a:extLst>
                </xdr:cNvPr>
                <xdr:cNvSpPr>
                  <a:spLocks noTextEdit="1"/>
                </xdr:cNvSpPr>
              </xdr:nvSpPr>
              <xdr:spPr>
                <a:xfrm>
                  <a:off x="2180351" y="1226249"/>
                  <a:ext cx="5179240" cy="283689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grpSp>
      <xdr:grpSp>
        <xdr:nvGrpSpPr>
          <xdr:cNvPr id="69" name="Group 68">
            <a:extLst>
              <a:ext uri="{FF2B5EF4-FFF2-40B4-BE49-F238E27FC236}">
                <a16:creationId xmlns:a16="http://schemas.microsoft.com/office/drawing/2014/main" id="{00000000-0008-0000-1400-000045000000}"/>
              </a:ext>
            </a:extLst>
          </xdr:cNvPr>
          <xdr:cNvGrpSpPr/>
        </xdr:nvGrpSpPr>
        <xdr:grpSpPr>
          <a:xfrm>
            <a:off x="1959043" y="4071825"/>
            <a:ext cx="7835607" cy="3915888"/>
            <a:chOff x="2044388" y="4116658"/>
            <a:chExt cx="8205439" cy="3967976"/>
          </a:xfrm>
        </xdr:grpSpPr>
        <xdr:sp macro="" textlink="">
          <xdr:nvSpPr>
            <xdr:cNvPr id="63" name="Rectangle: Rounded Corners 11">
              <a:extLst>
                <a:ext uri="{FF2B5EF4-FFF2-40B4-BE49-F238E27FC236}">
                  <a16:creationId xmlns:a16="http://schemas.microsoft.com/office/drawing/2014/main" id="{00000000-0008-0000-1400-00003F000000}"/>
                </a:ext>
              </a:extLst>
            </xdr:cNvPr>
            <xdr:cNvSpPr/>
          </xdr:nvSpPr>
          <xdr:spPr>
            <a:xfrm>
              <a:off x="2044388" y="4116658"/>
              <a:ext cx="8205439" cy="3967976"/>
            </a:xfrm>
            <a:custGeom>
              <a:avLst/>
              <a:gdLst>
                <a:gd name="connsiteX0" fmla="*/ 0 w 8069580"/>
                <a:gd name="connsiteY0" fmla="*/ 566431 h 3398520"/>
                <a:gd name="connsiteX1" fmla="*/ 566431 w 8069580"/>
                <a:gd name="connsiteY1" fmla="*/ 0 h 3398520"/>
                <a:gd name="connsiteX2" fmla="*/ 7503149 w 8069580"/>
                <a:gd name="connsiteY2" fmla="*/ 0 h 3398520"/>
                <a:gd name="connsiteX3" fmla="*/ 8069580 w 8069580"/>
                <a:gd name="connsiteY3" fmla="*/ 566431 h 3398520"/>
                <a:gd name="connsiteX4" fmla="*/ 8069580 w 8069580"/>
                <a:gd name="connsiteY4" fmla="*/ 2832089 h 3398520"/>
                <a:gd name="connsiteX5" fmla="*/ 7503149 w 8069580"/>
                <a:gd name="connsiteY5" fmla="*/ 3398520 h 3398520"/>
                <a:gd name="connsiteX6" fmla="*/ 566431 w 8069580"/>
                <a:gd name="connsiteY6" fmla="*/ 3398520 h 3398520"/>
                <a:gd name="connsiteX7" fmla="*/ 0 w 8069580"/>
                <a:gd name="connsiteY7" fmla="*/ 2832089 h 3398520"/>
                <a:gd name="connsiteX8" fmla="*/ 0 w 8069580"/>
                <a:gd name="connsiteY8" fmla="*/ 566431 h 3398520"/>
                <a:gd name="connsiteX0" fmla="*/ 0 w 8069580"/>
                <a:gd name="connsiteY0" fmla="*/ 574051 h 3406140"/>
                <a:gd name="connsiteX1" fmla="*/ 406411 w 8069580"/>
                <a:gd name="connsiteY1" fmla="*/ 0 h 3406140"/>
                <a:gd name="connsiteX2" fmla="*/ 7503149 w 8069580"/>
                <a:gd name="connsiteY2" fmla="*/ 7620 h 3406140"/>
                <a:gd name="connsiteX3" fmla="*/ 8069580 w 8069580"/>
                <a:gd name="connsiteY3" fmla="*/ 574051 h 3406140"/>
                <a:gd name="connsiteX4" fmla="*/ 8069580 w 8069580"/>
                <a:gd name="connsiteY4" fmla="*/ 2839709 h 3406140"/>
                <a:gd name="connsiteX5" fmla="*/ 7503149 w 8069580"/>
                <a:gd name="connsiteY5" fmla="*/ 3406140 h 3406140"/>
                <a:gd name="connsiteX6" fmla="*/ 566431 w 8069580"/>
                <a:gd name="connsiteY6" fmla="*/ 3406140 h 3406140"/>
                <a:gd name="connsiteX7" fmla="*/ 0 w 8069580"/>
                <a:gd name="connsiteY7" fmla="*/ 2839709 h 3406140"/>
                <a:gd name="connsiteX8" fmla="*/ 0 w 8069580"/>
                <a:gd name="connsiteY8" fmla="*/ 574051 h 3406140"/>
                <a:gd name="connsiteX0" fmla="*/ 38100 w 8069580"/>
                <a:gd name="connsiteY0" fmla="*/ 414031 h 3406140"/>
                <a:gd name="connsiteX1" fmla="*/ 406411 w 8069580"/>
                <a:gd name="connsiteY1" fmla="*/ 0 h 3406140"/>
                <a:gd name="connsiteX2" fmla="*/ 7503149 w 8069580"/>
                <a:gd name="connsiteY2" fmla="*/ 7620 h 3406140"/>
                <a:gd name="connsiteX3" fmla="*/ 8069580 w 8069580"/>
                <a:gd name="connsiteY3" fmla="*/ 574051 h 3406140"/>
                <a:gd name="connsiteX4" fmla="*/ 8069580 w 8069580"/>
                <a:gd name="connsiteY4" fmla="*/ 2839709 h 3406140"/>
                <a:gd name="connsiteX5" fmla="*/ 7503149 w 8069580"/>
                <a:gd name="connsiteY5" fmla="*/ 3406140 h 3406140"/>
                <a:gd name="connsiteX6" fmla="*/ 566431 w 8069580"/>
                <a:gd name="connsiteY6" fmla="*/ 3406140 h 3406140"/>
                <a:gd name="connsiteX7" fmla="*/ 0 w 8069580"/>
                <a:gd name="connsiteY7" fmla="*/ 2839709 h 3406140"/>
                <a:gd name="connsiteX8" fmla="*/ 38100 w 8069580"/>
                <a:gd name="connsiteY8" fmla="*/ 414031 h 3406140"/>
                <a:gd name="connsiteX0" fmla="*/ 7620 w 8039100"/>
                <a:gd name="connsiteY0" fmla="*/ 414031 h 3406140"/>
                <a:gd name="connsiteX1" fmla="*/ 375931 w 8039100"/>
                <a:gd name="connsiteY1" fmla="*/ 0 h 3406140"/>
                <a:gd name="connsiteX2" fmla="*/ 7472669 w 8039100"/>
                <a:gd name="connsiteY2" fmla="*/ 7620 h 3406140"/>
                <a:gd name="connsiteX3" fmla="*/ 8039100 w 8039100"/>
                <a:gd name="connsiteY3" fmla="*/ 574051 h 3406140"/>
                <a:gd name="connsiteX4" fmla="*/ 8039100 w 8039100"/>
                <a:gd name="connsiteY4" fmla="*/ 2839709 h 3406140"/>
                <a:gd name="connsiteX5" fmla="*/ 7472669 w 8039100"/>
                <a:gd name="connsiteY5" fmla="*/ 3406140 h 3406140"/>
                <a:gd name="connsiteX6" fmla="*/ 535951 w 8039100"/>
                <a:gd name="connsiteY6" fmla="*/ 3406140 h 3406140"/>
                <a:gd name="connsiteX7" fmla="*/ 0 w 8039100"/>
                <a:gd name="connsiteY7" fmla="*/ 3083549 h 3406140"/>
                <a:gd name="connsiteX8" fmla="*/ 7620 w 8039100"/>
                <a:gd name="connsiteY8" fmla="*/ 414031 h 3406140"/>
                <a:gd name="connsiteX0" fmla="*/ 7626 w 8039106"/>
                <a:gd name="connsiteY0" fmla="*/ 414031 h 3406140"/>
                <a:gd name="connsiteX1" fmla="*/ 375937 w 8039106"/>
                <a:gd name="connsiteY1" fmla="*/ 0 h 3406140"/>
                <a:gd name="connsiteX2" fmla="*/ 7472675 w 8039106"/>
                <a:gd name="connsiteY2" fmla="*/ 7620 h 3406140"/>
                <a:gd name="connsiteX3" fmla="*/ 8039106 w 8039106"/>
                <a:gd name="connsiteY3" fmla="*/ 574051 h 3406140"/>
                <a:gd name="connsiteX4" fmla="*/ 8039106 w 8039106"/>
                <a:gd name="connsiteY4" fmla="*/ 2839709 h 3406140"/>
                <a:gd name="connsiteX5" fmla="*/ 7472675 w 8039106"/>
                <a:gd name="connsiteY5" fmla="*/ 3406140 h 3406140"/>
                <a:gd name="connsiteX6" fmla="*/ 307357 w 8039106"/>
                <a:gd name="connsiteY6" fmla="*/ 3406140 h 3406140"/>
                <a:gd name="connsiteX7" fmla="*/ 6 w 8039106"/>
                <a:gd name="connsiteY7" fmla="*/ 3083549 h 3406140"/>
                <a:gd name="connsiteX8" fmla="*/ 7626 w 8039106"/>
                <a:gd name="connsiteY8" fmla="*/ 414031 h 3406140"/>
                <a:gd name="connsiteX0" fmla="*/ 7626 w 8039112"/>
                <a:gd name="connsiteY0" fmla="*/ 414031 h 3413760"/>
                <a:gd name="connsiteX1" fmla="*/ 375937 w 8039112"/>
                <a:gd name="connsiteY1" fmla="*/ 0 h 3413760"/>
                <a:gd name="connsiteX2" fmla="*/ 7472675 w 8039112"/>
                <a:gd name="connsiteY2" fmla="*/ 7620 h 3413760"/>
                <a:gd name="connsiteX3" fmla="*/ 8039106 w 8039112"/>
                <a:gd name="connsiteY3" fmla="*/ 574051 h 3413760"/>
                <a:gd name="connsiteX4" fmla="*/ 8039106 w 8039112"/>
                <a:gd name="connsiteY4" fmla="*/ 2839709 h 3413760"/>
                <a:gd name="connsiteX5" fmla="*/ 7731755 w 8039112"/>
                <a:gd name="connsiteY5" fmla="*/ 3413760 h 3413760"/>
                <a:gd name="connsiteX6" fmla="*/ 307357 w 8039112"/>
                <a:gd name="connsiteY6" fmla="*/ 3406140 h 3413760"/>
                <a:gd name="connsiteX7" fmla="*/ 6 w 8039112"/>
                <a:gd name="connsiteY7" fmla="*/ 3083549 h 3413760"/>
                <a:gd name="connsiteX8" fmla="*/ 7626 w 8039112"/>
                <a:gd name="connsiteY8" fmla="*/ 414031 h 3413760"/>
                <a:gd name="connsiteX0" fmla="*/ 7626 w 8039112"/>
                <a:gd name="connsiteY0" fmla="*/ 414031 h 3413838"/>
                <a:gd name="connsiteX1" fmla="*/ 375937 w 8039112"/>
                <a:gd name="connsiteY1" fmla="*/ 0 h 3413838"/>
                <a:gd name="connsiteX2" fmla="*/ 7472675 w 8039112"/>
                <a:gd name="connsiteY2" fmla="*/ 7620 h 3413838"/>
                <a:gd name="connsiteX3" fmla="*/ 8039106 w 8039112"/>
                <a:gd name="connsiteY3" fmla="*/ 574051 h 3413838"/>
                <a:gd name="connsiteX4" fmla="*/ 8039106 w 8039112"/>
                <a:gd name="connsiteY4" fmla="*/ 3114029 h 3413838"/>
                <a:gd name="connsiteX5" fmla="*/ 7731755 w 8039112"/>
                <a:gd name="connsiteY5" fmla="*/ 3413760 h 3413838"/>
                <a:gd name="connsiteX6" fmla="*/ 307357 w 8039112"/>
                <a:gd name="connsiteY6" fmla="*/ 3406140 h 3413838"/>
                <a:gd name="connsiteX7" fmla="*/ 6 w 8039112"/>
                <a:gd name="connsiteY7" fmla="*/ 3083549 h 3413838"/>
                <a:gd name="connsiteX8" fmla="*/ 7626 w 8039112"/>
                <a:gd name="connsiteY8" fmla="*/ 414031 h 3413838"/>
                <a:gd name="connsiteX0" fmla="*/ 7626 w 8054346"/>
                <a:gd name="connsiteY0" fmla="*/ 414031 h 3413838"/>
                <a:gd name="connsiteX1" fmla="*/ 375937 w 8054346"/>
                <a:gd name="connsiteY1" fmla="*/ 0 h 3413838"/>
                <a:gd name="connsiteX2" fmla="*/ 7472675 w 8054346"/>
                <a:gd name="connsiteY2" fmla="*/ 7620 h 3413838"/>
                <a:gd name="connsiteX3" fmla="*/ 8054346 w 8054346"/>
                <a:gd name="connsiteY3" fmla="*/ 345451 h 3413838"/>
                <a:gd name="connsiteX4" fmla="*/ 8039106 w 8054346"/>
                <a:gd name="connsiteY4" fmla="*/ 3114029 h 3413838"/>
                <a:gd name="connsiteX5" fmla="*/ 7731755 w 8054346"/>
                <a:gd name="connsiteY5" fmla="*/ 3413760 h 3413838"/>
                <a:gd name="connsiteX6" fmla="*/ 307357 w 8054346"/>
                <a:gd name="connsiteY6" fmla="*/ 3406140 h 3413838"/>
                <a:gd name="connsiteX7" fmla="*/ 6 w 8054346"/>
                <a:gd name="connsiteY7" fmla="*/ 3083549 h 3413838"/>
                <a:gd name="connsiteX8" fmla="*/ 7626 w 8054346"/>
                <a:gd name="connsiteY8" fmla="*/ 414031 h 3413838"/>
                <a:gd name="connsiteX0" fmla="*/ 7626 w 8054346"/>
                <a:gd name="connsiteY0" fmla="*/ 414031 h 3413838"/>
                <a:gd name="connsiteX1" fmla="*/ 375937 w 8054346"/>
                <a:gd name="connsiteY1" fmla="*/ 0 h 3413838"/>
                <a:gd name="connsiteX2" fmla="*/ 7724135 w 8054346"/>
                <a:gd name="connsiteY2" fmla="*/ 0 h 3413838"/>
                <a:gd name="connsiteX3" fmla="*/ 8054346 w 8054346"/>
                <a:gd name="connsiteY3" fmla="*/ 345451 h 3413838"/>
                <a:gd name="connsiteX4" fmla="*/ 8039106 w 8054346"/>
                <a:gd name="connsiteY4" fmla="*/ 3114029 h 3413838"/>
                <a:gd name="connsiteX5" fmla="*/ 7731755 w 8054346"/>
                <a:gd name="connsiteY5" fmla="*/ 3413760 h 3413838"/>
                <a:gd name="connsiteX6" fmla="*/ 307357 w 8054346"/>
                <a:gd name="connsiteY6" fmla="*/ 3406140 h 3413838"/>
                <a:gd name="connsiteX7" fmla="*/ 6 w 8054346"/>
                <a:gd name="connsiteY7" fmla="*/ 3083549 h 3413838"/>
                <a:gd name="connsiteX8" fmla="*/ 7626 w 8054346"/>
                <a:gd name="connsiteY8" fmla="*/ 414031 h 3413838"/>
                <a:gd name="connsiteX0" fmla="*/ 7626 w 8054346"/>
                <a:gd name="connsiteY0" fmla="*/ 299809 h 3413916"/>
                <a:gd name="connsiteX1" fmla="*/ 375937 w 8054346"/>
                <a:gd name="connsiteY1" fmla="*/ 78 h 3413916"/>
                <a:gd name="connsiteX2" fmla="*/ 7724135 w 8054346"/>
                <a:gd name="connsiteY2" fmla="*/ 78 h 3413916"/>
                <a:gd name="connsiteX3" fmla="*/ 8054346 w 8054346"/>
                <a:gd name="connsiteY3" fmla="*/ 345529 h 3413916"/>
                <a:gd name="connsiteX4" fmla="*/ 8039106 w 8054346"/>
                <a:gd name="connsiteY4" fmla="*/ 3114107 h 3413916"/>
                <a:gd name="connsiteX5" fmla="*/ 7731755 w 8054346"/>
                <a:gd name="connsiteY5" fmla="*/ 3413838 h 3413916"/>
                <a:gd name="connsiteX6" fmla="*/ 307357 w 8054346"/>
                <a:gd name="connsiteY6" fmla="*/ 3406218 h 3413916"/>
                <a:gd name="connsiteX7" fmla="*/ 6 w 8054346"/>
                <a:gd name="connsiteY7" fmla="*/ 3083627 h 3413916"/>
                <a:gd name="connsiteX8" fmla="*/ 7626 w 8054346"/>
                <a:gd name="connsiteY8" fmla="*/ 299809 h 3413916"/>
                <a:gd name="connsiteX0" fmla="*/ 7626 w 8054346"/>
                <a:gd name="connsiteY0" fmla="*/ 307357 h 3421464"/>
                <a:gd name="connsiteX1" fmla="*/ 345457 w 8054346"/>
                <a:gd name="connsiteY1" fmla="*/ 6 h 3421464"/>
                <a:gd name="connsiteX2" fmla="*/ 7724135 w 8054346"/>
                <a:gd name="connsiteY2" fmla="*/ 7626 h 3421464"/>
                <a:gd name="connsiteX3" fmla="*/ 8054346 w 8054346"/>
                <a:gd name="connsiteY3" fmla="*/ 353077 h 3421464"/>
                <a:gd name="connsiteX4" fmla="*/ 8039106 w 8054346"/>
                <a:gd name="connsiteY4" fmla="*/ 3121655 h 3421464"/>
                <a:gd name="connsiteX5" fmla="*/ 7731755 w 8054346"/>
                <a:gd name="connsiteY5" fmla="*/ 3421386 h 3421464"/>
                <a:gd name="connsiteX6" fmla="*/ 307357 w 8054346"/>
                <a:gd name="connsiteY6" fmla="*/ 3413766 h 3421464"/>
                <a:gd name="connsiteX7" fmla="*/ 6 w 8054346"/>
                <a:gd name="connsiteY7" fmla="*/ 3091175 h 3421464"/>
                <a:gd name="connsiteX8" fmla="*/ 7626 w 8054346"/>
                <a:gd name="connsiteY8" fmla="*/ 307357 h 342146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8054346" h="3421464">
                  <a:moveTo>
                    <a:pt x="7626" y="307357"/>
                  </a:moveTo>
                  <a:cubicBezTo>
                    <a:pt x="7626" y="-5474"/>
                    <a:pt x="32626" y="6"/>
                    <a:pt x="345457" y="6"/>
                  </a:cubicBezTo>
                  <a:lnTo>
                    <a:pt x="7724135" y="7626"/>
                  </a:lnTo>
                  <a:cubicBezTo>
                    <a:pt x="8036966" y="7626"/>
                    <a:pt x="8054346" y="40246"/>
                    <a:pt x="8054346" y="353077"/>
                  </a:cubicBezTo>
                  <a:lnTo>
                    <a:pt x="8039106" y="3121655"/>
                  </a:lnTo>
                  <a:cubicBezTo>
                    <a:pt x="8039106" y="3434486"/>
                    <a:pt x="8044586" y="3421386"/>
                    <a:pt x="7731755" y="3421386"/>
                  </a:cubicBezTo>
                  <a:lnTo>
                    <a:pt x="307357" y="3413766"/>
                  </a:lnTo>
                  <a:cubicBezTo>
                    <a:pt x="-5474" y="3413766"/>
                    <a:pt x="6" y="3404006"/>
                    <a:pt x="6" y="3091175"/>
                  </a:cubicBezTo>
                  <a:lnTo>
                    <a:pt x="7626" y="307357"/>
                  </a:lnTo>
                  <a:close/>
                </a:path>
              </a:pathLst>
            </a:custGeom>
            <a:gradFill>
              <a:gsLst>
                <a:gs pos="9000">
                  <a:srgbClr val="002060">
                    <a:alpha val="50000"/>
                    <a:lumMod val="82000"/>
                  </a:srgbClr>
                </a:gs>
                <a:gs pos="100000">
                  <a:srgbClr val="D00F91"/>
                </a:gs>
              </a:gsLst>
              <a:lin ang="13500000" scaled="1"/>
            </a:gradFill>
            <a:ln>
              <a:gradFill flip="none" rotWithShape="1">
                <a:gsLst>
                  <a:gs pos="32000">
                    <a:schemeClr val="accent1">
                      <a:lumMod val="50000"/>
                    </a:schemeClr>
                  </a:gs>
                  <a:gs pos="62000">
                    <a:schemeClr val="accent1">
                      <a:lumMod val="45000"/>
                      <a:lumOff val="55000"/>
                    </a:schemeClr>
                  </a:gs>
                  <a:gs pos="83000">
                    <a:schemeClr val="accent1">
                      <a:lumMod val="45000"/>
                      <a:lumOff val="55000"/>
                    </a:schemeClr>
                  </a:gs>
                  <a:gs pos="100000">
                    <a:schemeClr val="accent1">
                      <a:lumMod val="30000"/>
                      <a:lumOff val="70000"/>
                    </a:schemeClr>
                  </a:gs>
                </a:gsLst>
                <a:lin ang="13500000" scaled="1"/>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400" b="1">
                <a:solidFill>
                  <a:schemeClr val="accent6">
                    <a:lumMod val="60000"/>
                    <a:lumOff val="40000"/>
                  </a:schemeClr>
                </a:solidFill>
                <a:latin typeface="Times New Roman" panose="02020603050405020304" pitchFamily="18" charset="0"/>
                <a:cs typeface="Times New Roman" panose="02020603050405020304" pitchFamily="18" charset="0"/>
              </a:endParaRPr>
            </a:p>
          </xdr:txBody>
        </xdr:sp>
        <xdr:graphicFrame macro="">
          <xdr:nvGraphicFramePr>
            <xdr:cNvPr id="96" name="Chart 95">
              <a:extLst>
                <a:ext uri="{FF2B5EF4-FFF2-40B4-BE49-F238E27FC236}">
                  <a16:creationId xmlns:a16="http://schemas.microsoft.com/office/drawing/2014/main" id="{00000000-0008-0000-1400-000060000000}"/>
                </a:ext>
              </a:extLst>
            </xdr:cNvPr>
            <xdr:cNvGraphicFramePr>
              <a:graphicFrameLocks/>
            </xdr:cNvGraphicFramePr>
          </xdr:nvGraphicFramePr>
          <xdr:xfrm>
            <a:off x="2142783" y="4237463"/>
            <a:ext cx="7977132" cy="3726367"/>
          </xdr:xfrm>
          <a:graphic>
            <a:graphicData uri="http://schemas.openxmlformats.org/drawingml/2006/chart">
              <c:chart xmlns:c="http://schemas.openxmlformats.org/drawingml/2006/chart" xmlns:r="http://schemas.openxmlformats.org/officeDocument/2006/relationships" r:id="rId5"/>
            </a:graphicData>
          </a:graphic>
        </xdr:graphicFrame>
      </xdr:grpSp>
      <xdr:grpSp>
        <xdr:nvGrpSpPr>
          <xdr:cNvPr id="68" name="Group 67">
            <a:extLst>
              <a:ext uri="{FF2B5EF4-FFF2-40B4-BE49-F238E27FC236}">
                <a16:creationId xmlns:a16="http://schemas.microsoft.com/office/drawing/2014/main" id="{00000000-0008-0000-1400-000044000000}"/>
              </a:ext>
            </a:extLst>
          </xdr:cNvPr>
          <xdr:cNvGrpSpPr/>
        </xdr:nvGrpSpPr>
        <xdr:grpSpPr>
          <a:xfrm>
            <a:off x="9803943" y="4081118"/>
            <a:ext cx="4961065" cy="3937736"/>
            <a:chOff x="10259121" y="4125951"/>
            <a:chExt cx="5217103" cy="3981182"/>
          </a:xfrm>
        </xdr:grpSpPr>
        <xdr:sp macro="" textlink="">
          <xdr:nvSpPr>
            <xdr:cNvPr id="67" name="Rectangle: Rounded Corners 11">
              <a:extLst>
                <a:ext uri="{FF2B5EF4-FFF2-40B4-BE49-F238E27FC236}">
                  <a16:creationId xmlns:a16="http://schemas.microsoft.com/office/drawing/2014/main" id="{00000000-0008-0000-1400-000043000000}"/>
                </a:ext>
              </a:extLst>
            </xdr:cNvPr>
            <xdr:cNvSpPr/>
          </xdr:nvSpPr>
          <xdr:spPr>
            <a:xfrm>
              <a:off x="10259121" y="4125951"/>
              <a:ext cx="5217103" cy="3981182"/>
            </a:xfrm>
            <a:custGeom>
              <a:avLst/>
              <a:gdLst>
                <a:gd name="connsiteX0" fmla="*/ 0 w 8069580"/>
                <a:gd name="connsiteY0" fmla="*/ 566431 h 3398520"/>
                <a:gd name="connsiteX1" fmla="*/ 566431 w 8069580"/>
                <a:gd name="connsiteY1" fmla="*/ 0 h 3398520"/>
                <a:gd name="connsiteX2" fmla="*/ 7503149 w 8069580"/>
                <a:gd name="connsiteY2" fmla="*/ 0 h 3398520"/>
                <a:gd name="connsiteX3" fmla="*/ 8069580 w 8069580"/>
                <a:gd name="connsiteY3" fmla="*/ 566431 h 3398520"/>
                <a:gd name="connsiteX4" fmla="*/ 8069580 w 8069580"/>
                <a:gd name="connsiteY4" fmla="*/ 2832089 h 3398520"/>
                <a:gd name="connsiteX5" fmla="*/ 7503149 w 8069580"/>
                <a:gd name="connsiteY5" fmla="*/ 3398520 h 3398520"/>
                <a:gd name="connsiteX6" fmla="*/ 566431 w 8069580"/>
                <a:gd name="connsiteY6" fmla="*/ 3398520 h 3398520"/>
                <a:gd name="connsiteX7" fmla="*/ 0 w 8069580"/>
                <a:gd name="connsiteY7" fmla="*/ 2832089 h 3398520"/>
                <a:gd name="connsiteX8" fmla="*/ 0 w 8069580"/>
                <a:gd name="connsiteY8" fmla="*/ 566431 h 3398520"/>
                <a:gd name="connsiteX0" fmla="*/ 0 w 8069580"/>
                <a:gd name="connsiteY0" fmla="*/ 574051 h 3406140"/>
                <a:gd name="connsiteX1" fmla="*/ 406411 w 8069580"/>
                <a:gd name="connsiteY1" fmla="*/ 0 h 3406140"/>
                <a:gd name="connsiteX2" fmla="*/ 7503149 w 8069580"/>
                <a:gd name="connsiteY2" fmla="*/ 7620 h 3406140"/>
                <a:gd name="connsiteX3" fmla="*/ 8069580 w 8069580"/>
                <a:gd name="connsiteY3" fmla="*/ 574051 h 3406140"/>
                <a:gd name="connsiteX4" fmla="*/ 8069580 w 8069580"/>
                <a:gd name="connsiteY4" fmla="*/ 2839709 h 3406140"/>
                <a:gd name="connsiteX5" fmla="*/ 7503149 w 8069580"/>
                <a:gd name="connsiteY5" fmla="*/ 3406140 h 3406140"/>
                <a:gd name="connsiteX6" fmla="*/ 566431 w 8069580"/>
                <a:gd name="connsiteY6" fmla="*/ 3406140 h 3406140"/>
                <a:gd name="connsiteX7" fmla="*/ 0 w 8069580"/>
                <a:gd name="connsiteY7" fmla="*/ 2839709 h 3406140"/>
                <a:gd name="connsiteX8" fmla="*/ 0 w 8069580"/>
                <a:gd name="connsiteY8" fmla="*/ 574051 h 3406140"/>
                <a:gd name="connsiteX0" fmla="*/ 38100 w 8069580"/>
                <a:gd name="connsiteY0" fmla="*/ 414031 h 3406140"/>
                <a:gd name="connsiteX1" fmla="*/ 406411 w 8069580"/>
                <a:gd name="connsiteY1" fmla="*/ 0 h 3406140"/>
                <a:gd name="connsiteX2" fmla="*/ 7503149 w 8069580"/>
                <a:gd name="connsiteY2" fmla="*/ 7620 h 3406140"/>
                <a:gd name="connsiteX3" fmla="*/ 8069580 w 8069580"/>
                <a:gd name="connsiteY3" fmla="*/ 574051 h 3406140"/>
                <a:gd name="connsiteX4" fmla="*/ 8069580 w 8069580"/>
                <a:gd name="connsiteY4" fmla="*/ 2839709 h 3406140"/>
                <a:gd name="connsiteX5" fmla="*/ 7503149 w 8069580"/>
                <a:gd name="connsiteY5" fmla="*/ 3406140 h 3406140"/>
                <a:gd name="connsiteX6" fmla="*/ 566431 w 8069580"/>
                <a:gd name="connsiteY6" fmla="*/ 3406140 h 3406140"/>
                <a:gd name="connsiteX7" fmla="*/ 0 w 8069580"/>
                <a:gd name="connsiteY7" fmla="*/ 2839709 h 3406140"/>
                <a:gd name="connsiteX8" fmla="*/ 38100 w 8069580"/>
                <a:gd name="connsiteY8" fmla="*/ 414031 h 3406140"/>
                <a:gd name="connsiteX0" fmla="*/ 7620 w 8039100"/>
                <a:gd name="connsiteY0" fmla="*/ 414031 h 3406140"/>
                <a:gd name="connsiteX1" fmla="*/ 375931 w 8039100"/>
                <a:gd name="connsiteY1" fmla="*/ 0 h 3406140"/>
                <a:gd name="connsiteX2" fmla="*/ 7472669 w 8039100"/>
                <a:gd name="connsiteY2" fmla="*/ 7620 h 3406140"/>
                <a:gd name="connsiteX3" fmla="*/ 8039100 w 8039100"/>
                <a:gd name="connsiteY3" fmla="*/ 574051 h 3406140"/>
                <a:gd name="connsiteX4" fmla="*/ 8039100 w 8039100"/>
                <a:gd name="connsiteY4" fmla="*/ 2839709 h 3406140"/>
                <a:gd name="connsiteX5" fmla="*/ 7472669 w 8039100"/>
                <a:gd name="connsiteY5" fmla="*/ 3406140 h 3406140"/>
                <a:gd name="connsiteX6" fmla="*/ 535951 w 8039100"/>
                <a:gd name="connsiteY6" fmla="*/ 3406140 h 3406140"/>
                <a:gd name="connsiteX7" fmla="*/ 0 w 8039100"/>
                <a:gd name="connsiteY7" fmla="*/ 3083549 h 3406140"/>
                <a:gd name="connsiteX8" fmla="*/ 7620 w 8039100"/>
                <a:gd name="connsiteY8" fmla="*/ 414031 h 3406140"/>
                <a:gd name="connsiteX0" fmla="*/ 7626 w 8039106"/>
                <a:gd name="connsiteY0" fmla="*/ 414031 h 3406140"/>
                <a:gd name="connsiteX1" fmla="*/ 375937 w 8039106"/>
                <a:gd name="connsiteY1" fmla="*/ 0 h 3406140"/>
                <a:gd name="connsiteX2" fmla="*/ 7472675 w 8039106"/>
                <a:gd name="connsiteY2" fmla="*/ 7620 h 3406140"/>
                <a:gd name="connsiteX3" fmla="*/ 8039106 w 8039106"/>
                <a:gd name="connsiteY3" fmla="*/ 574051 h 3406140"/>
                <a:gd name="connsiteX4" fmla="*/ 8039106 w 8039106"/>
                <a:gd name="connsiteY4" fmla="*/ 2839709 h 3406140"/>
                <a:gd name="connsiteX5" fmla="*/ 7472675 w 8039106"/>
                <a:gd name="connsiteY5" fmla="*/ 3406140 h 3406140"/>
                <a:gd name="connsiteX6" fmla="*/ 307357 w 8039106"/>
                <a:gd name="connsiteY6" fmla="*/ 3406140 h 3406140"/>
                <a:gd name="connsiteX7" fmla="*/ 6 w 8039106"/>
                <a:gd name="connsiteY7" fmla="*/ 3083549 h 3406140"/>
                <a:gd name="connsiteX8" fmla="*/ 7626 w 8039106"/>
                <a:gd name="connsiteY8" fmla="*/ 414031 h 3406140"/>
                <a:gd name="connsiteX0" fmla="*/ 7626 w 8039112"/>
                <a:gd name="connsiteY0" fmla="*/ 414031 h 3413760"/>
                <a:gd name="connsiteX1" fmla="*/ 375937 w 8039112"/>
                <a:gd name="connsiteY1" fmla="*/ 0 h 3413760"/>
                <a:gd name="connsiteX2" fmla="*/ 7472675 w 8039112"/>
                <a:gd name="connsiteY2" fmla="*/ 7620 h 3413760"/>
                <a:gd name="connsiteX3" fmla="*/ 8039106 w 8039112"/>
                <a:gd name="connsiteY3" fmla="*/ 574051 h 3413760"/>
                <a:gd name="connsiteX4" fmla="*/ 8039106 w 8039112"/>
                <a:gd name="connsiteY4" fmla="*/ 2839709 h 3413760"/>
                <a:gd name="connsiteX5" fmla="*/ 7731755 w 8039112"/>
                <a:gd name="connsiteY5" fmla="*/ 3413760 h 3413760"/>
                <a:gd name="connsiteX6" fmla="*/ 307357 w 8039112"/>
                <a:gd name="connsiteY6" fmla="*/ 3406140 h 3413760"/>
                <a:gd name="connsiteX7" fmla="*/ 6 w 8039112"/>
                <a:gd name="connsiteY7" fmla="*/ 3083549 h 3413760"/>
                <a:gd name="connsiteX8" fmla="*/ 7626 w 8039112"/>
                <a:gd name="connsiteY8" fmla="*/ 414031 h 3413760"/>
                <a:gd name="connsiteX0" fmla="*/ 7626 w 8039112"/>
                <a:gd name="connsiteY0" fmla="*/ 414031 h 3413838"/>
                <a:gd name="connsiteX1" fmla="*/ 375937 w 8039112"/>
                <a:gd name="connsiteY1" fmla="*/ 0 h 3413838"/>
                <a:gd name="connsiteX2" fmla="*/ 7472675 w 8039112"/>
                <a:gd name="connsiteY2" fmla="*/ 7620 h 3413838"/>
                <a:gd name="connsiteX3" fmla="*/ 8039106 w 8039112"/>
                <a:gd name="connsiteY3" fmla="*/ 574051 h 3413838"/>
                <a:gd name="connsiteX4" fmla="*/ 8039106 w 8039112"/>
                <a:gd name="connsiteY4" fmla="*/ 3114029 h 3413838"/>
                <a:gd name="connsiteX5" fmla="*/ 7731755 w 8039112"/>
                <a:gd name="connsiteY5" fmla="*/ 3413760 h 3413838"/>
                <a:gd name="connsiteX6" fmla="*/ 307357 w 8039112"/>
                <a:gd name="connsiteY6" fmla="*/ 3406140 h 3413838"/>
                <a:gd name="connsiteX7" fmla="*/ 6 w 8039112"/>
                <a:gd name="connsiteY7" fmla="*/ 3083549 h 3413838"/>
                <a:gd name="connsiteX8" fmla="*/ 7626 w 8039112"/>
                <a:gd name="connsiteY8" fmla="*/ 414031 h 3413838"/>
                <a:gd name="connsiteX0" fmla="*/ 7626 w 8054346"/>
                <a:gd name="connsiteY0" fmla="*/ 414031 h 3413838"/>
                <a:gd name="connsiteX1" fmla="*/ 375937 w 8054346"/>
                <a:gd name="connsiteY1" fmla="*/ 0 h 3413838"/>
                <a:gd name="connsiteX2" fmla="*/ 7472675 w 8054346"/>
                <a:gd name="connsiteY2" fmla="*/ 7620 h 3413838"/>
                <a:gd name="connsiteX3" fmla="*/ 8054346 w 8054346"/>
                <a:gd name="connsiteY3" fmla="*/ 345451 h 3413838"/>
                <a:gd name="connsiteX4" fmla="*/ 8039106 w 8054346"/>
                <a:gd name="connsiteY4" fmla="*/ 3114029 h 3413838"/>
                <a:gd name="connsiteX5" fmla="*/ 7731755 w 8054346"/>
                <a:gd name="connsiteY5" fmla="*/ 3413760 h 3413838"/>
                <a:gd name="connsiteX6" fmla="*/ 307357 w 8054346"/>
                <a:gd name="connsiteY6" fmla="*/ 3406140 h 3413838"/>
                <a:gd name="connsiteX7" fmla="*/ 6 w 8054346"/>
                <a:gd name="connsiteY7" fmla="*/ 3083549 h 3413838"/>
                <a:gd name="connsiteX8" fmla="*/ 7626 w 8054346"/>
                <a:gd name="connsiteY8" fmla="*/ 414031 h 3413838"/>
                <a:gd name="connsiteX0" fmla="*/ 7626 w 8054346"/>
                <a:gd name="connsiteY0" fmla="*/ 414031 h 3413838"/>
                <a:gd name="connsiteX1" fmla="*/ 375937 w 8054346"/>
                <a:gd name="connsiteY1" fmla="*/ 0 h 3413838"/>
                <a:gd name="connsiteX2" fmla="*/ 7724135 w 8054346"/>
                <a:gd name="connsiteY2" fmla="*/ 0 h 3413838"/>
                <a:gd name="connsiteX3" fmla="*/ 8054346 w 8054346"/>
                <a:gd name="connsiteY3" fmla="*/ 345451 h 3413838"/>
                <a:gd name="connsiteX4" fmla="*/ 8039106 w 8054346"/>
                <a:gd name="connsiteY4" fmla="*/ 3114029 h 3413838"/>
                <a:gd name="connsiteX5" fmla="*/ 7731755 w 8054346"/>
                <a:gd name="connsiteY5" fmla="*/ 3413760 h 3413838"/>
                <a:gd name="connsiteX6" fmla="*/ 307357 w 8054346"/>
                <a:gd name="connsiteY6" fmla="*/ 3406140 h 3413838"/>
                <a:gd name="connsiteX7" fmla="*/ 6 w 8054346"/>
                <a:gd name="connsiteY7" fmla="*/ 3083549 h 3413838"/>
                <a:gd name="connsiteX8" fmla="*/ 7626 w 8054346"/>
                <a:gd name="connsiteY8" fmla="*/ 414031 h 3413838"/>
                <a:gd name="connsiteX0" fmla="*/ 7626 w 8054346"/>
                <a:gd name="connsiteY0" fmla="*/ 299809 h 3413916"/>
                <a:gd name="connsiteX1" fmla="*/ 375937 w 8054346"/>
                <a:gd name="connsiteY1" fmla="*/ 78 h 3413916"/>
                <a:gd name="connsiteX2" fmla="*/ 7724135 w 8054346"/>
                <a:gd name="connsiteY2" fmla="*/ 78 h 3413916"/>
                <a:gd name="connsiteX3" fmla="*/ 8054346 w 8054346"/>
                <a:gd name="connsiteY3" fmla="*/ 345529 h 3413916"/>
                <a:gd name="connsiteX4" fmla="*/ 8039106 w 8054346"/>
                <a:gd name="connsiteY4" fmla="*/ 3114107 h 3413916"/>
                <a:gd name="connsiteX5" fmla="*/ 7731755 w 8054346"/>
                <a:gd name="connsiteY5" fmla="*/ 3413838 h 3413916"/>
                <a:gd name="connsiteX6" fmla="*/ 307357 w 8054346"/>
                <a:gd name="connsiteY6" fmla="*/ 3406218 h 3413916"/>
                <a:gd name="connsiteX7" fmla="*/ 6 w 8054346"/>
                <a:gd name="connsiteY7" fmla="*/ 3083627 h 3413916"/>
                <a:gd name="connsiteX8" fmla="*/ 7626 w 8054346"/>
                <a:gd name="connsiteY8" fmla="*/ 299809 h 3413916"/>
                <a:gd name="connsiteX0" fmla="*/ 7626 w 8054346"/>
                <a:gd name="connsiteY0" fmla="*/ 307357 h 3421464"/>
                <a:gd name="connsiteX1" fmla="*/ 345457 w 8054346"/>
                <a:gd name="connsiteY1" fmla="*/ 6 h 3421464"/>
                <a:gd name="connsiteX2" fmla="*/ 7724135 w 8054346"/>
                <a:gd name="connsiteY2" fmla="*/ 7626 h 3421464"/>
                <a:gd name="connsiteX3" fmla="*/ 8054346 w 8054346"/>
                <a:gd name="connsiteY3" fmla="*/ 353077 h 3421464"/>
                <a:gd name="connsiteX4" fmla="*/ 8039106 w 8054346"/>
                <a:gd name="connsiteY4" fmla="*/ 3121655 h 3421464"/>
                <a:gd name="connsiteX5" fmla="*/ 7731755 w 8054346"/>
                <a:gd name="connsiteY5" fmla="*/ 3421386 h 3421464"/>
                <a:gd name="connsiteX6" fmla="*/ 307357 w 8054346"/>
                <a:gd name="connsiteY6" fmla="*/ 3413766 h 3421464"/>
                <a:gd name="connsiteX7" fmla="*/ 6 w 8054346"/>
                <a:gd name="connsiteY7" fmla="*/ 3091175 h 3421464"/>
                <a:gd name="connsiteX8" fmla="*/ 7626 w 8054346"/>
                <a:gd name="connsiteY8" fmla="*/ 307357 h 342146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8054346" h="3421464">
                  <a:moveTo>
                    <a:pt x="7626" y="307357"/>
                  </a:moveTo>
                  <a:cubicBezTo>
                    <a:pt x="7626" y="-5474"/>
                    <a:pt x="32626" y="6"/>
                    <a:pt x="345457" y="6"/>
                  </a:cubicBezTo>
                  <a:lnTo>
                    <a:pt x="7724135" y="7626"/>
                  </a:lnTo>
                  <a:cubicBezTo>
                    <a:pt x="8036966" y="7626"/>
                    <a:pt x="8054346" y="40246"/>
                    <a:pt x="8054346" y="353077"/>
                  </a:cubicBezTo>
                  <a:lnTo>
                    <a:pt x="8039106" y="3121655"/>
                  </a:lnTo>
                  <a:cubicBezTo>
                    <a:pt x="8039106" y="3434486"/>
                    <a:pt x="8044586" y="3421386"/>
                    <a:pt x="7731755" y="3421386"/>
                  </a:cubicBezTo>
                  <a:lnTo>
                    <a:pt x="307357" y="3413766"/>
                  </a:lnTo>
                  <a:cubicBezTo>
                    <a:pt x="-5474" y="3413766"/>
                    <a:pt x="6" y="3404006"/>
                    <a:pt x="6" y="3091175"/>
                  </a:cubicBezTo>
                  <a:lnTo>
                    <a:pt x="7626" y="307357"/>
                  </a:lnTo>
                  <a:close/>
                </a:path>
              </a:pathLst>
            </a:custGeom>
            <a:gradFill>
              <a:gsLst>
                <a:gs pos="9000">
                  <a:srgbClr val="002060">
                    <a:alpha val="50000"/>
                    <a:lumMod val="82000"/>
                  </a:srgbClr>
                </a:gs>
                <a:gs pos="100000">
                  <a:srgbClr val="D00F91"/>
                </a:gs>
              </a:gsLst>
              <a:lin ang="13500000" scaled="1"/>
            </a:gradFill>
            <a:ln>
              <a:gradFill flip="none" rotWithShape="1">
                <a:gsLst>
                  <a:gs pos="32000">
                    <a:schemeClr val="accent1">
                      <a:lumMod val="50000"/>
                    </a:schemeClr>
                  </a:gs>
                  <a:gs pos="62000">
                    <a:schemeClr val="accent1">
                      <a:lumMod val="45000"/>
                      <a:lumOff val="55000"/>
                    </a:schemeClr>
                  </a:gs>
                  <a:gs pos="83000">
                    <a:schemeClr val="accent1">
                      <a:lumMod val="45000"/>
                      <a:lumOff val="55000"/>
                    </a:schemeClr>
                  </a:gs>
                  <a:gs pos="100000">
                    <a:schemeClr val="accent1">
                      <a:lumMod val="30000"/>
                      <a:lumOff val="70000"/>
                    </a:schemeClr>
                  </a:gs>
                </a:gsLst>
                <a:lin ang="13500000" scaled="1"/>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400" b="1">
                <a:solidFill>
                  <a:schemeClr val="accent6">
                    <a:lumMod val="60000"/>
                    <a:lumOff val="40000"/>
                  </a:schemeClr>
                </a:solidFill>
                <a:latin typeface="Times New Roman" panose="02020603050405020304" pitchFamily="18" charset="0"/>
                <a:cs typeface="Times New Roman" panose="02020603050405020304" pitchFamily="18" charset="0"/>
              </a:endParaRPr>
            </a:p>
          </xdr:txBody>
        </xdr:sp>
        <xdr:graphicFrame macro="">
          <xdr:nvGraphicFramePr>
            <xdr:cNvPr id="105" name="Chart 104">
              <a:extLst>
                <a:ext uri="{FF2B5EF4-FFF2-40B4-BE49-F238E27FC236}">
                  <a16:creationId xmlns:a16="http://schemas.microsoft.com/office/drawing/2014/main" id="{00000000-0008-0000-1400-000069000000}"/>
                </a:ext>
              </a:extLst>
            </xdr:cNvPr>
            <xdr:cNvGraphicFramePr>
              <a:graphicFrameLocks/>
            </xdr:cNvGraphicFramePr>
          </xdr:nvGraphicFramePr>
          <xdr:xfrm>
            <a:off x="10389220" y="4147122"/>
            <a:ext cx="4971585" cy="3844891"/>
          </xdr:xfrm>
          <a:graphic>
            <a:graphicData uri="http://schemas.openxmlformats.org/drawingml/2006/chart">
              <c:chart xmlns:c="http://schemas.openxmlformats.org/drawingml/2006/chart" xmlns:r="http://schemas.openxmlformats.org/officeDocument/2006/relationships" r:id="rId6"/>
            </a:graphicData>
          </a:graphic>
        </xdr:graphicFrame>
      </xdr:grpSp>
      <xdr:grpSp>
        <xdr:nvGrpSpPr>
          <xdr:cNvPr id="75" name="Group 74">
            <a:extLst>
              <a:ext uri="{FF2B5EF4-FFF2-40B4-BE49-F238E27FC236}">
                <a16:creationId xmlns:a16="http://schemas.microsoft.com/office/drawing/2014/main" id="{00000000-0008-0000-1400-00004B000000}"/>
              </a:ext>
            </a:extLst>
          </xdr:cNvPr>
          <xdr:cNvGrpSpPr/>
        </xdr:nvGrpSpPr>
        <xdr:grpSpPr>
          <a:xfrm>
            <a:off x="11700" y="800312"/>
            <a:ext cx="1928758" cy="7172571"/>
            <a:chOff x="12215" y="808464"/>
            <a:chExt cx="2013589" cy="7251986"/>
          </a:xfrm>
        </xdr:grpSpPr>
        <xdr:sp macro="" textlink="">
          <xdr:nvSpPr>
            <xdr:cNvPr id="71" name="Rectangle: Rounded Corners 11">
              <a:extLst>
                <a:ext uri="{FF2B5EF4-FFF2-40B4-BE49-F238E27FC236}">
                  <a16:creationId xmlns:a16="http://schemas.microsoft.com/office/drawing/2014/main" id="{00000000-0008-0000-1400-000047000000}"/>
                </a:ext>
              </a:extLst>
            </xdr:cNvPr>
            <xdr:cNvSpPr/>
          </xdr:nvSpPr>
          <xdr:spPr>
            <a:xfrm>
              <a:off x="12215" y="808464"/>
              <a:ext cx="2013589" cy="7251986"/>
            </a:xfrm>
            <a:custGeom>
              <a:avLst/>
              <a:gdLst>
                <a:gd name="connsiteX0" fmla="*/ 0 w 8069580"/>
                <a:gd name="connsiteY0" fmla="*/ 566431 h 3398520"/>
                <a:gd name="connsiteX1" fmla="*/ 566431 w 8069580"/>
                <a:gd name="connsiteY1" fmla="*/ 0 h 3398520"/>
                <a:gd name="connsiteX2" fmla="*/ 7503149 w 8069580"/>
                <a:gd name="connsiteY2" fmla="*/ 0 h 3398520"/>
                <a:gd name="connsiteX3" fmla="*/ 8069580 w 8069580"/>
                <a:gd name="connsiteY3" fmla="*/ 566431 h 3398520"/>
                <a:gd name="connsiteX4" fmla="*/ 8069580 w 8069580"/>
                <a:gd name="connsiteY4" fmla="*/ 2832089 h 3398520"/>
                <a:gd name="connsiteX5" fmla="*/ 7503149 w 8069580"/>
                <a:gd name="connsiteY5" fmla="*/ 3398520 h 3398520"/>
                <a:gd name="connsiteX6" fmla="*/ 566431 w 8069580"/>
                <a:gd name="connsiteY6" fmla="*/ 3398520 h 3398520"/>
                <a:gd name="connsiteX7" fmla="*/ 0 w 8069580"/>
                <a:gd name="connsiteY7" fmla="*/ 2832089 h 3398520"/>
                <a:gd name="connsiteX8" fmla="*/ 0 w 8069580"/>
                <a:gd name="connsiteY8" fmla="*/ 566431 h 3398520"/>
                <a:gd name="connsiteX0" fmla="*/ 0 w 8069580"/>
                <a:gd name="connsiteY0" fmla="*/ 574051 h 3406140"/>
                <a:gd name="connsiteX1" fmla="*/ 406411 w 8069580"/>
                <a:gd name="connsiteY1" fmla="*/ 0 h 3406140"/>
                <a:gd name="connsiteX2" fmla="*/ 7503149 w 8069580"/>
                <a:gd name="connsiteY2" fmla="*/ 7620 h 3406140"/>
                <a:gd name="connsiteX3" fmla="*/ 8069580 w 8069580"/>
                <a:gd name="connsiteY3" fmla="*/ 574051 h 3406140"/>
                <a:gd name="connsiteX4" fmla="*/ 8069580 w 8069580"/>
                <a:gd name="connsiteY4" fmla="*/ 2839709 h 3406140"/>
                <a:gd name="connsiteX5" fmla="*/ 7503149 w 8069580"/>
                <a:gd name="connsiteY5" fmla="*/ 3406140 h 3406140"/>
                <a:gd name="connsiteX6" fmla="*/ 566431 w 8069580"/>
                <a:gd name="connsiteY6" fmla="*/ 3406140 h 3406140"/>
                <a:gd name="connsiteX7" fmla="*/ 0 w 8069580"/>
                <a:gd name="connsiteY7" fmla="*/ 2839709 h 3406140"/>
                <a:gd name="connsiteX8" fmla="*/ 0 w 8069580"/>
                <a:gd name="connsiteY8" fmla="*/ 574051 h 3406140"/>
                <a:gd name="connsiteX0" fmla="*/ 38100 w 8069580"/>
                <a:gd name="connsiteY0" fmla="*/ 414031 h 3406140"/>
                <a:gd name="connsiteX1" fmla="*/ 406411 w 8069580"/>
                <a:gd name="connsiteY1" fmla="*/ 0 h 3406140"/>
                <a:gd name="connsiteX2" fmla="*/ 7503149 w 8069580"/>
                <a:gd name="connsiteY2" fmla="*/ 7620 h 3406140"/>
                <a:gd name="connsiteX3" fmla="*/ 8069580 w 8069580"/>
                <a:gd name="connsiteY3" fmla="*/ 574051 h 3406140"/>
                <a:gd name="connsiteX4" fmla="*/ 8069580 w 8069580"/>
                <a:gd name="connsiteY4" fmla="*/ 2839709 h 3406140"/>
                <a:gd name="connsiteX5" fmla="*/ 7503149 w 8069580"/>
                <a:gd name="connsiteY5" fmla="*/ 3406140 h 3406140"/>
                <a:gd name="connsiteX6" fmla="*/ 566431 w 8069580"/>
                <a:gd name="connsiteY6" fmla="*/ 3406140 h 3406140"/>
                <a:gd name="connsiteX7" fmla="*/ 0 w 8069580"/>
                <a:gd name="connsiteY7" fmla="*/ 2839709 h 3406140"/>
                <a:gd name="connsiteX8" fmla="*/ 38100 w 8069580"/>
                <a:gd name="connsiteY8" fmla="*/ 414031 h 3406140"/>
                <a:gd name="connsiteX0" fmla="*/ 7620 w 8039100"/>
                <a:gd name="connsiteY0" fmla="*/ 414031 h 3406140"/>
                <a:gd name="connsiteX1" fmla="*/ 375931 w 8039100"/>
                <a:gd name="connsiteY1" fmla="*/ 0 h 3406140"/>
                <a:gd name="connsiteX2" fmla="*/ 7472669 w 8039100"/>
                <a:gd name="connsiteY2" fmla="*/ 7620 h 3406140"/>
                <a:gd name="connsiteX3" fmla="*/ 8039100 w 8039100"/>
                <a:gd name="connsiteY3" fmla="*/ 574051 h 3406140"/>
                <a:gd name="connsiteX4" fmla="*/ 8039100 w 8039100"/>
                <a:gd name="connsiteY4" fmla="*/ 2839709 h 3406140"/>
                <a:gd name="connsiteX5" fmla="*/ 7472669 w 8039100"/>
                <a:gd name="connsiteY5" fmla="*/ 3406140 h 3406140"/>
                <a:gd name="connsiteX6" fmla="*/ 535951 w 8039100"/>
                <a:gd name="connsiteY6" fmla="*/ 3406140 h 3406140"/>
                <a:gd name="connsiteX7" fmla="*/ 0 w 8039100"/>
                <a:gd name="connsiteY7" fmla="*/ 3083549 h 3406140"/>
                <a:gd name="connsiteX8" fmla="*/ 7620 w 8039100"/>
                <a:gd name="connsiteY8" fmla="*/ 414031 h 3406140"/>
                <a:gd name="connsiteX0" fmla="*/ 7626 w 8039106"/>
                <a:gd name="connsiteY0" fmla="*/ 414031 h 3406140"/>
                <a:gd name="connsiteX1" fmla="*/ 375937 w 8039106"/>
                <a:gd name="connsiteY1" fmla="*/ 0 h 3406140"/>
                <a:gd name="connsiteX2" fmla="*/ 7472675 w 8039106"/>
                <a:gd name="connsiteY2" fmla="*/ 7620 h 3406140"/>
                <a:gd name="connsiteX3" fmla="*/ 8039106 w 8039106"/>
                <a:gd name="connsiteY3" fmla="*/ 574051 h 3406140"/>
                <a:gd name="connsiteX4" fmla="*/ 8039106 w 8039106"/>
                <a:gd name="connsiteY4" fmla="*/ 2839709 h 3406140"/>
                <a:gd name="connsiteX5" fmla="*/ 7472675 w 8039106"/>
                <a:gd name="connsiteY5" fmla="*/ 3406140 h 3406140"/>
                <a:gd name="connsiteX6" fmla="*/ 307357 w 8039106"/>
                <a:gd name="connsiteY6" fmla="*/ 3406140 h 3406140"/>
                <a:gd name="connsiteX7" fmla="*/ 6 w 8039106"/>
                <a:gd name="connsiteY7" fmla="*/ 3083549 h 3406140"/>
                <a:gd name="connsiteX8" fmla="*/ 7626 w 8039106"/>
                <a:gd name="connsiteY8" fmla="*/ 414031 h 3406140"/>
                <a:gd name="connsiteX0" fmla="*/ 7626 w 8039112"/>
                <a:gd name="connsiteY0" fmla="*/ 414031 h 3413760"/>
                <a:gd name="connsiteX1" fmla="*/ 375937 w 8039112"/>
                <a:gd name="connsiteY1" fmla="*/ 0 h 3413760"/>
                <a:gd name="connsiteX2" fmla="*/ 7472675 w 8039112"/>
                <a:gd name="connsiteY2" fmla="*/ 7620 h 3413760"/>
                <a:gd name="connsiteX3" fmla="*/ 8039106 w 8039112"/>
                <a:gd name="connsiteY3" fmla="*/ 574051 h 3413760"/>
                <a:gd name="connsiteX4" fmla="*/ 8039106 w 8039112"/>
                <a:gd name="connsiteY4" fmla="*/ 2839709 h 3413760"/>
                <a:gd name="connsiteX5" fmla="*/ 7731755 w 8039112"/>
                <a:gd name="connsiteY5" fmla="*/ 3413760 h 3413760"/>
                <a:gd name="connsiteX6" fmla="*/ 307357 w 8039112"/>
                <a:gd name="connsiteY6" fmla="*/ 3406140 h 3413760"/>
                <a:gd name="connsiteX7" fmla="*/ 6 w 8039112"/>
                <a:gd name="connsiteY7" fmla="*/ 3083549 h 3413760"/>
                <a:gd name="connsiteX8" fmla="*/ 7626 w 8039112"/>
                <a:gd name="connsiteY8" fmla="*/ 414031 h 3413760"/>
                <a:gd name="connsiteX0" fmla="*/ 7626 w 8039112"/>
                <a:gd name="connsiteY0" fmla="*/ 414031 h 3413838"/>
                <a:gd name="connsiteX1" fmla="*/ 375937 w 8039112"/>
                <a:gd name="connsiteY1" fmla="*/ 0 h 3413838"/>
                <a:gd name="connsiteX2" fmla="*/ 7472675 w 8039112"/>
                <a:gd name="connsiteY2" fmla="*/ 7620 h 3413838"/>
                <a:gd name="connsiteX3" fmla="*/ 8039106 w 8039112"/>
                <a:gd name="connsiteY3" fmla="*/ 574051 h 3413838"/>
                <a:gd name="connsiteX4" fmla="*/ 8039106 w 8039112"/>
                <a:gd name="connsiteY4" fmla="*/ 3114029 h 3413838"/>
                <a:gd name="connsiteX5" fmla="*/ 7731755 w 8039112"/>
                <a:gd name="connsiteY5" fmla="*/ 3413760 h 3413838"/>
                <a:gd name="connsiteX6" fmla="*/ 307357 w 8039112"/>
                <a:gd name="connsiteY6" fmla="*/ 3406140 h 3413838"/>
                <a:gd name="connsiteX7" fmla="*/ 6 w 8039112"/>
                <a:gd name="connsiteY7" fmla="*/ 3083549 h 3413838"/>
                <a:gd name="connsiteX8" fmla="*/ 7626 w 8039112"/>
                <a:gd name="connsiteY8" fmla="*/ 414031 h 3413838"/>
                <a:gd name="connsiteX0" fmla="*/ 7626 w 8054346"/>
                <a:gd name="connsiteY0" fmla="*/ 414031 h 3413838"/>
                <a:gd name="connsiteX1" fmla="*/ 375937 w 8054346"/>
                <a:gd name="connsiteY1" fmla="*/ 0 h 3413838"/>
                <a:gd name="connsiteX2" fmla="*/ 7472675 w 8054346"/>
                <a:gd name="connsiteY2" fmla="*/ 7620 h 3413838"/>
                <a:gd name="connsiteX3" fmla="*/ 8054346 w 8054346"/>
                <a:gd name="connsiteY3" fmla="*/ 345451 h 3413838"/>
                <a:gd name="connsiteX4" fmla="*/ 8039106 w 8054346"/>
                <a:gd name="connsiteY4" fmla="*/ 3114029 h 3413838"/>
                <a:gd name="connsiteX5" fmla="*/ 7731755 w 8054346"/>
                <a:gd name="connsiteY5" fmla="*/ 3413760 h 3413838"/>
                <a:gd name="connsiteX6" fmla="*/ 307357 w 8054346"/>
                <a:gd name="connsiteY6" fmla="*/ 3406140 h 3413838"/>
                <a:gd name="connsiteX7" fmla="*/ 6 w 8054346"/>
                <a:gd name="connsiteY7" fmla="*/ 3083549 h 3413838"/>
                <a:gd name="connsiteX8" fmla="*/ 7626 w 8054346"/>
                <a:gd name="connsiteY8" fmla="*/ 414031 h 3413838"/>
                <a:gd name="connsiteX0" fmla="*/ 7626 w 8054346"/>
                <a:gd name="connsiteY0" fmla="*/ 414031 h 3413838"/>
                <a:gd name="connsiteX1" fmla="*/ 375937 w 8054346"/>
                <a:gd name="connsiteY1" fmla="*/ 0 h 3413838"/>
                <a:gd name="connsiteX2" fmla="*/ 7724135 w 8054346"/>
                <a:gd name="connsiteY2" fmla="*/ 0 h 3413838"/>
                <a:gd name="connsiteX3" fmla="*/ 8054346 w 8054346"/>
                <a:gd name="connsiteY3" fmla="*/ 345451 h 3413838"/>
                <a:gd name="connsiteX4" fmla="*/ 8039106 w 8054346"/>
                <a:gd name="connsiteY4" fmla="*/ 3114029 h 3413838"/>
                <a:gd name="connsiteX5" fmla="*/ 7731755 w 8054346"/>
                <a:gd name="connsiteY5" fmla="*/ 3413760 h 3413838"/>
                <a:gd name="connsiteX6" fmla="*/ 307357 w 8054346"/>
                <a:gd name="connsiteY6" fmla="*/ 3406140 h 3413838"/>
                <a:gd name="connsiteX7" fmla="*/ 6 w 8054346"/>
                <a:gd name="connsiteY7" fmla="*/ 3083549 h 3413838"/>
                <a:gd name="connsiteX8" fmla="*/ 7626 w 8054346"/>
                <a:gd name="connsiteY8" fmla="*/ 414031 h 3413838"/>
                <a:gd name="connsiteX0" fmla="*/ 7626 w 8054346"/>
                <a:gd name="connsiteY0" fmla="*/ 299809 h 3413916"/>
                <a:gd name="connsiteX1" fmla="*/ 375937 w 8054346"/>
                <a:gd name="connsiteY1" fmla="*/ 78 h 3413916"/>
                <a:gd name="connsiteX2" fmla="*/ 7724135 w 8054346"/>
                <a:gd name="connsiteY2" fmla="*/ 78 h 3413916"/>
                <a:gd name="connsiteX3" fmla="*/ 8054346 w 8054346"/>
                <a:gd name="connsiteY3" fmla="*/ 345529 h 3413916"/>
                <a:gd name="connsiteX4" fmla="*/ 8039106 w 8054346"/>
                <a:gd name="connsiteY4" fmla="*/ 3114107 h 3413916"/>
                <a:gd name="connsiteX5" fmla="*/ 7731755 w 8054346"/>
                <a:gd name="connsiteY5" fmla="*/ 3413838 h 3413916"/>
                <a:gd name="connsiteX6" fmla="*/ 307357 w 8054346"/>
                <a:gd name="connsiteY6" fmla="*/ 3406218 h 3413916"/>
                <a:gd name="connsiteX7" fmla="*/ 6 w 8054346"/>
                <a:gd name="connsiteY7" fmla="*/ 3083627 h 3413916"/>
                <a:gd name="connsiteX8" fmla="*/ 7626 w 8054346"/>
                <a:gd name="connsiteY8" fmla="*/ 299809 h 3413916"/>
                <a:gd name="connsiteX0" fmla="*/ 7626 w 8054346"/>
                <a:gd name="connsiteY0" fmla="*/ 307357 h 3421464"/>
                <a:gd name="connsiteX1" fmla="*/ 345457 w 8054346"/>
                <a:gd name="connsiteY1" fmla="*/ 6 h 3421464"/>
                <a:gd name="connsiteX2" fmla="*/ 7724135 w 8054346"/>
                <a:gd name="connsiteY2" fmla="*/ 7626 h 3421464"/>
                <a:gd name="connsiteX3" fmla="*/ 8054346 w 8054346"/>
                <a:gd name="connsiteY3" fmla="*/ 353077 h 3421464"/>
                <a:gd name="connsiteX4" fmla="*/ 8039106 w 8054346"/>
                <a:gd name="connsiteY4" fmla="*/ 3121655 h 3421464"/>
                <a:gd name="connsiteX5" fmla="*/ 7731755 w 8054346"/>
                <a:gd name="connsiteY5" fmla="*/ 3421386 h 3421464"/>
                <a:gd name="connsiteX6" fmla="*/ 307357 w 8054346"/>
                <a:gd name="connsiteY6" fmla="*/ 3413766 h 3421464"/>
                <a:gd name="connsiteX7" fmla="*/ 6 w 8054346"/>
                <a:gd name="connsiteY7" fmla="*/ 3091175 h 3421464"/>
                <a:gd name="connsiteX8" fmla="*/ 7626 w 8054346"/>
                <a:gd name="connsiteY8" fmla="*/ 307357 h 342146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8054346" h="3421464">
                  <a:moveTo>
                    <a:pt x="7626" y="307357"/>
                  </a:moveTo>
                  <a:cubicBezTo>
                    <a:pt x="7626" y="-5474"/>
                    <a:pt x="32626" y="6"/>
                    <a:pt x="345457" y="6"/>
                  </a:cubicBezTo>
                  <a:lnTo>
                    <a:pt x="7724135" y="7626"/>
                  </a:lnTo>
                  <a:cubicBezTo>
                    <a:pt x="8036966" y="7626"/>
                    <a:pt x="8054346" y="40246"/>
                    <a:pt x="8054346" y="353077"/>
                  </a:cubicBezTo>
                  <a:lnTo>
                    <a:pt x="8039106" y="3121655"/>
                  </a:lnTo>
                  <a:cubicBezTo>
                    <a:pt x="8039106" y="3434486"/>
                    <a:pt x="8044586" y="3421386"/>
                    <a:pt x="7731755" y="3421386"/>
                  </a:cubicBezTo>
                  <a:lnTo>
                    <a:pt x="307357" y="3413766"/>
                  </a:lnTo>
                  <a:cubicBezTo>
                    <a:pt x="-5474" y="3413766"/>
                    <a:pt x="6" y="3404006"/>
                    <a:pt x="6" y="3091175"/>
                  </a:cubicBezTo>
                  <a:lnTo>
                    <a:pt x="7626" y="307357"/>
                  </a:lnTo>
                  <a:close/>
                </a:path>
              </a:pathLst>
            </a:custGeom>
            <a:gradFill>
              <a:gsLst>
                <a:gs pos="9000">
                  <a:srgbClr val="002060">
                    <a:alpha val="50000"/>
                    <a:lumMod val="82000"/>
                  </a:srgbClr>
                </a:gs>
                <a:gs pos="100000">
                  <a:srgbClr val="D00F91"/>
                </a:gs>
              </a:gsLst>
              <a:lin ang="13500000" scaled="1"/>
            </a:gradFill>
            <a:ln>
              <a:gradFill flip="none" rotWithShape="1">
                <a:gsLst>
                  <a:gs pos="32000">
                    <a:schemeClr val="accent1">
                      <a:lumMod val="50000"/>
                    </a:schemeClr>
                  </a:gs>
                  <a:gs pos="62000">
                    <a:schemeClr val="accent1">
                      <a:lumMod val="45000"/>
                      <a:lumOff val="55000"/>
                    </a:schemeClr>
                  </a:gs>
                  <a:gs pos="83000">
                    <a:schemeClr val="accent1">
                      <a:lumMod val="45000"/>
                      <a:lumOff val="55000"/>
                    </a:schemeClr>
                  </a:gs>
                  <a:gs pos="100000">
                    <a:schemeClr val="accent1">
                      <a:lumMod val="30000"/>
                      <a:lumOff val="70000"/>
                    </a:schemeClr>
                  </a:gs>
                </a:gsLst>
                <a:lin ang="13500000" scaled="1"/>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400" b="1">
                <a:solidFill>
                  <a:schemeClr val="accent6">
                    <a:lumMod val="60000"/>
                    <a:lumOff val="40000"/>
                  </a:schemeClr>
                </a:solidFill>
                <a:latin typeface="Times New Roman" panose="02020603050405020304" pitchFamily="18" charset="0"/>
                <a:cs typeface="Times New Roman" panose="02020603050405020304" pitchFamily="18" charset="0"/>
              </a:endParaRPr>
            </a:p>
          </xdr:txBody>
        </xdr:sp>
        <mc:AlternateContent xmlns:mc="http://schemas.openxmlformats.org/markup-compatibility/2006" xmlns:a14="http://schemas.microsoft.com/office/drawing/2010/main">
          <mc:Choice Requires="a14">
            <xdr:graphicFrame macro="">
              <xdr:nvGraphicFramePr>
                <xdr:cNvPr id="88" name="state 1">
                  <a:extLst>
                    <a:ext uri="{FF2B5EF4-FFF2-40B4-BE49-F238E27FC236}">
                      <a16:creationId xmlns:a16="http://schemas.microsoft.com/office/drawing/2014/main" id="{00000000-0008-0000-1400-000058000000}"/>
                    </a:ext>
                  </a:extLst>
                </xdr:cNvPr>
                <xdr:cNvGraphicFramePr/>
              </xdr:nvGraphicFramePr>
              <xdr:xfrm>
                <a:off x="55759" y="943418"/>
                <a:ext cx="1908000" cy="6959004"/>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53409" y="933787"/>
                  <a:ext cx="1827617" cy="69251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113" name="Group 112">
            <a:extLst>
              <a:ext uri="{FF2B5EF4-FFF2-40B4-BE49-F238E27FC236}">
                <a16:creationId xmlns:a16="http://schemas.microsoft.com/office/drawing/2014/main" id="{00000000-0008-0000-1400-000071000000}"/>
              </a:ext>
            </a:extLst>
          </xdr:cNvPr>
          <xdr:cNvGrpSpPr/>
        </xdr:nvGrpSpPr>
        <xdr:grpSpPr>
          <a:xfrm>
            <a:off x="7137770" y="790347"/>
            <a:ext cx="7594109" cy="3281142"/>
            <a:chOff x="7390482" y="789542"/>
            <a:chExt cx="7867879" cy="3277518"/>
          </a:xfrm>
        </xdr:grpSpPr>
        <xdr:sp macro="" textlink="">
          <xdr:nvSpPr>
            <xdr:cNvPr id="112" name="Rectangle: Rounded Corners 11">
              <a:extLst>
                <a:ext uri="{FF2B5EF4-FFF2-40B4-BE49-F238E27FC236}">
                  <a16:creationId xmlns:a16="http://schemas.microsoft.com/office/drawing/2014/main" id="{00000000-0008-0000-1400-000070000000}"/>
                </a:ext>
              </a:extLst>
            </xdr:cNvPr>
            <xdr:cNvSpPr/>
          </xdr:nvSpPr>
          <xdr:spPr>
            <a:xfrm>
              <a:off x="7390482" y="789542"/>
              <a:ext cx="7867879" cy="3277518"/>
            </a:xfrm>
            <a:custGeom>
              <a:avLst/>
              <a:gdLst>
                <a:gd name="connsiteX0" fmla="*/ 0 w 8069580"/>
                <a:gd name="connsiteY0" fmla="*/ 566431 h 3398520"/>
                <a:gd name="connsiteX1" fmla="*/ 566431 w 8069580"/>
                <a:gd name="connsiteY1" fmla="*/ 0 h 3398520"/>
                <a:gd name="connsiteX2" fmla="*/ 7503149 w 8069580"/>
                <a:gd name="connsiteY2" fmla="*/ 0 h 3398520"/>
                <a:gd name="connsiteX3" fmla="*/ 8069580 w 8069580"/>
                <a:gd name="connsiteY3" fmla="*/ 566431 h 3398520"/>
                <a:gd name="connsiteX4" fmla="*/ 8069580 w 8069580"/>
                <a:gd name="connsiteY4" fmla="*/ 2832089 h 3398520"/>
                <a:gd name="connsiteX5" fmla="*/ 7503149 w 8069580"/>
                <a:gd name="connsiteY5" fmla="*/ 3398520 h 3398520"/>
                <a:gd name="connsiteX6" fmla="*/ 566431 w 8069580"/>
                <a:gd name="connsiteY6" fmla="*/ 3398520 h 3398520"/>
                <a:gd name="connsiteX7" fmla="*/ 0 w 8069580"/>
                <a:gd name="connsiteY7" fmla="*/ 2832089 h 3398520"/>
                <a:gd name="connsiteX8" fmla="*/ 0 w 8069580"/>
                <a:gd name="connsiteY8" fmla="*/ 566431 h 3398520"/>
                <a:gd name="connsiteX0" fmla="*/ 0 w 8069580"/>
                <a:gd name="connsiteY0" fmla="*/ 574051 h 3406140"/>
                <a:gd name="connsiteX1" fmla="*/ 406411 w 8069580"/>
                <a:gd name="connsiteY1" fmla="*/ 0 h 3406140"/>
                <a:gd name="connsiteX2" fmla="*/ 7503149 w 8069580"/>
                <a:gd name="connsiteY2" fmla="*/ 7620 h 3406140"/>
                <a:gd name="connsiteX3" fmla="*/ 8069580 w 8069580"/>
                <a:gd name="connsiteY3" fmla="*/ 574051 h 3406140"/>
                <a:gd name="connsiteX4" fmla="*/ 8069580 w 8069580"/>
                <a:gd name="connsiteY4" fmla="*/ 2839709 h 3406140"/>
                <a:gd name="connsiteX5" fmla="*/ 7503149 w 8069580"/>
                <a:gd name="connsiteY5" fmla="*/ 3406140 h 3406140"/>
                <a:gd name="connsiteX6" fmla="*/ 566431 w 8069580"/>
                <a:gd name="connsiteY6" fmla="*/ 3406140 h 3406140"/>
                <a:gd name="connsiteX7" fmla="*/ 0 w 8069580"/>
                <a:gd name="connsiteY7" fmla="*/ 2839709 h 3406140"/>
                <a:gd name="connsiteX8" fmla="*/ 0 w 8069580"/>
                <a:gd name="connsiteY8" fmla="*/ 574051 h 3406140"/>
                <a:gd name="connsiteX0" fmla="*/ 38100 w 8069580"/>
                <a:gd name="connsiteY0" fmla="*/ 414031 h 3406140"/>
                <a:gd name="connsiteX1" fmla="*/ 406411 w 8069580"/>
                <a:gd name="connsiteY1" fmla="*/ 0 h 3406140"/>
                <a:gd name="connsiteX2" fmla="*/ 7503149 w 8069580"/>
                <a:gd name="connsiteY2" fmla="*/ 7620 h 3406140"/>
                <a:gd name="connsiteX3" fmla="*/ 8069580 w 8069580"/>
                <a:gd name="connsiteY3" fmla="*/ 574051 h 3406140"/>
                <a:gd name="connsiteX4" fmla="*/ 8069580 w 8069580"/>
                <a:gd name="connsiteY4" fmla="*/ 2839709 h 3406140"/>
                <a:gd name="connsiteX5" fmla="*/ 7503149 w 8069580"/>
                <a:gd name="connsiteY5" fmla="*/ 3406140 h 3406140"/>
                <a:gd name="connsiteX6" fmla="*/ 566431 w 8069580"/>
                <a:gd name="connsiteY6" fmla="*/ 3406140 h 3406140"/>
                <a:gd name="connsiteX7" fmla="*/ 0 w 8069580"/>
                <a:gd name="connsiteY7" fmla="*/ 2839709 h 3406140"/>
                <a:gd name="connsiteX8" fmla="*/ 38100 w 8069580"/>
                <a:gd name="connsiteY8" fmla="*/ 414031 h 3406140"/>
                <a:gd name="connsiteX0" fmla="*/ 7620 w 8039100"/>
                <a:gd name="connsiteY0" fmla="*/ 414031 h 3406140"/>
                <a:gd name="connsiteX1" fmla="*/ 375931 w 8039100"/>
                <a:gd name="connsiteY1" fmla="*/ 0 h 3406140"/>
                <a:gd name="connsiteX2" fmla="*/ 7472669 w 8039100"/>
                <a:gd name="connsiteY2" fmla="*/ 7620 h 3406140"/>
                <a:gd name="connsiteX3" fmla="*/ 8039100 w 8039100"/>
                <a:gd name="connsiteY3" fmla="*/ 574051 h 3406140"/>
                <a:gd name="connsiteX4" fmla="*/ 8039100 w 8039100"/>
                <a:gd name="connsiteY4" fmla="*/ 2839709 h 3406140"/>
                <a:gd name="connsiteX5" fmla="*/ 7472669 w 8039100"/>
                <a:gd name="connsiteY5" fmla="*/ 3406140 h 3406140"/>
                <a:gd name="connsiteX6" fmla="*/ 535951 w 8039100"/>
                <a:gd name="connsiteY6" fmla="*/ 3406140 h 3406140"/>
                <a:gd name="connsiteX7" fmla="*/ 0 w 8039100"/>
                <a:gd name="connsiteY7" fmla="*/ 3083549 h 3406140"/>
                <a:gd name="connsiteX8" fmla="*/ 7620 w 8039100"/>
                <a:gd name="connsiteY8" fmla="*/ 414031 h 3406140"/>
                <a:gd name="connsiteX0" fmla="*/ 7626 w 8039106"/>
                <a:gd name="connsiteY0" fmla="*/ 414031 h 3406140"/>
                <a:gd name="connsiteX1" fmla="*/ 375937 w 8039106"/>
                <a:gd name="connsiteY1" fmla="*/ 0 h 3406140"/>
                <a:gd name="connsiteX2" fmla="*/ 7472675 w 8039106"/>
                <a:gd name="connsiteY2" fmla="*/ 7620 h 3406140"/>
                <a:gd name="connsiteX3" fmla="*/ 8039106 w 8039106"/>
                <a:gd name="connsiteY3" fmla="*/ 574051 h 3406140"/>
                <a:gd name="connsiteX4" fmla="*/ 8039106 w 8039106"/>
                <a:gd name="connsiteY4" fmla="*/ 2839709 h 3406140"/>
                <a:gd name="connsiteX5" fmla="*/ 7472675 w 8039106"/>
                <a:gd name="connsiteY5" fmla="*/ 3406140 h 3406140"/>
                <a:gd name="connsiteX6" fmla="*/ 307357 w 8039106"/>
                <a:gd name="connsiteY6" fmla="*/ 3406140 h 3406140"/>
                <a:gd name="connsiteX7" fmla="*/ 6 w 8039106"/>
                <a:gd name="connsiteY7" fmla="*/ 3083549 h 3406140"/>
                <a:gd name="connsiteX8" fmla="*/ 7626 w 8039106"/>
                <a:gd name="connsiteY8" fmla="*/ 414031 h 3406140"/>
                <a:gd name="connsiteX0" fmla="*/ 7626 w 8039112"/>
                <a:gd name="connsiteY0" fmla="*/ 414031 h 3413760"/>
                <a:gd name="connsiteX1" fmla="*/ 375937 w 8039112"/>
                <a:gd name="connsiteY1" fmla="*/ 0 h 3413760"/>
                <a:gd name="connsiteX2" fmla="*/ 7472675 w 8039112"/>
                <a:gd name="connsiteY2" fmla="*/ 7620 h 3413760"/>
                <a:gd name="connsiteX3" fmla="*/ 8039106 w 8039112"/>
                <a:gd name="connsiteY3" fmla="*/ 574051 h 3413760"/>
                <a:gd name="connsiteX4" fmla="*/ 8039106 w 8039112"/>
                <a:gd name="connsiteY4" fmla="*/ 2839709 h 3413760"/>
                <a:gd name="connsiteX5" fmla="*/ 7731755 w 8039112"/>
                <a:gd name="connsiteY5" fmla="*/ 3413760 h 3413760"/>
                <a:gd name="connsiteX6" fmla="*/ 307357 w 8039112"/>
                <a:gd name="connsiteY6" fmla="*/ 3406140 h 3413760"/>
                <a:gd name="connsiteX7" fmla="*/ 6 w 8039112"/>
                <a:gd name="connsiteY7" fmla="*/ 3083549 h 3413760"/>
                <a:gd name="connsiteX8" fmla="*/ 7626 w 8039112"/>
                <a:gd name="connsiteY8" fmla="*/ 414031 h 3413760"/>
                <a:gd name="connsiteX0" fmla="*/ 7626 w 8039112"/>
                <a:gd name="connsiteY0" fmla="*/ 414031 h 3413838"/>
                <a:gd name="connsiteX1" fmla="*/ 375937 w 8039112"/>
                <a:gd name="connsiteY1" fmla="*/ 0 h 3413838"/>
                <a:gd name="connsiteX2" fmla="*/ 7472675 w 8039112"/>
                <a:gd name="connsiteY2" fmla="*/ 7620 h 3413838"/>
                <a:gd name="connsiteX3" fmla="*/ 8039106 w 8039112"/>
                <a:gd name="connsiteY3" fmla="*/ 574051 h 3413838"/>
                <a:gd name="connsiteX4" fmla="*/ 8039106 w 8039112"/>
                <a:gd name="connsiteY4" fmla="*/ 3114029 h 3413838"/>
                <a:gd name="connsiteX5" fmla="*/ 7731755 w 8039112"/>
                <a:gd name="connsiteY5" fmla="*/ 3413760 h 3413838"/>
                <a:gd name="connsiteX6" fmla="*/ 307357 w 8039112"/>
                <a:gd name="connsiteY6" fmla="*/ 3406140 h 3413838"/>
                <a:gd name="connsiteX7" fmla="*/ 6 w 8039112"/>
                <a:gd name="connsiteY7" fmla="*/ 3083549 h 3413838"/>
                <a:gd name="connsiteX8" fmla="*/ 7626 w 8039112"/>
                <a:gd name="connsiteY8" fmla="*/ 414031 h 3413838"/>
                <a:gd name="connsiteX0" fmla="*/ 7626 w 8054346"/>
                <a:gd name="connsiteY0" fmla="*/ 414031 h 3413838"/>
                <a:gd name="connsiteX1" fmla="*/ 375937 w 8054346"/>
                <a:gd name="connsiteY1" fmla="*/ 0 h 3413838"/>
                <a:gd name="connsiteX2" fmla="*/ 7472675 w 8054346"/>
                <a:gd name="connsiteY2" fmla="*/ 7620 h 3413838"/>
                <a:gd name="connsiteX3" fmla="*/ 8054346 w 8054346"/>
                <a:gd name="connsiteY3" fmla="*/ 345451 h 3413838"/>
                <a:gd name="connsiteX4" fmla="*/ 8039106 w 8054346"/>
                <a:gd name="connsiteY4" fmla="*/ 3114029 h 3413838"/>
                <a:gd name="connsiteX5" fmla="*/ 7731755 w 8054346"/>
                <a:gd name="connsiteY5" fmla="*/ 3413760 h 3413838"/>
                <a:gd name="connsiteX6" fmla="*/ 307357 w 8054346"/>
                <a:gd name="connsiteY6" fmla="*/ 3406140 h 3413838"/>
                <a:gd name="connsiteX7" fmla="*/ 6 w 8054346"/>
                <a:gd name="connsiteY7" fmla="*/ 3083549 h 3413838"/>
                <a:gd name="connsiteX8" fmla="*/ 7626 w 8054346"/>
                <a:gd name="connsiteY8" fmla="*/ 414031 h 3413838"/>
                <a:gd name="connsiteX0" fmla="*/ 7626 w 8054346"/>
                <a:gd name="connsiteY0" fmla="*/ 414031 h 3413838"/>
                <a:gd name="connsiteX1" fmla="*/ 375937 w 8054346"/>
                <a:gd name="connsiteY1" fmla="*/ 0 h 3413838"/>
                <a:gd name="connsiteX2" fmla="*/ 7724135 w 8054346"/>
                <a:gd name="connsiteY2" fmla="*/ 0 h 3413838"/>
                <a:gd name="connsiteX3" fmla="*/ 8054346 w 8054346"/>
                <a:gd name="connsiteY3" fmla="*/ 345451 h 3413838"/>
                <a:gd name="connsiteX4" fmla="*/ 8039106 w 8054346"/>
                <a:gd name="connsiteY4" fmla="*/ 3114029 h 3413838"/>
                <a:gd name="connsiteX5" fmla="*/ 7731755 w 8054346"/>
                <a:gd name="connsiteY5" fmla="*/ 3413760 h 3413838"/>
                <a:gd name="connsiteX6" fmla="*/ 307357 w 8054346"/>
                <a:gd name="connsiteY6" fmla="*/ 3406140 h 3413838"/>
                <a:gd name="connsiteX7" fmla="*/ 6 w 8054346"/>
                <a:gd name="connsiteY7" fmla="*/ 3083549 h 3413838"/>
                <a:gd name="connsiteX8" fmla="*/ 7626 w 8054346"/>
                <a:gd name="connsiteY8" fmla="*/ 414031 h 3413838"/>
                <a:gd name="connsiteX0" fmla="*/ 7626 w 8054346"/>
                <a:gd name="connsiteY0" fmla="*/ 299809 h 3413916"/>
                <a:gd name="connsiteX1" fmla="*/ 375937 w 8054346"/>
                <a:gd name="connsiteY1" fmla="*/ 78 h 3413916"/>
                <a:gd name="connsiteX2" fmla="*/ 7724135 w 8054346"/>
                <a:gd name="connsiteY2" fmla="*/ 78 h 3413916"/>
                <a:gd name="connsiteX3" fmla="*/ 8054346 w 8054346"/>
                <a:gd name="connsiteY3" fmla="*/ 345529 h 3413916"/>
                <a:gd name="connsiteX4" fmla="*/ 8039106 w 8054346"/>
                <a:gd name="connsiteY4" fmla="*/ 3114107 h 3413916"/>
                <a:gd name="connsiteX5" fmla="*/ 7731755 w 8054346"/>
                <a:gd name="connsiteY5" fmla="*/ 3413838 h 3413916"/>
                <a:gd name="connsiteX6" fmla="*/ 307357 w 8054346"/>
                <a:gd name="connsiteY6" fmla="*/ 3406218 h 3413916"/>
                <a:gd name="connsiteX7" fmla="*/ 6 w 8054346"/>
                <a:gd name="connsiteY7" fmla="*/ 3083627 h 3413916"/>
                <a:gd name="connsiteX8" fmla="*/ 7626 w 8054346"/>
                <a:gd name="connsiteY8" fmla="*/ 299809 h 3413916"/>
                <a:gd name="connsiteX0" fmla="*/ 7626 w 8054346"/>
                <a:gd name="connsiteY0" fmla="*/ 307357 h 3421464"/>
                <a:gd name="connsiteX1" fmla="*/ 345457 w 8054346"/>
                <a:gd name="connsiteY1" fmla="*/ 6 h 3421464"/>
                <a:gd name="connsiteX2" fmla="*/ 7724135 w 8054346"/>
                <a:gd name="connsiteY2" fmla="*/ 7626 h 3421464"/>
                <a:gd name="connsiteX3" fmla="*/ 8054346 w 8054346"/>
                <a:gd name="connsiteY3" fmla="*/ 353077 h 3421464"/>
                <a:gd name="connsiteX4" fmla="*/ 8039106 w 8054346"/>
                <a:gd name="connsiteY4" fmla="*/ 3121655 h 3421464"/>
                <a:gd name="connsiteX5" fmla="*/ 7731755 w 8054346"/>
                <a:gd name="connsiteY5" fmla="*/ 3421386 h 3421464"/>
                <a:gd name="connsiteX6" fmla="*/ 307357 w 8054346"/>
                <a:gd name="connsiteY6" fmla="*/ 3413766 h 3421464"/>
                <a:gd name="connsiteX7" fmla="*/ 6 w 8054346"/>
                <a:gd name="connsiteY7" fmla="*/ 3091175 h 3421464"/>
                <a:gd name="connsiteX8" fmla="*/ 7626 w 8054346"/>
                <a:gd name="connsiteY8" fmla="*/ 307357 h 342146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8054346" h="3421464">
                  <a:moveTo>
                    <a:pt x="7626" y="307357"/>
                  </a:moveTo>
                  <a:cubicBezTo>
                    <a:pt x="7626" y="-5474"/>
                    <a:pt x="32626" y="6"/>
                    <a:pt x="345457" y="6"/>
                  </a:cubicBezTo>
                  <a:lnTo>
                    <a:pt x="7724135" y="7626"/>
                  </a:lnTo>
                  <a:cubicBezTo>
                    <a:pt x="8036966" y="7626"/>
                    <a:pt x="8054346" y="40246"/>
                    <a:pt x="8054346" y="353077"/>
                  </a:cubicBezTo>
                  <a:lnTo>
                    <a:pt x="8039106" y="3121655"/>
                  </a:lnTo>
                  <a:cubicBezTo>
                    <a:pt x="8039106" y="3434486"/>
                    <a:pt x="8044586" y="3421386"/>
                    <a:pt x="7731755" y="3421386"/>
                  </a:cubicBezTo>
                  <a:lnTo>
                    <a:pt x="307357" y="3413766"/>
                  </a:lnTo>
                  <a:cubicBezTo>
                    <a:pt x="-5474" y="3413766"/>
                    <a:pt x="6" y="3404006"/>
                    <a:pt x="6" y="3091175"/>
                  </a:cubicBezTo>
                  <a:lnTo>
                    <a:pt x="7626" y="307357"/>
                  </a:lnTo>
                  <a:close/>
                </a:path>
              </a:pathLst>
            </a:custGeom>
            <a:gradFill>
              <a:gsLst>
                <a:gs pos="9000">
                  <a:srgbClr val="002060">
                    <a:alpha val="50000"/>
                    <a:lumMod val="82000"/>
                  </a:srgbClr>
                </a:gs>
                <a:gs pos="100000">
                  <a:srgbClr val="D00F91"/>
                </a:gs>
              </a:gsLst>
              <a:lin ang="13500000" scaled="1"/>
            </a:gradFill>
            <a:ln>
              <a:gradFill flip="none" rotWithShape="1">
                <a:gsLst>
                  <a:gs pos="32000">
                    <a:schemeClr val="accent1">
                      <a:lumMod val="50000"/>
                    </a:schemeClr>
                  </a:gs>
                  <a:gs pos="62000">
                    <a:schemeClr val="accent1">
                      <a:lumMod val="45000"/>
                      <a:lumOff val="55000"/>
                    </a:schemeClr>
                  </a:gs>
                  <a:gs pos="83000">
                    <a:schemeClr val="accent1">
                      <a:lumMod val="45000"/>
                      <a:lumOff val="55000"/>
                    </a:schemeClr>
                  </a:gs>
                  <a:gs pos="100000">
                    <a:schemeClr val="accent1">
                      <a:lumMod val="30000"/>
                      <a:lumOff val="70000"/>
                    </a:schemeClr>
                  </a:gs>
                </a:gsLst>
                <a:lin ang="13500000" scaled="1"/>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400" b="1">
                <a:solidFill>
                  <a:schemeClr val="accent6">
                    <a:lumMod val="60000"/>
                    <a:lumOff val="40000"/>
                  </a:schemeClr>
                </a:solidFill>
                <a:latin typeface="Times New Roman" panose="02020603050405020304" pitchFamily="18" charset="0"/>
                <a:cs typeface="Times New Roman" panose="02020603050405020304" pitchFamily="18" charset="0"/>
              </a:endParaRPr>
            </a:p>
          </xdr:txBody>
        </xdr:sp>
        <xdr:graphicFrame macro="">
          <xdr:nvGraphicFramePr>
            <xdr:cNvPr id="111" name="Chart 110">
              <a:extLst>
                <a:ext uri="{FF2B5EF4-FFF2-40B4-BE49-F238E27FC236}">
                  <a16:creationId xmlns:a16="http://schemas.microsoft.com/office/drawing/2014/main" id="{00000000-0008-0000-1400-00006F000000}"/>
                </a:ext>
              </a:extLst>
            </xdr:cNvPr>
            <xdr:cNvGraphicFramePr>
              <a:graphicFrameLocks/>
            </xdr:cNvGraphicFramePr>
          </xdr:nvGraphicFramePr>
          <xdr:xfrm>
            <a:off x="7538750" y="936434"/>
            <a:ext cx="7572720" cy="2974554"/>
          </xdr:xfrm>
          <a:graphic>
            <a:graphicData uri="http://schemas.openxmlformats.org/drawingml/2006/chart">
              <c:chart xmlns:c="http://schemas.openxmlformats.org/drawingml/2006/chart" xmlns:r="http://schemas.openxmlformats.org/officeDocument/2006/relationships" r:id="rId7"/>
            </a:graphicData>
          </a:graphic>
        </xdr:graphicFrame>
      </xdr:grpSp>
    </xdr:grpSp>
    <xdr:clientData/>
  </xdr:twoCellAnchor>
</xdr:wsDr>
</file>

<file path=xl/drawings/drawing10.xml><?xml version="1.0" encoding="utf-8"?>
<xdr:wsDr xmlns:xdr="http://schemas.openxmlformats.org/drawingml/2006/spreadsheetDrawing" xmlns:a="http://schemas.openxmlformats.org/drawingml/2006/main">
  <xdr:twoCellAnchor>
    <xdr:from>
      <xdr:col>8</xdr:col>
      <xdr:colOff>9526</xdr:colOff>
      <xdr:row>1</xdr:row>
      <xdr:rowOff>133350</xdr:rowOff>
    </xdr:from>
    <xdr:to>
      <xdr:col>12</xdr:col>
      <xdr:colOff>28575</xdr:colOff>
      <xdr:row>16</xdr:row>
      <xdr:rowOff>19050</xdr:rowOff>
    </xdr:to>
    <mc:AlternateContent xmlns:mc="http://schemas.openxmlformats.org/markup-compatibility/2006">
      <mc:Choice xmlns:cx4="http://schemas.microsoft.com/office/drawing/2016/5/10/chartex" xmlns="" Requires="cx4">
        <xdr:graphicFrame macro="">
          <xdr:nvGraphicFramePr>
            <xdr:cNvPr id="2" name="Chart 1">
              <a:extLst>
                <a:ext uri="{FF2B5EF4-FFF2-40B4-BE49-F238E27FC236}">
                  <a16:creationId xmlns:a16="http://schemas.microsoft.com/office/drawing/2014/main" id="{00000000-0008-0000-0C00-000002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2" name="Rectangle 1">
              <a:extLst>
                <a:ext uri="{FF2B5EF4-FFF2-40B4-BE49-F238E27FC236}">
                  <a16:creationId xmlns:a16="http://schemas.microsoft.com/office/drawing/2014/main" id="{00000000-0008-0000-0C00-000002000000}"/>
                </a:ext>
              </a:extLst>
            </xdr:cNvPr>
            <xdr:cNvSpPr>
              <a:spLocks noTextEdit="1"/>
            </xdr:cNvSpPr>
          </xdr:nvSpPr>
          <xdr:spPr>
            <a:xfrm>
              <a:off x="8229601" y="323850"/>
              <a:ext cx="3562349"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5</xdr:col>
      <xdr:colOff>252412</xdr:colOff>
      <xdr:row>1</xdr:row>
      <xdr:rowOff>76200</xdr:rowOff>
    </xdr:from>
    <xdr:to>
      <xdr:col>16</xdr:col>
      <xdr:colOff>200026</xdr:colOff>
      <xdr:row>16</xdr:row>
      <xdr:rowOff>114300</xdr:rowOff>
    </xdr:to>
    <xdr:graphicFrame macro="">
      <xdr:nvGraphicFramePr>
        <xdr:cNvPr id="3" name="Chart 2">
          <a:extLst>
            <a:ext uri="{FF2B5EF4-FFF2-40B4-BE49-F238E27FC236}">
              <a16:creationId xmlns:a16="http://schemas.microsoft.com/office/drawing/2014/main" id="{00000000-0008-0000-0E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71437</xdr:colOff>
      <xdr:row>73</xdr:row>
      <xdr:rowOff>38100</xdr:rowOff>
    </xdr:from>
    <xdr:to>
      <xdr:col>9</xdr:col>
      <xdr:colOff>509587</xdr:colOff>
      <xdr:row>87</xdr:row>
      <xdr:rowOff>114300</xdr:rowOff>
    </xdr:to>
    <xdr:graphicFrame macro="">
      <xdr:nvGraphicFramePr>
        <xdr:cNvPr id="8" name="Chart 7">
          <a:extLst>
            <a:ext uri="{FF2B5EF4-FFF2-40B4-BE49-F238E27FC236}">
              <a16:creationId xmlns:a16="http://schemas.microsoft.com/office/drawing/2014/main" id="{00000000-0008-0000-0E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110490</xdr:colOff>
      <xdr:row>19</xdr:row>
      <xdr:rowOff>114300</xdr:rowOff>
    </xdr:from>
    <xdr:to>
      <xdr:col>25</xdr:col>
      <xdr:colOff>472440</xdr:colOff>
      <xdr:row>34</xdr:row>
      <xdr:rowOff>114300</xdr:rowOff>
    </xdr:to>
    <xdr:graphicFrame macro="">
      <xdr:nvGraphicFramePr>
        <xdr:cNvPr id="2" name="Chart 1">
          <a:extLst>
            <a:ext uri="{FF2B5EF4-FFF2-40B4-BE49-F238E27FC236}">
              <a16:creationId xmlns:a16="http://schemas.microsoft.com/office/drawing/2014/main" id="{00000000-0008-0000-0E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128587</xdr:colOff>
      <xdr:row>1</xdr:row>
      <xdr:rowOff>76200</xdr:rowOff>
    </xdr:from>
    <xdr:to>
      <xdr:col>10</xdr:col>
      <xdr:colOff>433387</xdr:colOff>
      <xdr:row>15</xdr:row>
      <xdr:rowOff>152400</xdr:rowOff>
    </xdr:to>
    <xdr:graphicFrame macro="">
      <xdr:nvGraphicFramePr>
        <xdr:cNvPr id="2" name="Chart 1">
          <a:extLst>
            <a:ext uri="{FF2B5EF4-FFF2-40B4-BE49-F238E27FC236}">
              <a16:creationId xmlns:a16="http://schemas.microsoft.com/office/drawing/2014/main" id="{00000000-0008-0000-1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2</xdr:col>
      <xdr:colOff>347662</xdr:colOff>
      <xdr:row>0</xdr:row>
      <xdr:rowOff>133350</xdr:rowOff>
    </xdr:from>
    <xdr:to>
      <xdr:col>12</xdr:col>
      <xdr:colOff>361950</xdr:colOff>
      <xdr:row>21</xdr:row>
      <xdr:rowOff>85725</xdr:rowOff>
    </xdr:to>
    <xdr:grpSp>
      <xdr:nvGrpSpPr>
        <xdr:cNvPr id="4" name="Group 3">
          <a:extLst>
            <a:ext uri="{FF2B5EF4-FFF2-40B4-BE49-F238E27FC236}">
              <a16:creationId xmlns:a16="http://schemas.microsoft.com/office/drawing/2014/main" id="{00000000-0008-0000-1300-000004000000}"/>
            </a:ext>
          </a:extLst>
        </xdr:cNvPr>
        <xdr:cNvGrpSpPr/>
      </xdr:nvGrpSpPr>
      <xdr:grpSpPr>
        <a:xfrm>
          <a:off x="2728912" y="133350"/>
          <a:ext cx="6967538" cy="3952875"/>
          <a:chOff x="2728912" y="133350"/>
          <a:chExt cx="6967538" cy="3952875"/>
        </a:xfrm>
      </xdr:grpSpPr>
      <xdr:graphicFrame macro="">
        <xdr:nvGraphicFramePr>
          <xdr:cNvPr id="2" name="Chart 1">
            <a:extLst>
              <a:ext uri="{FF2B5EF4-FFF2-40B4-BE49-F238E27FC236}">
                <a16:creationId xmlns:a16="http://schemas.microsoft.com/office/drawing/2014/main" id="{00000000-0008-0000-1300-000002000000}"/>
              </a:ext>
            </a:extLst>
          </xdr:cNvPr>
          <xdr:cNvGraphicFramePr/>
        </xdr:nvGraphicFramePr>
        <xdr:xfrm>
          <a:off x="2728912" y="133350"/>
          <a:ext cx="6967538" cy="3952875"/>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00000000-0008-0000-1300-000003000000}"/>
                  </a:ext>
                </a:extLst>
              </xdr:cNvPr>
              <xdr:cNvGraphicFramePr/>
            </xdr:nvGraphicFramePr>
            <xdr:xfrm>
              <a:off x="8381999" y="266700"/>
              <a:ext cx="1143001" cy="923925"/>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381999" y="266700"/>
                <a:ext cx="1143001" cy="923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538297</xdr:colOff>
      <xdr:row>38</xdr:row>
      <xdr:rowOff>121878</xdr:rowOff>
    </xdr:to>
    <xdr:grpSp>
      <xdr:nvGrpSpPr>
        <xdr:cNvPr id="80" name="Group 79">
          <a:extLst>
            <a:ext uri="{FF2B5EF4-FFF2-40B4-BE49-F238E27FC236}">
              <a16:creationId xmlns:a16="http://schemas.microsoft.com/office/drawing/2014/main" id="{00000000-0008-0000-1700-000050000000}"/>
            </a:ext>
          </a:extLst>
        </xdr:cNvPr>
        <xdr:cNvGrpSpPr/>
      </xdr:nvGrpSpPr>
      <xdr:grpSpPr>
        <a:xfrm>
          <a:off x="0" y="0"/>
          <a:ext cx="16297842" cy="7251196"/>
          <a:chOff x="0" y="0"/>
          <a:chExt cx="16297842" cy="7251196"/>
        </a:xfrm>
      </xdr:grpSpPr>
      <xdr:grpSp>
        <xdr:nvGrpSpPr>
          <xdr:cNvPr id="51" name="Group 50">
            <a:extLst>
              <a:ext uri="{FF2B5EF4-FFF2-40B4-BE49-F238E27FC236}">
                <a16:creationId xmlns:a16="http://schemas.microsoft.com/office/drawing/2014/main" id="{00000000-0008-0000-1700-000033000000}"/>
              </a:ext>
            </a:extLst>
          </xdr:cNvPr>
          <xdr:cNvGrpSpPr/>
        </xdr:nvGrpSpPr>
        <xdr:grpSpPr>
          <a:xfrm>
            <a:off x="0" y="0"/>
            <a:ext cx="16177310" cy="7251196"/>
            <a:chOff x="1" y="0"/>
            <a:chExt cx="16325849" cy="7269722"/>
          </a:xfrm>
        </xdr:grpSpPr>
        <xdr:sp macro="" textlink="">
          <xdr:nvSpPr>
            <xdr:cNvPr id="52" name="Rectangle 51">
              <a:extLst>
                <a:ext uri="{FF2B5EF4-FFF2-40B4-BE49-F238E27FC236}">
                  <a16:creationId xmlns:a16="http://schemas.microsoft.com/office/drawing/2014/main" id="{00000000-0008-0000-1700-000034000000}"/>
                </a:ext>
              </a:extLst>
            </xdr:cNvPr>
            <xdr:cNvSpPr/>
          </xdr:nvSpPr>
          <xdr:spPr>
            <a:xfrm>
              <a:off x="1" y="0"/>
              <a:ext cx="16310487" cy="7269722"/>
            </a:xfrm>
            <a:prstGeom prst="rect">
              <a:avLst/>
            </a:prstGeom>
            <a:solidFill>
              <a:schemeClr val="bg1"/>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53" name="Rectangle: Rounded Corners 52">
              <a:extLst>
                <a:ext uri="{FF2B5EF4-FFF2-40B4-BE49-F238E27FC236}">
                  <a16:creationId xmlns:a16="http://schemas.microsoft.com/office/drawing/2014/main" id="{00000000-0008-0000-1700-000035000000}"/>
                </a:ext>
              </a:extLst>
            </xdr:cNvPr>
            <xdr:cNvSpPr/>
          </xdr:nvSpPr>
          <xdr:spPr>
            <a:xfrm>
              <a:off x="30726" y="15363"/>
              <a:ext cx="16295124" cy="777363"/>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grpSp>
      <xdr:sp macro="" textlink="">
        <xdr:nvSpPr>
          <xdr:cNvPr id="76" name="Rectangle 75">
            <a:extLst>
              <a:ext uri="{FF2B5EF4-FFF2-40B4-BE49-F238E27FC236}">
                <a16:creationId xmlns:a16="http://schemas.microsoft.com/office/drawing/2014/main" id="{00000000-0008-0000-1700-00004C000000}"/>
              </a:ext>
            </a:extLst>
          </xdr:cNvPr>
          <xdr:cNvSpPr/>
        </xdr:nvSpPr>
        <xdr:spPr>
          <a:xfrm>
            <a:off x="13727049" y="1053434"/>
            <a:ext cx="2570793" cy="468013"/>
          </a:xfrm>
          <a:prstGeom prst="rect">
            <a:avLst/>
          </a:prstGeom>
          <a:noFill/>
        </xdr:spPr>
        <xdr:txBody>
          <a:bodyPr wrap="square" lIns="91440" tIns="45720" rIns="91440" bIns="45720">
            <a:spAutoFit/>
          </a:bodyPr>
          <a:lstStyle/>
          <a:p>
            <a:pPr algn="ctr"/>
            <a:endParaRPr lang="en-US" sz="24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83" name="Rectangle 82">
            <a:extLst>
              <a:ext uri="{FF2B5EF4-FFF2-40B4-BE49-F238E27FC236}">
                <a16:creationId xmlns:a16="http://schemas.microsoft.com/office/drawing/2014/main" id="{00000000-0008-0000-1700-000053000000}"/>
              </a:ext>
            </a:extLst>
          </xdr:cNvPr>
          <xdr:cNvSpPr/>
        </xdr:nvSpPr>
        <xdr:spPr>
          <a:xfrm>
            <a:off x="8145862" y="1934332"/>
            <a:ext cx="235184" cy="405432"/>
          </a:xfrm>
          <a:prstGeom prst="rect">
            <a:avLst/>
          </a:prstGeom>
          <a:noFill/>
        </xdr:spPr>
        <xdr:txBody>
          <a:bodyPr wrap="square" lIns="91440" tIns="45720" rIns="91440" bIns="45720">
            <a:spAutoFit/>
          </a:bodyPr>
          <a:lstStyle/>
          <a:p>
            <a:pPr algn="ctr"/>
            <a:endParaRPr lang="en-IN" sz="2000" b="0" cap="none" spc="0">
              <a:ln w="0"/>
              <a:solidFill>
                <a:schemeClr val="accent1"/>
              </a:solidFill>
              <a:effectLst>
                <a:outerShdw blurRad="38100" dist="25400" dir="5400000" algn="ctr" rotWithShape="0">
                  <a:srgbClr val="6E747A">
                    <a:alpha val="43000"/>
                  </a:srgbClr>
                </a:outerShdw>
              </a:effectLst>
            </a:endParaRPr>
          </a:p>
        </xdr:txBody>
      </xdr:sp>
      <xdr:sp macro="" textlink="">
        <xdr:nvSpPr>
          <xdr:cNvPr id="84" name="Rectangle 83">
            <a:extLst>
              <a:ext uri="{FF2B5EF4-FFF2-40B4-BE49-F238E27FC236}">
                <a16:creationId xmlns:a16="http://schemas.microsoft.com/office/drawing/2014/main" id="{00000000-0008-0000-1700-000054000000}"/>
              </a:ext>
            </a:extLst>
          </xdr:cNvPr>
          <xdr:cNvSpPr/>
        </xdr:nvSpPr>
        <xdr:spPr>
          <a:xfrm>
            <a:off x="8336361" y="3886630"/>
            <a:ext cx="235184" cy="937629"/>
          </a:xfrm>
          <a:prstGeom prst="rect">
            <a:avLst/>
          </a:prstGeom>
          <a:noFill/>
        </xdr:spPr>
        <xdr:txBody>
          <a:bodyPr wrap="square" lIns="91440" tIns="45720" rIns="91440" bIns="45720">
            <a:spAutoFit/>
          </a:bodyPr>
          <a:lstStyle/>
          <a:p>
            <a:pPr algn="ctr"/>
            <a:endParaRPr lang="en-US" sz="54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endParaRPr>
          </a:p>
        </xdr:txBody>
      </xdr:sp>
      <xdr:sp macro="" textlink="">
        <xdr:nvSpPr>
          <xdr:cNvPr id="85" name="Rectangle 84">
            <a:extLst>
              <a:ext uri="{FF2B5EF4-FFF2-40B4-BE49-F238E27FC236}">
                <a16:creationId xmlns:a16="http://schemas.microsoft.com/office/drawing/2014/main" id="{00000000-0008-0000-1700-000055000000}"/>
              </a:ext>
            </a:extLst>
          </xdr:cNvPr>
          <xdr:cNvSpPr/>
        </xdr:nvSpPr>
        <xdr:spPr>
          <a:xfrm>
            <a:off x="8260161" y="3959943"/>
            <a:ext cx="235184" cy="937629"/>
          </a:xfrm>
          <a:prstGeom prst="rect">
            <a:avLst/>
          </a:prstGeom>
          <a:noFill/>
        </xdr:spPr>
        <xdr:txBody>
          <a:bodyPr wrap="square" lIns="91440" tIns="45720" rIns="91440" bIns="45720">
            <a:spAutoFit/>
          </a:bodyPr>
          <a:lstStyle/>
          <a:p>
            <a:pPr algn="ct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grpSp>
        <xdr:nvGrpSpPr>
          <xdr:cNvPr id="93" name="Group 92">
            <a:hlinkClick xmlns:r="http://schemas.openxmlformats.org/officeDocument/2006/relationships" r:id="rId1"/>
            <a:extLst>
              <a:ext uri="{FF2B5EF4-FFF2-40B4-BE49-F238E27FC236}">
                <a16:creationId xmlns:a16="http://schemas.microsoft.com/office/drawing/2014/main" id="{00000000-0008-0000-1700-00005D000000}"/>
              </a:ext>
            </a:extLst>
          </xdr:cNvPr>
          <xdr:cNvGrpSpPr/>
        </xdr:nvGrpSpPr>
        <xdr:grpSpPr>
          <a:xfrm>
            <a:off x="14598892" y="114300"/>
            <a:ext cx="1470468" cy="595851"/>
            <a:chOff x="15049500" y="114300"/>
            <a:chExt cx="1460500" cy="596900"/>
          </a:xfrm>
        </xdr:grpSpPr>
        <xdr:pic>
          <xdr:nvPicPr>
            <xdr:cNvPr id="94" name="Graphic 93" descr="Africa">
              <a:extLst>
                <a:ext uri="{FF2B5EF4-FFF2-40B4-BE49-F238E27FC236}">
                  <a16:creationId xmlns:a16="http://schemas.microsoft.com/office/drawing/2014/main" id="{00000000-0008-0000-1700-00005E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5227300" y="114300"/>
              <a:ext cx="685800" cy="393699"/>
            </a:xfrm>
            <a:prstGeom prst="rect">
              <a:avLst/>
            </a:prstGeom>
          </xdr:spPr>
        </xdr:pic>
        <xdr:sp macro="" textlink="">
          <xdr:nvSpPr>
            <xdr:cNvPr id="95" name="TextBox 94">
              <a:extLst>
                <a:ext uri="{FF2B5EF4-FFF2-40B4-BE49-F238E27FC236}">
                  <a16:creationId xmlns:a16="http://schemas.microsoft.com/office/drawing/2014/main" id="{00000000-0008-0000-1700-00005F000000}"/>
                </a:ext>
              </a:extLst>
            </xdr:cNvPr>
            <xdr:cNvSpPr txBox="1"/>
          </xdr:nvSpPr>
          <xdr:spPr>
            <a:xfrm>
              <a:off x="15049500" y="469900"/>
              <a:ext cx="1460500" cy="2413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Map View</a:t>
              </a:r>
            </a:p>
          </xdr:txBody>
        </xdr:sp>
      </xdr:grpSp>
    </xdr:grpSp>
    <xdr:clientData/>
  </xdr:twoCellAnchor>
  <xdr:twoCellAnchor>
    <xdr:from>
      <xdr:col>0</xdr:col>
      <xdr:colOff>1</xdr:colOff>
      <xdr:row>20</xdr:row>
      <xdr:rowOff>144318</xdr:rowOff>
    </xdr:from>
    <xdr:to>
      <xdr:col>15</xdr:col>
      <xdr:colOff>144320</xdr:colOff>
      <xdr:row>38</xdr:row>
      <xdr:rowOff>72159</xdr:rowOff>
    </xdr:to>
    <xdr:grpSp>
      <xdr:nvGrpSpPr>
        <xdr:cNvPr id="102" name="Group 101">
          <a:extLst>
            <a:ext uri="{FF2B5EF4-FFF2-40B4-BE49-F238E27FC236}">
              <a16:creationId xmlns:a16="http://schemas.microsoft.com/office/drawing/2014/main" id="{00000000-0008-0000-1700-000066000000}"/>
            </a:ext>
          </a:extLst>
        </xdr:cNvPr>
        <xdr:cNvGrpSpPr/>
      </xdr:nvGrpSpPr>
      <xdr:grpSpPr>
        <a:xfrm>
          <a:off x="1" y="3896591"/>
          <a:ext cx="9236364" cy="3304886"/>
          <a:chOff x="2728913" y="4382630"/>
          <a:chExt cx="8077680" cy="3614618"/>
        </a:xfrm>
      </xdr:grpSpPr>
      <xdr:graphicFrame macro="">
        <xdr:nvGraphicFramePr>
          <xdr:cNvPr id="103" name="Chart 102">
            <a:extLst>
              <a:ext uri="{FF2B5EF4-FFF2-40B4-BE49-F238E27FC236}">
                <a16:creationId xmlns:a16="http://schemas.microsoft.com/office/drawing/2014/main" id="{00000000-0008-0000-1700-000067000000}"/>
              </a:ext>
            </a:extLst>
          </xdr:cNvPr>
          <xdr:cNvGraphicFramePr/>
        </xdr:nvGraphicFramePr>
        <xdr:xfrm>
          <a:off x="2728913" y="4382630"/>
          <a:ext cx="8077680" cy="3614618"/>
        </xdr:xfrm>
        <a:graphic>
          <a:graphicData uri="http://schemas.openxmlformats.org/drawingml/2006/chart">
            <c:chart xmlns:c="http://schemas.openxmlformats.org/drawingml/2006/chart" xmlns:r="http://schemas.openxmlformats.org/officeDocument/2006/relationships" r:id="rId4"/>
          </a:graphicData>
        </a:graphic>
      </xdr:graphicFrame>
      <mc:AlternateContent xmlns:mc="http://schemas.openxmlformats.org/markup-compatibility/2006" xmlns:a14="http://schemas.microsoft.com/office/drawing/2010/main">
        <mc:Choice Requires="a14">
          <xdr:graphicFrame macro="">
            <xdr:nvGraphicFramePr>
              <xdr:cNvPr id="104" name="Year 1">
                <a:extLst>
                  <a:ext uri="{FF2B5EF4-FFF2-40B4-BE49-F238E27FC236}">
                    <a16:creationId xmlns:a16="http://schemas.microsoft.com/office/drawing/2014/main" id="{00000000-0008-0000-1700-000068000000}"/>
                  </a:ext>
                </a:extLst>
              </xdr:cNvPr>
              <xdr:cNvGraphicFramePr/>
            </xdr:nvGraphicFramePr>
            <xdr:xfrm>
              <a:off x="9644135" y="4607400"/>
              <a:ext cx="1143001" cy="923925"/>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7907161" y="4102101"/>
                <a:ext cx="1306956" cy="8447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122351</xdr:colOff>
      <xdr:row>4</xdr:row>
      <xdr:rowOff>101023</xdr:rowOff>
    </xdr:from>
    <xdr:to>
      <xdr:col>9</xdr:col>
      <xdr:colOff>158922</xdr:colOff>
      <xdr:row>20</xdr:row>
      <xdr:rowOff>158751</xdr:rowOff>
    </xdr:to>
    <xdr:graphicFrame macro="">
      <xdr:nvGraphicFramePr>
        <xdr:cNvPr id="106" name="Chart 105">
          <a:extLst>
            <a:ext uri="{FF2B5EF4-FFF2-40B4-BE49-F238E27FC236}">
              <a16:creationId xmlns:a16="http://schemas.microsoft.com/office/drawing/2014/main" id="{00000000-0008-0000-1700-00006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4</xdr:col>
      <xdr:colOff>556260</xdr:colOff>
      <xdr:row>22</xdr:row>
      <xdr:rowOff>137160</xdr:rowOff>
    </xdr:from>
    <xdr:ext cx="184731" cy="264560"/>
    <xdr:sp macro="" textlink="">
      <xdr:nvSpPr>
        <xdr:cNvPr id="13" name="TextBox 12">
          <a:extLst>
            <a:ext uri="{FF2B5EF4-FFF2-40B4-BE49-F238E27FC236}">
              <a16:creationId xmlns:a16="http://schemas.microsoft.com/office/drawing/2014/main" id="{00000000-0008-0000-1600-00000D000000}"/>
            </a:ext>
          </a:extLst>
        </xdr:cNvPr>
        <xdr:cNvSpPr txBox="1"/>
      </xdr:nvSpPr>
      <xdr:spPr>
        <a:xfrm>
          <a:off x="2994660" y="41605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0</xdr:col>
      <xdr:colOff>76200</xdr:colOff>
      <xdr:row>0</xdr:row>
      <xdr:rowOff>0</xdr:rowOff>
    </xdr:from>
    <xdr:to>
      <xdr:col>23</xdr:col>
      <xdr:colOff>121920</xdr:colOff>
      <xdr:row>3</xdr:row>
      <xdr:rowOff>60960</xdr:rowOff>
    </xdr:to>
    <xdr:sp macro="" textlink="">
      <xdr:nvSpPr>
        <xdr:cNvPr id="31" name="Rectangle: Rounded Corners 30">
          <a:extLst>
            <a:ext uri="{FF2B5EF4-FFF2-40B4-BE49-F238E27FC236}">
              <a16:creationId xmlns:a16="http://schemas.microsoft.com/office/drawing/2014/main" id="{00000000-0008-0000-1600-00001F000000}"/>
            </a:ext>
          </a:extLst>
        </xdr:cNvPr>
        <xdr:cNvSpPr/>
      </xdr:nvSpPr>
      <xdr:spPr>
        <a:xfrm>
          <a:off x="76200" y="0"/>
          <a:ext cx="13677053" cy="632460"/>
        </a:xfrm>
        <a:prstGeom prst="roundRect">
          <a:avLst/>
        </a:prstGeom>
        <a:solidFill>
          <a:srgbClr val="172144"/>
        </a:solidFill>
        <a:effectLst>
          <a:glow rad="1016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a:solidFill>
                <a:schemeClr val="accent2">
                  <a:lumMod val="75000"/>
                </a:schemeClr>
              </a:solidFill>
              <a:effectLst>
                <a:reflection blurRad="6350" stA="55000" endA="300" endPos="45500" dir="5400000" sy="-100000" algn="bl" rotWithShape="0"/>
              </a:effectLst>
              <a:latin typeface="Algerian" panose="04020705040A02060702" pitchFamily="82" charset="0"/>
              <a:ea typeface="Cambria" panose="02040503050406030204" pitchFamily="18" charset="0"/>
            </a:rPr>
            <a:t>Covid19 India</a:t>
          </a:r>
          <a:r>
            <a:rPr lang="en-IN" sz="2800" b="1" baseline="0">
              <a:solidFill>
                <a:schemeClr val="accent2">
                  <a:lumMod val="75000"/>
                </a:schemeClr>
              </a:solidFill>
              <a:effectLst>
                <a:reflection blurRad="6350" stA="55000" endA="300" endPos="45500" dir="5400000" sy="-100000" algn="bl" rotWithShape="0"/>
              </a:effectLst>
              <a:latin typeface="Algerian" panose="04020705040A02060702" pitchFamily="82" charset="0"/>
              <a:ea typeface="Cambria" panose="02040503050406030204" pitchFamily="18" charset="0"/>
            </a:rPr>
            <a:t> Analysis Dashboard</a:t>
          </a:r>
          <a:endParaRPr lang="en-IN" sz="2800" b="1">
            <a:solidFill>
              <a:schemeClr val="accent2">
                <a:lumMod val="75000"/>
              </a:schemeClr>
            </a:solidFill>
            <a:effectLst>
              <a:reflection blurRad="6350" stA="55000" endA="300" endPos="45500" dir="5400000" sy="-100000" algn="bl" rotWithShape="0"/>
            </a:effectLst>
            <a:latin typeface="Algerian" panose="04020705040A02060702" pitchFamily="82" charset="0"/>
            <a:ea typeface="Cambria" panose="02040503050406030204" pitchFamily="18" charset="0"/>
          </a:endParaRPr>
        </a:p>
      </xdr:txBody>
    </xdr:sp>
    <xdr:clientData/>
  </xdr:twoCellAnchor>
  <xdr:twoCellAnchor>
    <xdr:from>
      <xdr:col>0</xdr:col>
      <xdr:colOff>0</xdr:colOff>
      <xdr:row>0</xdr:row>
      <xdr:rowOff>0</xdr:rowOff>
    </xdr:from>
    <xdr:to>
      <xdr:col>23</xdr:col>
      <xdr:colOff>150988</xdr:colOff>
      <xdr:row>38</xdr:row>
      <xdr:rowOff>32689</xdr:rowOff>
    </xdr:to>
    <xdr:grpSp>
      <xdr:nvGrpSpPr>
        <xdr:cNvPr id="5" name="Group 4">
          <a:extLst>
            <a:ext uri="{FF2B5EF4-FFF2-40B4-BE49-F238E27FC236}">
              <a16:creationId xmlns:a16="http://schemas.microsoft.com/office/drawing/2014/main" id="{00000000-0008-0000-1600-000005000000}"/>
            </a:ext>
          </a:extLst>
        </xdr:cNvPr>
        <xdr:cNvGrpSpPr/>
      </xdr:nvGrpSpPr>
      <xdr:grpSpPr>
        <a:xfrm>
          <a:off x="0" y="0"/>
          <a:ext cx="13843176" cy="7384798"/>
          <a:chOff x="15234" y="9644"/>
          <a:chExt cx="13782321" cy="7271689"/>
        </a:xfrm>
      </xdr:grpSpPr>
      <xdr:grpSp>
        <xdr:nvGrpSpPr>
          <xdr:cNvPr id="2" name="Group 1">
            <a:hlinkClick xmlns:r="http://schemas.openxmlformats.org/officeDocument/2006/relationships" r:id="rId1"/>
            <a:extLst>
              <a:ext uri="{FF2B5EF4-FFF2-40B4-BE49-F238E27FC236}">
                <a16:creationId xmlns:a16="http://schemas.microsoft.com/office/drawing/2014/main" id="{00000000-0008-0000-1600-000002000000}"/>
              </a:ext>
            </a:extLst>
          </xdr:cNvPr>
          <xdr:cNvGrpSpPr/>
        </xdr:nvGrpSpPr>
        <xdr:grpSpPr>
          <a:xfrm>
            <a:off x="12736490" y="9644"/>
            <a:ext cx="816527" cy="571381"/>
            <a:chOff x="12692040" y="9644"/>
            <a:chExt cx="814410" cy="571381"/>
          </a:xfrm>
        </xdr:grpSpPr>
        <xdr:sp macro="" textlink="">
          <xdr:nvSpPr>
            <xdr:cNvPr id="32" name="TextBox 31">
              <a:extLst>
                <a:ext uri="{FF2B5EF4-FFF2-40B4-BE49-F238E27FC236}">
                  <a16:creationId xmlns:a16="http://schemas.microsoft.com/office/drawing/2014/main" id="{00000000-0008-0000-1600-000020000000}"/>
                </a:ext>
              </a:extLst>
            </xdr:cNvPr>
            <xdr:cNvSpPr txBox="1"/>
          </xdr:nvSpPr>
          <xdr:spPr>
            <a:xfrm>
              <a:off x="12692040" y="433386"/>
              <a:ext cx="814410" cy="1476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b="1">
                  <a:solidFill>
                    <a:schemeClr val="bg1"/>
                  </a:solidFill>
                </a:rPr>
                <a:t>Previous</a:t>
              </a:r>
            </a:p>
          </xdr:txBody>
        </xdr:sp>
        <xdr:pic>
          <xdr:nvPicPr>
            <xdr:cNvPr id="33" name="Graphic 32" descr="Africa">
              <a:extLst>
                <a:ext uri="{FF2B5EF4-FFF2-40B4-BE49-F238E27FC236}">
                  <a16:creationId xmlns:a16="http://schemas.microsoft.com/office/drawing/2014/main" id="{00000000-0008-0000-1600-000021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2803198" y="9644"/>
              <a:ext cx="423519" cy="377784"/>
            </a:xfrm>
            <a:prstGeom prst="rect">
              <a:avLst/>
            </a:prstGeom>
          </xdr:spPr>
        </xdr:pic>
      </xdr:grpSp>
      <xdr:grpSp>
        <xdr:nvGrpSpPr>
          <xdr:cNvPr id="3" name="Group 2">
            <a:extLst>
              <a:ext uri="{FF2B5EF4-FFF2-40B4-BE49-F238E27FC236}">
                <a16:creationId xmlns:a16="http://schemas.microsoft.com/office/drawing/2014/main" id="{00000000-0008-0000-1600-000003000000}"/>
              </a:ext>
            </a:extLst>
          </xdr:cNvPr>
          <xdr:cNvGrpSpPr/>
        </xdr:nvGrpSpPr>
        <xdr:grpSpPr>
          <a:xfrm>
            <a:off x="15234" y="640080"/>
            <a:ext cx="13782321" cy="6641253"/>
            <a:chOff x="15234" y="640080"/>
            <a:chExt cx="13782321" cy="6641253"/>
          </a:xfrm>
        </xdr:grpSpPr>
        <xdr:grpSp>
          <xdr:nvGrpSpPr>
            <xdr:cNvPr id="8" name="Group 7">
              <a:extLst>
                <a:ext uri="{FF2B5EF4-FFF2-40B4-BE49-F238E27FC236}">
                  <a16:creationId xmlns:a16="http://schemas.microsoft.com/office/drawing/2014/main" id="{00000000-0008-0000-1600-000008000000}"/>
                </a:ext>
              </a:extLst>
            </xdr:cNvPr>
            <xdr:cNvGrpSpPr/>
          </xdr:nvGrpSpPr>
          <xdr:grpSpPr>
            <a:xfrm>
              <a:off x="5853941" y="640080"/>
              <a:ext cx="7914552" cy="3360420"/>
              <a:chOff x="5998088" y="830574"/>
              <a:chExt cx="8152252" cy="3487420"/>
            </a:xfrm>
          </xdr:grpSpPr>
          <xdr:sp macro="" textlink="">
            <xdr:nvSpPr>
              <xdr:cNvPr id="9" name="Rectangle: Rounded Corners 11">
                <a:extLst>
                  <a:ext uri="{FF2B5EF4-FFF2-40B4-BE49-F238E27FC236}">
                    <a16:creationId xmlns:a16="http://schemas.microsoft.com/office/drawing/2014/main" id="{00000000-0008-0000-1600-000009000000}"/>
                  </a:ext>
                </a:extLst>
              </xdr:cNvPr>
              <xdr:cNvSpPr/>
            </xdr:nvSpPr>
            <xdr:spPr>
              <a:xfrm>
                <a:off x="6019794" y="830574"/>
                <a:ext cx="8130546" cy="3487420"/>
              </a:xfrm>
              <a:custGeom>
                <a:avLst/>
                <a:gdLst>
                  <a:gd name="connsiteX0" fmla="*/ 0 w 8069580"/>
                  <a:gd name="connsiteY0" fmla="*/ 566431 h 3398520"/>
                  <a:gd name="connsiteX1" fmla="*/ 566431 w 8069580"/>
                  <a:gd name="connsiteY1" fmla="*/ 0 h 3398520"/>
                  <a:gd name="connsiteX2" fmla="*/ 7503149 w 8069580"/>
                  <a:gd name="connsiteY2" fmla="*/ 0 h 3398520"/>
                  <a:gd name="connsiteX3" fmla="*/ 8069580 w 8069580"/>
                  <a:gd name="connsiteY3" fmla="*/ 566431 h 3398520"/>
                  <a:gd name="connsiteX4" fmla="*/ 8069580 w 8069580"/>
                  <a:gd name="connsiteY4" fmla="*/ 2832089 h 3398520"/>
                  <a:gd name="connsiteX5" fmla="*/ 7503149 w 8069580"/>
                  <a:gd name="connsiteY5" fmla="*/ 3398520 h 3398520"/>
                  <a:gd name="connsiteX6" fmla="*/ 566431 w 8069580"/>
                  <a:gd name="connsiteY6" fmla="*/ 3398520 h 3398520"/>
                  <a:gd name="connsiteX7" fmla="*/ 0 w 8069580"/>
                  <a:gd name="connsiteY7" fmla="*/ 2832089 h 3398520"/>
                  <a:gd name="connsiteX8" fmla="*/ 0 w 8069580"/>
                  <a:gd name="connsiteY8" fmla="*/ 566431 h 3398520"/>
                  <a:gd name="connsiteX0" fmla="*/ 0 w 8069580"/>
                  <a:gd name="connsiteY0" fmla="*/ 574051 h 3406140"/>
                  <a:gd name="connsiteX1" fmla="*/ 406411 w 8069580"/>
                  <a:gd name="connsiteY1" fmla="*/ 0 h 3406140"/>
                  <a:gd name="connsiteX2" fmla="*/ 7503149 w 8069580"/>
                  <a:gd name="connsiteY2" fmla="*/ 7620 h 3406140"/>
                  <a:gd name="connsiteX3" fmla="*/ 8069580 w 8069580"/>
                  <a:gd name="connsiteY3" fmla="*/ 574051 h 3406140"/>
                  <a:gd name="connsiteX4" fmla="*/ 8069580 w 8069580"/>
                  <a:gd name="connsiteY4" fmla="*/ 2839709 h 3406140"/>
                  <a:gd name="connsiteX5" fmla="*/ 7503149 w 8069580"/>
                  <a:gd name="connsiteY5" fmla="*/ 3406140 h 3406140"/>
                  <a:gd name="connsiteX6" fmla="*/ 566431 w 8069580"/>
                  <a:gd name="connsiteY6" fmla="*/ 3406140 h 3406140"/>
                  <a:gd name="connsiteX7" fmla="*/ 0 w 8069580"/>
                  <a:gd name="connsiteY7" fmla="*/ 2839709 h 3406140"/>
                  <a:gd name="connsiteX8" fmla="*/ 0 w 8069580"/>
                  <a:gd name="connsiteY8" fmla="*/ 574051 h 3406140"/>
                  <a:gd name="connsiteX0" fmla="*/ 38100 w 8069580"/>
                  <a:gd name="connsiteY0" fmla="*/ 414031 h 3406140"/>
                  <a:gd name="connsiteX1" fmla="*/ 406411 w 8069580"/>
                  <a:gd name="connsiteY1" fmla="*/ 0 h 3406140"/>
                  <a:gd name="connsiteX2" fmla="*/ 7503149 w 8069580"/>
                  <a:gd name="connsiteY2" fmla="*/ 7620 h 3406140"/>
                  <a:gd name="connsiteX3" fmla="*/ 8069580 w 8069580"/>
                  <a:gd name="connsiteY3" fmla="*/ 574051 h 3406140"/>
                  <a:gd name="connsiteX4" fmla="*/ 8069580 w 8069580"/>
                  <a:gd name="connsiteY4" fmla="*/ 2839709 h 3406140"/>
                  <a:gd name="connsiteX5" fmla="*/ 7503149 w 8069580"/>
                  <a:gd name="connsiteY5" fmla="*/ 3406140 h 3406140"/>
                  <a:gd name="connsiteX6" fmla="*/ 566431 w 8069580"/>
                  <a:gd name="connsiteY6" fmla="*/ 3406140 h 3406140"/>
                  <a:gd name="connsiteX7" fmla="*/ 0 w 8069580"/>
                  <a:gd name="connsiteY7" fmla="*/ 2839709 h 3406140"/>
                  <a:gd name="connsiteX8" fmla="*/ 38100 w 8069580"/>
                  <a:gd name="connsiteY8" fmla="*/ 414031 h 3406140"/>
                  <a:gd name="connsiteX0" fmla="*/ 7620 w 8039100"/>
                  <a:gd name="connsiteY0" fmla="*/ 414031 h 3406140"/>
                  <a:gd name="connsiteX1" fmla="*/ 375931 w 8039100"/>
                  <a:gd name="connsiteY1" fmla="*/ 0 h 3406140"/>
                  <a:gd name="connsiteX2" fmla="*/ 7472669 w 8039100"/>
                  <a:gd name="connsiteY2" fmla="*/ 7620 h 3406140"/>
                  <a:gd name="connsiteX3" fmla="*/ 8039100 w 8039100"/>
                  <a:gd name="connsiteY3" fmla="*/ 574051 h 3406140"/>
                  <a:gd name="connsiteX4" fmla="*/ 8039100 w 8039100"/>
                  <a:gd name="connsiteY4" fmla="*/ 2839709 h 3406140"/>
                  <a:gd name="connsiteX5" fmla="*/ 7472669 w 8039100"/>
                  <a:gd name="connsiteY5" fmla="*/ 3406140 h 3406140"/>
                  <a:gd name="connsiteX6" fmla="*/ 535951 w 8039100"/>
                  <a:gd name="connsiteY6" fmla="*/ 3406140 h 3406140"/>
                  <a:gd name="connsiteX7" fmla="*/ 0 w 8039100"/>
                  <a:gd name="connsiteY7" fmla="*/ 3083549 h 3406140"/>
                  <a:gd name="connsiteX8" fmla="*/ 7620 w 8039100"/>
                  <a:gd name="connsiteY8" fmla="*/ 414031 h 3406140"/>
                  <a:gd name="connsiteX0" fmla="*/ 7626 w 8039106"/>
                  <a:gd name="connsiteY0" fmla="*/ 414031 h 3406140"/>
                  <a:gd name="connsiteX1" fmla="*/ 375937 w 8039106"/>
                  <a:gd name="connsiteY1" fmla="*/ 0 h 3406140"/>
                  <a:gd name="connsiteX2" fmla="*/ 7472675 w 8039106"/>
                  <a:gd name="connsiteY2" fmla="*/ 7620 h 3406140"/>
                  <a:gd name="connsiteX3" fmla="*/ 8039106 w 8039106"/>
                  <a:gd name="connsiteY3" fmla="*/ 574051 h 3406140"/>
                  <a:gd name="connsiteX4" fmla="*/ 8039106 w 8039106"/>
                  <a:gd name="connsiteY4" fmla="*/ 2839709 h 3406140"/>
                  <a:gd name="connsiteX5" fmla="*/ 7472675 w 8039106"/>
                  <a:gd name="connsiteY5" fmla="*/ 3406140 h 3406140"/>
                  <a:gd name="connsiteX6" fmla="*/ 307357 w 8039106"/>
                  <a:gd name="connsiteY6" fmla="*/ 3406140 h 3406140"/>
                  <a:gd name="connsiteX7" fmla="*/ 6 w 8039106"/>
                  <a:gd name="connsiteY7" fmla="*/ 3083549 h 3406140"/>
                  <a:gd name="connsiteX8" fmla="*/ 7626 w 8039106"/>
                  <a:gd name="connsiteY8" fmla="*/ 414031 h 3406140"/>
                  <a:gd name="connsiteX0" fmla="*/ 7626 w 8039112"/>
                  <a:gd name="connsiteY0" fmla="*/ 414031 h 3413760"/>
                  <a:gd name="connsiteX1" fmla="*/ 375937 w 8039112"/>
                  <a:gd name="connsiteY1" fmla="*/ 0 h 3413760"/>
                  <a:gd name="connsiteX2" fmla="*/ 7472675 w 8039112"/>
                  <a:gd name="connsiteY2" fmla="*/ 7620 h 3413760"/>
                  <a:gd name="connsiteX3" fmla="*/ 8039106 w 8039112"/>
                  <a:gd name="connsiteY3" fmla="*/ 574051 h 3413760"/>
                  <a:gd name="connsiteX4" fmla="*/ 8039106 w 8039112"/>
                  <a:gd name="connsiteY4" fmla="*/ 2839709 h 3413760"/>
                  <a:gd name="connsiteX5" fmla="*/ 7731755 w 8039112"/>
                  <a:gd name="connsiteY5" fmla="*/ 3413760 h 3413760"/>
                  <a:gd name="connsiteX6" fmla="*/ 307357 w 8039112"/>
                  <a:gd name="connsiteY6" fmla="*/ 3406140 h 3413760"/>
                  <a:gd name="connsiteX7" fmla="*/ 6 w 8039112"/>
                  <a:gd name="connsiteY7" fmla="*/ 3083549 h 3413760"/>
                  <a:gd name="connsiteX8" fmla="*/ 7626 w 8039112"/>
                  <a:gd name="connsiteY8" fmla="*/ 414031 h 3413760"/>
                  <a:gd name="connsiteX0" fmla="*/ 7626 w 8039112"/>
                  <a:gd name="connsiteY0" fmla="*/ 414031 h 3413838"/>
                  <a:gd name="connsiteX1" fmla="*/ 375937 w 8039112"/>
                  <a:gd name="connsiteY1" fmla="*/ 0 h 3413838"/>
                  <a:gd name="connsiteX2" fmla="*/ 7472675 w 8039112"/>
                  <a:gd name="connsiteY2" fmla="*/ 7620 h 3413838"/>
                  <a:gd name="connsiteX3" fmla="*/ 8039106 w 8039112"/>
                  <a:gd name="connsiteY3" fmla="*/ 574051 h 3413838"/>
                  <a:gd name="connsiteX4" fmla="*/ 8039106 w 8039112"/>
                  <a:gd name="connsiteY4" fmla="*/ 3114029 h 3413838"/>
                  <a:gd name="connsiteX5" fmla="*/ 7731755 w 8039112"/>
                  <a:gd name="connsiteY5" fmla="*/ 3413760 h 3413838"/>
                  <a:gd name="connsiteX6" fmla="*/ 307357 w 8039112"/>
                  <a:gd name="connsiteY6" fmla="*/ 3406140 h 3413838"/>
                  <a:gd name="connsiteX7" fmla="*/ 6 w 8039112"/>
                  <a:gd name="connsiteY7" fmla="*/ 3083549 h 3413838"/>
                  <a:gd name="connsiteX8" fmla="*/ 7626 w 8039112"/>
                  <a:gd name="connsiteY8" fmla="*/ 414031 h 3413838"/>
                  <a:gd name="connsiteX0" fmla="*/ 7626 w 8054346"/>
                  <a:gd name="connsiteY0" fmla="*/ 414031 h 3413838"/>
                  <a:gd name="connsiteX1" fmla="*/ 375937 w 8054346"/>
                  <a:gd name="connsiteY1" fmla="*/ 0 h 3413838"/>
                  <a:gd name="connsiteX2" fmla="*/ 7472675 w 8054346"/>
                  <a:gd name="connsiteY2" fmla="*/ 7620 h 3413838"/>
                  <a:gd name="connsiteX3" fmla="*/ 8054346 w 8054346"/>
                  <a:gd name="connsiteY3" fmla="*/ 345451 h 3413838"/>
                  <a:gd name="connsiteX4" fmla="*/ 8039106 w 8054346"/>
                  <a:gd name="connsiteY4" fmla="*/ 3114029 h 3413838"/>
                  <a:gd name="connsiteX5" fmla="*/ 7731755 w 8054346"/>
                  <a:gd name="connsiteY5" fmla="*/ 3413760 h 3413838"/>
                  <a:gd name="connsiteX6" fmla="*/ 307357 w 8054346"/>
                  <a:gd name="connsiteY6" fmla="*/ 3406140 h 3413838"/>
                  <a:gd name="connsiteX7" fmla="*/ 6 w 8054346"/>
                  <a:gd name="connsiteY7" fmla="*/ 3083549 h 3413838"/>
                  <a:gd name="connsiteX8" fmla="*/ 7626 w 8054346"/>
                  <a:gd name="connsiteY8" fmla="*/ 414031 h 3413838"/>
                  <a:gd name="connsiteX0" fmla="*/ 7626 w 8054346"/>
                  <a:gd name="connsiteY0" fmla="*/ 414031 h 3413838"/>
                  <a:gd name="connsiteX1" fmla="*/ 375937 w 8054346"/>
                  <a:gd name="connsiteY1" fmla="*/ 0 h 3413838"/>
                  <a:gd name="connsiteX2" fmla="*/ 7724135 w 8054346"/>
                  <a:gd name="connsiteY2" fmla="*/ 0 h 3413838"/>
                  <a:gd name="connsiteX3" fmla="*/ 8054346 w 8054346"/>
                  <a:gd name="connsiteY3" fmla="*/ 345451 h 3413838"/>
                  <a:gd name="connsiteX4" fmla="*/ 8039106 w 8054346"/>
                  <a:gd name="connsiteY4" fmla="*/ 3114029 h 3413838"/>
                  <a:gd name="connsiteX5" fmla="*/ 7731755 w 8054346"/>
                  <a:gd name="connsiteY5" fmla="*/ 3413760 h 3413838"/>
                  <a:gd name="connsiteX6" fmla="*/ 307357 w 8054346"/>
                  <a:gd name="connsiteY6" fmla="*/ 3406140 h 3413838"/>
                  <a:gd name="connsiteX7" fmla="*/ 6 w 8054346"/>
                  <a:gd name="connsiteY7" fmla="*/ 3083549 h 3413838"/>
                  <a:gd name="connsiteX8" fmla="*/ 7626 w 8054346"/>
                  <a:gd name="connsiteY8" fmla="*/ 414031 h 3413838"/>
                  <a:gd name="connsiteX0" fmla="*/ 7626 w 8054346"/>
                  <a:gd name="connsiteY0" fmla="*/ 299809 h 3413916"/>
                  <a:gd name="connsiteX1" fmla="*/ 375937 w 8054346"/>
                  <a:gd name="connsiteY1" fmla="*/ 78 h 3413916"/>
                  <a:gd name="connsiteX2" fmla="*/ 7724135 w 8054346"/>
                  <a:gd name="connsiteY2" fmla="*/ 78 h 3413916"/>
                  <a:gd name="connsiteX3" fmla="*/ 8054346 w 8054346"/>
                  <a:gd name="connsiteY3" fmla="*/ 345529 h 3413916"/>
                  <a:gd name="connsiteX4" fmla="*/ 8039106 w 8054346"/>
                  <a:gd name="connsiteY4" fmla="*/ 3114107 h 3413916"/>
                  <a:gd name="connsiteX5" fmla="*/ 7731755 w 8054346"/>
                  <a:gd name="connsiteY5" fmla="*/ 3413838 h 3413916"/>
                  <a:gd name="connsiteX6" fmla="*/ 307357 w 8054346"/>
                  <a:gd name="connsiteY6" fmla="*/ 3406218 h 3413916"/>
                  <a:gd name="connsiteX7" fmla="*/ 6 w 8054346"/>
                  <a:gd name="connsiteY7" fmla="*/ 3083627 h 3413916"/>
                  <a:gd name="connsiteX8" fmla="*/ 7626 w 8054346"/>
                  <a:gd name="connsiteY8" fmla="*/ 299809 h 3413916"/>
                  <a:gd name="connsiteX0" fmla="*/ 7626 w 8054346"/>
                  <a:gd name="connsiteY0" fmla="*/ 307357 h 3421464"/>
                  <a:gd name="connsiteX1" fmla="*/ 345457 w 8054346"/>
                  <a:gd name="connsiteY1" fmla="*/ 6 h 3421464"/>
                  <a:gd name="connsiteX2" fmla="*/ 7724135 w 8054346"/>
                  <a:gd name="connsiteY2" fmla="*/ 7626 h 3421464"/>
                  <a:gd name="connsiteX3" fmla="*/ 8054346 w 8054346"/>
                  <a:gd name="connsiteY3" fmla="*/ 353077 h 3421464"/>
                  <a:gd name="connsiteX4" fmla="*/ 8039106 w 8054346"/>
                  <a:gd name="connsiteY4" fmla="*/ 3121655 h 3421464"/>
                  <a:gd name="connsiteX5" fmla="*/ 7731755 w 8054346"/>
                  <a:gd name="connsiteY5" fmla="*/ 3421386 h 3421464"/>
                  <a:gd name="connsiteX6" fmla="*/ 307357 w 8054346"/>
                  <a:gd name="connsiteY6" fmla="*/ 3413766 h 3421464"/>
                  <a:gd name="connsiteX7" fmla="*/ 6 w 8054346"/>
                  <a:gd name="connsiteY7" fmla="*/ 3091175 h 3421464"/>
                  <a:gd name="connsiteX8" fmla="*/ 7626 w 8054346"/>
                  <a:gd name="connsiteY8" fmla="*/ 307357 h 342146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8054346" h="3421464">
                    <a:moveTo>
                      <a:pt x="7626" y="307357"/>
                    </a:moveTo>
                    <a:cubicBezTo>
                      <a:pt x="7626" y="-5474"/>
                      <a:pt x="32626" y="6"/>
                      <a:pt x="345457" y="6"/>
                    </a:cubicBezTo>
                    <a:lnTo>
                      <a:pt x="7724135" y="7626"/>
                    </a:lnTo>
                    <a:cubicBezTo>
                      <a:pt x="8036966" y="7626"/>
                      <a:pt x="8054346" y="40246"/>
                      <a:pt x="8054346" y="353077"/>
                    </a:cubicBezTo>
                    <a:lnTo>
                      <a:pt x="8039106" y="3121655"/>
                    </a:lnTo>
                    <a:cubicBezTo>
                      <a:pt x="8039106" y="3434486"/>
                      <a:pt x="8044586" y="3421386"/>
                      <a:pt x="7731755" y="3421386"/>
                    </a:cubicBezTo>
                    <a:lnTo>
                      <a:pt x="307357" y="3413766"/>
                    </a:lnTo>
                    <a:cubicBezTo>
                      <a:pt x="-5474" y="3413766"/>
                      <a:pt x="6" y="3404006"/>
                      <a:pt x="6" y="3091175"/>
                    </a:cubicBezTo>
                    <a:lnTo>
                      <a:pt x="7626" y="307357"/>
                    </a:lnTo>
                    <a:close/>
                  </a:path>
                </a:pathLst>
              </a:custGeom>
              <a:gradFill>
                <a:gsLst>
                  <a:gs pos="9000">
                    <a:srgbClr val="002060">
                      <a:alpha val="50000"/>
                      <a:lumMod val="82000"/>
                    </a:srgbClr>
                  </a:gs>
                  <a:gs pos="100000">
                    <a:srgbClr val="D00F91"/>
                  </a:gs>
                </a:gsLst>
                <a:lin ang="13500000" scaled="1"/>
              </a:gradFill>
              <a:ln>
                <a:gradFill flip="none" rotWithShape="1">
                  <a:gsLst>
                    <a:gs pos="32000">
                      <a:schemeClr val="accent1">
                        <a:lumMod val="50000"/>
                      </a:schemeClr>
                    </a:gs>
                    <a:gs pos="62000">
                      <a:schemeClr val="accent1">
                        <a:lumMod val="45000"/>
                        <a:lumOff val="55000"/>
                      </a:schemeClr>
                    </a:gs>
                    <a:gs pos="83000">
                      <a:schemeClr val="accent1">
                        <a:lumMod val="45000"/>
                        <a:lumOff val="55000"/>
                      </a:schemeClr>
                    </a:gs>
                    <a:gs pos="100000">
                      <a:schemeClr val="accent1">
                        <a:lumMod val="30000"/>
                        <a:lumOff val="70000"/>
                      </a:schemeClr>
                    </a:gs>
                  </a:gsLst>
                  <a:lin ang="13500000" scaled="1"/>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400" b="1">
                  <a:solidFill>
                    <a:schemeClr val="accent6">
                      <a:lumMod val="60000"/>
                      <a:lumOff val="40000"/>
                    </a:schemeClr>
                  </a:solidFill>
                  <a:latin typeface="Times New Roman" panose="02020603050405020304" pitchFamily="18" charset="0"/>
                  <a:cs typeface="Times New Roman" panose="02020603050405020304" pitchFamily="18" charset="0"/>
                </a:endParaRPr>
              </a:p>
            </xdr:txBody>
          </xdr:sp>
          <xdr:grpSp>
            <xdr:nvGrpSpPr>
              <xdr:cNvPr id="10" name="Group 9">
                <a:extLst>
                  <a:ext uri="{FF2B5EF4-FFF2-40B4-BE49-F238E27FC236}">
                    <a16:creationId xmlns:a16="http://schemas.microsoft.com/office/drawing/2014/main" id="{00000000-0008-0000-1600-00000A000000}"/>
                  </a:ext>
                </a:extLst>
              </xdr:cNvPr>
              <xdr:cNvGrpSpPr/>
            </xdr:nvGrpSpPr>
            <xdr:grpSpPr>
              <a:xfrm>
                <a:off x="5998088" y="852621"/>
                <a:ext cx="8068047" cy="3433566"/>
                <a:chOff x="3053788" y="266701"/>
                <a:chExt cx="10453930" cy="4870222"/>
              </a:xfrm>
            </xdr:grpSpPr>
            <xdr:graphicFrame macro="">
              <xdr:nvGraphicFramePr>
                <xdr:cNvPr id="11" name="Chart 10">
                  <a:extLst>
                    <a:ext uri="{FF2B5EF4-FFF2-40B4-BE49-F238E27FC236}">
                      <a16:creationId xmlns:a16="http://schemas.microsoft.com/office/drawing/2014/main" id="{00000000-0008-0000-1600-00000B000000}"/>
                    </a:ext>
                  </a:extLst>
                </xdr:cNvPr>
                <xdr:cNvGraphicFramePr/>
              </xdr:nvGraphicFramePr>
              <xdr:xfrm>
                <a:off x="3053788" y="266701"/>
                <a:ext cx="10453930" cy="4870222"/>
              </xdr:xfrm>
              <a:graphic>
                <a:graphicData uri="http://schemas.openxmlformats.org/drawingml/2006/chart">
                  <c:chart xmlns:c="http://schemas.openxmlformats.org/drawingml/2006/chart" xmlns:r="http://schemas.openxmlformats.org/officeDocument/2006/relationships" r:id="rId4"/>
                </a:graphicData>
              </a:graphic>
            </xdr:graphicFrame>
            <mc:AlternateContent xmlns:mc="http://schemas.openxmlformats.org/markup-compatibility/2006">
              <mc:Choice xmlns:a14="http://schemas.microsoft.com/office/drawing/2010/main" Requires="a14">
                <xdr:graphicFrame macro="">
                  <xdr:nvGraphicFramePr>
                    <xdr:cNvPr id="12" name="Year 5">
                      <a:extLst>
                        <a:ext uri="{FF2B5EF4-FFF2-40B4-BE49-F238E27FC236}">
                          <a16:creationId xmlns:a16="http://schemas.microsoft.com/office/drawing/2014/main" id="{00000000-0008-0000-1600-00000C000000}"/>
                        </a:ext>
                      </a:extLst>
                    </xdr:cNvPr>
                    <xdr:cNvGraphicFramePr/>
                  </xdr:nvGraphicFramePr>
                  <xdr:xfrm>
                    <a:off x="11226911" y="443798"/>
                    <a:ext cx="1924842" cy="501781"/>
                  </xdr:xfrm>
                  <a:graphic>
                    <a:graphicData uri="http://schemas.microsoft.com/office/drawing/2010/slicer">
                      <sle:slicer xmlns:sle="http://schemas.microsoft.com/office/drawing/2010/slicer" name="Year 5"/>
                    </a:graphicData>
                  </a:graphic>
                </xdr:graphicFrame>
              </mc:Choice>
              <mc:Fallback>
                <xdr:sp macro="" textlink="">
                  <xdr:nvSpPr>
                    <xdr:cNvPr id="0" name=""/>
                    <xdr:cNvSpPr>
                      <a:spLocks noTextEdit="1"/>
                    </xdr:cNvSpPr>
                  </xdr:nvSpPr>
                  <xdr:spPr>
                    <a:xfrm>
                      <a:off x="12015391" y="783997"/>
                      <a:ext cx="1448592" cy="3461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grpSp>
          <xdr:nvGrpSpPr>
            <xdr:cNvPr id="35" name="Group 34">
              <a:extLst>
                <a:ext uri="{FF2B5EF4-FFF2-40B4-BE49-F238E27FC236}">
                  <a16:creationId xmlns:a16="http://schemas.microsoft.com/office/drawing/2014/main" id="{00000000-0008-0000-1600-000023000000}"/>
                </a:ext>
              </a:extLst>
            </xdr:cNvPr>
            <xdr:cNvGrpSpPr/>
          </xdr:nvGrpSpPr>
          <xdr:grpSpPr>
            <a:xfrm>
              <a:off x="15234" y="4011573"/>
              <a:ext cx="3501878" cy="3216844"/>
              <a:chOff x="22854" y="4251954"/>
              <a:chExt cx="5836924" cy="3307086"/>
            </a:xfrm>
          </xdr:grpSpPr>
          <xdr:sp macro="" textlink="">
            <xdr:nvSpPr>
              <xdr:cNvPr id="14" name="Rectangle: Rounded Corners 11">
                <a:extLst>
                  <a:ext uri="{FF2B5EF4-FFF2-40B4-BE49-F238E27FC236}">
                    <a16:creationId xmlns:a16="http://schemas.microsoft.com/office/drawing/2014/main" id="{00000000-0008-0000-1600-00000E000000}"/>
                  </a:ext>
                </a:extLst>
              </xdr:cNvPr>
              <xdr:cNvSpPr/>
            </xdr:nvSpPr>
            <xdr:spPr>
              <a:xfrm>
                <a:off x="22854" y="4251954"/>
                <a:ext cx="5731714" cy="3307086"/>
              </a:xfrm>
              <a:custGeom>
                <a:avLst/>
                <a:gdLst>
                  <a:gd name="connsiteX0" fmla="*/ 0 w 8069580"/>
                  <a:gd name="connsiteY0" fmla="*/ 566431 h 3398520"/>
                  <a:gd name="connsiteX1" fmla="*/ 566431 w 8069580"/>
                  <a:gd name="connsiteY1" fmla="*/ 0 h 3398520"/>
                  <a:gd name="connsiteX2" fmla="*/ 7503149 w 8069580"/>
                  <a:gd name="connsiteY2" fmla="*/ 0 h 3398520"/>
                  <a:gd name="connsiteX3" fmla="*/ 8069580 w 8069580"/>
                  <a:gd name="connsiteY3" fmla="*/ 566431 h 3398520"/>
                  <a:gd name="connsiteX4" fmla="*/ 8069580 w 8069580"/>
                  <a:gd name="connsiteY4" fmla="*/ 2832089 h 3398520"/>
                  <a:gd name="connsiteX5" fmla="*/ 7503149 w 8069580"/>
                  <a:gd name="connsiteY5" fmla="*/ 3398520 h 3398520"/>
                  <a:gd name="connsiteX6" fmla="*/ 566431 w 8069580"/>
                  <a:gd name="connsiteY6" fmla="*/ 3398520 h 3398520"/>
                  <a:gd name="connsiteX7" fmla="*/ 0 w 8069580"/>
                  <a:gd name="connsiteY7" fmla="*/ 2832089 h 3398520"/>
                  <a:gd name="connsiteX8" fmla="*/ 0 w 8069580"/>
                  <a:gd name="connsiteY8" fmla="*/ 566431 h 3398520"/>
                  <a:gd name="connsiteX0" fmla="*/ 0 w 8069580"/>
                  <a:gd name="connsiteY0" fmla="*/ 574051 h 3406140"/>
                  <a:gd name="connsiteX1" fmla="*/ 406411 w 8069580"/>
                  <a:gd name="connsiteY1" fmla="*/ 0 h 3406140"/>
                  <a:gd name="connsiteX2" fmla="*/ 7503149 w 8069580"/>
                  <a:gd name="connsiteY2" fmla="*/ 7620 h 3406140"/>
                  <a:gd name="connsiteX3" fmla="*/ 8069580 w 8069580"/>
                  <a:gd name="connsiteY3" fmla="*/ 574051 h 3406140"/>
                  <a:gd name="connsiteX4" fmla="*/ 8069580 w 8069580"/>
                  <a:gd name="connsiteY4" fmla="*/ 2839709 h 3406140"/>
                  <a:gd name="connsiteX5" fmla="*/ 7503149 w 8069580"/>
                  <a:gd name="connsiteY5" fmla="*/ 3406140 h 3406140"/>
                  <a:gd name="connsiteX6" fmla="*/ 566431 w 8069580"/>
                  <a:gd name="connsiteY6" fmla="*/ 3406140 h 3406140"/>
                  <a:gd name="connsiteX7" fmla="*/ 0 w 8069580"/>
                  <a:gd name="connsiteY7" fmla="*/ 2839709 h 3406140"/>
                  <a:gd name="connsiteX8" fmla="*/ 0 w 8069580"/>
                  <a:gd name="connsiteY8" fmla="*/ 574051 h 3406140"/>
                  <a:gd name="connsiteX0" fmla="*/ 38100 w 8069580"/>
                  <a:gd name="connsiteY0" fmla="*/ 414031 h 3406140"/>
                  <a:gd name="connsiteX1" fmla="*/ 406411 w 8069580"/>
                  <a:gd name="connsiteY1" fmla="*/ 0 h 3406140"/>
                  <a:gd name="connsiteX2" fmla="*/ 7503149 w 8069580"/>
                  <a:gd name="connsiteY2" fmla="*/ 7620 h 3406140"/>
                  <a:gd name="connsiteX3" fmla="*/ 8069580 w 8069580"/>
                  <a:gd name="connsiteY3" fmla="*/ 574051 h 3406140"/>
                  <a:gd name="connsiteX4" fmla="*/ 8069580 w 8069580"/>
                  <a:gd name="connsiteY4" fmla="*/ 2839709 h 3406140"/>
                  <a:gd name="connsiteX5" fmla="*/ 7503149 w 8069580"/>
                  <a:gd name="connsiteY5" fmla="*/ 3406140 h 3406140"/>
                  <a:gd name="connsiteX6" fmla="*/ 566431 w 8069580"/>
                  <a:gd name="connsiteY6" fmla="*/ 3406140 h 3406140"/>
                  <a:gd name="connsiteX7" fmla="*/ 0 w 8069580"/>
                  <a:gd name="connsiteY7" fmla="*/ 2839709 h 3406140"/>
                  <a:gd name="connsiteX8" fmla="*/ 38100 w 8069580"/>
                  <a:gd name="connsiteY8" fmla="*/ 414031 h 3406140"/>
                  <a:gd name="connsiteX0" fmla="*/ 7620 w 8039100"/>
                  <a:gd name="connsiteY0" fmla="*/ 414031 h 3406140"/>
                  <a:gd name="connsiteX1" fmla="*/ 375931 w 8039100"/>
                  <a:gd name="connsiteY1" fmla="*/ 0 h 3406140"/>
                  <a:gd name="connsiteX2" fmla="*/ 7472669 w 8039100"/>
                  <a:gd name="connsiteY2" fmla="*/ 7620 h 3406140"/>
                  <a:gd name="connsiteX3" fmla="*/ 8039100 w 8039100"/>
                  <a:gd name="connsiteY3" fmla="*/ 574051 h 3406140"/>
                  <a:gd name="connsiteX4" fmla="*/ 8039100 w 8039100"/>
                  <a:gd name="connsiteY4" fmla="*/ 2839709 h 3406140"/>
                  <a:gd name="connsiteX5" fmla="*/ 7472669 w 8039100"/>
                  <a:gd name="connsiteY5" fmla="*/ 3406140 h 3406140"/>
                  <a:gd name="connsiteX6" fmla="*/ 535951 w 8039100"/>
                  <a:gd name="connsiteY6" fmla="*/ 3406140 h 3406140"/>
                  <a:gd name="connsiteX7" fmla="*/ 0 w 8039100"/>
                  <a:gd name="connsiteY7" fmla="*/ 3083549 h 3406140"/>
                  <a:gd name="connsiteX8" fmla="*/ 7620 w 8039100"/>
                  <a:gd name="connsiteY8" fmla="*/ 414031 h 3406140"/>
                  <a:gd name="connsiteX0" fmla="*/ 7626 w 8039106"/>
                  <a:gd name="connsiteY0" fmla="*/ 414031 h 3406140"/>
                  <a:gd name="connsiteX1" fmla="*/ 375937 w 8039106"/>
                  <a:gd name="connsiteY1" fmla="*/ 0 h 3406140"/>
                  <a:gd name="connsiteX2" fmla="*/ 7472675 w 8039106"/>
                  <a:gd name="connsiteY2" fmla="*/ 7620 h 3406140"/>
                  <a:gd name="connsiteX3" fmla="*/ 8039106 w 8039106"/>
                  <a:gd name="connsiteY3" fmla="*/ 574051 h 3406140"/>
                  <a:gd name="connsiteX4" fmla="*/ 8039106 w 8039106"/>
                  <a:gd name="connsiteY4" fmla="*/ 2839709 h 3406140"/>
                  <a:gd name="connsiteX5" fmla="*/ 7472675 w 8039106"/>
                  <a:gd name="connsiteY5" fmla="*/ 3406140 h 3406140"/>
                  <a:gd name="connsiteX6" fmla="*/ 307357 w 8039106"/>
                  <a:gd name="connsiteY6" fmla="*/ 3406140 h 3406140"/>
                  <a:gd name="connsiteX7" fmla="*/ 6 w 8039106"/>
                  <a:gd name="connsiteY7" fmla="*/ 3083549 h 3406140"/>
                  <a:gd name="connsiteX8" fmla="*/ 7626 w 8039106"/>
                  <a:gd name="connsiteY8" fmla="*/ 414031 h 3406140"/>
                  <a:gd name="connsiteX0" fmla="*/ 7626 w 8039112"/>
                  <a:gd name="connsiteY0" fmla="*/ 414031 h 3413760"/>
                  <a:gd name="connsiteX1" fmla="*/ 375937 w 8039112"/>
                  <a:gd name="connsiteY1" fmla="*/ 0 h 3413760"/>
                  <a:gd name="connsiteX2" fmla="*/ 7472675 w 8039112"/>
                  <a:gd name="connsiteY2" fmla="*/ 7620 h 3413760"/>
                  <a:gd name="connsiteX3" fmla="*/ 8039106 w 8039112"/>
                  <a:gd name="connsiteY3" fmla="*/ 574051 h 3413760"/>
                  <a:gd name="connsiteX4" fmla="*/ 8039106 w 8039112"/>
                  <a:gd name="connsiteY4" fmla="*/ 2839709 h 3413760"/>
                  <a:gd name="connsiteX5" fmla="*/ 7731755 w 8039112"/>
                  <a:gd name="connsiteY5" fmla="*/ 3413760 h 3413760"/>
                  <a:gd name="connsiteX6" fmla="*/ 307357 w 8039112"/>
                  <a:gd name="connsiteY6" fmla="*/ 3406140 h 3413760"/>
                  <a:gd name="connsiteX7" fmla="*/ 6 w 8039112"/>
                  <a:gd name="connsiteY7" fmla="*/ 3083549 h 3413760"/>
                  <a:gd name="connsiteX8" fmla="*/ 7626 w 8039112"/>
                  <a:gd name="connsiteY8" fmla="*/ 414031 h 3413760"/>
                  <a:gd name="connsiteX0" fmla="*/ 7626 w 8039112"/>
                  <a:gd name="connsiteY0" fmla="*/ 414031 h 3413838"/>
                  <a:gd name="connsiteX1" fmla="*/ 375937 w 8039112"/>
                  <a:gd name="connsiteY1" fmla="*/ 0 h 3413838"/>
                  <a:gd name="connsiteX2" fmla="*/ 7472675 w 8039112"/>
                  <a:gd name="connsiteY2" fmla="*/ 7620 h 3413838"/>
                  <a:gd name="connsiteX3" fmla="*/ 8039106 w 8039112"/>
                  <a:gd name="connsiteY3" fmla="*/ 574051 h 3413838"/>
                  <a:gd name="connsiteX4" fmla="*/ 8039106 w 8039112"/>
                  <a:gd name="connsiteY4" fmla="*/ 3114029 h 3413838"/>
                  <a:gd name="connsiteX5" fmla="*/ 7731755 w 8039112"/>
                  <a:gd name="connsiteY5" fmla="*/ 3413760 h 3413838"/>
                  <a:gd name="connsiteX6" fmla="*/ 307357 w 8039112"/>
                  <a:gd name="connsiteY6" fmla="*/ 3406140 h 3413838"/>
                  <a:gd name="connsiteX7" fmla="*/ 6 w 8039112"/>
                  <a:gd name="connsiteY7" fmla="*/ 3083549 h 3413838"/>
                  <a:gd name="connsiteX8" fmla="*/ 7626 w 8039112"/>
                  <a:gd name="connsiteY8" fmla="*/ 414031 h 3413838"/>
                  <a:gd name="connsiteX0" fmla="*/ 7626 w 8054346"/>
                  <a:gd name="connsiteY0" fmla="*/ 414031 h 3413838"/>
                  <a:gd name="connsiteX1" fmla="*/ 375937 w 8054346"/>
                  <a:gd name="connsiteY1" fmla="*/ 0 h 3413838"/>
                  <a:gd name="connsiteX2" fmla="*/ 7472675 w 8054346"/>
                  <a:gd name="connsiteY2" fmla="*/ 7620 h 3413838"/>
                  <a:gd name="connsiteX3" fmla="*/ 8054346 w 8054346"/>
                  <a:gd name="connsiteY3" fmla="*/ 345451 h 3413838"/>
                  <a:gd name="connsiteX4" fmla="*/ 8039106 w 8054346"/>
                  <a:gd name="connsiteY4" fmla="*/ 3114029 h 3413838"/>
                  <a:gd name="connsiteX5" fmla="*/ 7731755 w 8054346"/>
                  <a:gd name="connsiteY5" fmla="*/ 3413760 h 3413838"/>
                  <a:gd name="connsiteX6" fmla="*/ 307357 w 8054346"/>
                  <a:gd name="connsiteY6" fmla="*/ 3406140 h 3413838"/>
                  <a:gd name="connsiteX7" fmla="*/ 6 w 8054346"/>
                  <a:gd name="connsiteY7" fmla="*/ 3083549 h 3413838"/>
                  <a:gd name="connsiteX8" fmla="*/ 7626 w 8054346"/>
                  <a:gd name="connsiteY8" fmla="*/ 414031 h 3413838"/>
                  <a:gd name="connsiteX0" fmla="*/ 7626 w 8054346"/>
                  <a:gd name="connsiteY0" fmla="*/ 414031 h 3413838"/>
                  <a:gd name="connsiteX1" fmla="*/ 375937 w 8054346"/>
                  <a:gd name="connsiteY1" fmla="*/ 0 h 3413838"/>
                  <a:gd name="connsiteX2" fmla="*/ 7724135 w 8054346"/>
                  <a:gd name="connsiteY2" fmla="*/ 0 h 3413838"/>
                  <a:gd name="connsiteX3" fmla="*/ 8054346 w 8054346"/>
                  <a:gd name="connsiteY3" fmla="*/ 345451 h 3413838"/>
                  <a:gd name="connsiteX4" fmla="*/ 8039106 w 8054346"/>
                  <a:gd name="connsiteY4" fmla="*/ 3114029 h 3413838"/>
                  <a:gd name="connsiteX5" fmla="*/ 7731755 w 8054346"/>
                  <a:gd name="connsiteY5" fmla="*/ 3413760 h 3413838"/>
                  <a:gd name="connsiteX6" fmla="*/ 307357 w 8054346"/>
                  <a:gd name="connsiteY6" fmla="*/ 3406140 h 3413838"/>
                  <a:gd name="connsiteX7" fmla="*/ 6 w 8054346"/>
                  <a:gd name="connsiteY7" fmla="*/ 3083549 h 3413838"/>
                  <a:gd name="connsiteX8" fmla="*/ 7626 w 8054346"/>
                  <a:gd name="connsiteY8" fmla="*/ 414031 h 3413838"/>
                  <a:gd name="connsiteX0" fmla="*/ 7626 w 8054346"/>
                  <a:gd name="connsiteY0" fmla="*/ 299809 h 3413916"/>
                  <a:gd name="connsiteX1" fmla="*/ 375937 w 8054346"/>
                  <a:gd name="connsiteY1" fmla="*/ 78 h 3413916"/>
                  <a:gd name="connsiteX2" fmla="*/ 7724135 w 8054346"/>
                  <a:gd name="connsiteY2" fmla="*/ 78 h 3413916"/>
                  <a:gd name="connsiteX3" fmla="*/ 8054346 w 8054346"/>
                  <a:gd name="connsiteY3" fmla="*/ 345529 h 3413916"/>
                  <a:gd name="connsiteX4" fmla="*/ 8039106 w 8054346"/>
                  <a:gd name="connsiteY4" fmla="*/ 3114107 h 3413916"/>
                  <a:gd name="connsiteX5" fmla="*/ 7731755 w 8054346"/>
                  <a:gd name="connsiteY5" fmla="*/ 3413838 h 3413916"/>
                  <a:gd name="connsiteX6" fmla="*/ 307357 w 8054346"/>
                  <a:gd name="connsiteY6" fmla="*/ 3406218 h 3413916"/>
                  <a:gd name="connsiteX7" fmla="*/ 6 w 8054346"/>
                  <a:gd name="connsiteY7" fmla="*/ 3083627 h 3413916"/>
                  <a:gd name="connsiteX8" fmla="*/ 7626 w 8054346"/>
                  <a:gd name="connsiteY8" fmla="*/ 299809 h 3413916"/>
                  <a:gd name="connsiteX0" fmla="*/ 7626 w 8054346"/>
                  <a:gd name="connsiteY0" fmla="*/ 307357 h 3421464"/>
                  <a:gd name="connsiteX1" fmla="*/ 345457 w 8054346"/>
                  <a:gd name="connsiteY1" fmla="*/ 6 h 3421464"/>
                  <a:gd name="connsiteX2" fmla="*/ 7724135 w 8054346"/>
                  <a:gd name="connsiteY2" fmla="*/ 7626 h 3421464"/>
                  <a:gd name="connsiteX3" fmla="*/ 8054346 w 8054346"/>
                  <a:gd name="connsiteY3" fmla="*/ 353077 h 3421464"/>
                  <a:gd name="connsiteX4" fmla="*/ 8039106 w 8054346"/>
                  <a:gd name="connsiteY4" fmla="*/ 3121655 h 3421464"/>
                  <a:gd name="connsiteX5" fmla="*/ 7731755 w 8054346"/>
                  <a:gd name="connsiteY5" fmla="*/ 3421386 h 3421464"/>
                  <a:gd name="connsiteX6" fmla="*/ 307357 w 8054346"/>
                  <a:gd name="connsiteY6" fmla="*/ 3413766 h 3421464"/>
                  <a:gd name="connsiteX7" fmla="*/ 6 w 8054346"/>
                  <a:gd name="connsiteY7" fmla="*/ 3091175 h 3421464"/>
                  <a:gd name="connsiteX8" fmla="*/ 7626 w 8054346"/>
                  <a:gd name="connsiteY8" fmla="*/ 307357 h 342146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8054346" h="3421464">
                    <a:moveTo>
                      <a:pt x="7626" y="307357"/>
                    </a:moveTo>
                    <a:cubicBezTo>
                      <a:pt x="7626" y="-5474"/>
                      <a:pt x="32626" y="6"/>
                      <a:pt x="345457" y="6"/>
                    </a:cubicBezTo>
                    <a:lnTo>
                      <a:pt x="7724135" y="7626"/>
                    </a:lnTo>
                    <a:cubicBezTo>
                      <a:pt x="8036966" y="7626"/>
                      <a:pt x="8054346" y="40246"/>
                      <a:pt x="8054346" y="353077"/>
                    </a:cubicBezTo>
                    <a:lnTo>
                      <a:pt x="8039106" y="3121655"/>
                    </a:lnTo>
                    <a:cubicBezTo>
                      <a:pt x="8039106" y="3434486"/>
                      <a:pt x="8044586" y="3421386"/>
                      <a:pt x="7731755" y="3421386"/>
                    </a:cubicBezTo>
                    <a:lnTo>
                      <a:pt x="307357" y="3413766"/>
                    </a:lnTo>
                    <a:cubicBezTo>
                      <a:pt x="-5474" y="3413766"/>
                      <a:pt x="6" y="3404006"/>
                      <a:pt x="6" y="3091175"/>
                    </a:cubicBezTo>
                    <a:lnTo>
                      <a:pt x="7626" y="307357"/>
                    </a:lnTo>
                    <a:close/>
                  </a:path>
                </a:pathLst>
              </a:custGeom>
              <a:gradFill>
                <a:gsLst>
                  <a:gs pos="9000">
                    <a:srgbClr val="002060">
                      <a:alpha val="50000"/>
                      <a:lumMod val="82000"/>
                    </a:srgbClr>
                  </a:gs>
                  <a:gs pos="100000">
                    <a:srgbClr val="D00F91"/>
                  </a:gs>
                </a:gsLst>
                <a:lin ang="13500000" scaled="1"/>
              </a:gradFill>
              <a:ln>
                <a:gradFill flip="none" rotWithShape="1">
                  <a:gsLst>
                    <a:gs pos="32000">
                      <a:schemeClr val="accent1">
                        <a:lumMod val="50000"/>
                      </a:schemeClr>
                    </a:gs>
                    <a:gs pos="62000">
                      <a:schemeClr val="accent1">
                        <a:lumMod val="45000"/>
                        <a:lumOff val="55000"/>
                      </a:schemeClr>
                    </a:gs>
                    <a:gs pos="83000">
                      <a:schemeClr val="accent1">
                        <a:lumMod val="45000"/>
                        <a:lumOff val="55000"/>
                      </a:schemeClr>
                    </a:gs>
                    <a:gs pos="100000">
                      <a:schemeClr val="accent1">
                        <a:lumMod val="30000"/>
                        <a:lumOff val="70000"/>
                      </a:schemeClr>
                    </a:gs>
                  </a:gsLst>
                  <a:lin ang="13500000" scaled="1"/>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400" b="1">
                  <a:solidFill>
                    <a:schemeClr val="accent6">
                      <a:lumMod val="60000"/>
                      <a:lumOff val="40000"/>
                    </a:schemeClr>
                  </a:solidFill>
                  <a:latin typeface="Times New Roman" panose="02020603050405020304" pitchFamily="18" charset="0"/>
                  <a:cs typeface="Times New Roman" panose="02020603050405020304" pitchFamily="18" charset="0"/>
                </a:endParaRPr>
              </a:p>
            </xdr:txBody>
          </xdr:sp>
          <xdr:graphicFrame macro="">
            <xdr:nvGraphicFramePr>
              <xdr:cNvPr id="15" name="Chart 14">
                <a:extLst>
                  <a:ext uri="{FF2B5EF4-FFF2-40B4-BE49-F238E27FC236}">
                    <a16:creationId xmlns:a16="http://schemas.microsoft.com/office/drawing/2014/main" id="{00000000-0008-0000-1600-00000F000000}"/>
                  </a:ext>
                </a:extLst>
              </xdr:cNvPr>
              <xdr:cNvGraphicFramePr>
                <a:graphicFrameLocks/>
              </xdr:cNvGraphicFramePr>
            </xdr:nvGraphicFramePr>
            <xdr:xfrm>
              <a:off x="114293" y="4351020"/>
              <a:ext cx="5745485" cy="3093720"/>
            </xdr:xfrm>
            <a:graphic>
              <a:graphicData uri="http://schemas.openxmlformats.org/drawingml/2006/chart">
                <c:chart xmlns:c="http://schemas.openxmlformats.org/drawingml/2006/chart" xmlns:r="http://schemas.openxmlformats.org/officeDocument/2006/relationships" r:id="rId5"/>
              </a:graphicData>
            </a:graphic>
          </xdr:graphicFrame>
        </xdr:grpSp>
        <xdr:grpSp>
          <xdr:nvGrpSpPr>
            <xdr:cNvPr id="34" name="Group 33">
              <a:extLst>
                <a:ext uri="{FF2B5EF4-FFF2-40B4-BE49-F238E27FC236}">
                  <a16:creationId xmlns:a16="http://schemas.microsoft.com/office/drawing/2014/main" id="{00000000-0008-0000-1600-000022000000}"/>
                </a:ext>
              </a:extLst>
            </xdr:cNvPr>
            <xdr:cNvGrpSpPr/>
          </xdr:nvGrpSpPr>
          <xdr:grpSpPr>
            <a:xfrm>
              <a:off x="29017" y="640080"/>
              <a:ext cx="5807903" cy="3337560"/>
              <a:chOff x="28979" y="617220"/>
              <a:chExt cx="5960342" cy="3604260"/>
            </a:xfrm>
          </xdr:grpSpPr>
          <xdr:sp macro="" textlink="">
            <xdr:nvSpPr>
              <xdr:cNvPr id="16" name="Rectangle: Rounded Corners 11">
                <a:extLst>
                  <a:ext uri="{FF2B5EF4-FFF2-40B4-BE49-F238E27FC236}">
                    <a16:creationId xmlns:a16="http://schemas.microsoft.com/office/drawing/2014/main" id="{00000000-0008-0000-1600-000010000000}"/>
                  </a:ext>
                </a:extLst>
              </xdr:cNvPr>
              <xdr:cNvSpPr/>
            </xdr:nvSpPr>
            <xdr:spPr>
              <a:xfrm>
                <a:off x="30480" y="617220"/>
                <a:ext cx="5958841" cy="3604260"/>
              </a:xfrm>
              <a:custGeom>
                <a:avLst/>
                <a:gdLst>
                  <a:gd name="connsiteX0" fmla="*/ 0 w 8069580"/>
                  <a:gd name="connsiteY0" fmla="*/ 566431 h 3398520"/>
                  <a:gd name="connsiteX1" fmla="*/ 566431 w 8069580"/>
                  <a:gd name="connsiteY1" fmla="*/ 0 h 3398520"/>
                  <a:gd name="connsiteX2" fmla="*/ 7503149 w 8069580"/>
                  <a:gd name="connsiteY2" fmla="*/ 0 h 3398520"/>
                  <a:gd name="connsiteX3" fmla="*/ 8069580 w 8069580"/>
                  <a:gd name="connsiteY3" fmla="*/ 566431 h 3398520"/>
                  <a:gd name="connsiteX4" fmla="*/ 8069580 w 8069580"/>
                  <a:gd name="connsiteY4" fmla="*/ 2832089 h 3398520"/>
                  <a:gd name="connsiteX5" fmla="*/ 7503149 w 8069580"/>
                  <a:gd name="connsiteY5" fmla="*/ 3398520 h 3398520"/>
                  <a:gd name="connsiteX6" fmla="*/ 566431 w 8069580"/>
                  <a:gd name="connsiteY6" fmla="*/ 3398520 h 3398520"/>
                  <a:gd name="connsiteX7" fmla="*/ 0 w 8069580"/>
                  <a:gd name="connsiteY7" fmla="*/ 2832089 h 3398520"/>
                  <a:gd name="connsiteX8" fmla="*/ 0 w 8069580"/>
                  <a:gd name="connsiteY8" fmla="*/ 566431 h 3398520"/>
                  <a:gd name="connsiteX0" fmla="*/ 0 w 8069580"/>
                  <a:gd name="connsiteY0" fmla="*/ 574051 h 3406140"/>
                  <a:gd name="connsiteX1" fmla="*/ 406411 w 8069580"/>
                  <a:gd name="connsiteY1" fmla="*/ 0 h 3406140"/>
                  <a:gd name="connsiteX2" fmla="*/ 7503149 w 8069580"/>
                  <a:gd name="connsiteY2" fmla="*/ 7620 h 3406140"/>
                  <a:gd name="connsiteX3" fmla="*/ 8069580 w 8069580"/>
                  <a:gd name="connsiteY3" fmla="*/ 574051 h 3406140"/>
                  <a:gd name="connsiteX4" fmla="*/ 8069580 w 8069580"/>
                  <a:gd name="connsiteY4" fmla="*/ 2839709 h 3406140"/>
                  <a:gd name="connsiteX5" fmla="*/ 7503149 w 8069580"/>
                  <a:gd name="connsiteY5" fmla="*/ 3406140 h 3406140"/>
                  <a:gd name="connsiteX6" fmla="*/ 566431 w 8069580"/>
                  <a:gd name="connsiteY6" fmla="*/ 3406140 h 3406140"/>
                  <a:gd name="connsiteX7" fmla="*/ 0 w 8069580"/>
                  <a:gd name="connsiteY7" fmla="*/ 2839709 h 3406140"/>
                  <a:gd name="connsiteX8" fmla="*/ 0 w 8069580"/>
                  <a:gd name="connsiteY8" fmla="*/ 574051 h 3406140"/>
                  <a:gd name="connsiteX0" fmla="*/ 38100 w 8069580"/>
                  <a:gd name="connsiteY0" fmla="*/ 414031 h 3406140"/>
                  <a:gd name="connsiteX1" fmla="*/ 406411 w 8069580"/>
                  <a:gd name="connsiteY1" fmla="*/ 0 h 3406140"/>
                  <a:gd name="connsiteX2" fmla="*/ 7503149 w 8069580"/>
                  <a:gd name="connsiteY2" fmla="*/ 7620 h 3406140"/>
                  <a:gd name="connsiteX3" fmla="*/ 8069580 w 8069580"/>
                  <a:gd name="connsiteY3" fmla="*/ 574051 h 3406140"/>
                  <a:gd name="connsiteX4" fmla="*/ 8069580 w 8069580"/>
                  <a:gd name="connsiteY4" fmla="*/ 2839709 h 3406140"/>
                  <a:gd name="connsiteX5" fmla="*/ 7503149 w 8069580"/>
                  <a:gd name="connsiteY5" fmla="*/ 3406140 h 3406140"/>
                  <a:gd name="connsiteX6" fmla="*/ 566431 w 8069580"/>
                  <a:gd name="connsiteY6" fmla="*/ 3406140 h 3406140"/>
                  <a:gd name="connsiteX7" fmla="*/ 0 w 8069580"/>
                  <a:gd name="connsiteY7" fmla="*/ 2839709 h 3406140"/>
                  <a:gd name="connsiteX8" fmla="*/ 38100 w 8069580"/>
                  <a:gd name="connsiteY8" fmla="*/ 414031 h 3406140"/>
                  <a:gd name="connsiteX0" fmla="*/ 7620 w 8039100"/>
                  <a:gd name="connsiteY0" fmla="*/ 414031 h 3406140"/>
                  <a:gd name="connsiteX1" fmla="*/ 375931 w 8039100"/>
                  <a:gd name="connsiteY1" fmla="*/ 0 h 3406140"/>
                  <a:gd name="connsiteX2" fmla="*/ 7472669 w 8039100"/>
                  <a:gd name="connsiteY2" fmla="*/ 7620 h 3406140"/>
                  <a:gd name="connsiteX3" fmla="*/ 8039100 w 8039100"/>
                  <a:gd name="connsiteY3" fmla="*/ 574051 h 3406140"/>
                  <a:gd name="connsiteX4" fmla="*/ 8039100 w 8039100"/>
                  <a:gd name="connsiteY4" fmla="*/ 2839709 h 3406140"/>
                  <a:gd name="connsiteX5" fmla="*/ 7472669 w 8039100"/>
                  <a:gd name="connsiteY5" fmla="*/ 3406140 h 3406140"/>
                  <a:gd name="connsiteX6" fmla="*/ 535951 w 8039100"/>
                  <a:gd name="connsiteY6" fmla="*/ 3406140 h 3406140"/>
                  <a:gd name="connsiteX7" fmla="*/ 0 w 8039100"/>
                  <a:gd name="connsiteY7" fmla="*/ 3083549 h 3406140"/>
                  <a:gd name="connsiteX8" fmla="*/ 7620 w 8039100"/>
                  <a:gd name="connsiteY8" fmla="*/ 414031 h 3406140"/>
                  <a:gd name="connsiteX0" fmla="*/ 7626 w 8039106"/>
                  <a:gd name="connsiteY0" fmla="*/ 414031 h 3406140"/>
                  <a:gd name="connsiteX1" fmla="*/ 375937 w 8039106"/>
                  <a:gd name="connsiteY1" fmla="*/ 0 h 3406140"/>
                  <a:gd name="connsiteX2" fmla="*/ 7472675 w 8039106"/>
                  <a:gd name="connsiteY2" fmla="*/ 7620 h 3406140"/>
                  <a:gd name="connsiteX3" fmla="*/ 8039106 w 8039106"/>
                  <a:gd name="connsiteY3" fmla="*/ 574051 h 3406140"/>
                  <a:gd name="connsiteX4" fmla="*/ 8039106 w 8039106"/>
                  <a:gd name="connsiteY4" fmla="*/ 2839709 h 3406140"/>
                  <a:gd name="connsiteX5" fmla="*/ 7472675 w 8039106"/>
                  <a:gd name="connsiteY5" fmla="*/ 3406140 h 3406140"/>
                  <a:gd name="connsiteX6" fmla="*/ 307357 w 8039106"/>
                  <a:gd name="connsiteY6" fmla="*/ 3406140 h 3406140"/>
                  <a:gd name="connsiteX7" fmla="*/ 6 w 8039106"/>
                  <a:gd name="connsiteY7" fmla="*/ 3083549 h 3406140"/>
                  <a:gd name="connsiteX8" fmla="*/ 7626 w 8039106"/>
                  <a:gd name="connsiteY8" fmla="*/ 414031 h 3406140"/>
                  <a:gd name="connsiteX0" fmla="*/ 7626 w 8039112"/>
                  <a:gd name="connsiteY0" fmla="*/ 414031 h 3413760"/>
                  <a:gd name="connsiteX1" fmla="*/ 375937 w 8039112"/>
                  <a:gd name="connsiteY1" fmla="*/ 0 h 3413760"/>
                  <a:gd name="connsiteX2" fmla="*/ 7472675 w 8039112"/>
                  <a:gd name="connsiteY2" fmla="*/ 7620 h 3413760"/>
                  <a:gd name="connsiteX3" fmla="*/ 8039106 w 8039112"/>
                  <a:gd name="connsiteY3" fmla="*/ 574051 h 3413760"/>
                  <a:gd name="connsiteX4" fmla="*/ 8039106 w 8039112"/>
                  <a:gd name="connsiteY4" fmla="*/ 2839709 h 3413760"/>
                  <a:gd name="connsiteX5" fmla="*/ 7731755 w 8039112"/>
                  <a:gd name="connsiteY5" fmla="*/ 3413760 h 3413760"/>
                  <a:gd name="connsiteX6" fmla="*/ 307357 w 8039112"/>
                  <a:gd name="connsiteY6" fmla="*/ 3406140 h 3413760"/>
                  <a:gd name="connsiteX7" fmla="*/ 6 w 8039112"/>
                  <a:gd name="connsiteY7" fmla="*/ 3083549 h 3413760"/>
                  <a:gd name="connsiteX8" fmla="*/ 7626 w 8039112"/>
                  <a:gd name="connsiteY8" fmla="*/ 414031 h 3413760"/>
                  <a:gd name="connsiteX0" fmla="*/ 7626 w 8039112"/>
                  <a:gd name="connsiteY0" fmla="*/ 414031 h 3413838"/>
                  <a:gd name="connsiteX1" fmla="*/ 375937 w 8039112"/>
                  <a:gd name="connsiteY1" fmla="*/ 0 h 3413838"/>
                  <a:gd name="connsiteX2" fmla="*/ 7472675 w 8039112"/>
                  <a:gd name="connsiteY2" fmla="*/ 7620 h 3413838"/>
                  <a:gd name="connsiteX3" fmla="*/ 8039106 w 8039112"/>
                  <a:gd name="connsiteY3" fmla="*/ 574051 h 3413838"/>
                  <a:gd name="connsiteX4" fmla="*/ 8039106 w 8039112"/>
                  <a:gd name="connsiteY4" fmla="*/ 3114029 h 3413838"/>
                  <a:gd name="connsiteX5" fmla="*/ 7731755 w 8039112"/>
                  <a:gd name="connsiteY5" fmla="*/ 3413760 h 3413838"/>
                  <a:gd name="connsiteX6" fmla="*/ 307357 w 8039112"/>
                  <a:gd name="connsiteY6" fmla="*/ 3406140 h 3413838"/>
                  <a:gd name="connsiteX7" fmla="*/ 6 w 8039112"/>
                  <a:gd name="connsiteY7" fmla="*/ 3083549 h 3413838"/>
                  <a:gd name="connsiteX8" fmla="*/ 7626 w 8039112"/>
                  <a:gd name="connsiteY8" fmla="*/ 414031 h 3413838"/>
                  <a:gd name="connsiteX0" fmla="*/ 7626 w 8054346"/>
                  <a:gd name="connsiteY0" fmla="*/ 414031 h 3413838"/>
                  <a:gd name="connsiteX1" fmla="*/ 375937 w 8054346"/>
                  <a:gd name="connsiteY1" fmla="*/ 0 h 3413838"/>
                  <a:gd name="connsiteX2" fmla="*/ 7472675 w 8054346"/>
                  <a:gd name="connsiteY2" fmla="*/ 7620 h 3413838"/>
                  <a:gd name="connsiteX3" fmla="*/ 8054346 w 8054346"/>
                  <a:gd name="connsiteY3" fmla="*/ 345451 h 3413838"/>
                  <a:gd name="connsiteX4" fmla="*/ 8039106 w 8054346"/>
                  <a:gd name="connsiteY4" fmla="*/ 3114029 h 3413838"/>
                  <a:gd name="connsiteX5" fmla="*/ 7731755 w 8054346"/>
                  <a:gd name="connsiteY5" fmla="*/ 3413760 h 3413838"/>
                  <a:gd name="connsiteX6" fmla="*/ 307357 w 8054346"/>
                  <a:gd name="connsiteY6" fmla="*/ 3406140 h 3413838"/>
                  <a:gd name="connsiteX7" fmla="*/ 6 w 8054346"/>
                  <a:gd name="connsiteY7" fmla="*/ 3083549 h 3413838"/>
                  <a:gd name="connsiteX8" fmla="*/ 7626 w 8054346"/>
                  <a:gd name="connsiteY8" fmla="*/ 414031 h 3413838"/>
                  <a:gd name="connsiteX0" fmla="*/ 7626 w 8054346"/>
                  <a:gd name="connsiteY0" fmla="*/ 414031 h 3413838"/>
                  <a:gd name="connsiteX1" fmla="*/ 375937 w 8054346"/>
                  <a:gd name="connsiteY1" fmla="*/ 0 h 3413838"/>
                  <a:gd name="connsiteX2" fmla="*/ 7724135 w 8054346"/>
                  <a:gd name="connsiteY2" fmla="*/ 0 h 3413838"/>
                  <a:gd name="connsiteX3" fmla="*/ 8054346 w 8054346"/>
                  <a:gd name="connsiteY3" fmla="*/ 345451 h 3413838"/>
                  <a:gd name="connsiteX4" fmla="*/ 8039106 w 8054346"/>
                  <a:gd name="connsiteY4" fmla="*/ 3114029 h 3413838"/>
                  <a:gd name="connsiteX5" fmla="*/ 7731755 w 8054346"/>
                  <a:gd name="connsiteY5" fmla="*/ 3413760 h 3413838"/>
                  <a:gd name="connsiteX6" fmla="*/ 307357 w 8054346"/>
                  <a:gd name="connsiteY6" fmla="*/ 3406140 h 3413838"/>
                  <a:gd name="connsiteX7" fmla="*/ 6 w 8054346"/>
                  <a:gd name="connsiteY7" fmla="*/ 3083549 h 3413838"/>
                  <a:gd name="connsiteX8" fmla="*/ 7626 w 8054346"/>
                  <a:gd name="connsiteY8" fmla="*/ 414031 h 3413838"/>
                  <a:gd name="connsiteX0" fmla="*/ 7626 w 8054346"/>
                  <a:gd name="connsiteY0" fmla="*/ 299809 h 3413916"/>
                  <a:gd name="connsiteX1" fmla="*/ 375937 w 8054346"/>
                  <a:gd name="connsiteY1" fmla="*/ 78 h 3413916"/>
                  <a:gd name="connsiteX2" fmla="*/ 7724135 w 8054346"/>
                  <a:gd name="connsiteY2" fmla="*/ 78 h 3413916"/>
                  <a:gd name="connsiteX3" fmla="*/ 8054346 w 8054346"/>
                  <a:gd name="connsiteY3" fmla="*/ 345529 h 3413916"/>
                  <a:gd name="connsiteX4" fmla="*/ 8039106 w 8054346"/>
                  <a:gd name="connsiteY4" fmla="*/ 3114107 h 3413916"/>
                  <a:gd name="connsiteX5" fmla="*/ 7731755 w 8054346"/>
                  <a:gd name="connsiteY5" fmla="*/ 3413838 h 3413916"/>
                  <a:gd name="connsiteX6" fmla="*/ 307357 w 8054346"/>
                  <a:gd name="connsiteY6" fmla="*/ 3406218 h 3413916"/>
                  <a:gd name="connsiteX7" fmla="*/ 6 w 8054346"/>
                  <a:gd name="connsiteY7" fmla="*/ 3083627 h 3413916"/>
                  <a:gd name="connsiteX8" fmla="*/ 7626 w 8054346"/>
                  <a:gd name="connsiteY8" fmla="*/ 299809 h 3413916"/>
                  <a:gd name="connsiteX0" fmla="*/ 7626 w 8054346"/>
                  <a:gd name="connsiteY0" fmla="*/ 307357 h 3421464"/>
                  <a:gd name="connsiteX1" fmla="*/ 345457 w 8054346"/>
                  <a:gd name="connsiteY1" fmla="*/ 6 h 3421464"/>
                  <a:gd name="connsiteX2" fmla="*/ 7724135 w 8054346"/>
                  <a:gd name="connsiteY2" fmla="*/ 7626 h 3421464"/>
                  <a:gd name="connsiteX3" fmla="*/ 8054346 w 8054346"/>
                  <a:gd name="connsiteY3" fmla="*/ 353077 h 3421464"/>
                  <a:gd name="connsiteX4" fmla="*/ 8039106 w 8054346"/>
                  <a:gd name="connsiteY4" fmla="*/ 3121655 h 3421464"/>
                  <a:gd name="connsiteX5" fmla="*/ 7731755 w 8054346"/>
                  <a:gd name="connsiteY5" fmla="*/ 3421386 h 3421464"/>
                  <a:gd name="connsiteX6" fmla="*/ 307357 w 8054346"/>
                  <a:gd name="connsiteY6" fmla="*/ 3413766 h 3421464"/>
                  <a:gd name="connsiteX7" fmla="*/ 6 w 8054346"/>
                  <a:gd name="connsiteY7" fmla="*/ 3091175 h 3421464"/>
                  <a:gd name="connsiteX8" fmla="*/ 7626 w 8054346"/>
                  <a:gd name="connsiteY8" fmla="*/ 307357 h 342146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8054346" h="3421464">
                    <a:moveTo>
                      <a:pt x="7626" y="307357"/>
                    </a:moveTo>
                    <a:cubicBezTo>
                      <a:pt x="7626" y="-5474"/>
                      <a:pt x="32626" y="6"/>
                      <a:pt x="345457" y="6"/>
                    </a:cubicBezTo>
                    <a:lnTo>
                      <a:pt x="7724135" y="7626"/>
                    </a:lnTo>
                    <a:cubicBezTo>
                      <a:pt x="8036966" y="7626"/>
                      <a:pt x="8054346" y="40246"/>
                      <a:pt x="8054346" y="353077"/>
                    </a:cubicBezTo>
                    <a:lnTo>
                      <a:pt x="8039106" y="3121655"/>
                    </a:lnTo>
                    <a:cubicBezTo>
                      <a:pt x="8039106" y="3434486"/>
                      <a:pt x="8044586" y="3421386"/>
                      <a:pt x="7731755" y="3421386"/>
                    </a:cubicBezTo>
                    <a:lnTo>
                      <a:pt x="307357" y="3413766"/>
                    </a:lnTo>
                    <a:cubicBezTo>
                      <a:pt x="-5474" y="3413766"/>
                      <a:pt x="6" y="3404006"/>
                      <a:pt x="6" y="3091175"/>
                    </a:cubicBezTo>
                    <a:lnTo>
                      <a:pt x="7626" y="307357"/>
                    </a:lnTo>
                    <a:close/>
                  </a:path>
                </a:pathLst>
              </a:custGeom>
              <a:gradFill>
                <a:gsLst>
                  <a:gs pos="9000">
                    <a:srgbClr val="002060">
                      <a:alpha val="50000"/>
                      <a:lumMod val="82000"/>
                    </a:srgbClr>
                  </a:gs>
                  <a:gs pos="100000">
                    <a:srgbClr val="D00F91"/>
                  </a:gs>
                </a:gsLst>
                <a:lin ang="13500000" scaled="1"/>
              </a:gradFill>
              <a:ln>
                <a:gradFill flip="none" rotWithShape="1">
                  <a:gsLst>
                    <a:gs pos="32000">
                      <a:schemeClr val="accent1">
                        <a:lumMod val="50000"/>
                      </a:schemeClr>
                    </a:gs>
                    <a:gs pos="62000">
                      <a:schemeClr val="accent1">
                        <a:lumMod val="45000"/>
                        <a:lumOff val="55000"/>
                      </a:schemeClr>
                    </a:gs>
                    <a:gs pos="83000">
                      <a:schemeClr val="accent1">
                        <a:lumMod val="45000"/>
                        <a:lumOff val="55000"/>
                      </a:schemeClr>
                    </a:gs>
                    <a:gs pos="100000">
                      <a:schemeClr val="accent1">
                        <a:lumMod val="30000"/>
                        <a:lumOff val="70000"/>
                      </a:schemeClr>
                    </a:gs>
                  </a:gsLst>
                  <a:lin ang="13500000" scaled="1"/>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400" b="1">
                  <a:solidFill>
                    <a:schemeClr val="accent6">
                      <a:lumMod val="60000"/>
                      <a:lumOff val="40000"/>
                    </a:schemeClr>
                  </a:solidFill>
                  <a:latin typeface="Times New Roman" panose="02020603050405020304" pitchFamily="18" charset="0"/>
                  <a:cs typeface="Times New Roman" panose="02020603050405020304" pitchFamily="18" charset="0"/>
                </a:endParaRPr>
              </a:p>
            </xdr:txBody>
          </xdr:sp>
          <xdr:grpSp>
            <xdr:nvGrpSpPr>
              <xdr:cNvPr id="17" name="Group 16">
                <a:extLst>
                  <a:ext uri="{FF2B5EF4-FFF2-40B4-BE49-F238E27FC236}">
                    <a16:creationId xmlns:a16="http://schemas.microsoft.com/office/drawing/2014/main" id="{00000000-0008-0000-1600-000011000000}"/>
                  </a:ext>
                </a:extLst>
              </xdr:cNvPr>
              <xdr:cNvGrpSpPr/>
            </xdr:nvGrpSpPr>
            <xdr:grpSpPr>
              <a:xfrm>
                <a:off x="28979" y="656481"/>
                <a:ext cx="5851873" cy="3443079"/>
                <a:chOff x="-85268" y="1716613"/>
                <a:chExt cx="9506762" cy="2872757"/>
              </a:xfrm>
            </xdr:grpSpPr>
            <xdr:grpSp>
              <xdr:nvGrpSpPr>
                <xdr:cNvPr id="18" name="Group 17">
                  <a:extLst>
                    <a:ext uri="{FF2B5EF4-FFF2-40B4-BE49-F238E27FC236}">
                      <a16:creationId xmlns:a16="http://schemas.microsoft.com/office/drawing/2014/main" id="{00000000-0008-0000-1600-000012000000}"/>
                    </a:ext>
                  </a:extLst>
                </xdr:cNvPr>
                <xdr:cNvGrpSpPr/>
              </xdr:nvGrpSpPr>
              <xdr:grpSpPr>
                <a:xfrm>
                  <a:off x="-85268" y="1716613"/>
                  <a:ext cx="4818610" cy="2872756"/>
                  <a:chOff x="4231660" y="109840"/>
                  <a:chExt cx="6268705" cy="2842909"/>
                </a:xfrm>
              </xdr:grpSpPr>
              <xdr:graphicFrame macro="">
                <xdr:nvGraphicFramePr>
                  <xdr:cNvPr id="23" name="Chart 22">
                    <a:extLst>
                      <a:ext uri="{FF2B5EF4-FFF2-40B4-BE49-F238E27FC236}">
                        <a16:creationId xmlns:a16="http://schemas.microsoft.com/office/drawing/2014/main" id="{00000000-0008-0000-1600-000017000000}"/>
                      </a:ext>
                    </a:extLst>
                  </xdr:cNvPr>
                  <xdr:cNvGraphicFramePr/>
                </xdr:nvGraphicFramePr>
                <xdr:xfrm>
                  <a:off x="4231660" y="109840"/>
                  <a:ext cx="6268705" cy="2842909"/>
                </xdr:xfrm>
                <a:graphic>
                  <a:graphicData uri="http://schemas.openxmlformats.org/drawingml/2006/chart">
                    <c:chart xmlns:c="http://schemas.openxmlformats.org/drawingml/2006/chart" xmlns:r="http://schemas.openxmlformats.org/officeDocument/2006/relationships" r:id="rId6"/>
                  </a:graphicData>
                </a:graphic>
              </xdr:graphicFrame>
              <mc:AlternateContent xmlns:mc="http://schemas.openxmlformats.org/markup-compatibility/2006">
                <mc:Choice xmlns:a14="http://schemas.microsoft.com/office/drawing/2010/main" Requires="a14">
                  <xdr:graphicFrame macro="">
                    <xdr:nvGraphicFramePr>
                      <xdr:cNvPr id="24" name="Year 7">
                        <a:extLst>
                          <a:ext uri="{FF2B5EF4-FFF2-40B4-BE49-F238E27FC236}">
                            <a16:creationId xmlns:a16="http://schemas.microsoft.com/office/drawing/2014/main" id="{00000000-0008-0000-1600-000018000000}"/>
                          </a:ext>
                        </a:extLst>
                      </xdr:cNvPr>
                      <xdr:cNvGraphicFramePr/>
                    </xdr:nvGraphicFramePr>
                    <xdr:xfrm>
                      <a:off x="8267456" y="126209"/>
                      <a:ext cx="2092630" cy="590324"/>
                    </xdr:xfrm>
                    <a:graphic>
                      <a:graphicData uri="http://schemas.microsoft.com/office/drawing/2010/slicer">
                        <sle:slicer xmlns:sle="http://schemas.microsoft.com/office/drawing/2010/slicer" name="Year 7"/>
                      </a:graphicData>
                    </a:graphic>
                  </xdr:graphicFrame>
                </mc:Choice>
                <mc:Fallback>
                  <xdr:sp macro="" textlink="">
                    <xdr:nvSpPr>
                      <xdr:cNvPr id="0" name=""/>
                      <xdr:cNvSpPr>
                        <a:spLocks noTextEdit="1"/>
                      </xdr:cNvSpPr>
                    </xdr:nvSpPr>
                    <xdr:spPr>
                      <a:xfrm>
                        <a:off x="1882791" y="695806"/>
                        <a:ext cx="969081" cy="6723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25" name="Month_WeekNumber 3">
                        <a:extLst>
                          <a:ext uri="{FF2B5EF4-FFF2-40B4-BE49-F238E27FC236}">
                            <a16:creationId xmlns:a16="http://schemas.microsoft.com/office/drawing/2014/main" id="{00000000-0008-0000-1600-000019000000}"/>
                          </a:ext>
                        </a:extLst>
                      </xdr:cNvPr>
                      <xdr:cNvGraphicFramePr/>
                    </xdr:nvGraphicFramePr>
                    <xdr:xfrm>
                      <a:off x="4769763" y="127973"/>
                      <a:ext cx="3471513" cy="367359"/>
                    </xdr:xfrm>
                    <a:graphic>
                      <a:graphicData uri="http://schemas.microsoft.com/office/drawing/2010/slicer">
                        <sle:slicer xmlns:sle="http://schemas.microsoft.com/office/drawing/2010/slicer" name="Month_WeekNumber 3"/>
                      </a:graphicData>
                    </a:graphic>
                  </xdr:graphicFrame>
                </mc:Choice>
                <mc:Fallback>
                  <xdr:sp macro="" textlink="">
                    <xdr:nvSpPr>
                      <xdr:cNvPr id="0" name=""/>
                      <xdr:cNvSpPr>
                        <a:spLocks noTextEdit="1"/>
                      </xdr:cNvSpPr>
                    </xdr:nvSpPr>
                    <xdr:spPr>
                      <a:xfrm>
                        <a:off x="263035" y="697815"/>
                        <a:ext cx="1607631" cy="418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19" name="Group 18">
                  <a:extLst>
                    <a:ext uri="{FF2B5EF4-FFF2-40B4-BE49-F238E27FC236}">
                      <a16:creationId xmlns:a16="http://schemas.microsoft.com/office/drawing/2014/main" id="{00000000-0008-0000-1600-000013000000}"/>
                    </a:ext>
                  </a:extLst>
                </xdr:cNvPr>
                <xdr:cNvGrpSpPr/>
              </xdr:nvGrpSpPr>
              <xdr:grpSpPr>
                <a:xfrm>
                  <a:off x="4732020" y="1771762"/>
                  <a:ext cx="4689474" cy="2817608"/>
                  <a:chOff x="5722620" y="1771762"/>
                  <a:chExt cx="4689474" cy="2817608"/>
                </a:xfrm>
              </xdr:grpSpPr>
              <xdr:graphicFrame macro="">
                <xdr:nvGraphicFramePr>
                  <xdr:cNvPr id="20" name="Chart 19">
                    <a:extLst>
                      <a:ext uri="{FF2B5EF4-FFF2-40B4-BE49-F238E27FC236}">
                        <a16:creationId xmlns:a16="http://schemas.microsoft.com/office/drawing/2014/main" id="{00000000-0008-0000-1600-000014000000}"/>
                      </a:ext>
                    </a:extLst>
                  </xdr:cNvPr>
                  <xdr:cNvGraphicFramePr/>
                </xdr:nvGraphicFramePr>
                <xdr:xfrm>
                  <a:off x="5722620" y="1817370"/>
                  <a:ext cx="4680000" cy="2772000"/>
                </xdr:xfrm>
                <a:graphic>
                  <a:graphicData uri="http://schemas.openxmlformats.org/drawingml/2006/chart">
                    <c:chart xmlns:c="http://schemas.openxmlformats.org/drawingml/2006/chart" xmlns:r="http://schemas.openxmlformats.org/officeDocument/2006/relationships" r:id="rId7"/>
                  </a:graphicData>
                </a:graphic>
              </xdr:graphicFrame>
              <mc:AlternateContent xmlns:mc="http://schemas.openxmlformats.org/markup-compatibility/2006">
                <mc:Choice xmlns:a14="http://schemas.microsoft.com/office/drawing/2010/main" Requires="a14">
                  <xdr:graphicFrame macro="">
                    <xdr:nvGraphicFramePr>
                      <xdr:cNvPr id="21" name="Year 6">
                        <a:extLst>
                          <a:ext uri="{FF2B5EF4-FFF2-40B4-BE49-F238E27FC236}">
                            <a16:creationId xmlns:a16="http://schemas.microsoft.com/office/drawing/2014/main" id="{00000000-0008-0000-1600-000015000000}"/>
                          </a:ext>
                        </a:extLst>
                      </xdr:cNvPr>
                      <xdr:cNvGraphicFramePr/>
                    </xdr:nvGraphicFramePr>
                    <xdr:xfrm>
                      <a:off x="8856208" y="1774055"/>
                      <a:ext cx="1555886" cy="604665"/>
                    </xdr:xfrm>
                    <a:graphic>
                      <a:graphicData uri="http://schemas.microsoft.com/office/drawing/2010/slicer">
                        <sle:slicer xmlns:sle="http://schemas.microsoft.com/office/drawing/2010/slicer" name="Year 6"/>
                      </a:graphicData>
                    </a:graphic>
                  </xdr:graphicFrame>
                </mc:Choice>
                <mc:Fallback>
                  <xdr:sp macro="" textlink="">
                    <xdr:nvSpPr>
                      <xdr:cNvPr id="0" name=""/>
                      <xdr:cNvSpPr>
                        <a:spLocks noTextEdit="1"/>
                      </xdr:cNvSpPr>
                    </xdr:nvSpPr>
                    <xdr:spPr>
                      <a:xfrm>
                        <a:off x="4803880" y="741906"/>
                        <a:ext cx="937349" cy="6815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22" name="Month_WeekNumber 2">
                        <a:extLst>
                          <a:ext uri="{FF2B5EF4-FFF2-40B4-BE49-F238E27FC236}">
                            <a16:creationId xmlns:a16="http://schemas.microsoft.com/office/drawing/2014/main" id="{00000000-0008-0000-1600-000016000000}"/>
                          </a:ext>
                        </a:extLst>
                      </xdr:cNvPr>
                      <xdr:cNvGraphicFramePr/>
                    </xdr:nvGraphicFramePr>
                    <xdr:xfrm>
                      <a:off x="6200741" y="1771762"/>
                      <a:ext cx="2624099" cy="371215"/>
                    </xdr:xfrm>
                    <a:graphic>
                      <a:graphicData uri="http://schemas.microsoft.com/office/drawing/2010/slicer">
                        <sle:slicer xmlns:sle="http://schemas.microsoft.com/office/drawing/2010/slicer" name="Month_WeekNumber 2"/>
                      </a:graphicData>
                    </a:graphic>
                  </xdr:graphicFrame>
                </mc:Choice>
                <mc:Fallback>
                  <xdr:sp macro="" textlink="">
                    <xdr:nvSpPr>
                      <xdr:cNvPr id="0" name=""/>
                      <xdr:cNvSpPr>
                        <a:spLocks noTextEdit="1"/>
                      </xdr:cNvSpPr>
                    </xdr:nvSpPr>
                    <xdr:spPr>
                      <a:xfrm>
                        <a:off x="3204084" y="739322"/>
                        <a:ext cx="1580898" cy="4183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grpSp>
        <xdr:grpSp>
          <xdr:nvGrpSpPr>
            <xdr:cNvPr id="26" name="Group 25">
              <a:extLst>
                <a:ext uri="{FF2B5EF4-FFF2-40B4-BE49-F238E27FC236}">
                  <a16:creationId xmlns:a16="http://schemas.microsoft.com/office/drawing/2014/main" id="{00000000-0008-0000-1600-00001A000000}"/>
                </a:ext>
              </a:extLst>
            </xdr:cNvPr>
            <xdr:cNvGrpSpPr/>
          </xdr:nvGrpSpPr>
          <xdr:grpSpPr>
            <a:xfrm>
              <a:off x="8487833" y="4034428"/>
              <a:ext cx="5309722" cy="3246905"/>
              <a:chOff x="6091599" y="4267194"/>
              <a:chExt cx="7974921" cy="3307086"/>
            </a:xfrm>
          </xdr:grpSpPr>
          <xdr:sp macro="" textlink="">
            <xdr:nvSpPr>
              <xdr:cNvPr id="27" name="Rectangle: Rounded Corners 11">
                <a:extLst>
                  <a:ext uri="{FF2B5EF4-FFF2-40B4-BE49-F238E27FC236}">
                    <a16:creationId xmlns:a16="http://schemas.microsoft.com/office/drawing/2014/main" id="{00000000-0008-0000-1600-00001B000000}"/>
                  </a:ext>
                </a:extLst>
              </xdr:cNvPr>
              <xdr:cNvSpPr/>
            </xdr:nvSpPr>
            <xdr:spPr>
              <a:xfrm>
                <a:off x="6091599" y="4267194"/>
                <a:ext cx="7974921" cy="3307086"/>
              </a:xfrm>
              <a:custGeom>
                <a:avLst/>
                <a:gdLst>
                  <a:gd name="connsiteX0" fmla="*/ 0 w 8069580"/>
                  <a:gd name="connsiteY0" fmla="*/ 566431 h 3398520"/>
                  <a:gd name="connsiteX1" fmla="*/ 566431 w 8069580"/>
                  <a:gd name="connsiteY1" fmla="*/ 0 h 3398520"/>
                  <a:gd name="connsiteX2" fmla="*/ 7503149 w 8069580"/>
                  <a:gd name="connsiteY2" fmla="*/ 0 h 3398520"/>
                  <a:gd name="connsiteX3" fmla="*/ 8069580 w 8069580"/>
                  <a:gd name="connsiteY3" fmla="*/ 566431 h 3398520"/>
                  <a:gd name="connsiteX4" fmla="*/ 8069580 w 8069580"/>
                  <a:gd name="connsiteY4" fmla="*/ 2832089 h 3398520"/>
                  <a:gd name="connsiteX5" fmla="*/ 7503149 w 8069580"/>
                  <a:gd name="connsiteY5" fmla="*/ 3398520 h 3398520"/>
                  <a:gd name="connsiteX6" fmla="*/ 566431 w 8069580"/>
                  <a:gd name="connsiteY6" fmla="*/ 3398520 h 3398520"/>
                  <a:gd name="connsiteX7" fmla="*/ 0 w 8069580"/>
                  <a:gd name="connsiteY7" fmla="*/ 2832089 h 3398520"/>
                  <a:gd name="connsiteX8" fmla="*/ 0 w 8069580"/>
                  <a:gd name="connsiteY8" fmla="*/ 566431 h 3398520"/>
                  <a:gd name="connsiteX0" fmla="*/ 0 w 8069580"/>
                  <a:gd name="connsiteY0" fmla="*/ 574051 h 3406140"/>
                  <a:gd name="connsiteX1" fmla="*/ 406411 w 8069580"/>
                  <a:gd name="connsiteY1" fmla="*/ 0 h 3406140"/>
                  <a:gd name="connsiteX2" fmla="*/ 7503149 w 8069580"/>
                  <a:gd name="connsiteY2" fmla="*/ 7620 h 3406140"/>
                  <a:gd name="connsiteX3" fmla="*/ 8069580 w 8069580"/>
                  <a:gd name="connsiteY3" fmla="*/ 574051 h 3406140"/>
                  <a:gd name="connsiteX4" fmla="*/ 8069580 w 8069580"/>
                  <a:gd name="connsiteY4" fmla="*/ 2839709 h 3406140"/>
                  <a:gd name="connsiteX5" fmla="*/ 7503149 w 8069580"/>
                  <a:gd name="connsiteY5" fmla="*/ 3406140 h 3406140"/>
                  <a:gd name="connsiteX6" fmla="*/ 566431 w 8069580"/>
                  <a:gd name="connsiteY6" fmla="*/ 3406140 h 3406140"/>
                  <a:gd name="connsiteX7" fmla="*/ 0 w 8069580"/>
                  <a:gd name="connsiteY7" fmla="*/ 2839709 h 3406140"/>
                  <a:gd name="connsiteX8" fmla="*/ 0 w 8069580"/>
                  <a:gd name="connsiteY8" fmla="*/ 574051 h 3406140"/>
                  <a:gd name="connsiteX0" fmla="*/ 38100 w 8069580"/>
                  <a:gd name="connsiteY0" fmla="*/ 414031 h 3406140"/>
                  <a:gd name="connsiteX1" fmla="*/ 406411 w 8069580"/>
                  <a:gd name="connsiteY1" fmla="*/ 0 h 3406140"/>
                  <a:gd name="connsiteX2" fmla="*/ 7503149 w 8069580"/>
                  <a:gd name="connsiteY2" fmla="*/ 7620 h 3406140"/>
                  <a:gd name="connsiteX3" fmla="*/ 8069580 w 8069580"/>
                  <a:gd name="connsiteY3" fmla="*/ 574051 h 3406140"/>
                  <a:gd name="connsiteX4" fmla="*/ 8069580 w 8069580"/>
                  <a:gd name="connsiteY4" fmla="*/ 2839709 h 3406140"/>
                  <a:gd name="connsiteX5" fmla="*/ 7503149 w 8069580"/>
                  <a:gd name="connsiteY5" fmla="*/ 3406140 h 3406140"/>
                  <a:gd name="connsiteX6" fmla="*/ 566431 w 8069580"/>
                  <a:gd name="connsiteY6" fmla="*/ 3406140 h 3406140"/>
                  <a:gd name="connsiteX7" fmla="*/ 0 w 8069580"/>
                  <a:gd name="connsiteY7" fmla="*/ 2839709 h 3406140"/>
                  <a:gd name="connsiteX8" fmla="*/ 38100 w 8069580"/>
                  <a:gd name="connsiteY8" fmla="*/ 414031 h 3406140"/>
                  <a:gd name="connsiteX0" fmla="*/ 7620 w 8039100"/>
                  <a:gd name="connsiteY0" fmla="*/ 414031 h 3406140"/>
                  <a:gd name="connsiteX1" fmla="*/ 375931 w 8039100"/>
                  <a:gd name="connsiteY1" fmla="*/ 0 h 3406140"/>
                  <a:gd name="connsiteX2" fmla="*/ 7472669 w 8039100"/>
                  <a:gd name="connsiteY2" fmla="*/ 7620 h 3406140"/>
                  <a:gd name="connsiteX3" fmla="*/ 8039100 w 8039100"/>
                  <a:gd name="connsiteY3" fmla="*/ 574051 h 3406140"/>
                  <a:gd name="connsiteX4" fmla="*/ 8039100 w 8039100"/>
                  <a:gd name="connsiteY4" fmla="*/ 2839709 h 3406140"/>
                  <a:gd name="connsiteX5" fmla="*/ 7472669 w 8039100"/>
                  <a:gd name="connsiteY5" fmla="*/ 3406140 h 3406140"/>
                  <a:gd name="connsiteX6" fmla="*/ 535951 w 8039100"/>
                  <a:gd name="connsiteY6" fmla="*/ 3406140 h 3406140"/>
                  <a:gd name="connsiteX7" fmla="*/ 0 w 8039100"/>
                  <a:gd name="connsiteY7" fmla="*/ 3083549 h 3406140"/>
                  <a:gd name="connsiteX8" fmla="*/ 7620 w 8039100"/>
                  <a:gd name="connsiteY8" fmla="*/ 414031 h 3406140"/>
                  <a:gd name="connsiteX0" fmla="*/ 7626 w 8039106"/>
                  <a:gd name="connsiteY0" fmla="*/ 414031 h 3406140"/>
                  <a:gd name="connsiteX1" fmla="*/ 375937 w 8039106"/>
                  <a:gd name="connsiteY1" fmla="*/ 0 h 3406140"/>
                  <a:gd name="connsiteX2" fmla="*/ 7472675 w 8039106"/>
                  <a:gd name="connsiteY2" fmla="*/ 7620 h 3406140"/>
                  <a:gd name="connsiteX3" fmla="*/ 8039106 w 8039106"/>
                  <a:gd name="connsiteY3" fmla="*/ 574051 h 3406140"/>
                  <a:gd name="connsiteX4" fmla="*/ 8039106 w 8039106"/>
                  <a:gd name="connsiteY4" fmla="*/ 2839709 h 3406140"/>
                  <a:gd name="connsiteX5" fmla="*/ 7472675 w 8039106"/>
                  <a:gd name="connsiteY5" fmla="*/ 3406140 h 3406140"/>
                  <a:gd name="connsiteX6" fmla="*/ 307357 w 8039106"/>
                  <a:gd name="connsiteY6" fmla="*/ 3406140 h 3406140"/>
                  <a:gd name="connsiteX7" fmla="*/ 6 w 8039106"/>
                  <a:gd name="connsiteY7" fmla="*/ 3083549 h 3406140"/>
                  <a:gd name="connsiteX8" fmla="*/ 7626 w 8039106"/>
                  <a:gd name="connsiteY8" fmla="*/ 414031 h 3406140"/>
                  <a:gd name="connsiteX0" fmla="*/ 7626 w 8039112"/>
                  <a:gd name="connsiteY0" fmla="*/ 414031 h 3413760"/>
                  <a:gd name="connsiteX1" fmla="*/ 375937 w 8039112"/>
                  <a:gd name="connsiteY1" fmla="*/ 0 h 3413760"/>
                  <a:gd name="connsiteX2" fmla="*/ 7472675 w 8039112"/>
                  <a:gd name="connsiteY2" fmla="*/ 7620 h 3413760"/>
                  <a:gd name="connsiteX3" fmla="*/ 8039106 w 8039112"/>
                  <a:gd name="connsiteY3" fmla="*/ 574051 h 3413760"/>
                  <a:gd name="connsiteX4" fmla="*/ 8039106 w 8039112"/>
                  <a:gd name="connsiteY4" fmla="*/ 2839709 h 3413760"/>
                  <a:gd name="connsiteX5" fmla="*/ 7731755 w 8039112"/>
                  <a:gd name="connsiteY5" fmla="*/ 3413760 h 3413760"/>
                  <a:gd name="connsiteX6" fmla="*/ 307357 w 8039112"/>
                  <a:gd name="connsiteY6" fmla="*/ 3406140 h 3413760"/>
                  <a:gd name="connsiteX7" fmla="*/ 6 w 8039112"/>
                  <a:gd name="connsiteY7" fmla="*/ 3083549 h 3413760"/>
                  <a:gd name="connsiteX8" fmla="*/ 7626 w 8039112"/>
                  <a:gd name="connsiteY8" fmla="*/ 414031 h 3413760"/>
                  <a:gd name="connsiteX0" fmla="*/ 7626 w 8039112"/>
                  <a:gd name="connsiteY0" fmla="*/ 414031 h 3413838"/>
                  <a:gd name="connsiteX1" fmla="*/ 375937 w 8039112"/>
                  <a:gd name="connsiteY1" fmla="*/ 0 h 3413838"/>
                  <a:gd name="connsiteX2" fmla="*/ 7472675 w 8039112"/>
                  <a:gd name="connsiteY2" fmla="*/ 7620 h 3413838"/>
                  <a:gd name="connsiteX3" fmla="*/ 8039106 w 8039112"/>
                  <a:gd name="connsiteY3" fmla="*/ 574051 h 3413838"/>
                  <a:gd name="connsiteX4" fmla="*/ 8039106 w 8039112"/>
                  <a:gd name="connsiteY4" fmla="*/ 3114029 h 3413838"/>
                  <a:gd name="connsiteX5" fmla="*/ 7731755 w 8039112"/>
                  <a:gd name="connsiteY5" fmla="*/ 3413760 h 3413838"/>
                  <a:gd name="connsiteX6" fmla="*/ 307357 w 8039112"/>
                  <a:gd name="connsiteY6" fmla="*/ 3406140 h 3413838"/>
                  <a:gd name="connsiteX7" fmla="*/ 6 w 8039112"/>
                  <a:gd name="connsiteY7" fmla="*/ 3083549 h 3413838"/>
                  <a:gd name="connsiteX8" fmla="*/ 7626 w 8039112"/>
                  <a:gd name="connsiteY8" fmla="*/ 414031 h 3413838"/>
                  <a:gd name="connsiteX0" fmla="*/ 7626 w 8054346"/>
                  <a:gd name="connsiteY0" fmla="*/ 414031 h 3413838"/>
                  <a:gd name="connsiteX1" fmla="*/ 375937 w 8054346"/>
                  <a:gd name="connsiteY1" fmla="*/ 0 h 3413838"/>
                  <a:gd name="connsiteX2" fmla="*/ 7472675 w 8054346"/>
                  <a:gd name="connsiteY2" fmla="*/ 7620 h 3413838"/>
                  <a:gd name="connsiteX3" fmla="*/ 8054346 w 8054346"/>
                  <a:gd name="connsiteY3" fmla="*/ 345451 h 3413838"/>
                  <a:gd name="connsiteX4" fmla="*/ 8039106 w 8054346"/>
                  <a:gd name="connsiteY4" fmla="*/ 3114029 h 3413838"/>
                  <a:gd name="connsiteX5" fmla="*/ 7731755 w 8054346"/>
                  <a:gd name="connsiteY5" fmla="*/ 3413760 h 3413838"/>
                  <a:gd name="connsiteX6" fmla="*/ 307357 w 8054346"/>
                  <a:gd name="connsiteY6" fmla="*/ 3406140 h 3413838"/>
                  <a:gd name="connsiteX7" fmla="*/ 6 w 8054346"/>
                  <a:gd name="connsiteY7" fmla="*/ 3083549 h 3413838"/>
                  <a:gd name="connsiteX8" fmla="*/ 7626 w 8054346"/>
                  <a:gd name="connsiteY8" fmla="*/ 414031 h 3413838"/>
                  <a:gd name="connsiteX0" fmla="*/ 7626 w 8054346"/>
                  <a:gd name="connsiteY0" fmla="*/ 414031 h 3413838"/>
                  <a:gd name="connsiteX1" fmla="*/ 375937 w 8054346"/>
                  <a:gd name="connsiteY1" fmla="*/ 0 h 3413838"/>
                  <a:gd name="connsiteX2" fmla="*/ 7724135 w 8054346"/>
                  <a:gd name="connsiteY2" fmla="*/ 0 h 3413838"/>
                  <a:gd name="connsiteX3" fmla="*/ 8054346 w 8054346"/>
                  <a:gd name="connsiteY3" fmla="*/ 345451 h 3413838"/>
                  <a:gd name="connsiteX4" fmla="*/ 8039106 w 8054346"/>
                  <a:gd name="connsiteY4" fmla="*/ 3114029 h 3413838"/>
                  <a:gd name="connsiteX5" fmla="*/ 7731755 w 8054346"/>
                  <a:gd name="connsiteY5" fmla="*/ 3413760 h 3413838"/>
                  <a:gd name="connsiteX6" fmla="*/ 307357 w 8054346"/>
                  <a:gd name="connsiteY6" fmla="*/ 3406140 h 3413838"/>
                  <a:gd name="connsiteX7" fmla="*/ 6 w 8054346"/>
                  <a:gd name="connsiteY7" fmla="*/ 3083549 h 3413838"/>
                  <a:gd name="connsiteX8" fmla="*/ 7626 w 8054346"/>
                  <a:gd name="connsiteY8" fmla="*/ 414031 h 3413838"/>
                  <a:gd name="connsiteX0" fmla="*/ 7626 w 8054346"/>
                  <a:gd name="connsiteY0" fmla="*/ 299809 h 3413916"/>
                  <a:gd name="connsiteX1" fmla="*/ 375937 w 8054346"/>
                  <a:gd name="connsiteY1" fmla="*/ 78 h 3413916"/>
                  <a:gd name="connsiteX2" fmla="*/ 7724135 w 8054346"/>
                  <a:gd name="connsiteY2" fmla="*/ 78 h 3413916"/>
                  <a:gd name="connsiteX3" fmla="*/ 8054346 w 8054346"/>
                  <a:gd name="connsiteY3" fmla="*/ 345529 h 3413916"/>
                  <a:gd name="connsiteX4" fmla="*/ 8039106 w 8054346"/>
                  <a:gd name="connsiteY4" fmla="*/ 3114107 h 3413916"/>
                  <a:gd name="connsiteX5" fmla="*/ 7731755 w 8054346"/>
                  <a:gd name="connsiteY5" fmla="*/ 3413838 h 3413916"/>
                  <a:gd name="connsiteX6" fmla="*/ 307357 w 8054346"/>
                  <a:gd name="connsiteY6" fmla="*/ 3406218 h 3413916"/>
                  <a:gd name="connsiteX7" fmla="*/ 6 w 8054346"/>
                  <a:gd name="connsiteY7" fmla="*/ 3083627 h 3413916"/>
                  <a:gd name="connsiteX8" fmla="*/ 7626 w 8054346"/>
                  <a:gd name="connsiteY8" fmla="*/ 299809 h 3413916"/>
                  <a:gd name="connsiteX0" fmla="*/ 7626 w 8054346"/>
                  <a:gd name="connsiteY0" fmla="*/ 307357 h 3421464"/>
                  <a:gd name="connsiteX1" fmla="*/ 345457 w 8054346"/>
                  <a:gd name="connsiteY1" fmla="*/ 6 h 3421464"/>
                  <a:gd name="connsiteX2" fmla="*/ 7724135 w 8054346"/>
                  <a:gd name="connsiteY2" fmla="*/ 7626 h 3421464"/>
                  <a:gd name="connsiteX3" fmla="*/ 8054346 w 8054346"/>
                  <a:gd name="connsiteY3" fmla="*/ 353077 h 3421464"/>
                  <a:gd name="connsiteX4" fmla="*/ 8039106 w 8054346"/>
                  <a:gd name="connsiteY4" fmla="*/ 3121655 h 3421464"/>
                  <a:gd name="connsiteX5" fmla="*/ 7731755 w 8054346"/>
                  <a:gd name="connsiteY5" fmla="*/ 3421386 h 3421464"/>
                  <a:gd name="connsiteX6" fmla="*/ 307357 w 8054346"/>
                  <a:gd name="connsiteY6" fmla="*/ 3413766 h 3421464"/>
                  <a:gd name="connsiteX7" fmla="*/ 6 w 8054346"/>
                  <a:gd name="connsiteY7" fmla="*/ 3091175 h 3421464"/>
                  <a:gd name="connsiteX8" fmla="*/ 7626 w 8054346"/>
                  <a:gd name="connsiteY8" fmla="*/ 307357 h 342146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8054346" h="3421464">
                    <a:moveTo>
                      <a:pt x="7626" y="307357"/>
                    </a:moveTo>
                    <a:cubicBezTo>
                      <a:pt x="7626" y="-5474"/>
                      <a:pt x="32626" y="6"/>
                      <a:pt x="345457" y="6"/>
                    </a:cubicBezTo>
                    <a:lnTo>
                      <a:pt x="7724135" y="7626"/>
                    </a:lnTo>
                    <a:cubicBezTo>
                      <a:pt x="8036966" y="7626"/>
                      <a:pt x="8054346" y="40246"/>
                      <a:pt x="8054346" y="353077"/>
                    </a:cubicBezTo>
                    <a:lnTo>
                      <a:pt x="8039106" y="3121655"/>
                    </a:lnTo>
                    <a:cubicBezTo>
                      <a:pt x="8039106" y="3434486"/>
                      <a:pt x="8044586" y="3421386"/>
                      <a:pt x="7731755" y="3421386"/>
                    </a:cubicBezTo>
                    <a:lnTo>
                      <a:pt x="307357" y="3413766"/>
                    </a:lnTo>
                    <a:cubicBezTo>
                      <a:pt x="-5474" y="3413766"/>
                      <a:pt x="6" y="3404006"/>
                      <a:pt x="6" y="3091175"/>
                    </a:cubicBezTo>
                    <a:lnTo>
                      <a:pt x="7626" y="307357"/>
                    </a:lnTo>
                    <a:close/>
                  </a:path>
                </a:pathLst>
              </a:custGeom>
              <a:gradFill>
                <a:gsLst>
                  <a:gs pos="9000">
                    <a:srgbClr val="002060">
                      <a:alpha val="50000"/>
                      <a:lumMod val="82000"/>
                    </a:srgbClr>
                  </a:gs>
                  <a:gs pos="100000">
                    <a:srgbClr val="D00F91"/>
                  </a:gs>
                </a:gsLst>
                <a:lin ang="13500000" scaled="1"/>
              </a:gradFill>
              <a:ln>
                <a:gradFill flip="none" rotWithShape="1">
                  <a:gsLst>
                    <a:gs pos="32000">
                      <a:schemeClr val="accent1">
                        <a:lumMod val="50000"/>
                      </a:schemeClr>
                    </a:gs>
                    <a:gs pos="62000">
                      <a:schemeClr val="accent1">
                        <a:lumMod val="45000"/>
                        <a:lumOff val="55000"/>
                      </a:schemeClr>
                    </a:gs>
                    <a:gs pos="83000">
                      <a:schemeClr val="accent1">
                        <a:lumMod val="45000"/>
                        <a:lumOff val="55000"/>
                      </a:schemeClr>
                    </a:gs>
                    <a:gs pos="100000">
                      <a:schemeClr val="accent1">
                        <a:lumMod val="30000"/>
                        <a:lumOff val="70000"/>
                      </a:schemeClr>
                    </a:gs>
                  </a:gsLst>
                  <a:lin ang="13500000" scaled="1"/>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400" b="1">
                  <a:solidFill>
                    <a:schemeClr val="accent6">
                      <a:lumMod val="60000"/>
                      <a:lumOff val="40000"/>
                    </a:schemeClr>
                  </a:solidFill>
                  <a:latin typeface="Times New Roman" panose="02020603050405020304" pitchFamily="18" charset="0"/>
                  <a:cs typeface="Times New Roman" panose="02020603050405020304" pitchFamily="18" charset="0"/>
                </a:endParaRPr>
              </a:p>
            </xdr:txBody>
          </xdr:sp>
          <xdr:graphicFrame macro="">
            <xdr:nvGraphicFramePr>
              <xdr:cNvPr id="28" name="Chart 27">
                <a:extLst>
                  <a:ext uri="{FF2B5EF4-FFF2-40B4-BE49-F238E27FC236}">
                    <a16:creationId xmlns:a16="http://schemas.microsoft.com/office/drawing/2014/main" id="{00000000-0008-0000-1600-00001C000000}"/>
                  </a:ext>
                </a:extLst>
              </xdr:cNvPr>
              <xdr:cNvGraphicFramePr>
                <a:graphicFrameLocks/>
              </xdr:cNvGraphicFramePr>
            </xdr:nvGraphicFramePr>
            <xdr:xfrm>
              <a:off x="6243133" y="4296360"/>
              <a:ext cx="7701467" cy="3234803"/>
            </xdr:xfrm>
            <a:graphic>
              <a:graphicData uri="http://schemas.openxmlformats.org/drawingml/2006/chart">
                <c:chart xmlns:c="http://schemas.openxmlformats.org/drawingml/2006/chart" xmlns:r="http://schemas.openxmlformats.org/officeDocument/2006/relationships" r:id="rId8"/>
              </a:graphicData>
            </a:graphic>
          </xdr:graphicFrame>
        </xdr:grpSp>
        <xdr:grpSp>
          <xdr:nvGrpSpPr>
            <xdr:cNvPr id="36" name="Group 35">
              <a:extLst>
                <a:ext uri="{FF2B5EF4-FFF2-40B4-BE49-F238E27FC236}">
                  <a16:creationId xmlns:a16="http://schemas.microsoft.com/office/drawing/2014/main" id="{00000000-0008-0000-1600-000024000000}"/>
                </a:ext>
              </a:extLst>
            </xdr:cNvPr>
            <xdr:cNvGrpSpPr/>
          </xdr:nvGrpSpPr>
          <xdr:grpSpPr>
            <a:xfrm>
              <a:off x="3450167" y="4019412"/>
              <a:ext cx="5107516" cy="3221706"/>
              <a:chOff x="7436004" y="787276"/>
              <a:chExt cx="8061040" cy="3258475"/>
            </a:xfrm>
          </xdr:grpSpPr>
          <xdr:sp macro="" textlink="">
            <xdr:nvSpPr>
              <xdr:cNvPr id="37" name="Rectangle: Rounded Corners 11">
                <a:extLst>
                  <a:ext uri="{FF2B5EF4-FFF2-40B4-BE49-F238E27FC236}">
                    <a16:creationId xmlns:a16="http://schemas.microsoft.com/office/drawing/2014/main" id="{00000000-0008-0000-1600-000025000000}"/>
                  </a:ext>
                </a:extLst>
              </xdr:cNvPr>
              <xdr:cNvSpPr/>
            </xdr:nvSpPr>
            <xdr:spPr>
              <a:xfrm>
                <a:off x="7436004" y="787276"/>
                <a:ext cx="7934095" cy="3258475"/>
              </a:xfrm>
              <a:custGeom>
                <a:avLst/>
                <a:gdLst>
                  <a:gd name="connsiteX0" fmla="*/ 0 w 8069580"/>
                  <a:gd name="connsiteY0" fmla="*/ 566431 h 3398520"/>
                  <a:gd name="connsiteX1" fmla="*/ 566431 w 8069580"/>
                  <a:gd name="connsiteY1" fmla="*/ 0 h 3398520"/>
                  <a:gd name="connsiteX2" fmla="*/ 7503149 w 8069580"/>
                  <a:gd name="connsiteY2" fmla="*/ 0 h 3398520"/>
                  <a:gd name="connsiteX3" fmla="*/ 8069580 w 8069580"/>
                  <a:gd name="connsiteY3" fmla="*/ 566431 h 3398520"/>
                  <a:gd name="connsiteX4" fmla="*/ 8069580 w 8069580"/>
                  <a:gd name="connsiteY4" fmla="*/ 2832089 h 3398520"/>
                  <a:gd name="connsiteX5" fmla="*/ 7503149 w 8069580"/>
                  <a:gd name="connsiteY5" fmla="*/ 3398520 h 3398520"/>
                  <a:gd name="connsiteX6" fmla="*/ 566431 w 8069580"/>
                  <a:gd name="connsiteY6" fmla="*/ 3398520 h 3398520"/>
                  <a:gd name="connsiteX7" fmla="*/ 0 w 8069580"/>
                  <a:gd name="connsiteY7" fmla="*/ 2832089 h 3398520"/>
                  <a:gd name="connsiteX8" fmla="*/ 0 w 8069580"/>
                  <a:gd name="connsiteY8" fmla="*/ 566431 h 3398520"/>
                  <a:gd name="connsiteX0" fmla="*/ 0 w 8069580"/>
                  <a:gd name="connsiteY0" fmla="*/ 574051 h 3406140"/>
                  <a:gd name="connsiteX1" fmla="*/ 406411 w 8069580"/>
                  <a:gd name="connsiteY1" fmla="*/ 0 h 3406140"/>
                  <a:gd name="connsiteX2" fmla="*/ 7503149 w 8069580"/>
                  <a:gd name="connsiteY2" fmla="*/ 7620 h 3406140"/>
                  <a:gd name="connsiteX3" fmla="*/ 8069580 w 8069580"/>
                  <a:gd name="connsiteY3" fmla="*/ 574051 h 3406140"/>
                  <a:gd name="connsiteX4" fmla="*/ 8069580 w 8069580"/>
                  <a:gd name="connsiteY4" fmla="*/ 2839709 h 3406140"/>
                  <a:gd name="connsiteX5" fmla="*/ 7503149 w 8069580"/>
                  <a:gd name="connsiteY5" fmla="*/ 3406140 h 3406140"/>
                  <a:gd name="connsiteX6" fmla="*/ 566431 w 8069580"/>
                  <a:gd name="connsiteY6" fmla="*/ 3406140 h 3406140"/>
                  <a:gd name="connsiteX7" fmla="*/ 0 w 8069580"/>
                  <a:gd name="connsiteY7" fmla="*/ 2839709 h 3406140"/>
                  <a:gd name="connsiteX8" fmla="*/ 0 w 8069580"/>
                  <a:gd name="connsiteY8" fmla="*/ 574051 h 3406140"/>
                  <a:gd name="connsiteX0" fmla="*/ 38100 w 8069580"/>
                  <a:gd name="connsiteY0" fmla="*/ 414031 h 3406140"/>
                  <a:gd name="connsiteX1" fmla="*/ 406411 w 8069580"/>
                  <a:gd name="connsiteY1" fmla="*/ 0 h 3406140"/>
                  <a:gd name="connsiteX2" fmla="*/ 7503149 w 8069580"/>
                  <a:gd name="connsiteY2" fmla="*/ 7620 h 3406140"/>
                  <a:gd name="connsiteX3" fmla="*/ 8069580 w 8069580"/>
                  <a:gd name="connsiteY3" fmla="*/ 574051 h 3406140"/>
                  <a:gd name="connsiteX4" fmla="*/ 8069580 w 8069580"/>
                  <a:gd name="connsiteY4" fmla="*/ 2839709 h 3406140"/>
                  <a:gd name="connsiteX5" fmla="*/ 7503149 w 8069580"/>
                  <a:gd name="connsiteY5" fmla="*/ 3406140 h 3406140"/>
                  <a:gd name="connsiteX6" fmla="*/ 566431 w 8069580"/>
                  <a:gd name="connsiteY6" fmla="*/ 3406140 h 3406140"/>
                  <a:gd name="connsiteX7" fmla="*/ 0 w 8069580"/>
                  <a:gd name="connsiteY7" fmla="*/ 2839709 h 3406140"/>
                  <a:gd name="connsiteX8" fmla="*/ 38100 w 8069580"/>
                  <a:gd name="connsiteY8" fmla="*/ 414031 h 3406140"/>
                  <a:gd name="connsiteX0" fmla="*/ 7620 w 8039100"/>
                  <a:gd name="connsiteY0" fmla="*/ 414031 h 3406140"/>
                  <a:gd name="connsiteX1" fmla="*/ 375931 w 8039100"/>
                  <a:gd name="connsiteY1" fmla="*/ 0 h 3406140"/>
                  <a:gd name="connsiteX2" fmla="*/ 7472669 w 8039100"/>
                  <a:gd name="connsiteY2" fmla="*/ 7620 h 3406140"/>
                  <a:gd name="connsiteX3" fmla="*/ 8039100 w 8039100"/>
                  <a:gd name="connsiteY3" fmla="*/ 574051 h 3406140"/>
                  <a:gd name="connsiteX4" fmla="*/ 8039100 w 8039100"/>
                  <a:gd name="connsiteY4" fmla="*/ 2839709 h 3406140"/>
                  <a:gd name="connsiteX5" fmla="*/ 7472669 w 8039100"/>
                  <a:gd name="connsiteY5" fmla="*/ 3406140 h 3406140"/>
                  <a:gd name="connsiteX6" fmla="*/ 535951 w 8039100"/>
                  <a:gd name="connsiteY6" fmla="*/ 3406140 h 3406140"/>
                  <a:gd name="connsiteX7" fmla="*/ 0 w 8039100"/>
                  <a:gd name="connsiteY7" fmla="*/ 3083549 h 3406140"/>
                  <a:gd name="connsiteX8" fmla="*/ 7620 w 8039100"/>
                  <a:gd name="connsiteY8" fmla="*/ 414031 h 3406140"/>
                  <a:gd name="connsiteX0" fmla="*/ 7626 w 8039106"/>
                  <a:gd name="connsiteY0" fmla="*/ 414031 h 3406140"/>
                  <a:gd name="connsiteX1" fmla="*/ 375937 w 8039106"/>
                  <a:gd name="connsiteY1" fmla="*/ 0 h 3406140"/>
                  <a:gd name="connsiteX2" fmla="*/ 7472675 w 8039106"/>
                  <a:gd name="connsiteY2" fmla="*/ 7620 h 3406140"/>
                  <a:gd name="connsiteX3" fmla="*/ 8039106 w 8039106"/>
                  <a:gd name="connsiteY3" fmla="*/ 574051 h 3406140"/>
                  <a:gd name="connsiteX4" fmla="*/ 8039106 w 8039106"/>
                  <a:gd name="connsiteY4" fmla="*/ 2839709 h 3406140"/>
                  <a:gd name="connsiteX5" fmla="*/ 7472675 w 8039106"/>
                  <a:gd name="connsiteY5" fmla="*/ 3406140 h 3406140"/>
                  <a:gd name="connsiteX6" fmla="*/ 307357 w 8039106"/>
                  <a:gd name="connsiteY6" fmla="*/ 3406140 h 3406140"/>
                  <a:gd name="connsiteX7" fmla="*/ 6 w 8039106"/>
                  <a:gd name="connsiteY7" fmla="*/ 3083549 h 3406140"/>
                  <a:gd name="connsiteX8" fmla="*/ 7626 w 8039106"/>
                  <a:gd name="connsiteY8" fmla="*/ 414031 h 3406140"/>
                  <a:gd name="connsiteX0" fmla="*/ 7626 w 8039112"/>
                  <a:gd name="connsiteY0" fmla="*/ 414031 h 3413760"/>
                  <a:gd name="connsiteX1" fmla="*/ 375937 w 8039112"/>
                  <a:gd name="connsiteY1" fmla="*/ 0 h 3413760"/>
                  <a:gd name="connsiteX2" fmla="*/ 7472675 w 8039112"/>
                  <a:gd name="connsiteY2" fmla="*/ 7620 h 3413760"/>
                  <a:gd name="connsiteX3" fmla="*/ 8039106 w 8039112"/>
                  <a:gd name="connsiteY3" fmla="*/ 574051 h 3413760"/>
                  <a:gd name="connsiteX4" fmla="*/ 8039106 w 8039112"/>
                  <a:gd name="connsiteY4" fmla="*/ 2839709 h 3413760"/>
                  <a:gd name="connsiteX5" fmla="*/ 7731755 w 8039112"/>
                  <a:gd name="connsiteY5" fmla="*/ 3413760 h 3413760"/>
                  <a:gd name="connsiteX6" fmla="*/ 307357 w 8039112"/>
                  <a:gd name="connsiteY6" fmla="*/ 3406140 h 3413760"/>
                  <a:gd name="connsiteX7" fmla="*/ 6 w 8039112"/>
                  <a:gd name="connsiteY7" fmla="*/ 3083549 h 3413760"/>
                  <a:gd name="connsiteX8" fmla="*/ 7626 w 8039112"/>
                  <a:gd name="connsiteY8" fmla="*/ 414031 h 3413760"/>
                  <a:gd name="connsiteX0" fmla="*/ 7626 w 8039112"/>
                  <a:gd name="connsiteY0" fmla="*/ 414031 h 3413838"/>
                  <a:gd name="connsiteX1" fmla="*/ 375937 w 8039112"/>
                  <a:gd name="connsiteY1" fmla="*/ 0 h 3413838"/>
                  <a:gd name="connsiteX2" fmla="*/ 7472675 w 8039112"/>
                  <a:gd name="connsiteY2" fmla="*/ 7620 h 3413838"/>
                  <a:gd name="connsiteX3" fmla="*/ 8039106 w 8039112"/>
                  <a:gd name="connsiteY3" fmla="*/ 574051 h 3413838"/>
                  <a:gd name="connsiteX4" fmla="*/ 8039106 w 8039112"/>
                  <a:gd name="connsiteY4" fmla="*/ 3114029 h 3413838"/>
                  <a:gd name="connsiteX5" fmla="*/ 7731755 w 8039112"/>
                  <a:gd name="connsiteY5" fmla="*/ 3413760 h 3413838"/>
                  <a:gd name="connsiteX6" fmla="*/ 307357 w 8039112"/>
                  <a:gd name="connsiteY6" fmla="*/ 3406140 h 3413838"/>
                  <a:gd name="connsiteX7" fmla="*/ 6 w 8039112"/>
                  <a:gd name="connsiteY7" fmla="*/ 3083549 h 3413838"/>
                  <a:gd name="connsiteX8" fmla="*/ 7626 w 8039112"/>
                  <a:gd name="connsiteY8" fmla="*/ 414031 h 3413838"/>
                  <a:gd name="connsiteX0" fmla="*/ 7626 w 8054346"/>
                  <a:gd name="connsiteY0" fmla="*/ 414031 h 3413838"/>
                  <a:gd name="connsiteX1" fmla="*/ 375937 w 8054346"/>
                  <a:gd name="connsiteY1" fmla="*/ 0 h 3413838"/>
                  <a:gd name="connsiteX2" fmla="*/ 7472675 w 8054346"/>
                  <a:gd name="connsiteY2" fmla="*/ 7620 h 3413838"/>
                  <a:gd name="connsiteX3" fmla="*/ 8054346 w 8054346"/>
                  <a:gd name="connsiteY3" fmla="*/ 345451 h 3413838"/>
                  <a:gd name="connsiteX4" fmla="*/ 8039106 w 8054346"/>
                  <a:gd name="connsiteY4" fmla="*/ 3114029 h 3413838"/>
                  <a:gd name="connsiteX5" fmla="*/ 7731755 w 8054346"/>
                  <a:gd name="connsiteY5" fmla="*/ 3413760 h 3413838"/>
                  <a:gd name="connsiteX6" fmla="*/ 307357 w 8054346"/>
                  <a:gd name="connsiteY6" fmla="*/ 3406140 h 3413838"/>
                  <a:gd name="connsiteX7" fmla="*/ 6 w 8054346"/>
                  <a:gd name="connsiteY7" fmla="*/ 3083549 h 3413838"/>
                  <a:gd name="connsiteX8" fmla="*/ 7626 w 8054346"/>
                  <a:gd name="connsiteY8" fmla="*/ 414031 h 3413838"/>
                  <a:gd name="connsiteX0" fmla="*/ 7626 w 8054346"/>
                  <a:gd name="connsiteY0" fmla="*/ 414031 h 3413838"/>
                  <a:gd name="connsiteX1" fmla="*/ 375937 w 8054346"/>
                  <a:gd name="connsiteY1" fmla="*/ 0 h 3413838"/>
                  <a:gd name="connsiteX2" fmla="*/ 7724135 w 8054346"/>
                  <a:gd name="connsiteY2" fmla="*/ 0 h 3413838"/>
                  <a:gd name="connsiteX3" fmla="*/ 8054346 w 8054346"/>
                  <a:gd name="connsiteY3" fmla="*/ 345451 h 3413838"/>
                  <a:gd name="connsiteX4" fmla="*/ 8039106 w 8054346"/>
                  <a:gd name="connsiteY4" fmla="*/ 3114029 h 3413838"/>
                  <a:gd name="connsiteX5" fmla="*/ 7731755 w 8054346"/>
                  <a:gd name="connsiteY5" fmla="*/ 3413760 h 3413838"/>
                  <a:gd name="connsiteX6" fmla="*/ 307357 w 8054346"/>
                  <a:gd name="connsiteY6" fmla="*/ 3406140 h 3413838"/>
                  <a:gd name="connsiteX7" fmla="*/ 6 w 8054346"/>
                  <a:gd name="connsiteY7" fmla="*/ 3083549 h 3413838"/>
                  <a:gd name="connsiteX8" fmla="*/ 7626 w 8054346"/>
                  <a:gd name="connsiteY8" fmla="*/ 414031 h 3413838"/>
                  <a:gd name="connsiteX0" fmla="*/ 7626 w 8054346"/>
                  <a:gd name="connsiteY0" fmla="*/ 299809 h 3413916"/>
                  <a:gd name="connsiteX1" fmla="*/ 375937 w 8054346"/>
                  <a:gd name="connsiteY1" fmla="*/ 78 h 3413916"/>
                  <a:gd name="connsiteX2" fmla="*/ 7724135 w 8054346"/>
                  <a:gd name="connsiteY2" fmla="*/ 78 h 3413916"/>
                  <a:gd name="connsiteX3" fmla="*/ 8054346 w 8054346"/>
                  <a:gd name="connsiteY3" fmla="*/ 345529 h 3413916"/>
                  <a:gd name="connsiteX4" fmla="*/ 8039106 w 8054346"/>
                  <a:gd name="connsiteY4" fmla="*/ 3114107 h 3413916"/>
                  <a:gd name="connsiteX5" fmla="*/ 7731755 w 8054346"/>
                  <a:gd name="connsiteY5" fmla="*/ 3413838 h 3413916"/>
                  <a:gd name="connsiteX6" fmla="*/ 307357 w 8054346"/>
                  <a:gd name="connsiteY6" fmla="*/ 3406218 h 3413916"/>
                  <a:gd name="connsiteX7" fmla="*/ 6 w 8054346"/>
                  <a:gd name="connsiteY7" fmla="*/ 3083627 h 3413916"/>
                  <a:gd name="connsiteX8" fmla="*/ 7626 w 8054346"/>
                  <a:gd name="connsiteY8" fmla="*/ 299809 h 3413916"/>
                  <a:gd name="connsiteX0" fmla="*/ 7626 w 8054346"/>
                  <a:gd name="connsiteY0" fmla="*/ 307357 h 3421464"/>
                  <a:gd name="connsiteX1" fmla="*/ 345457 w 8054346"/>
                  <a:gd name="connsiteY1" fmla="*/ 6 h 3421464"/>
                  <a:gd name="connsiteX2" fmla="*/ 7724135 w 8054346"/>
                  <a:gd name="connsiteY2" fmla="*/ 7626 h 3421464"/>
                  <a:gd name="connsiteX3" fmla="*/ 8054346 w 8054346"/>
                  <a:gd name="connsiteY3" fmla="*/ 353077 h 3421464"/>
                  <a:gd name="connsiteX4" fmla="*/ 8039106 w 8054346"/>
                  <a:gd name="connsiteY4" fmla="*/ 3121655 h 3421464"/>
                  <a:gd name="connsiteX5" fmla="*/ 7731755 w 8054346"/>
                  <a:gd name="connsiteY5" fmla="*/ 3421386 h 3421464"/>
                  <a:gd name="connsiteX6" fmla="*/ 307357 w 8054346"/>
                  <a:gd name="connsiteY6" fmla="*/ 3413766 h 3421464"/>
                  <a:gd name="connsiteX7" fmla="*/ 6 w 8054346"/>
                  <a:gd name="connsiteY7" fmla="*/ 3091175 h 3421464"/>
                  <a:gd name="connsiteX8" fmla="*/ 7626 w 8054346"/>
                  <a:gd name="connsiteY8" fmla="*/ 307357 h 342146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8054346" h="3421464">
                    <a:moveTo>
                      <a:pt x="7626" y="307357"/>
                    </a:moveTo>
                    <a:cubicBezTo>
                      <a:pt x="7626" y="-5474"/>
                      <a:pt x="32626" y="6"/>
                      <a:pt x="345457" y="6"/>
                    </a:cubicBezTo>
                    <a:lnTo>
                      <a:pt x="7724135" y="7626"/>
                    </a:lnTo>
                    <a:cubicBezTo>
                      <a:pt x="8036966" y="7626"/>
                      <a:pt x="8054346" y="40246"/>
                      <a:pt x="8054346" y="353077"/>
                    </a:cubicBezTo>
                    <a:lnTo>
                      <a:pt x="8039106" y="3121655"/>
                    </a:lnTo>
                    <a:cubicBezTo>
                      <a:pt x="8039106" y="3434486"/>
                      <a:pt x="8044586" y="3421386"/>
                      <a:pt x="7731755" y="3421386"/>
                    </a:cubicBezTo>
                    <a:lnTo>
                      <a:pt x="307357" y="3413766"/>
                    </a:lnTo>
                    <a:cubicBezTo>
                      <a:pt x="-5474" y="3413766"/>
                      <a:pt x="6" y="3404006"/>
                      <a:pt x="6" y="3091175"/>
                    </a:cubicBezTo>
                    <a:lnTo>
                      <a:pt x="7626" y="307357"/>
                    </a:lnTo>
                    <a:close/>
                  </a:path>
                </a:pathLst>
              </a:custGeom>
              <a:gradFill>
                <a:gsLst>
                  <a:gs pos="9000">
                    <a:srgbClr val="002060">
                      <a:alpha val="50000"/>
                      <a:lumMod val="82000"/>
                    </a:srgbClr>
                  </a:gs>
                  <a:gs pos="100000">
                    <a:srgbClr val="D00F91"/>
                  </a:gs>
                </a:gsLst>
                <a:lin ang="13500000" scaled="1"/>
              </a:gradFill>
              <a:ln>
                <a:gradFill flip="none" rotWithShape="1">
                  <a:gsLst>
                    <a:gs pos="32000">
                      <a:schemeClr val="accent1">
                        <a:lumMod val="50000"/>
                      </a:schemeClr>
                    </a:gs>
                    <a:gs pos="62000">
                      <a:schemeClr val="accent1">
                        <a:lumMod val="45000"/>
                        <a:lumOff val="55000"/>
                      </a:schemeClr>
                    </a:gs>
                    <a:gs pos="83000">
                      <a:schemeClr val="accent1">
                        <a:lumMod val="45000"/>
                        <a:lumOff val="55000"/>
                      </a:schemeClr>
                    </a:gs>
                    <a:gs pos="100000">
                      <a:schemeClr val="accent1">
                        <a:lumMod val="30000"/>
                        <a:lumOff val="70000"/>
                      </a:schemeClr>
                    </a:gs>
                  </a:gsLst>
                  <a:lin ang="13500000" scaled="1"/>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400" b="1">
                  <a:solidFill>
                    <a:schemeClr val="accent6">
                      <a:lumMod val="60000"/>
                      <a:lumOff val="40000"/>
                    </a:schemeClr>
                  </a:solidFill>
                  <a:latin typeface="Times New Roman" panose="02020603050405020304" pitchFamily="18" charset="0"/>
                  <a:cs typeface="Times New Roman" panose="02020603050405020304" pitchFamily="18" charset="0"/>
                </a:endParaRPr>
              </a:p>
            </xdr:txBody>
          </xdr:sp>
          <xdr:grpSp>
            <xdr:nvGrpSpPr>
              <xdr:cNvPr id="38" name="Group 37">
                <a:extLst>
                  <a:ext uri="{FF2B5EF4-FFF2-40B4-BE49-F238E27FC236}">
                    <a16:creationId xmlns:a16="http://schemas.microsoft.com/office/drawing/2014/main" id="{00000000-0008-0000-1600-000026000000}"/>
                  </a:ext>
                </a:extLst>
              </xdr:cNvPr>
              <xdr:cNvGrpSpPr/>
            </xdr:nvGrpSpPr>
            <xdr:grpSpPr>
              <a:xfrm>
                <a:off x="7493248" y="929640"/>
                <a:ext cx="8003796" cy="3052644"/>
                <a:chOff x="83258" y="0"/>
                <a:chExt cx="11844893" cy="3047106"/>
              </a:xfrm>
              <a:noFill/>
            </xdr:grpSpPr>
            <xdr:sp macro="" textlink="">
              <xdr:nvSpPr>
                <xdr:cNvPr id="39" name="Rectangle: Rounded Corners 38">
                  <a:extLst>
                    <a:ext uri="{FF2B5EF4-FFF2-40B4-BE49-F238E27FC236}">
                      <a16:creationId xmlns:a16="http://schemas.microsoft.com/office/drawing/2014/main" id="{00000000-0008-0000-1600-000027000000}"/>
                    </a:ext>
                  </a:extLst>
                </xdr:cNvPr>
                <xdr:cNvSpPr/>
              </xdr:nvSpPr>
              <xdr:spPr>
                <a:xfrm>
                  <a:off x="83258" y="0"/>
                  <a:ext cx="11489541" cy="3047106"/>
                </a:xfrm>
                <a:prstGeom prst="roundRect">
                  <a:avLst/>
                </a:prstGeom>
                <a:grp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graphicFrame macro="">
              <xdr:nvGraphicFramePr>
                <xdr:cNvPr id="40" name="Chart 39">
                  <a:extLst>
                    <a:ext uri="{FF2B5EF4-FFF2-40B4-BE49-F238E27FC236}">
                      <a16:creationId xmlns:a16="http://schemas.microsoft.com/office/drawing/2014/main" id="{00000000-0008-0000-1600-000028000000}"/>
                    </a:ext>
                  </a:extLst>
                </xdr:cNvPr>
                <xdr:cNvGraphicFramePr>
                  <a:graphicFrameLocks/>
                </xdr:cNvGraphicFramePr>
              </xdr:nvGraphicFramePr>
              <xdr:xfrm>
                <a:off x="298287" y="446999"/>
                <a:ext cx="4734326" cy="2504471"/>
              </xdr:xfrm>
              <a:graphic>
                <a:graphicData uri="http://schemas.openxmlformats.org/drawingml/2006/chart">
                  <c:chart xmlns:c="http://schemas.openxmlformats.org/drawingml/2006/chart" xmlns:r="http://schemas.openxmlformats.org/officeDocument/2006/relationships" r:id="rId9"/>
                </a:graphicData>
              </a:graphic>
            </xdr:graphicFrame>
            <mc:AlternateContent xmlns:mc="http://schemas.openxmlformats.org/markup-compatibility/2006">
              <mc:Choice xmlns:a14="http://schemas.microsoft.com/office/drawing/2010/main" Requires="a14">
                <xdr:sp macro="" textlink="">
                  <xdr:nvSpPr>
                    <xdr:cNvPr id="13313" name="Drop Down 1" descr="State Names" hidden="1">
                      <a:extLst>
                        <a:ext uri="{63B3BB69-23CF-44E3-9099-C40C66FF867C}">
                          <a14:compatExt spid="_x0000_s13313"/>
                        </a:ext>
                        <a:ext uri="{FF2B5EF4-FFF2-40B4-BE49-F238E27FC236}">
                          <a16:creationId xmlns:a16="http://schemas.microsoft.com/office/drawing/2014/main" id="{00000000-0008-0000-1600-000001340000}"/>
                        </a:ext>
                      </a:extLst>
                    </xdr:cNvPr>
                    <xdr:cNvSpPr/>
                  </xdr:nvSpPr>
                  <xdr:spPr bwMode="auto">
                    <a:xfrm>
                      <a:off x="4686047" y="1153018"/>
                      <a:ext cx="1843682" cy="254414"/>
                    </a:xfrm>
                    <a:prstGeom prst="rect">
                      <a:avLst/>
                    </a:prstGeom>
                    <a:noFill/>
                    <a:ln>
                      <a:noFill/>
                    </a:ln>
                    <a:extLst>
                      <a:ext uri="{91240B29-F687-4F45-9708-019B960494DF}">
                        <a14:hiddenLine w="9525">
                          <a:noFill/>
                          <a:miter lim="800000"/>
                          <a:headEnd/>
                          <a:tailEnd/>
                        </a14:hiddenLine>
                      </a:ext>
                    </a:extLst>
                  </xdr:spPr>
                </xdr:sp>
              </mc:Choice>
              <mc:Fallback/>
            </mc:AlternateContent>
            <mc:AlternateContent xmlns:mc="http://schemas.openxmlformats.org/markup-compatibility/2006">
              <mc:Choice xmlns:a14="http://schemas.microsoft.com/office/drawing/2010/main" Requires="a14">
                <xdr:sp macro="" textlink="">
                  <xdr:nvSpPr>
                    <xdr:cNvPr id="13314" name="Drop Down 2" hidden="1">
                      <a:extLst>
                        <a:ext uri="{63B3BB69-23CF-44E3-9099-C40C66FF867C}">
                          <a14:compatExt spid="_x0000_s13314"/>
                        </a:ext>
                        <a:ext uri="{FF2B5EF4-FFF2-40B4-BE49-F238E27FC236}">
                          <a16:creationId xmlns:a16="http://schemas.microsoft.com/office/drawing/2014/main" id="{00000000-0008-0000-1600-000002340000}"/>
                        </a:ext>
                      </a:extLst>
                    </xdr:cNvPr>
                    <xdr:cNvSpPr/>
                  </xdr:nvSpPr>
                  <xdr:spPr bwMode="auto">
                    <a:xfrm>
                      <a:off x="4695913" y="1997380"/>
                      <a:ext cx="1841463" cy="254414"/>
                    </a:xfrm>
                    <a:prstGeom prst="rect">
                      <a:avLst/>
                    </a:prstGeom>
                    <a:noFill/>
                    <a:ln>
                      <a:noFill/>
                    </a:ln>
                    <a:extLst>
                      <a:ext uri="{91240B29-F687-4F45-9708-019B960494DF}">
                        <a14:hiddenLine w="9525">
                          <a:noFill/>
                          <a:miter lim="800000"/>
                          <a:headEnd/>
                          <a:tailEnd/>
                        </a14:hiddenLine>
                      </a:ext>
                    </a:extLst>
                  </xdr:spPr>
                </xdr:sp>
              </mc:Choice>
              <mc:Fallback/>
            </mc:AlternateContent>
            <xdr:graphicFrame macro="">
              <xdr:nvGraphicFramePr>
                <xdr:cNvPr id="41" name="Chart 40">
                  <a:extLst>
                    <a:ext uri="{FF2B5EF4-FFF2-40B4-BE49-F238E27FC236}">
                      <a16:creationId xmlns:a16="http://schemas.microsoft.com/office/drawing/2014/main" id="{00000000-0008-0000-1600-000029000000}"/>
                    </a:ext>
                  </a:extLst>
                </xdr:cNvPr>
                <xdr:cNvGraphicFramePr>
                  <a:graphicFrameLocks/>
                </xdr:cNvGraphicFramePr>
              </xdr:nvGraphicFramePr>
              <xdr:xfrm>
                <a:off x="6870551" y="449230"/>
                <a:ext cx="5057600" cy="2504471"/>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42" name="Rectangle 41">
                  <a:extLst>
                    <a:ext uri="{FF2B5EF4-FFF2-40B4-BE49-F238E27FC236}">
                      <a16:creationId xmlns:a16="http://schemas.microsoft.com/office/drawing/2014/main" id="{00000000-0008-0000-1600-00002A000000}"/>
                    </a:ext>
                  </a:extLst>
                </xdr:cNvPr>
                <xdr:cNvSpPr/>
              </xdr:nvSpPr>
              <xdr:spPr>
                <a:xfrm>
                  <a:off x="4633462" y="615237"/>
                  <a:ext cx="2067704" cy="297417"/>
                </a:xfrm>
                <a:prstGeom prst="rect">
                  <a:avLst/>
                </a:prstGeom>
                <a:noFill/>
                <a:ln>
                  <a:noFill/>
                </a:ln>
              </xdr:spPr>
              <xdr:txBody>
                <a:bodyPr wrap="square" lIns="91440" tIns="45720" rIns="91440" bIns="45720">
                  <a:noAutofit/>
                </a:bodyPr>
                <a:lstStyle/>
                <a:p>
                  <a:pPr algn="ctr"/>
                  <a:r>
                    <a:rPr lang="en-US" sz="1400" b="1" cap="none" spc="0">
                      <a:ln w="0"/>
                      <a:solidFill>
                        <a:schemeClr val="bg1"/>
                      </a:solidFill>
                      <a:effectLst>
                        <a:outerShdw blurRad="38100" dist="19050" dir="2700000" algn="tl" rotWithShape="0">
                          <a:schemeClr val="dk1">
                            <a:alpha val="40000"/>
                          </a:schemeClr>
                        </a:outerShdw>
                      </a:effectLst>
                    </a:rPr>
                    <a:t>STATE 1</a:t>
                  </a:r>
                </a:p>
              </xdr:txBody>
            </xdr:sp>
            <xdr:sp macro="" textlink="">
              <xdr:nvSpPr>
                <xdr:cNvPr id="43" name="Rectangle 42">
                  <a:extLst>
                    <a:ext uri="{FF2B5EF4-FFF2-40B4-BE49-F238E27FC236}">
                      <a16:creationId xmlns:a16="http://schemas.microsoft.com/office/drawing/2014/main" id="{00000000-0008-0000-1600-00002B000000}"/>
                    </a:ext>
                  </a:extLst>
                </xdr:cNvPr>
                <xdr:cNvSpPr/>
              </xdr:nvSpPr>
              <xdr:spPr>
                <a:xfrm>
                  <a:off x="4492967" y="1619449"/>
                  <a:ext cx="2153167" cy="285314"/>
                </a:xfrm>
                <a:prstGeom prst="rect">
                  <a:avLst/>
                </a:prstGeom>
                <a:grpFill/>
                <a:ln>
                  <a:noFill/>
                </a:ln>
              </xdr:spPr>
              <xdr:txBody>
                <a:bodyPr wrap="square" lIns="91440" tIns="45720" rIns="91440" bIns="45720">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a:solidFill>
                        <a:schemeClr val="bg1"/>
                      </a:solidFill>
                      <a:effectLst>
                        <a:outerShdw blurRad="38100" dist="19050" dir="2700000" algn="tl" rotWithShape="0">
                          <a:schemeClr val="dk1">
                            <a:alpha val="40000"/>
                          </a:schemeClr>
                        </a:outerShdw>
                      </a:effectLst>
                      <a:latin typeface="+mn-lt"/>
                      <a:ea typeface="+mn-ea"/>
                      <a:cs typeface="+mn-cs"/>
                    </a:rPr>
                    <a:t>STATE 2</a:t>
                  </a:r>
                  <a:endParaRPr lang="en-IN" sz="1400" b="1">
                    <a:solidFill>
                      <a:schemeClr val="bg1"/>
                    </a:solidFill>
                    <a:effectLst/>
                  </a:endParaRPr>
                </a:p>
              </xdr:txBody>
            </xdr:sp>
          </xdr:grpSp>
        </xdr:grpSp>
      </xdr:grpSp>
    </xdr:grpSp>
    <xdr:clientData/>
  </xdr:twoCellAnchor>
  <xdr:twoCellAnchor>
    <xdr:from>
      <xdr:col>7</xdr:col>
      <xdr:colOff>179917</xdr:colOff>
      <xdr:row>21</xdr:row>
      <xdr:rowOff>74082</xdr:rowOff>
    </xdr:from>
    <xdr:to>
      <xdr:col>13</xdr:col>
      <xdr:colOff>459827</xdr:colOff>
      <xdr:row>23</xdr:row>
      <xdr:rowOff>95249</xdr:rowOff>
    </xdr:to>
    <xdr:sp macro="" textlink="">
      <xdr:nvSpPr>
        <xdr:cNvPr id="4" name="TextBox 3">
          <a:extLst>
            <a:ext uri="{FF2B5EF4-FFF2-40B4-BE49-F238E27FC236}">
              <a16:creationId xmlns:a16="http://schemas.microsoft.com/office/drawing/2014/main" id="{5484F441-6CDD-4D52-B070-783F435AFBE8}"/>
            </a:ext>
          </a:extLst>
        </xdr:cNvPr>
        <xdr:cNvSpPr txBox="1"/>
      </xdr:nvSpPr>
      <xdr:spPr>
        <a:xfrm>
          <a:off x="4318365" y="3982616"/>
          <a:ext cx="3827152" cy="393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500" b="1">
              <a:solidFill>
                <a:schemeClr val="bg1">
                  <a:lumMod val="95000"/>
                </a:schemeClr>
              </a:solidFill>
              <a:latin typeface="Times New Roman" panose="02020603050405020304" pitchFamily="18" charset="0"/>
              <a:cs typeface="Times New Roman" panose="02020603050405020304" pitchFamily="18" charset="0"/>
            </a:rPr>
            <a:t>SEVERITY BETWEEN TWO</a:t>
          </a:r>
          <a:r>
            <a:rPr lang="en-IN" sz="1500" b="1" baseline="0">
              <a:solidFill>
                <a:schemeClr val="bg1">
                  <a:lumMod val="95000"/>
                </a:schemeClr>
              </a:solidFill>
              <a:latin typeface="Times New Roman" panose="02020603050405020304" pitchFamily="18" charset="0"/>
              <a:cs typeface="Times New Roman" panose="02020603050405020304" pitchFamily="18" charset="0"/>
            </a:rPr>
            <a:t> STATES</a:t>
          </a:r>
          <a:endParaRPr lang="en-IN" sz="1500" b="1">
            <a:solidFill>
              <a:schemeClr val="bg1">
                <a:lumMod val="95000"/>
              </a:schemeClr>
            </a:solidFill>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xdr:colOff>
      <xdr:row>9</xdr:row>
      <xdr:rowOff>171450</xdr:rowOff>
    </xdr:from>
    <xdr:to>
      <xdr:col>7</xdr:col>
      <xdr:colOff>259080</xdr:colOff>
      <xdr:row>25</xdr:row>
      <xdr:rowOff>17370</xdr:rowOff>
    </xdr:to>
    <xdr:grpSp>
      <xdr:nvGrpSpPr>
        <xdr:cNvPr id="2" name="Group 1">
          <a:extLst>
            <a:ext uri="{FF2B5EF4-FFF2-40B4-BE49-F238E27FC236}">
              <a16:creationId xmlns:a16="http://schemas.microsoft.com/office/drawing/2014/main" id="{00000000-0008-0000-0100-000002000000}"/>
            </a:ext>
          </a:extLst>
        </xdr:cNvPr>
        <xdr:cNvGrpSpPr/>
      </xdr:nvGrpSpPr>
      <xdr:grpSpPr>
        <a:xfrm>
          <a:off x="53340" y="1885950"/>
          <a:ext cx="6025515" cy="2893920"/>
          <a:chOff x="53340" y="1817370"/>
          <a:chExt cx="9358680" cy="2772000"/>
        </a:xfrm>
      </xdr:grpSpPr>
      <xdr:grpSp>
        <xdr:nvGrpSpPr>
          <xdr:cNvPr id="3" name="Group 2">
            <a:extLst>
              <a:ext uri="{FF2B5EF4-FFF2-40B4-BE49-F238E27FC236}">
                <a16:creationId xmlns:a16="http://schemas.microsoft.com/office/drawing/2014/main" id="{00000000-0008-0000-0100-000003000000}"/>
              </a:ext>
            </a:extLst>
          </xdr:cNvPr>
          <xdr:cNvGrpSpPr/>
        </xdr:nvGrpSpPr>
        <xdr:grpSpPr>
          <a:xfrm>
            <a:off x="53340" y="1817370"/>
            <a:ext cx="4684192" cy="2772000"/>
            <a:chOff x="4411980" y="209550"/>
            <a:chExt cx="6093835" cy="2743200"/>
          </a:xfrm>
        </xdr:grpSpPr>
        <xdr:graphicFrame macro="">
          <xdr:nvGraphicFramePr>
            <xdr:cNvPr id="8" name="Chart 7">
              <a:extLst>
                <a:ext uri="{FF2B5EF4-FFF2-40B4-BE49-F238E27FC236}">
                  <a16:creationId xmlns:a16="http://schemas.microsoft.com/office/drawing/2014/main" id="{00000000-0008-0000-0100-000008000000}"/>
                </a:ext>
              </a:extLst>
            </xdr:cNvPr>
            <xdr:cNvGraphicFramePr/>
          </xdr:nvGraphicFramePr>
          <xdr:xfrm>
            <a:off x="4411980" y="209550"/>
            <a:ext cx="6088380" cy="2743200"/>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xmlns:a14="http://schemas.microsoft.com/office/drawing/2010/main">
          <mc:Choice Requires="a14">
            <xdr:graphicFrame macro="">
              <xdr:nvGraphicFramePr>
                <xdr:cNvPr id="9" name="Year 2">
                  <a:extLst>
                    <a:ext uri="{FF2B5EF4-FFF2-40B4-BE49-F238E27FC236}">
                      <a16:creationId xmlns:a16="http://schemas.microsoft.com/office/drawing/2014/main" id="{00000000-0008-0000-0100-000009000000}"/>
                    </a:ext>
                  </a:extLst>
                </xdr:cNvPr>
                <xdr:cNvGraphicFramePr/>
              </xdr:nvGraphicFramePr>
              <xdr:xfrm>
                <a:off x="8938602" y="297181"/>
                <a:ext cx="1355610" cy="68400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2288639" y="1905921"/>
                  <a:ext cx="669416" cy="6911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0" name="Month_WeekNumber">
                  <a:extLst>
                    <a:ext uri="{FF2B5EF4-FFF2-40B4-BE49-F238E27FC236}">
                      <a16:creationId xmlns:a16="http://schemas.microsoft.com/office/drawing/2014/main" id="{00000000-0008-0000-0100-00000A000000}"/>
                    </a:ext>
                  </a:extLst>
                </xdr:cNvPr>
                <xdr:cNvGraphicFramePr/>
              </xdr:nvGraphicFramePr>
              <xdr:xfrm>
                <a:off x="7034298" y="2545080"/>
                <a:ext cx="3471517" cy="391886"/>
              </xdr:xfrm>
              <a:graphic>
                <a:graphicData uri="http://schemas.microsoft.com/office/drawing/2010/slicer">
                  <sle:slicer xmlns:sle="http://schemas.microsoft.com/office/drawing/2010/slicer" name="Month_WeekNumber"/>
                </a:graphicData>
              </a:graphic>
            </xdr:graphicFrame>
          </mc:Choice>
          <mc:Fallback xmlns="">
            <xdr:sp macro="" textlink="">
              <xdr:nvSpPr>
                <xdr:cNvPr id="0" name=""/>
                <xdr:cNvSpPr>
                  <a:spLocks noTextEdit="1"/>
                </xdr:cNvSpPr>
              </xdr:nvSpPr>
              <xdr:spPr>
                <a:xfrm>
                  <a:off x="1348271" y="4177420"/>
                  <a:ext cx="1714276" cy="39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4" name="Group 3">
            <a:extLst>
              <a:ext uri="{FF2B5EF4-FFF2-40B4-BE49-F238E27FC236}">
                <a16:creationId xmlns:a16="http://schemas.microsoft.com/office/drawing/2014/main" id="{00000000-0008-0000-0100-000004000000}"/>
              </a:ext>
            </a:extLst>
          </xdr:cNvPr>
          <xdr:cNvGrpSpPr/>
        </xdr:nvGrpSpPr>
        <xdr:grpSpPr>
          <a:xfrm>
            <a:off x="4732020" y="1817370"/>
            <a:ext cx="4680000" cy="2772000"/>
            <a:chOff x="5722620" y="1817370"/>
            <a:chExt cx="4680000" cy="2772000"/>
          </a:xfrm>
        </xdr:grpSpPr>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5722620" y="1817370"/>
            <a:ext cx="4680000" cy="2772000"/>
          </xdr:xfrm>
          <a:graphic>
            <a:graphicData uri="http://schemas.openxmlformats.org/drawingml/2006/chart">
              <c:chart xmlns:c="http://schemas.openxmlformats.org/drawingml/2006/chart" xmlns:r="http://schemas.openxmlformats.org/officeDocument/2006/relationships" r:id="rId2"/>
            </a:graphicData>
          </a:graphic>
        </xdr:graphicFrame>
        <mc:AlternateContent xmlns:mc="http://schemas.openxmlformats.org/markup-compatibility/2006" xmlns:a14="http://schemas.microsoft.com/office/drawing/2010/main">
          <mc:Choice Requires="a14">
            <xdr:graphicFrame macro="">
              <xdr:nvGraphicFramePr>
                <xdr:cNvPr id="6" name="Year 3">
                  <a:extLst>
                    <a:ext uri="{FF2B5EF4-FFF2-40B4-BE49-F238E27FC236}">
                      <a16:creationId xmlns:a16="http://schemas.microsoft.com/office/drawing/2014/main" id="{00000000-0008-0000-0100-000006000000}"/>
                    </a:ext>
                  </a:extLst>
                </xdr:cNvPr>
                <xdr:cNvGraphicFramePr/>
              </xdr:nvGraphicFramePr>
              <xdr:xfrm>
                <a:off x="9214787" y="1897381"/>
                <a:ext cx="1042034" cy="68400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5302435" y="1897381"/>
                  <a:ext cx="669421" cy="68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7" name="Month_WeekNumber 1">
                  <a:extLst>
                    <a:ext uri="{FF2B5EF4-FFF2-40B4-BE49-F238E27FC236}">
                      <a16:creationId xmlns:a16="http://schemas.microsoft.com/office/drawing/2014/main" id="{00000000-0008-0000-0100-000007000000}"/>
                    </a:ext>
                  </a:extLst>
                </xdr:cNvPr>
                <xdr:cNvGraphicFramePr/>
              </xdr:nvGraphicFramePr>
              <xdr:xfrm>
                <a:off x="7762992" y="4183380"/>
                <a:ext cx="2624098" cy="396000"/>
              </xdr:xfrm>
              <a:graphic>
                <a:graphicData uri="http://schemas.microsoft.com/office/drawing/2010/slicer">
                  <sle:slicer xmlns:sle="http://schemas.microsoft.com/office/drawing/2010/slicer" name="Month_WeekNumber 1"/>
                </a:graphicData>
              </a:graphic>
            </xdr:graphicFrame>
          </mc:Choice>
          <mc:Fallback xmlns="">
            <xdr:sp macro="" textlink="">
              <xdr:nvSpPr>
                <xdr:cNvPr id="0" name=""/>
                <xdr:cNvSpPr>
                  <a:spLocks noTextEdit="1"/>
                </xdr:cNvSpPr>
              </xdr:nvSpPr>
              <xdr:spPr>
                <a:xfrm>
                  <a:off x="4369777" y="4183380"/>
                  <a:ext cx="1685767" cy="39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144780</xdr:colOff>
      <xdr:row>1</xdr:row>
      <xdr:rowOff>171450</xdr:rowOff>
    </xdr:from>
    <xdr:to>
      <xdr:col>20</xdr:col>
      <xdr:colOff>251460</xdr:colOff>
      <xdr:row>27</xdr:row>
      <xdr:rowOff>53340</xdr:rowOff>
    </xdr:to>
    <xdr:grpSp>
      <xdr:nvGrpSpPr>
        <xdr:cNvPr id="2" name="Group 1">
          <a:extLst>
            <a:ext uri="{FF2B5EF4-FFF2-40B4-BE49-F238E27FC236}">
              <a16:creationId xmlns:a16="http://schemas.microsoft.com/office/drawing/2014/main" id="{00000000-0008-0000-0200-000002000000}"/>
            </a:ext>
          </a:extLst>
        </xdr:cNvPr>
        <xdr:cNvGrpSpPr/>
      </xdr:nvGrpSpPr>
      <xdr:grpSpPr>
        <a:xfrm>
          <a:off x="3326130" y="361950"/>
          <a:ext cx="10126980" cy="4834890"/>
          <a:chOff x="3200400" y="354330"/>
          <a:chExt cx="10149840" cy="4636770"/>
        </a:xfrm>
      </xdr:grpSpPr>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3200400" y="354330"/>
          <a:ext cx="10149840" cy="4636770"/>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xmlns:a14="http://schemas.microsoft.com/office/drawing/2010/main">
        <mc:Choice Requires="a14">
          <xdr:graphicFrame macro="">
            <xdr:nvGraphicFramePr>
              <xdr:cNvPr id="4" name="Year 4">
                <a:extLst>
                  <a:ext uri="{FF2B5EF4-FFF2-40B4-BE49-F238E27FC236}">
                    <a16:creationId xmlns:a16="http://schemas.microsoft.com/office/drawing/2014/main" id="{00000000-0008-0000-0200-000004000000}"/>
                  </a:ext>
                </a:extLst>
              </xdr:cNvPr>
              <xdr:cNvGraphicFramePr/>
            </xdr:nvGraphicFramePr>
            <xdr:xfrm>
              <a:off x="12283440" y="480060"/>
              <a:ext cx="1051560" cy="716280"/>
            </xdr:xfrm>
            <a:graphic>
              <a:graphicData uri="http://schemas.microsoft.com/office/drawing/2010/slicer">
                <sle:slicer xmlns:sle="http://schemas.microsoft.com/office/drawing/2010/slicer" name="Year 4"/>
              </a:graphicData>
            </a:graphic>
          </xdr:graphicFrame>
        </mc:Choice>
        <mc:Fallback xmlns="">
          <xdr:sp macro="" textlink="">
            <xdr:nvSpPr>
              <xdr:cNvPr id="0" name=""/>
              <xdr:cNvSpPr>
                <a:spLocks noTextEdit="1"/>
              </xdr:cNvSpPr>
            </xdr:nvSpPr>
            <xdr:spPr>
              <a:xfrm>
                <a:off x="12283440" y="480060"/>
                <a:ext cx="1051560" cy="716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144780</xdr:colOff>
      <xdr:row>1</xdr:row>
      <xdr:rowOff>171450</xdr:rowOff>
    </xdr:from>
    <xdr:to>
      <xdr:col>20</xdr:col>
      <xdr:colOff>251460</xdr:colOff>
      <xdr:row>27</xdr:row>
      <xdr:rowOff>53340</xdr:rowOff>
    </xdr:to>
    <xdr:grpSp>
      <xdr:nvGrpSpPr>
        <xdr:cNvPr id="2" name="Group 1">
          <a:extLst>
            <a:ext uri="{FF2B5EF4-FFF2-40B4-BE49-F238E27FC236}">
              <a16:creationId xmlns:a16="http://schemas.microsoft.com/office/drawing/2014/main" id="{2DCEC3B7-51D2-4CD5-A503-43E325529F33}"/>
            </a:ext>
          </a:extLst>
        </xdr:cNvPr>
        <xdr:cNvGrpSpPr/>
      </xdr:nvGrpSpPr>
      <xdr:grpSpPr>
        <a:xfrm>
          <a:off x="3345180" y="361950"/>
          <a:ext cx="10126980" cy="4834890"/>
          <a:chOff x="3200400" y="354330"/>
          <a:chExt cx="10149840" cy="4636770"/>
        </a:xfrm>
      </xdr:grpSpPr>
      <xdr:graphicFrame macro="">
        <xdr:nvGraphicFramePr>
          <xdr:cNvPr id="3" name="Chart 2">
            <a:extLst>
              <a:ext uri="{FF2B5EF4-FFF2-40B4-BE49-F238E27FC236}">
                <a16:creationId xmlns:a16="http://schemas.microsoft.com/office/drawing/2014/main" id="{3C4FD25A-66FC-4E8C-92E4-A397DE8F198C}"/>
              </a:ext>
            </a:extLst>
          </xdr:cNvPr>
          <xdr:cNvGraphicFramePr/>
        </xdr:nvGraphicFramePr>
        <xdr:xfrm>
          <a:off x="3200400" y="354330"/>
          <a:ext cx="10149840" cy="4636770"/>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mc:Choice xmlns:a14="http://schemas.microsoft.com/office/drawing/2010/main" Requires="a14">
          <xdr:graphicFrame macro="">
            <xdr:nvGraphicFramePr>
              <xdr:cNvPr id="4" name="Year 8">
                <a:extLst>
                  <a:ext uri="{FF2B5EF4-FFF2-40B4-BE49-F238E27FC236}">
                    <a16:creationId xmlns:a16="http://schemas.microsoft.com/office/drawing/2014/main" id="{56E2A35F-F8C0-4B48-AB3D-66D4F7C67C54}"/>
                  </a:ext>
                </a:extLst>
              </xdr:cNvPr>
              <xdr:cNvGraphicFramePr/>
            </xdr:nvGraphicFramePr>
            <xdr:xfrm>
              <a:off x="12283440" y="480060"/>
              <a:ext cx="1051560" cy="716280"/>
            </xdr:xfrm>
            <a:graphic>
              <a:graphicData uri="http://schemas.microsoft.com/office/drawing/2010/slicer">
                <sle:slicer xmlns:sle="http://schemas.microsoft.com/office/drawing/2010/slicer" name="Year 8"/>
              </a:graphicData>
            </a:graphic>
          </xdr:graphicFrame>
        </mc:Choice>
        <mc:Fallback>
          <xdr:sp macro="" textlink="">
            <xdr:nvSpPr>
              <xdr:cNvPr id="0" name=""/>
              <xdr:cNvSpPr>
                <a:spLocks noTextEdit="1"/>
              </xdr:cNvSpPr>
            </xdr:nvSpPr>
            <xdr:spPr>
              <a:xfrm>
                <a:off x="12407763" y="493052"/>
                <a:ext cx="1049192" cy="7468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327660</xdr:colOff>
      <xdr:row>1</xdr:row>
      <xdr:rowOff>179070</xdr:rowOff>
    </xdr:from>
    <xdr:to>
      <xdr:col>11</xdr:col>
      <xdr:colOff>342900</xdr:colOff>
      <xdr:row>16</xdr:row>
      <xdr:rowOff>179070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251460</xdr:colOff>
      <xdr:row>2</xdr:row>
      <xdr:rowOff>3810</xdr:rowOff>
    </xdr:from>
    <xdr:to>
      <xdr:col>17</xdr:col>
      <xdr:colOff>160020</xdr:colOff>
      <xdr:row>19</xdr:row>
      <xdr:rowOff>3810</xdr:rowOff>
    </xdr:to>
    <xdr:grpSp>
      <xdr:nvGrpSpPr>
        <xdr:cNvPr id="2" name="Group 1">
          <a:extLst>
            <a:ext uri="{FF2B5EF4-FFF2-40B4-BE49-F238E27FC236}">
              <a16:creationId xmlns:a16="http://schemas.microsoft.com/office/drawing/2014/main" id="{00000000-0008-0000-0600-000002000000}"/>
            </a:ext>
          </a:extLst>
        </xdr:cNvPr>
        <xdr:cNvGrpSpPr/>
      </xdr:nvGrpSpPr>
      <xdr:grpSpPr>
        <a:xfrm>
          <a:off x="7090410" y="384810"/>
          <a:ext cx="6614160" cy="3238500"/>
          <a:chOff x="7124700" y="4583430"/>
          <a:chExt cx="6614160" cy="2743200"/>
        </a:xfrm>
      </xdr:grpSpPr>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7124700" y="4583430"/>
          <a:ext cx="6614160" cy="2743200"/>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xmlns:a14="http://schemas.microsoft.com/office/drawing/2010/main">
        <mc:Choice Requires="a14">
          <xdr:graphicFrame macro="">
            <xdr:nvGraphicFramePr>
              <xdr:cNvPr id="4" name="State">
                <a:extLst>
                  <a:ext uri="{FF2B5EF4-FFF2-40B4-BE49-F238E27FC236}">
                    <a16:creationId xmlns:a16="http://schemas.microsoft.com/office/drawing/2014/main" id="{00000000-0008-0000-0600-000004000000}"/>
                  </a:ext>
                </a:extLst>
              </xdr:cNvPr>
              <xdr:cNvGraphicFramePr/>
            </xdr:nvGraphicFramePr>
            <xdr:xfrm>
              <a:off x="12641580" y="4831081"/>
              <a:ext cx="990600" cy="380999"/>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2801600" y="650241"/>
                <a:ext cx="990600" cy="431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6</xdr:col>
      <xdr:colOff>236220</xdr:colOff>
      <xdr:row>28</xdr:row>
      <xdr:rowOff>179070</xdr:rowOff>
    </xdr:from>
    <xdr:to>
      <xdr:col>17</xdr:col>
      <xdr:colOff>7620</xdr:colOff>
      <xdr:row>43</xdr:row>
      <xdr:rowOff>179070</xdr:rowOff>
    </xdr:to>
    <xdr:graphicFrame macro="">
      <xdr:nvGraphicFramePr>
        <xdr:cNvPr id="5" name="Chart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228600</xdr:colOff>
      <xdr:row>6</xdr:row>
      <xdr:rowOff>87630</xdr:rowOff>
    </xdr:from>
    <xdr:to>
      <xdr:col>12</xdr:col>
      <xdr:colOff>190500</xdr:colOff>
      <xdr:row>21</xdr:row>
      <xdr:rowOff>160020</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9</xdr:col>
      <xdr:colOff>295275</xdr:colOff>
      <xdr:row>2</xdr:row>
      <xdr:rowOff>38100</xdr:rowOff>
    </xdr:from>
    <xdr:to>
      <xdr:col>16</xdr:col>
      <xdr:colOff>600075</xdr:colOff>
      <xdr:row>16</xdr:row>
      <xdr:rowOff>114300</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23812</xdr:colOff>
      <xdr:row>6</xdr:row>
      <xdr:rowOff>161925</xdr:rowOff>
    </xdr:from>
    <xdr:to>
      <xdr:col>8</xdr:col>
      <xdr:colOff>304800</xdr:colOff>
      <xdr:row>19</xdr:row>
      <xdr:rowOff>47625</xdr:rowOff>
    </xdr:to>
    <xdr:graphicFrame macro="">
      <xdr:nvGraphicFramePr>
        <xdr:cNvPr id="3" name="Chart 2">
          <a:extLst>
            <a:ext uri="{FF2B5EF4-FFF2-40B4-BE49-F238E27FC236}">
              <a16:creationId xmlns:a16="http://schemas.microsoft.com/office/drawing/2014/main" id="{00000000-0008-0000-0A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2" Type="http://schemas.openxmlformats.org/officeDocument/2006/relationships/externalLinkPath" Target="file:///C:\project\Telak's%20Analysis.xlsx" TargetMode="External"/><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2" Type="http://schemas.openxmlformats.org/officeDocument/2006/relationships/externalLinkPath" Target="file:///C:\project\Telak's%20Analysis.xlsx" TargetMode="External"/><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2" Type="http://schemas.openxmlformats.org/officeDocument/2006/relationships/externalLinkPath" Target="file:///C:\project\Telak's%20Analysis.xlsx" TargetMode="External"/><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2" Type="http://schemas.openxmlformats.org/officeDocument/2006/relationships/externalLinkPath" Target="file:///C:\project\Telak's%20Analysis.xlsx" TargetMode="External"/><Relationship Id="rId1" Type="http://schemas.openxmlformats.org/officeDocument/2006/relationships/pivotCacheRecords" Target="pivotCacheRecords8.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ges" refreshedDate="44815.680389814814" createdVersion="6" refreshedVersion="6" minRefreshableVersion="3" recordCount="705" xr:uid="{6882C3D7-372B-43AC-A2A1-80142577E84C}">
  <cacheSource type="worksheet">
    <worksheetSource ref="A1:P706" sheet="Month_with_state"/>
  </cacheSource>
  <cacheFields count="16">
    <cacheField name="state" numFmtId="0">
      <sharedItems count="36">
        <s v="Andaman and Nicobar Islands"/>
        <s v="Andhra Pradesh"/>
        <s v="Arunachal Pradesh"/>
        <s v="Assam"/>
        <s v="Bihar"/>
        <s v="Chandigarh"/>
        <s v="Chhattisgarh"/>
        <s v="Delhi"/>
        <s v="Dadra and Nagar Haveli and Daman and Diu"/>
        <s v="Goa"/>
        <s v="Gujarat"/>
        <s v="Himachal Pradesh"/>
        <s v="Haryana"/>
        <s v="Jharkhand"/>
        <s v="Jammu and Kashmir"/>
        <s v="Karnataka"/>
        <s v="Kerala"/>
        <s v="Ladakh"/>
        <s v="Lakshadweep"/>
        <s v="Maharashtra"/>
        <s v="Meghalaya"/>
        <s v="Manipur"/>
        <s v="Madhya Pradesh"/>
        <s v="Mizoram"/>
        <s v="Nagaland"/>
        <s v="Odisha"/>
        <s v="Punjab"/>
        <s v="Puducherry"/>
        <s v="Rajasthan"/>
        <s v="Sikkim"/>
        <s v="Telangana"/>
        <s v="Tamil Nadu"/>
        <s v="Tripura"/>
        <s v="Uttar Pradesh"/>
        <s v="Uttarakhand"/>
        <s v="West Bengal"/>
      </sharedItems>
    </cacheField>
    <cacheField name="state_short" numFmtId="0">
      <sharedItems count="36">
        <s v="AN"/>
        <s v="AP"/>
        <s v="AR"/>
        <s v="AS"/>
        <s v="BR"/>
        <s v="CH"/>
        <s v="CT"/>
        <s v="DL"/>
        <s v="DN"/>
        <s v="GA"/>
        <s v="GJ"/>
        <s v="HP"/>
        <s v="HR"/>
        <s v="JH"/>
        <s v="JK"/>
        <s v="KA"/>
        <s v="KL"/>
        <s v="LA"/>
        <s v="LD"/>
        <s v="MH"/>
        <s v="ML"/>
        <s v="MN"/>
        <s v="MP"/>
        <s v="MZ"/>
        <s v="NL"/>
        <s v="OR"/>
        <s v="PB"/>
        <s v="PY"/>
        <s v="RJ"/>
        <s v="SK"/>
        <s v="TG"/>
        <s v="TN"/>
        <s v="TR"/>
        <s v="UP"/>
        <s v="UT"/>
        <s v="WB"/>
      </sharedItems>
    </cacheField>
    <cacheField name="state_total_population" numFmtId="0">
      <sharedItems containsSemiMixedTypes="0" containsString="0" containsNumber="1" containsInteger="1" minValue="68000" maxValue="224979000"/>
    </cacheField>
    <cacheField name="month_name" numFmtId="0">
      <sharedItems count="12">
        <s v="March"/>
        <s v="April"/>
        <s v="May"/>
        <s v="June"/>
        <s v="July"/>
        <s v="August"/>
        <s v="September"/>
        <s v="October"/>
        <s v="November"/>
        <s v="December"/>
        <s v="January"/>
        <s v="February"/>
      </sharedItems>
    </cacheField>
    <cacheField name="year_name" numFmtId="0">
      <sharedItems containsSemiMixedTypes="0" containsString="0" containsNumber="1" containsInteger="1" minValue="2020" maxValue="2021" count="2">
        <n v="2020"/>
        <n v="2021"/>
      </sharedItems>
    </cacheField>
    <cacheField name="confirmed" numFmtId="0">
      <sharedItems containsSemiMixedTypes="0" containsString="0" containsNumber="1" containsInteger="1" minValue="0" maxValue="1789492"/>
    </cacheField>
    <cacheField name="deceased" numFmtId="0">
      <sharedItems containsSemiMixedTypes="0" containsString="0" containsNumber="1" containsInteger="1" minValue="0" maxValue="26601"/>
    </cacheField>
    <cacheField name="tested" numFmtId="0">
      <sharedItems containsSemiMixedTypes="0" containsString="0" containsNumber="1" containsInteger="1" minValue="0" maxValue="8611359"/>
    </cacheField>
    <cacheField name="recovered" numFmtId="0">
      <sharedItems containsSemiMixedTypes="0" containsString="0" containsNumber="1" containsInteger="1" minValue="0" maxValue="1526394"/>
    </cacheField>
    <cacheField name="vaccinated_1" numFmtId="0">
      <sharedItems containsSemiMixedTypes="0" containsString="0" containsNumber="1" containsInteger="1" minValue="0" maxValue="24698514"/>
    </cacheField>
    <cacheField name="vaccinated_2" numFmtId="0">
      <sharedItems containsSemiMixedTypes="0" containsString="0" containsNumber="1" containsInteger="1" minValue="0" maxValue="11975342"/>
    </cacheField>
    <cacheField name="Population_Effected_%" numFmtId="0">
      <sharedItems containsSemiMixedTypes="0" containsString="0" containsNumber="1" minValue="0.61" maxValue="15.24"/>
    </cacheField>
    <cacheField name="Recovery_%" numFmtId="0">
      <sharedItems containsSemiMixedTypes="0" containsString="0" containsNumber="1" minValue="93.91" maxValue="99.65"/>
    </cacheField>
    <cacheField name="Death_%" numFmtId="0">
      <sharedItems containsSemiMixedTypes="0" containsString="0" containsNumber="1" minValue="0.04" maxValue="2.75"/>
    </cacheField>
    <cacheField name="Vaccinated1_%" numFmtId="0">
      <sharedItems containsSemiMixedTypes="0" containsString="0" containsNumber="1" minValue="33" maxValue="81.98"/>
    </cacheField>
    <cacheField name=" Vaccinated2_%" numFmtId="0">
      <sharedItems containsSemiMixedTypes="0" containsString="0" containsNumber="1" minValue="14.53" maxValue="68"/>
    </cacheField>
  </cacheFields>
  <extLst>
    <ext xmlns:x14="http://schemas.microsoft.com/office/spreadsheetml/2009/9/main" uri="{725AE2AE-9491-48be-B2B4-4EB974FC3084}">
      <x14:pivotCacheDefinition pivotCacheId="75847380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ges" refreshedDate="44815.680399999997" createdVersion="6" refreshedVersion="6" minRefreshableVersion="3" recordCount="36" xr:uid="{020041F1-5C78-4B60-8A15-CDDBFDF3C9B8}">
  <cacheSource type="worksheet">
    <worksheetSource ref="A1:N37" sheet="state total"/>
  </cacheSource>
  <cacheFields count="14">
    <cacheField name="state_name" numFmtId="0">
      <sharedItems count="36">
        <s v="Andaman and Nicobar Islands"/>
        <s v="Andhra Pradesh"/>
        <s v="Arunachal Pradesh"/>
        <s v="Assam"/>
        <s v="Bihar"/>
        <s v="Chandigarh"/>
        <s v="Chhattisgarh"/>
        <s v="Delhi"/>
        <s v="Dadra and Nagar Haveli and Daman and Diu"/>
        <s v="Goa"/>
        <s v="Gujarat"/>
        <s v="Himachal Pradesh"/>
        <s v="Haryana"/>
        <s v="Jharkhand"/>
        <s v="Jammu and Kashmir"/>
        <s v="Karnataka"/>
        <s v="Kerala"/>
        <s v="Ladakh"/>
        <s v="Lakshadweep"/>
        <s v="Maharashtra"/>
        <s v="Meghalaya"/>
        <s v="Manipur"/>
        <s v="Madhya Pradesh"/>
        <s v="Mizoram"/>
        <s v="Nagaland"/>
        <s v="Odisha"/>
        <s v="Punjab"/>
        <s v="Puducherry"/>
        <s v="Rajasthan"/>
        <s v="Sikkim"/>
        <s v="Telangana"/>
        <s v="Tamil Nadu"/>
        <s v="Tripura"/>
        <s v="Uttar Pradesh"/>
        <s v="Uttarakhand"/>
        <s v="West Bengal"/>
      </sharedItems>
    </cacheField>
    <cacheField name="state_short" numFmtId="0">
      <sharedItems/>
    </cacheField>
    <cacheField name="Population" numFmtId="0">
      <sharedItems containsSemiMixedTypes="0" containsString="0" containsNumber="1" containsInteger="1" minValue="68000" maxValue="224979000"/>
    </cacheField>
    <cacheField name="Confirmed" numFmtId="0">
      <sharedItems containsSemiMixedTypes="0" containsString="0" containsNumber="1" containsInteger="1" minValue="7651" maxValue="6611078"/>
    </cacheField>
    <cacheField name="Deceased" numFmtId="0">
      <sharedItems containsSemiMixedTypes="0" containsString="0" containsNumber="1" containsInteger="1" minValue="4" maxValue="140216"/>
    </cacheField>
    <cacheField name="Recovered" numFmtId="0">
      <sharedItems containsSemiMixedTypes="0" containsString="0" containsNumber="1" containsInteger="1" minValue="7518" maxValue="6450585"/>
    </cacheField>
    <cacheField name="Tested" numFmtId="0">
      <sharedItems containsSemiMixedTypes="0" containsString="0" containsNumber="1" containsInteger="1" minValue="72410" maxValue="83635222"/>
    </cacheField>
    <cacheField name="Vaccinated1" numFmtId="0">
      <sharedItems containsSemiMixedTypes="0" containsString="0" containsNumber="1" containsInteger="1" minValue="55129" maxValue="98178865"/>
    </cacheField>
    <cacheField name="Vaccinated2" numFmtId="0">
      <sharedItems containsSemiMixedTypes="0" containsString="0" containsNumber="1" containsInteger="1" minValue="45951" maxValue="32681895"/>
    </cacheField>
    <cacheField name="Population Effected %" numFmtId="0">
      <sharedItems containsSemiMixedTypes="0" containsString="0" containsNumber="1" minValue="0.61" maxValue="15.24"/>
    </cacheField>
    <cacheField name="Recovery %" numFmtId="0">
      <sharedItems containsSemiMixedTypes="0" containsString="0" containsNumber="1" minValue="93.91" maxValue="99.65"/>
    </cacheField>
    <cacheField name="Death %" numFmtId="0">
      <sharedItems containsSemiMixedTypes="0" containsString="0" containsNumber="1" minValue="0.04" maxValue="2.75"/>
    </cacheField>
    <cacheField name="% of Population Vaccinated1" numFmtId="0">
      <sharedItems containsSemiMixedTypes="0" containsString="0" containsNumber="1" minValue="33" maxValue="81.98"/>
    </cacheField>
    <cacheField name="% of Population Fully Vaccinated" numFmtId="0">
      <sharedItems containsSemiMixedTypes="0" containsString="0" containsNumber="1" minValue="14.53" maxValue="6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ges" refreshedDate="44815.686521064817" createdVersion="6" refreshedVersion="6" minRefreshableVersion="3" recordCount="4" xr:uid="{66A6837D-4BD3-4402-91B5-58534F2CD3A5}">
  <cacheSource type="worksheet">
    <worksheetSource ref="A1:H5" sheet="Death %"/>
  </cacheSource>
  <cacheFields count="8">
    <cacheField name="Category" numFmtId="0">
      <sharedItems count="4">
        <s v="Category A"/>
        <s v="Category B"/>
        <s v="Category C"/>
        <s v="Category D"/>
      </sharedItems>
    </cacheField>
    <cacheField name="Avg_Population" numFmtId="0">
      <sharedItems containsSemiMixedTypes="0" containsString="0" containsNumber="1" containsInteger="1" minValue="1701378" maxValue="5322180"/>
    </cacheField>
    <cacheField name="Avg_Confirmed" numFmtId="0">
      <sharedItems containsSemiMixedTypes="0" containsString="0" containsNumber="1" containsInteger="1" minValue="38785" maxValue="658611"/>
    </cacheField>
    <cacheField name="Avg_Recovered" numFmtId="0">
      <sharedItems containsSemiMixedTypes="0" containsString="0" containsNumber="1" containsInteger="1" minValue="38095" maxValue="646777"/>
    </cacheField>
    <cacheField name="Avg_Deaths" numFmtId="0">
      <sharedItems containsSemiMixedTypes="0" containsString="0" containsNumber="1" containsInteger="1" minValue="591" maxValue="8550"/>
    </cacheField>
    <cacheField name="Avg_Tested" numFmtId="0">
      <sharedItems containsSemiMixedTypes="0" containsString="0" containsNumber="1" containsInteger="1" minValue="79623" maxValue="3838369"/>
    </cacheField>
    <cacheField name="Avg_TestingRatio" numFmtId="0">
      <sharedItems containsSemiMixedTypes="0" containsString="0" containsNumber="1" minValue="0.04" maxValue="0.73"/>
    </cacheField>
    <cacheField name="Death %" numFmtId="0">
      <sharedItems containsSemiMixedTypes="0" containsString="0" containsNumber="1" minValue="1.1100000000000001" maxValue="1.52"/>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ges" refreshedDate="44815.691765972224" createdVersion="6" refreshedVersion="6" minRefreshableVersion="3" recordCount="108" xr:uid="{17392BB5-1F47-489D-B1CD-A3250B4DA966}">
  <cacheSource type="worksheet">
    <worksheetSource ref="A1:G109" sheet="Weekly_data"/>
  </cacheSource>
  <cacheFields count="7">
    <cacheField name="Year" numFmtId="0">
      <sharedItems containsSemiMixedTypes="0" containsString="0" containsNumber="1" containsInteger="1" minValue="2020" maxValue="2021" count="2">
        <n v="2020"/>
        <n v="2021"/>
      </sharedItems>
    </cacheField>
    <cacheField name="MonthNumber" numFmtId="0">
      <sharedItems containsSemiMixedTypes="0" containsString="0" containsNumber="1" containsInteger="1" minValue="1" maxValue="12"/>
    </cacheField>
    <cacheField name="Month_WeekNumber" numFmtId="0">
      <sharedItems count="64">
        <s v="January-Week 5"/>
        <s v="February-Week 2"/>
        <s v="February-Week 3"/>
        <s v="March-Week 1"/>
        <s v="March-Week 2"/>
        <s v="March-Week 3"/>
        <s v="March-Week 4"/>
        <s v="March-Week 5"/>
        <s v="April-Week 1"/>
        <s v="April-Week 2"/>
        <s v="April-Week 3"/>
        <s v="April-Week 4"/>
        <s v="April-Week 5"/>
        <s v="May-Week 1"/>
        <s v="May-Week 2"/>
        <s v="May-Week 3"/>
        <s v="May-Week 4"/>
        <s v="May-Week 5"/>
        <s v="May-Week 6"/>
        <s v="June-Week 1"/>
        <s v="June-Week 2"/>
        <s v="June-Week 3"/>
        <s v="June-Week 4"/>
        <s v="June-Week 5"/>
        <s v="July-Week 1"/>
        <s v="July-Week 2"/>
        <s v="July-Week 3"/>
        <s v="July-Week 4"/>
        <s v="July-Week 5"/>
        <s v="August-Week 1"/>
        <s v="August-Week 2"/>
        <s v="August-Week 3"/>
        <s v="August-Week 4"/>
        <s v="August-Week 5"/>
        <s v="August-Week 6"/>
        <s v="September-Week 1"/>
        <s v="September-Week 2"/>
        <s v="September-Week 3"/>
        <s v="September-Week 4"/>
        <s v="September-Week 5"/>
        <s v="October-Week 1"/>
        <s v="October-Week 2"/>
        <s v="October-Week 3"/>
        <s v="October-Week 4"/>
        <s v="October-Week 5"/>
        <s v="November-Week 1"/>
        <s v="November-Week 2"/>
        <s v="November-Week 3"/>
        <s v="November-Week 4"/>
        <s v="November-Week 5"/>
        <s v="December-Week 1"/>
        <s v="December-Week 2"/>
        <s v="December-Week 3"/>
        <s v="December-Week 4"/>
        <s v="December-Week 5"/>
        <s v="January-Week 1"/>
        <s v="January-Week 2"/>
        <s v="January-Week 3"/>
        <s v="January-Week 4"/>
        <s v="January-Week 6"/>
        <s v="February-Week 1"/>
        <s v="February-Week 4"/>
        <s v="February-Week 5"/>
        <s v="October-Week 6"/>
      </sharedItems>
    </cacheField>
    <cacheField name="Confirmed" numFmtId="0">
      <sharedItems containsSemiMixedTypes="0" containsString="0" containsNumber="1" containsInteger="1" minValue="0" maxValue="2746319"/>
    </cacheField>
    <cacheField name="Recovered" numFmtId="0">
      <sharedItems containsSemiMixedTypes="0" containsString="0" containsNumber="1" containsInteger="1" minValue="0" maxValue="2629616"/>
    </cacheField>
    <cacheField name="Deaths" numFmtId="0">
      <sharedItems containsSemiMixedTypes="0" containsString="0" containsNumber="1" containsInteger="1" minValue="0" maxValue="28980"/>
    </cacheField>
    <cacheField name="Tested" numFmtId="0">
      <sharedItems containsSemiMixedTypes="0" containsString="0" containsNumber="1" containsInteger="1" minValue="0" maxValue="15518753"/>
    </cacheField>
  </cacheFields>
  <extLst>
    <ext xmlns:x14="http://schemas.microsoft.com/office/spreadsheetml/2009/9/main" uri="{725AE2AE-9491-48be-B2B4-4EB974FC3084}">
      <x14:pivotCacheDefinition pivotCacheId="601718326"/>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lak Ghimire" refreshedDate="44813.997627662036" createdVersion="8" refreshedVersion="8" minRefreshableVersion="3" recordCount="108" xr:uid="{547CAEA5-B637-40DC-88B1-06AF43529A15}">
  <cacheSource type="worksheet">
    <worksheetSource ref="A1:G109" sheet="Weekly" r:id="rId2"/>
  </cacheSource>
  <cacheFields count="7">
    <cacheField name="Year" numFmtId="0">
      <sharedItems containsSemiMixedTypes="0" containsString="0" containsNumber="1" containsInteger="1" minValue="2020" maxValue="2021" count="2">
        <n v="2020"/>
        <n v="2021"/>
      </sharedItems>
    </cacheField>
    <cacheField name="MonthNumber" numFmtId="0">
      <sharedItems containsSemiMixedTypes="0" containsString="0" containsNumber="1" containsInteger="1" minValue="1" maxValue="12" count="12">
        <n v="1"/>
        <n v="2"/>
        <n v="3"/>
        <n v="4"/>
        <n v="5"/>
        <n v="6"/>
        <n v="7"/>
        <n v="8"/>
        <n v="9"/>
        <n v="10"/>
        <n v="11"/>
        <n v="12"/>
      </sharedItems>
    </cacheField>
    <cacheField name="Month_WeekNumber" numFmtId="0">
      <sharedItems count="64">
        <s v="January-Week 5"/>
        <s v="February-Week 2"/>
        <s v="February-Week 3"/>
        <s v="March-Week 1"/>
        <s v="March-Week 2"/>
        <s v="March-Week 3"/>
        <s v="March-Week 4"/>
        <s v="March-Week 5"/>
        <s v="April-Week 1"/>
        <s v="April-Week 2"/>
        <s v="April-Week 3"/>
        <s v="April-Week 4"/>
        <s v="April-Week 5"/>
        <s v="May-Week 1"/>
        <s v="May-Week 2"/>
        <s v="May-Week 3"/>
        <s v="May-Week 4"/>
        <s v="May-Week 5"/>
        <s v="May-Week 6"/>
        <s v="June-Week 1"/>
        <s v="June-Week 2"/>
        <s v="June-Week 3"/>
        <s v="June-Week 4"/>
        <s v="June-Week 5"/>
        <s v="July-Week 1"/>
        <s v="July-Week 2"/>
        <s v="July-Week 3"/>
        <s v="July-Week 4"/>
        <s v="July-Week 5"/>
        <s v="August-Week 1"/>
        <s v="August-Week 2"/>
        <s v="August-Week 3"/>
        <s v="August-Week 4"/>
        <s v="August-Week 5"/>
        <s v="August-Week 6"/>
        <s v="September-Week 1"/>
        <s v="September-Week 2"/>
        <s v="September-Week 3"/>
        <s v="September-Week 4"/>
        <s v="September-Week 5"/>
        <s v="October-Week 1"/>
        <s v="October-Week 2"/>
        <s v="October-Week 3"/>
        <s v="October-Week 4"/>
        <s v="October-Week 5"/>
        <s v="November-Week 1"/>
        <s v="November-Week 2"/>
        <s v="November-Week 3"/>
        <s v="November-Week 4"/>
        <s v="November-Week 5"/>
        <s v="December-Week 1"/>
        <s v="December-Week 2"/>
        <s v="December-Week 3"/>
        <s v="December-Week 4"/>
        <s v="December-Week 5"/>
        <s v="January-Week 1"/>
        <s v="January-Week 2"/>
        <s v="January-Week 3"/>
        <s v="January-Week 4"/>
        <s v="January-Week 6"/>
        <s v="February-Week 1"/>
        <s v="February-Week 4"/>
        <s v="February-Week 5"/>
        <s v="October-Week 6"/>
      </sharedItems>
    </cacheField>
    <cacheField name="Confirmed" numFmtId="0">
      <sharedItems containsSemiMixedTypes="0" containsString="0" containsNumber="1" containsInteger="1" minValue="0" maxValue="2746319"/>
    </cacheField>
    <cacheField name="Recovered" numFmtId="0">
      <sharedItems containsSemiMixedTypes="0" containsString="0" containsNumber="1" containsInteger="1" minValue="0" maxValue="2629616"/>
    </cacheField>
    <cacheField name="Deaths" numFmtId="0">
      <sharedItems containsSemiMixedTypes="0" containsString="0" containsNumber="1" containsInteger="1" minValue="0" maxValue="28980"/>
    </cacheField>
    <cacheField name="Tested" numFmtId="0">
      <sharedItems containsSemiMixedTypes="0" containsString="0" containsNumber="1" containsInteger="1" minValue="0" maxValue="15518753"/>
    </cacheField>
  </cacheFields>
  <extLst>
    <ext xmlns:x14="http://schemas.microsoft.com/office/spreadsheetml/2009/9/main" uri="{725AE2AE-9491-48be-B2B4-4EB974FC3084}">
      <x14:pivotCacheDefinition pivotCacheId="170218239"/>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lak Ghimire" refreshedDate="44813.70336053241" createdVersion="8" refreshedVersion="8" minRefreshableVersion="3" recordCount="4" xr:uid="{DC012F36-2311-48F5-8122-2A70DBAE86B3}">
  <cacheSource type="worksheet">
    <worksheetSource ref="A1:H5" sheet="Death %" r:id="rId2"/>
  </cacheSource>
  <cacheFields count="8">
    <cacheField name="Category" numFmtId="0">
      <sharedItems count="4">
        <s v="Category A"/>
        <s v="Category B"/>
        <s v="Category C"/>
        <s v="Category D"/>
      </sharedItems>
    </cacheField>
    <cacheField name="Avg_Population" numFmtId="0">
      <sharedItems containsSemiMixedTypes="0" containsString="0" containsNumber="1" containsInteger="1" minValue="1925599" maxValue="5322180"/>
    </cacheField>
    <cacheField name="Avg_Confirmed" numFmtId="0">
      <sharedItems containsSemiMixedTypes="0" containsString="0" containsNumber="1" containsInteger="1" minValue="35304" maxValue="658611"/>
    </cacheField>
    <cacheField name="Avg_Recovered" numFmtId="0">
      <sharedItems containsSemiMixedTypes="0" containsString="0" containsNumber="1" containsInteger="1" minValue="34660" maxValue="646777"/>
    </cacheField>
    <cacheField name="Avg_Deaths" numFmtId="0">
      <sharedItems containsSemiMixedTypes="0" containsString="0" containsNumber="1" containsInteger="1" minValue="560" maxValue="8550"/>
    </cacheField>
    <cacheField name="Avg_Tested" numFmtId="0">
      <sharedItems containsSemiMixedTypes="0" containsString="0" containsNumber="1" containsInteger="1" minValue="149691" maxValue="3838369"/>
    </cacheField>
    <cacheField name="Avg_TestingRatio" numFmtId="0">
      <sharedItems containsSemiMixedTypes="0" containsString="0" containsNumber="1" minValue="0.08" maxValue="0.73"/>
    </cacheField>
    <cacheField name="% of death" numFmtId="0">
      <sharedItems containsSemiMixedTypes="0" containsString="0" containsNumber="1" minValue="1.1100000000000001" maxValue="1.59"/>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lak Ghimire" refreshedDate="44815.454333217589" createdVersion="8" refreshedVersion="8" minRefreshableVersion="3" recordCount="36" xr:uid="{CC0B0F37-A74C-4863-8267-8A04FB9BF3D5}">
  <cacheSource type="worksheet">
    <worksheetSource ref="A1:M37" sheet="State Analysis" r:id="rId2"/>
  </cacheSource>
  <cacheFields count="13">
    <cacheField name="State" numFmtId="0">
      <sharedItems count="36">
        <s v="AN"/>
        <s v="AP"/>
        <s v="AR"/>
        <s v="AS"/>
        <s v="BR"/>
        <s v="CH"/>
        <s v="CT"/>
        <s v="DL"/>
        <s v="DN"/>
        <s v="GA"/>
        <s v="GJ"/>
        <s v="HP"/>
        <s v="HR"/>
        <s v="JH"/>
        <s v="JK"/>
        <s v="KA"/>
        <s v="KL"/>
        <s v="LA"/>
        <s v="LD"/>
        <s v="MH"/>
        <s v="ML"/>
        <s v="MN"/>
        <s v="MP"/>
        <s v="MZ"/>
        <s v="NL"/>
        <s v="OR"/>
        <s v="PB"/>
        <s v="PY"/>
        <s v="RJ"/>
        <s v="SK"/>
        <s v="TG"/>
        <s v="TN"/>
        <s v="TR"/>
        <s v="UP"/>
        <s v="UT"/>
        <s v="WB"/>
      </sharedItems>
    </cacheField>
    <cacheField name="Population" numFmtId="0">
      <sharedItems containsSemiMixedTypes="0" containsString="0" containsNumber="1" containsInteger="1" minValue="68000" maxValue="224979000"/>
    </cacheField>
    <cacheField name="Confirmed" numFmtId="0">
      <sharedItems containsSemiMixedTypes="0" containsString="0" containsNumber="1" containsInteger="1" minValue="7651" maxValue="6611078"/>
    </cacheField>
    <cacheField name="Deceased" numFmtId="0">
      <sharedItems containsSemiMixedTypes="0" containsString="0" containsNumber="1" containsInteger="1" minValue="4" maxValue="140216"/>
    </cacheField>
    <cacheField name="Recovered" numFmtId="0">
      <sharedItems containsSemiMixedTypes="0" containsString="0" containsNumber="1" containsInteger="1" minValue="7518" maxValue="6450585"/>
    </cacheField>
    <cacheField name="Tested" numFmtId="0">
      <sharedItems containsSemiMixedTypes="0" containsString="0" containsNumber="1" containsInteger="1" minValue="72410" maxValue="83635222"/>
    </cacheField>
    <cacheField name="Vaccinated1" numFmtId="0">
      <sharedItems containsSemiMixedTypes="0" containsString="0" containsNumber="1" containsInteger="1" minValue="55129" maxValue="98178865"/>
    </cacheField>
    <cacheField name="Vaccinated2" numFmtId="0">
      <sharedItems containsSemiMixedTypes="0" containsString="0" containsNumber="1" containsInteger="1" minValue="45951" maxValue="32681895"/>
    </cacheField>
    <cacheField name="Population Effected %" numFmtId="0">
      <sharedItems containsSemiMixedTypes="0" containsString="0" containsNumber="1" minValue="0.61" maxValue="15.24"/>
    </cacheField>
    <cacheField name="Recovery %" numFmtId="0">
      <sharedItems containsSemiMixedTypes="0" containsString="0" containsNumber="1" minValue="93.91" maxValue="99.65"/>
    </cacheField>
    <cacheField name="Death %" numFmtId="0">
      <sharedItems containsSemiMixedTypes="0" containsString="0" containsNumber="1" minValue="0.04" maxValue="2.75"/>
    </cacheField>
    <cacheField name="% of Population Vaccinated1" numFmtId="0">
      <sharedItems containsSemiMixedTypes="0" containsString="0" containsNumber="1" minValue="33" maxValue="81.98"/>
    </cacheField>
    <cacheField name="% of Population Fully Vaccinated" numFmtId="0">
      <sharedItems containsSemiMixedTypes="0" containsString="0" containsNumber="1" minValue="14.53" maxValue="68"/>
    </cacheField>
  </cacheFields>
  <extLst>
    <ext xmlns:x14="http://schemas.microsoft.com/office/spreadsheetml/2009/9/main" uri="{725AE2AE-9491-48be-B2B4-4EB974FC3084}">
      <x14:pivotCacheDefinition pivotCacheId="1183926625"/>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lak Ghimire" refreshedDate="44815.34859652778" createdVersion="8" refreshedVersion="8" minRefreshableVersion="3" recordCount="36" xr:uid="{855B26F8-2E61-40FA-BAE0-58BFC3AEF977}">
  <cacheSource type="worksheet">
    <worksheetSource ref="A1:D37" sheet="Delta7 Analysis" r:id="rId2"/>
  </cacheSource>
  <cacheFields count="4">
    <cacheField name="State" numFmtId="0">
      <sharedItems count="36">
        <s v="Andaman and Nicobar Islands"/>
        <s v="Andhra Pradesh"/>
        <s v="Arunachal Pradesh"/>
        <s v="Assam"/>
        <s v="Bihar"/>
        <s v="Chandigarh"/>
        <s v="Chhattisgarh"/>
        <s v="Delhi"/>
        <s v="Dadra and Nagar Haveli and Daman and Diu"/>
        <s v="Goa"/>
        <s v="Gujarat"/>
        <s v="Himachal Pradesh"/>
        <s v="Haryana"/>
        <s v="Jharkhand"/>
        <s v="Jammu and Kashmir"/>
        <s v="Karnataka"/>
        <s v="Kerala"/>
        <s v="Ladakh"/>
        <s v="Lakshadweep"/>
        <s v="Maharashtra"/>
        <s v="Meghalaya"/>
        <s v="Manipur"/>
        <s v="Madhya Pradesh"/>
        <s v="Mizoram"/>
        <s v="Nagaland"/>
        <s v="Odisha"/>
        <s v="Punjab"/>
        <s v="Puducherry"/>
        <s v="Rajasthan"/>
        <s v="Sikkim"/>
        <s v="Telangana"/>
        <s v="Tamil Nadu"/>
        <s v="Tripura"/>
        <s v="Uttar Pradesh"/>
        <s v="Uttarakhand"/>
        <s v="West Bengal"/>
      </sharedItems>
    </cacheField>
    <cacheField name="State_short" numFmtId="0">
      <sharedItems count="36">
        <s v="AN"/>
        <s v="AP"/>
        <s v="AR"/>
        <s v="AS"/>
        <s v="BR"/>
        <s v="CH"/>
        <s v="CT"/>
        <s v="DL"/>
        <s v="DN"/>
        <s v="GA"/>
        <s v="GJ"/>
        <s v="HP"/>
        <s v="HR"/>
        <s v="JH"/>
        <s v="JK"/>
        <s v="KA"/>
        <s v="KL"/>
        <s v="LA"/>
        <s v="LD"/>
        <s v="MH"/>
        <s v="ML"/>
        <s v="MN"/>
        <s v="MP"/>
        <s v="MZ"/>
        <s v="NL"/>
        <s v="OR"/>
        <s v="PB"/>
        <s v="PY"/>
        <s v="RJ"/>
        <s v="SK"/>
        <s v="TG"/>
        <s v="TN"/>
        <s v="TR"/>
        <s v="UP"/>
        <s v="UT"/>
        <s v="WB"/>
      </sharedItems>
    </cacheField>
    <cacheField name="Delta7 Confirmed" numFmtId="0">
      <sharedItems containsSemiMixedTypes="0" containsString="0" containsNumber="1" containsInteger="1" minValue="0" maxValue="53326"/>
    </cacheField>
    <cacheField name="Fully Vaccinated" numFmtId="0">
      <sharedItems containsSemiMixedTypes="0" containsString="0" containsNumber="1" containsInteger="1" minValue="796" maxValue="313082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5">
  <r>
    <x v="0"/>
    <x v="0"/>
    <n v="397000"/>
    <x v="0"/>
    <x v="0"/>
    <n v="10"/>
    <n v="0"/>
    <n v="0"/>
    <n v="0"/>
    <n v="0"/>
    <n v="0"/>
    <n v="1.93"/>
    <n v="98.26"/>
    <n v="1.69"/>
    <n v="74.06"/>
    <n v="50.42"/>
  </r>
  <r>
    <x v="0"/>
    <x v="0"/>
    <n v="397000"/>
    <x v="1"/>
    <x v="0"/>
    <n v="23"/>
    <n v="0"/>
    <n v="2848"/>
    <n v="16"/>
    <n v="0"/>
    <n v="0"/>
    <n v="1.93"/>
    <n v="98.26"/>
    <n v="1.69"/>
    <n v="74.06"/>
    <n v="50.42"/>
  </r>
  <r>
    <x v="0"/>
    <x v="0"/>
    <n v="397000"/>
    <x v="2"/>
    <x v="0"/>
    <n v="0"/>
    <n v="0"/>
    <n v="4858"/>
    <n v="17"/>
    <n v="0"/>
    <n v="0"/>
    <n v="1.93"/>
    <n v="98.26"/>
    <n v="1.69"/>
    <n v="74.06"/>
    <n v="50.42"/>
  </r>
  <r>
    <x v="0"/>
    <x v="0"/>
    <n v="397000"/>
    <x v="3"/>
    <x v="0"/>
    <n v="64"/>
    <n v="0"/>
    <n v="8003"/>
    <n v="12"/>
    <n v="0"/>
    <n v="0"/>
    <n v="1.93"/>
    <n v="98.26"/>
    <n v="1.69"/>
    <n v="74.06"/>
    <n v="50.42"/>
  </r>
  <r>
    <x v="0"/>
    <x v="0"/>
    <n v="397000"/>
    <x v="4"/>
    <x v="0"/>
    <n v="451"/>
    <n v="5"/>
    <n v="8329"/>
    <n v="169"/>
    <n v="0"/>
    <n v="0"/>
    <n v="1.93"/>
    <n v="98.26"/>
    <n v="1.69"/>
    <n v="74.06"/>
    <n v="50.42"/>
  </r>
  <r>
    <x v="0"/>
    <x v="0"/>
    <n v="397000"/>
    <x v="5"/>
    <x v="0"/>
    <n v="2584"/>
    <n v="41"/>
    <n v="9447"/>
    <n v="2433"/>
    <n v="0"/>
    <n v="0"/>
    <n v="1.93"/>
    <n v="98.26"/>
    <n v="1.69"/>
    <n v="74.06"/>
    <n v="50.42"/>
  </r>
  <r>
    <x v="0"/>
    <x v="0"/>
    <n v="397000"/>
    <x v="6"/>
    <x v="0"/>
    <n v="703"/>
    <n v="7"/>
    <n v="25278"/>
    <n v="961"/>
    <n v="0"/>
    <n v="0"/>
    <n v="1.93"/>
    <n v="98.26"/>
    <n v="1.69"/>
    <n v="74.06"/>
    <n v="50.42"/>
  </r>
  <r>
    <x v="0"/>
    <x v="0"/>
    <n v="397000"/>
    <x v="7"/>
    <x v="0"/>
    <n v="497"/>
    <n v="6"/>
    <n v="29690"/>
    <n v="492"/>
    <n v="0"/>
    <n v="0"/>
    <n v="1.93"/>
    <n v="98.26"/>
    <n v="1.69"/>
    <n v="74.06"/>
    <n v="50.42"/>
  </r>
  <r>
    <x v="0"/>
    <x v="0"/>
    <n v="397000"/>
    <x v="8"/>
    <x v="0"/>
    <n v="378"/>
    <n v="2"/>
    <n v="40936"/>
    <n v="450"/>
    <n v="0"/>
    <n v="0"/>
    <n v="1.93"/>
    <n v="98.26"/>
    <n v="1.69"/>
    <n v="74.06"/>
    <n v="50.42"/>
  </r>
  <r>
    <x v="0"/>
    <x v="0"/>
    <n v="397000"/>
    <x v="9"/>
    <x v="0"/>
    <n v="235"/>
    <n v="1"/>
    <n v="52251"/>
    <n v="276"/>
    <n v="0"/>
    <n v="0"/>
    <n v="1.93"/>
    <n v="98.26"/>
    <n v="1.69"/>
    <n v="74.06"/>
    <n v="50.42"/>
  </r>
  <r>
    <x v="0"/>
    <x v="0"/>
    <n v="397000"/>
    <x v="10"/>
    <x v="1"/>
    <n v="49"/>
    <n v="0"/>
    <n v="41497"/>
    <n v="102"/>
    <n v="2727"/>
    <n v="0"/>
    <n v="1.93"/>
    <n v="98.26"/>
    <n v="1.69"/>
    <n v="74.06"/>
    <n v="50.42"/>
  </r>
  <r>
    <x v="0"/>
    <x v="0"/>
    <n v="397000"/>
    <x v="11"/>
    <x v="1"/>
    <n v="26"/>
    <n v="0"/>
    <n v="45362"/>
    <n v="24"/>
    <n v="3407"/>
    <n v="2422"/>
    <n v="1.93"/>
    <n v="98.26"/>
    <n v="1.69"/>
    <n v="74.06"/>
    <n v="50.42"/>
  </r>
  <r>
    <x v="0"/>
    <x v="0"/>
    <n v="397000"/>
    <x v="0"/>
    <x v="1"/>
    <n v="63"/>
    <n v="0"/>
    <n v="51365"/>
    <n v="24"/>
    <n v="10346"/>
    <n v="3186"/>
    <n v="1.93"/>
    <n v="98.26"/>
    <n v="1.69"/>
    <n v="74.06"/>
    <n v="50.42"/>
  </r>
  <r>
    <x v="0"/>
    <x v="0"/>
    <n v="397000"/>
    <x v="1"/>
    <x v="1"/>
    <n v="866"/>
    <n v="5"/>
    <n v="51032"/>
    <n v="725"/>
    <n v="77013"/>
    <n v="5273"/>
    <n v="1.93"/>
    <n v="98.26"/>
    <n v="1.69"/>
    <n v="74.06"/>
    <n v="50.42"/>
  </r>
  <r>
    <x v="0"/>
    <x v="0"/>
    <n v="397000"/>
    <x v="2"/>
    <x v="1"/>
    <n v="1056"/>
    <n v="48"/>
    <n v="15717"/>
    <n v="1018"/>
    <n v="15591"/>
    <n v="4300"/>
    <n v="1.93"/>
    <n v="98.26"/>
    <n v="1.69"/>
    <n v="74.06"/>
    <n v="50.42"/>
  </r>
  <r>
    <x v="0"/>
    <x v="0"/>
    <n v="397000"/>
    <x v="3"/>
    <x v="1"/>
    <n v="462"/>
    <n v="13"/>
    <n v="23277"/>
    <n v="589"/>
    <n v="47386"/>
    <n v="4642"/>
    <n v="1.93"/>
    <n v="98.26"/>
    <n v="1.69"/>
    <n v="74.06"/>
    <n v="50.42"/>
  </r>
  <r>
    <x v="0"/>
    <x v="0"/>
    <n v="397000"/>
    <x v="4"/>
    <x v="1"/>
    <n v="70"/>
    <n v="1"/>
    <n v="30980"/>
    <n v="92"/>
    <n v="53226"/>
    <n v="71739"/>
    <n v="1.93"/>
    <n v="98.26"/>
    <n v="1.69"/>
    <n v="74.06"/>
    <n v="50.42"/>
  </r>
  <r>
    <x v="0"/>
    <x v="0"/>
    <n v="397000"/>
    <x v="5"/>
    <x v="1"/>
    <n v="29"/>
    <n v="0"/>
    <n v="49782"/>
    <n v="31"/>
    <n v="47799"/>
    <n v="14240"/>
    <n v="1.93"/>
    <n v="98.26"/>
    <n v="1.69"/>
    <n v="74.06"/>
    <n v="50.42"/>
  </r>
  <r>
    <x v="0"/>
    <x v="0"/>
    <n v="397000"/>
    <x v="6"/>
    <x v="1"/>
    <n v="55"/>
    <n v="0"/>
    <n v="61501"/>
    <n v="52"/>
    <n v="32233"/>
    <n v="47412"/>
    <n v="1.93"/>
    <n v="98.26"/>
    <n v="1.69"/>
    <n v="74.06"/>
    <n v="50.42"/>
  </r>
  <r>
    <x v="0"/>
    <x v="0"/>
    <n v="397000"/>
    <x v="7"/>
    <x v="1"/>
    <n v="30"/>
    <n v="0"/>
    <n v="45880"/>
    <n v="35"/>
    <n v="4273"/>
    <n v="46943"/>
    <n v="1.93"/>
    <n v="98.26"/>
    <n v="1.69"/>
    <n v="74.06"/>
    <n v="50.42"/>
  </r>
  <r>
    <x v="1"/>
    <x v="1"/>
    <n v="52221000"/>
    <x v="0"/>
    <x v="0"/>
    <n v="44"/>
    <n v="0"/>
    <n v="0"/>
    <n v="1"/>
    <n v="0"/>
    <n v="0"/>
    <n v="3.96"/>
    <n v="99.09"/>
    <n v="0.7"/>
    <n v="63.15"/>
    <n v="39.020000000000003"/>
  </r>
  <r>
    <x v="1"/>
    <x v="1"/>
    <n v="52221000"/>
    <x v="1"/>
    <x v="0"/>
    <n v="1359"/>
    <n v="31"/>
    <n v="94558"/>
    <n v="320"/>
    <n v="0"/>
    <n v="0"/>
    <n v="3.96"/>
    <n v="99.09"/>
    <n v="0.7"/>
    <n v="63.15"/>
    <n v="39.020000000000003"/>
  </r>
  <r>
    <x v="1"/>
    <x v="1"/>
    <n v="52221000"/>
    <x v="2"/>
    <x v="0"/>
    <n v="2168"/>
    <n v="31"/>
    <n v="278190"/>
    <n v="2019"/>
    <n v="0"/>
    <n v="0"/>
    <n v="3.96"/>
    <n v="99.09"/>
    <n v="0.7"/>
    <n v="63.15"/>
    <n v="39.020000000000003"/>
  </r>
  <r>
    <x v="1"/>
    <x v="1"/>
    <n v="52221000"/>
    <x v="3"/>
    <x v="0"/>
    <n v="11024"/>
    <n v="125"/>
    <n v="517442"/>
    <n v="4171"/>
    <n v="0"/>
    <n v="0"/>
    <n v="3.96"/>
    <n v="99.09"/>
    <n v="0.7"/>
    <n v="63.15"/>
    <n v="39.020000000000003"/>
  </r>
  <r>
    <x v="1"/>
    <x v="1"/>
    <n v="52221000"/>
    <x v="4"/>
    <x v="0"/>
    <n v="126338"/>
    <n v="1162"/>
    <n v="1061586"/>
    <n v="57353"/>
    <n v="0"/>
    <n v="0"/>
    <n v="3.96"/>
    <n v="99.09"/>
    <n v="0.7"/>
    <n v="63.15"/>
    <n v="39.020000000000003"/>
  </r>
  <r>
    <x v="1"/>
    <x v="1"/>
    <n v="52221000"/>
    <x v="5"/>
    <x v="0"/>
    <n v="293838"/>
    <n v="2620"/>
    <n v="1771136"/>
    <n v="266662"/>
    <n v="0"/>
    <n v="0"/>
    <n v="3.96"/>
    <n v="99.09"/>
    <n v="0.7"/>
    <n v="63.15"/>
    <n v="39.020000000000003"/>
  </r>
  <r>
    <x v="1"/>
    <x v="1"/>
    <n v="52221000"/>
    <x v="6"/>
    <x v="0"/>
    <n v="258713"/>
    <n v="1859"/>
    <n v="2083646"/>
    <n v="298685"/>
    <n v="0"/>
    <n v="0"/>
    <n v="3.96"/>
    <n v="99.09"/>
    <n v="0.7"/>
    <n v="63.15"/>
    <n v="39.020000000000003"/>
  </r>
  <r>
    <x v="1"/>
    <x v="1"/>
    <n v="52221000"/>
    <x v="7"/>
    <x v="0"/>
    <n v="129864"/>
    <n v="862"/>
    <n v="2222347"/>
    <n v="162872"/>
    <n v="0"/>
    <n v="0"/>
    <n v="3.96"/>
    <n v="99.09"/>
    <n v="0.7"/>
    <n v="63.15"/>
    <n v="39.020000000000003"/>
  </r>
  <r>
    <x v="1"/>
    <x v="1"/>
    <n v="52221000"/>
    <x v="8"/>
    <x v="0"/>
    <n v="44716"/>
    <n v="302"/>
    <n v="2028949"/>
    <n v="61149"/>
    <n v="0"/>
    <n v="0"/>
    <n v="3.96"/>
    <n v="99.09"/>
    <n v="0.7"/>
    <n v="63.15"/>
    <n v="39.020000000000003"/>
  </r>
  <r>
    <x v="1"/>
    <x v="1"/>
    <n v="52221000"/>
    <x v="9"/>
    <x v="0"/>
    <n v="14222"/>
    <n v="116"/>
    <n v="1767712"/>
    <n v="18684"/>
    <n v="0"/>
    <n v="0"/>
    <n v="3.96"/>
    <n v="99.09"/>
    <n v="0.7"/>
    <n v="63.15"/>
    <n v="39.020000000000003"/>
  </r>
  <r>
    <x v="1"/>
    <x v="1"/>
    <n v="52221000"/>
    <x v="10"/>
    <x v="1"/>
    <n v="5550"/>
    <n v="45"/>
    <n v="1312306"/>
    <n v="7489"/>
    <n v="187252"/>
    <n v="0"/>
    <n v="3.96"/>
    <n v="99.09"/>
    <n v="0.7"/>
    <n v="63.15"/>
    <n v="39.020000000000003"/>
  </r>
  <r>
    <x v="1"/>
    <x v="1"/>
    <n v="52221000"/>
    <x v="11"/>
    <x v="1"/>
    <n v="2080"/>
    <n v="16"/>
    <n v="816259"/>
    <n v="2624"/>
    <n v="342355"/>
    <n v="139337"/>
    <n v="3.96"/>
    <n v="99.09"/>
    <n v="0.7"/>
    <n v="63.15"/>
    <n v="39.020000000000003"/>
  </r>
  <r>
    <x v="1"/>
    <x v="1"/>
    <n v="52221000"/>
    <x v="0"/>
    <x v="1"/>
    <n v="12073"/>
    <n v="48"/>
    <n v="1129048"/>
    <n v="5405"/>
    <n v="1682209"/>
    <n v="254016"/>
    <n v="3.96"/>
    <n v="99.09"/>
    <n v="0.7"/>
    <n v="63.15"/>
    <n v="39.020000000000003"/>
  </r>
  <r>
    <x v="1"/>
    <x v="1"/>
    <n v="52221000"/>
    <x v="1"/>
    <x v="1"/>
    <n v="199701"/>
    <n v="775"/>
    <n v="1307181"/>
    <n v="83284"/>
    <n v="2900737"/>
    <n v="1073911"/>
    <n v="3.96"/>
    <n v="99.09"/>
    <n v="0.7"/>
    <n v="63.15"/>
    <n v="39.020000000000003"/>
  </r>
  <r>
    <x v="1"/>
    <x v="1"/>
    <n v="52221000"/>
    <x v="2"/>
    <x v="1"/>
    <n v="591395"/>
    <n v="2938"/>
    <n v="2865944"/>
    <n v="557642"/>
    <n v="2238415"/>
    <n v="1045115"/>
    <n v="3.96"/>
    <n v="99.09"/>
    <n v="0.7"/>
    <n v="63.15"/>
    <n v="39.020000000000003"/>
  </r>
  <r>
    <x v="1"/>
    <x v="1"/>
    <n v="52221000"/>
    <x v="3"/>
    <x v="1"/>
    <n v="196428"/>
    <n v="1776"/>
    <n v="2737314"/>
    <n v="310109"/>
    <n v="5237401"/>
    <n v="603822"/>
    <n v="3.96"/>
    <n v="99.09"/>
    <n v="0.7"/>
    <n v="63.15"/>
    <n v="39.020000000000003"/>
  </r>
  <r>
    <x v="1"/>
    <x v="1"/>
    <n v="52221000"/>
    <x v="4"/>
    <x v="1"/>
    <n v="76662"/>
    <n v="671"/>
    <n v="2569425"/>
    <n v="93149"/>
    <n v="3697974"/>
    <n v="2458155"/>
    <n v="3.96"/>
    <n v="99.09"/>
    <n v="0.7"/>
    <n v="63.15"/>
    <n v="39.020000000000003"/>
  </r>
  <r>
    <x v="1"/>
    <x v="1"/>
    <n v="52221000"/>
    <x v="5"/>
    <x v="1"/>
    <n v="47941"/>
    <n v="480"/>
    <n v="2066271"/>
    <n v="53948"/>
    <n v="5698762"/>
    <n v="3019979"/>
    <n v="3.96"/>
    <n v="99.09"/>
    <n v="0.7"/>
    <n v="63.15"/>
    <n v="39.020000000000003"/>
  </r>
  <r>
    <x v="1"/>
    <x v="1"/>
    <n v="52221000"/>
    <x v="6"/>
    <x v="1"/>
    <n v="36208"/>
    <n v="319"/>
    <n v="1664390"/>
    <n v="39079"/>
    <n v="5405420"/>
    <n v="5111998"/>
    <n v="3.96"/>
    <n v="99.09"/>
    <n v="0.7"/>
    <n v="63.15"/>
    <n v="39.020000000000003"/>
  </r>
  <r>
    <x v="1"/>
    <x v="1"/>
    <n v="52221000"/>
    <x v="7"/>
    <x v="1"/>
    <n v="16126"/>
    <n v="197"/>
    <n v="1225083"/>
    <n v="23077"/>
    <n v="5586444"/>
    <n v="6668848"/>
    <n v="3.96"/>
    <n v="99.09"/>
    <n v="0.7"/>
    <n v="63.15"/>
    <n v="39.020000000000003"/>
  </r>
  <r>
    <x v="2"/>
    <x v="2"/>
    <n v="1504000"/>
    <x v="1"/>
    <x v="0"/>
    <n v="1"/>
    <n v="0"/>
    <n v="694"/>
    <n v="1"/>
    <n v="0"/>
    <n v="0"/>
    <n v="3.67"/>
    <n v="99.31"/>
    <n v="0.51"/>
    <n v="51.32"/>
    <n v="35.54"/>
  </r>
  <r>
    <x v="2"/>
    <x v="2"/>
    <n v="1504000"/>
    <x v="2"/>
    <x v="0"/>
    <n v="3"/>
    <n v="0"/>
    <n v="7589"/>
    <n v="0"/>
    <n v="0"/>
    <n v="0"/>
    <n v="3.67"/>
    <n v="99.31"/>
    <n v="0.51"/>
    <n v="51.32"/>
    <n v="35.54"/>
  </r>
  <r>
    <x v="2"/>
    <x v="2"/>
    <n v="1504000"/>
    <x v="3"/>
    <x v="0"/>
    <n v="187"/>
    <n v="1"/>
    <n v="15954"/>
    <n v="61"/>
    <n v="0"/>
    <n v="0"/>
    <n v="3.67"/>
    <n v="99.31"/>
    <n v="0.51"/>
    <n v="51.32"/>
    <n v="35.54"/>
  </r>
  <r>
    <x v="2"/>
    <x v="2"/>
    <n v="1504000"/>
    <x v="4"/>
    <x v="0"/>
    <n v="1400"/>
    <n v="2"/>
    <n v="57628"/>
    <n v="856"/>
    <n v="0"/>
    <n v="0"/>
    <n v="3.67"/>
    <n v="99.31"/>
    <n v="0.51"/>
    <n v="51.32"/>
    <n v="35.54"/>
  </r>
  <r>
    <x v="2"/>
    <x v="2"/>
    <n v="1504000"/>
    <x v="5"/>
    <x v="0"/>
    <n v="2521"/>
    <n v="4"/>
    <n v="85750"/>
    <n v="1967"/>
    <n v="0"/>
    <n v="0"/>
    <n v="3.67"/>
    <n v="99.31"/>
    <n v="0.51"/>
    <n v="51.32"/>
    <n v="35.54"/>
  </r>
  <r>
    <x v="2"/>
    <x v="2"/>
    <n v="1504000"/>
    <x v="6"/>
    <x v="0"/>
    <n v="5684"/>
    <n v="9"/>
    <n v="80824"/>
    <n v="4005"/>
    <n v="0"/>
    <n v="0"/>
    <n v="3.67"/>
    <n v="99.31"/>
    <n v="0.51"/>
    <n v="51.32"/>
    <n v="35.54"/>
  </r>
  <r>
    <x v="2"/>
    <x v="2"/>
    <n v="1504000"/>
    <x v="7"/>
    <x v="0"/>
    <n v="5056"/>
    <n v="21"/>
    <n v="70040"/>
    <n v="6069"/>
    <n v="0"/>
    <n v="0"/>
    <n v="3.67"/>
    <n v="99.31"/>
    <n v="0.51"/>
    <n v="51.32"/>
    <n v="35.54"/>
  </r>
  <r>
    <x v="2"/>
    <x v="2"/>
    <n v="1504000"/>
    <x v="8"/>
    <x v="0"/>
    <n v="1430"/>
    <n v="17"/>
    <n v="40644"/>
    <n v="2452"/>
    <n v="0"/>
    <n v="0"/>
    <n v="3.67"/>
    <n v="99.31"/>
    <n v="0.51"/>
    <n v="51.32"/>
    <n v="35.54"/>
  </r>
  <r>
    <x v="2"/>
    <x v="2"/>
    <n v="1504000"/>
    <x v="9"/>
    <x v="0"/>
    <n v="437"/>
    <n v="2"/>
    <n v="19028"/>
    <n v="1153"/>
    <n v="0"/>
    <n v="0"/>
    <n v="3.67"/>
    <n v="99.31"/>
    <n v="0.51"/>
    <n v="51.32"/>
    <n v="35.54"/>
  </r>
  <r>
    <x v="2"/>
    <x v="2"/>
    <n v="1504000"/>
    <x v="10"/>
    <x v="1"/>
    <n v="109"/>
    <n v="0"/>
    <n v="14060"/>
    <n v="195"/>
    <n v="9651"/>
    <n v="0"/>
    <n v="3.67"/>
    <n v="99.31"/>
    <n v="0.51"/>
    <n v="51.32"/>
    <n v="35.54"/>
  </r>
  <r>
    <x v="2"/>
    <x v="2"/>
    <n v="1504000"/>
    <x v="11"/>
    <x v="1"/>
    <n v="8"/>
    <n v="0"/>
    <n v="13593"/>
    <n v="21"/>
    <n v="15728"/>
    <n v="6741"/>
    <n v="3.67"/>
    <n v="99.31"/>
    <n v="0.51"/>
    <n v="51.32"/>
    <n v="35.54"/>
  </r>
  <r>
    <x v="2"/>
    <x v="2"/>
    <n v="1504000"/>
    <x v="0"/>
    <x v="1"/>
    <n v="9"/>
    <n v="0"/>
    <n v="8159"/>
    <n v="5"/>
    <n v="40572"/>
    <n v="13197"/>
    <n v="3.67"/>
    <n v="99.31"/>
    <n v="0.51"/>
    <n v="51.32"/>
    <n v="35.54"/>
  </r>
  <r>
    <x v="2"/>
    <x v="2"/>
    <n v="1504000"/>
    <x v="1"/>
    <x v="1"/>
    <n v="1574"/>
    <n v="3"/>
    <n v="39943"/>
    <n v="349"/>
    <n v="121208"/>
    <n v="34386"/>
    <n v="3.67"/>
    <n v="99.31"/>
    <n v="0.51"/>
    <n v="51.32"/>
    <n v="35.54"/>
  </r>
  <r>
    <x v="2"/>
    <x v="2"/>
    <n v="1504000"/>
    <x v="2"/>
    <x v="1"/>
    <n v="8853"/>
    <n v="56"/>
    <n v="131999"/>
    <n v="6268"/>
    <n v="68430"/>
    <n v="24005"/>
    <n v="3.67"/>
    <n v="99.31"/>
    <n v="0.51"/>
    <n v="51.32"/>
    <n v="35.54"/>
  </r>
  <r>
    <x v="2"/>
    <x v="2"/>
    <n v="1504000"/>
    <x v="3"/>
    <x v="1"/>
    <n v="8585"/>
    <n v="57"/>
    <n v="179985"/>
    <n v="9521"/>
    <n v="253686"/>
    <n v="6201"/>
    <n v="3.67"/>
    <n v="99.31"/>
    <n v="0.51"/>
    <n v="51.32"/>
    <n v="35.54"/>
  </r>
  <r>
    <x v="2"/>
    <x v="2"/>
    <n v="1504000"/>
    <x v="4"/>
    <x v="1"/>
    <n v="12265"/>
    <n v="57"/>
    <n v="173042"/>
    <n v="11016"/>
    <n v="162653"/>
    <n v="90037"/>
    <n v="3.67"/>
    <n v="99.31"/>
    <n v="0.51"/>
    <n v="51.32"/>
    <n v="35.54"/>
  </r>
  <r>
    <x v="2"/>
    <x v="2"/>
    <n v="1504000"/>
    <x v="5"/>
    <x v="1"/>
    <n v="4909"/>
    <n v="31"/>
    <n v="120682"/>
    <n v="7969"/>
    <n v="54511"/>
    <n v="68335"/>
    <n v="3.67"/>
    <n v="99.31"/>
    <n v="0.51"/>
    <n v="51.32"/>
    <n v="35.54"/>
  </r>
  <r>
    <x v="2"/>
    <x v="2"/>
    <n v="1504000"/>
    <x v="6"/>
    <x v="1"/>
    <n v="1595"/>
    <n v="16"/>
    <n v="85905"/>
    <n v="2023"/>
    <n v="29433"/>
    <n v="174863"/>
    <n v="3.67"/>
    <n v="99.31"/>
    <n v="0.51"/>
    <n v="51.32"/>
    <n v="35.54"/>
  </r>
  <r>
    <x v="2"/>
    <x v="2"/>
    <n v="1504000"/>
    <x v="7"/>
    <x v="1"/>
    <n v="529"/>
    <n v="4"/>
    <n v="39917"/>
    <n v="843"/>
    <n v="16003"/>
    <n v="116721"/>
    <n v="3.67"/>
    <n v="99.31"/>
    <n v="0.51"/>
    <n v="51.32"/>
    <n v="35.54"/>
  </r>
  <r>
    <x v="3"/>
    <x v="3"/>
    <n v="34293000"/>
    <x v="0"/>
    <x v="0"/>
    <n v="1"/>
    <n v="0"/>
    <n v="0"/>
    <n v="0"/>
    <n v="0"/>
    <n v="0"/>
    <n v="1.78"/>
    <n v="98.42"/>
    <n v="0.98"/>
    <n v="58.82"/>
    <n v="23.53"/>
  </r>
  <r>
    <x v="3"/>
    <x v="3"/>
    <n v="34293000"/>
    <x v="1"/>
    <x v="0"/>
    <n v="42"/>
    <n v="1"/>
    <n v="9520"/>
    <n v="29"/>
    <n v="0"/>
    <n v="0"/>
    <n v="1.78"/>
    <n v="98.42"/>
    <n v="0.98"/>
    <n v="58.82"/>
    <n v="23.53"/>
  </r>
  <r>
    <x v="3"/>
    <x v="3"/>
    <n v="34293000"/>
    <x v="2"/>
    <x v="0"/>
    <n v="1297"/>
    <n v="3"/>
    <n v="99577"/>
    <n v="157"/>
    <n v="0"/>
    <n v="0"/>
    <n v="1.78"/>
    <n v="98.42"/>
    <n v="0.98"/>
    <n v="58.82"/>
    <n v="23.53"/>
  </r>
  <r>
    <x v="3"/>
    <x v="3"/>
    <n v="34293000"/>
    <x v="3"/>
    <x v="0"/>
    <n v="7068"/>
    <n v="8"/>
    <n v="303117"/>
    <n v="5462"/>
    <n v="0"/>
    <n v="0"/>
    <n v="1.78"/>
    <n v="98.42"/>
    <n v="0.98"/>
    <n v="58.82"/>
    <n v="23.53"/>
  </r>
  <r>
    <x v="3"/>
    <x v="3"/>
    <n v="34293000"/>
    <x v="4"/>
    <x v="0"/>
    <n v="31862"/>
    <n v="86"/>
    <n v="505181"/>
    <n v="24710"/>
    <n v="0"/>
    <n v="0"/>
    <n v="1.78"/>
    <n v="98.42"/>
    <n v="0.98"/>
    <n v="58.82"/>
    <n v="23.53"/>
  </r>
  <r>
    <x v="3"/>
    <x v="3"/>
    <n v="34293000"/>
    <x v="5"/>
    <x v="0"/>
    <n v="68771"/>
    <n v="208"/>
    <n v="1345432"/>
    <n v="55101"/>
    <n v="0"/>
    <n v="0"/>
    <n v="1.78"/>
    <n v="98.42"/>
    <n v="0.98"/>
    <n v="58.82"/>
    <n v="23.53"/>
  </r>
  <r>
    <x v="3"/>
    <x v="3"/>
    <n v="34293000"/>
    <x v="6"/>
    <x v="0"/>
    <n v="71770"/>
    <n v="391"/>
    <n v="1260603"/>
    <n v="60156"/>
    <n v="0"/>
    <n v="0"/>
    <n v="1.78"/>
    <n v="98.42"/>
    <n v="0.98"/>
    <n v="58.82"/>
    <n v="23.53"/>
  </r>
  <r>
    <x v="3"/>
    <x v="3"/>
    <n v="34293000"/>
    <x v="7"/>
    <x v="0"/>
    <n v="25540"/>
    <n v="233"/>
    <n v="1134409"/>
    <n v="50436"/>
    <n v="0"/>
    <n v="0"/>
    <n v="1.78"/>
    <n v="98.42"/>
    <n v="0.98"/>
    <n v="58.82"/>
    <n v="23.53"/>
  </r>
  <r>
    <x v="3"/>
    <x v="3"/>
    <n v="34293000"/>
    <x v="8"/>
    <x v="0"/>
    <n v="6425"/>
    <n v="51"/>
    <n v="656350"/>
    <n v="12342"/>
    <n v="0"/>
    <n v="0"/>
    <n v="1.78"/>
    <n v="98.42"/>
    <n v="0.98"/>
    <n v="58.82"/>
    <n v="23.53"/>
  </r>
  <r>
    <x v="3"/>
    <x v="3"/>
    <n v="34293000"/>
    <x v="9"/>
    <x v="0"/>
    <n v="3435"/>
    <n v="64"/>
    <n v="683261"/>
    <n v="3514"/>
    <n v="0"/>
    <n v="0"/>
    <n v="1.78"/>
    <n v="98.42"/>
    <n v="0.98"/>
    <n v="58.82"/>
    <n v="23.53"/>
  </r>
  <r>
    <x v="3"/>
    <x v="3"/>
    <n v="34293000"/>
    <x v="10"/>
    <x v="1"/>
    <n v="930"/>
    <n v="37"/>
    <n v="468476"/>
    <n v="2271"/>
    <n v="38106"/>
    <n v="0"/>
    <n v="1.78"/>
    <n v="98.42"/>
    <n v="0.98"/>
    <n v="58.82"/>
    <n v="23.53"/>
  </r>
  <r>
    <x v="3"/>
    <x v="3"/>
    <n v="34293000"/>
    <x v="11"/>
    <x v="1"/>
    <n v="396"/>
    <n v="10"/>
    <n v="384278"/>
    <n v="652"/>
    <n v="157800"/>
    <n v="27675"/>
    <n v="1.78"/>
    <n v="98.42"/>
    <n v="0.98"/>
    <n v="58.82"/>
    <n v="23.53"/>
  </r>
  <r>
    <x v="3"/>
    <x v="3"/>
    <n v="34293000"/>
    <x v="0"/>
    <x v="1"/>
    <n v="875"/>
    <n v="13"/>
    <n v="381195"/>
    <n v="615"/>
    <n v="712801"/>
    <n v="112592"/>
    <n v="1.78"/>
    <n v="98.42"/>
    <n v="0.98"/>
    <n v="58.82"/>
    <n v="23.53"/>
  </r>
  <r>
    <x v="3"/>
    <x v="3"/>
    <n v="34293000"/>
    <x v="1"/>
    <x v="1"/>
    <n v="34711"/>
    <n v="202"/>
    <n v="1373536"/>
    <n v="11198"/>
    <n v="1041410"/>
    <n v="394229"/>
    <n v="1.78"/>
    <n v="98.42"/>
    <n v="0.98"/>
    <n v="58.82"/>
    <n v="23.53"/>
  </r>
  <r>
    <x v="3"/>
    <x v="3"/>
    <n v="34293000"/>
    <x v="2"/>
    <x v="1"/>
    <n v="158093"/>
    <n v="2058"/>
    <n v="2440767"/>
    <n v="128167"/>
    <n v="1354028"/>
    <n v="298660"/>
    <n v="1.78"/>
    <n v="98.42"/>
    <n v="0.98"/>
    <n v="58.82"/>
    <n v="23.53"/>
  </r>
  <r>
    <x v="3"/>
    <x v="3"/>
    <n v="34293000"/>
    <x v="3"/>
    <x v="1"/>
    <n v="97268"/>
    <n v="1174"/>
    <n v="3803089"/>
    <n v="122700"/>
    <n v="2487969"/>
    <n v="397711"/>
    <n v="1.78"/>
    <n v="98.42"/>
    <n v="0.98"/>
    <n v="58.82"/>
    <n v="23.53"/>
  </r>
  <r>
    <x v="3"/>
    <x v="3"/>
    <n v="34293000"/>
    <x v="4"/>
    <x v="1"/>
    <n v="57714"/>
    <n v="721"/>
    <n v="3782319"/>
    <n v="70106"/>
    <n v="2961283"/>
    <n v="699014"/>
    <n v="1.78"/>
    <n v="98.42"/>
    <n v="0.98"/>
    <n v="58.82"/>
    <n v="23.53"/>
  </r>
  <r>
    <x v="3"/>
    <x v="3"/>
    <n v="34293000"/>
    <x v="5"/>
    <x v="1"/>
    <n v="23228"/>
    <n v="400"/>
    <n v="3043761"/>
    <n v="29249"/>
    <n v="5670404"/>
    <n v="1197727"/>
    <n v="1.78"/>
    <n v="98.42"/>
    <n v="0.98"/>
    <n v="58.82"/>
    <n v="23.53"/>
  </r>
  <r>
    <x v="3"/>
    <x v="3"/>
    <n v="34293000"/>
    <x v="6"/>
    <x v="1"/>
    <n v="12737"/>
    <n v="213"/>
    <n v="1888496"/>
    <n v="15021"/>
    <n v="4046949"/>
    <n v="2424621"/>
    <n v="1.78"/>
    <n v="98.42"/>
    <n v="0.98"/>
    <n v="58.82"/>
    <n v="23.53"/>
  </r>
  <r>
    <x v="3"/>
    <x v="3"/>
    <n v="34293000"/>
    <x v="7"/>
    <x v="1"/>
    <n v="8482"/>
    <n v="124"/>
    <n v="1148675"/>
    <n v="9088"/>
    <n v="1701713"/>
    <n v="2516566"/>
    <n v="1.78"/>
    <n v="98.42"/>
    <n v="0.98"/>
    <n v="58.82"/>
    <n v="23.53"/>
  </r>
  <r>
    <x v="4"/>
    <x v="4"/>
    <n v="119520000"/>
    <x v="0"/>
    <x v="0"/>
    <n v="21"/>
    <n v="1"/>
    <n v="0"/>
    <n v="0"/>
    <n v="0"/>
    <n v="0"/>
    <n v="0.61"/>
    <n v="98.66"/>
    <n v="1.33"/>
    <n v="41.73"/>
    <n v="15.35"/>
  </r>
  <r>
    <x v="4"/>
    <x v="4"/>
    <n v="119520000"/>
    <x v="1"/>
    <x v="0"/>
    <n v="404"/>
    <n v="1"/>
    <n v="22672"/>
    <n v="84"/>
    <n v="0"/>
    <n v="0"/>
    <n v="0.61"/>
    <n v="98.66"/>
    <n v="1.33"/>
    <n v="41.73"/>
    <n v="15.35"/>
  </r>
  <r>
    <x v="4"/>
    <x v="4"/>
    <n v="119520000"/>
    <x v="2"/>
    <x v="0"/>
    <n v="3382"/>
    <n v="21"/>
    <n v="53065"/>
    <n v="1436"/>
    <n v="0"/>
    <n v="0"/>
    <n v="0.61"/>
    <n v="98.66"/>
    <n v="1.33"/>
    <n v="41.73"/>
    <n v="15.35"/>
  </r>
  <r>
    <x v="4"/>
    <x v="4"/>
    <n v="119520000"/>
    <x v="3"/>
    <x v="0"/>
    <n v="6180"/>
    <n v="45"/>
    <n v="145153"/>
    <n v="6024"/>
    <n v="0"/>
    <n v="0"/>
    <n v="0.61"/>
    <n v="98.66"/>
    <n v="1.33"/>
    <n v="41.73"/>
    <n v="15.35"/>
  </r>
  <r>
    <x v="4"/>
    <x v="4"/>
    <n v="119520000"/>
    <x v="4"/>
    <x v="0"/>
    <n v="41000"/>
    <n v="230"/>
    <n v="327282"/>
    <n v="26106"/>
    <n v="0"/>
    <n v="0"/>
    <n v="0.61"/>
    <n v="98.66"/>
    <n v="1.33"/>
    <n v="41.73"/>
    <n v="15.35"/>
  </r>
  <r>
    <x v="4"/>
    <x v="4"/>
    <n v="119520000"/>
    <x v="5"/>
    <x v="0"/>
    <n v="85350"/>
    <n v="396"/>
    <n v="2638989"/>
    <n v="85922"/>
    <n v="0"/>
    <n v="0"/>
    <n v="0.61"/>
    <n v="98.66"/>
    <n v="1.33"/>
    <n v="41.73"/>
    <n v="15.35"/>
  </r>
  <r>
    <x v="4"/>
    <x v="4"/>
    <n v="119520000"/>
    <x v="6"/>
    <x v="0"/>
    <n v="46569"/>
    <n v="210"/>
    <n v="4078989"/>
    <n v="50053"/>
    <n v="0"/>
    <n v="0"/>
    <n v="0.61"/>
    <n v="98.66"/>
    <n v="1.33"/>
    <n v="41.73"/>
    <n v="15.35"/>
  </r>
  <r>
    <x v="4"/>
    <x v="4"/>
    <n v="119520000"/>
    <x v="7"/>
    <x v="0"/>
    <n v="33858"/>
    <n v="186"/>
    <n v="3656873"/>
    <n v="38186"/>
    <n v="0"/>
    <n v="0"/>
    <n v="0.61"/>
    <n v="98.66"/>
    <n v="1.33"/>
    <n v="41.73"/>
    <n v="15.35"/>
  </r>
  <r>
    <x v="4"/>
    <x v="4"/>
    <n v="119520000"/>
    <x v="8"/>
    <x v="0"/>
    <n v="18852"/>
    <n v="174"/>
    <n v="3741408"/>
    <n v="20987"/>
    <n v="0"/>
    <n v="0"/>
    <n v="0.61"/>
    <n v="98.66"/>
    <n v="1.33"/>
    <n v="41.73"/>
    <n v="15.35"/>
  </r>
  <r>
    <x v="4"/>
    <x v="4"/>
    <n v="119520000"/>
    <x v="9"/>
    <x v="0"/>
    <n v="17176"/>
    <n v="133"/>
    <n v="3672291"/>
    <n v="17887"/>
    <n v="0"/>
    <n v="0"/>
    <n v="0.61"/>
    <n v="98.66"/>
    <n v="1.33"/>
    <n v="41.73"/>
    <n v="15.35"/>
  </r>
  <r>
    <x v="4"/>
    <x v="4"/>
    <n v="119520000"/>
    <x v="10"/>
    <x v="1"/>
    <n v="7927"/>
    <n v="104"/>
    <n v="2684928"/>
    <n v="11333"/>
    <n v="148293"/>
    <n v="0"/>
    <n v="0.61"/>
    <n v="98.66"/>
    <n v="1.33"/>
    <n v="41.73"/>
    <n v="15.35"/>
  </r>
  <r>
    <x v="4"/>
    <x v="4"/>
    <n v="119520000"/>
    <x v="11"/>
    <x v="1"/>
    <n v="1815"/>
    <n v="40"/>
    <n v="1412394"/>
    <n v="2576"/>
    <n v="411865"/>
    <n v="79212"/>
    <n v="0.61"/>
    <n v="98.66"/>
    <n v="1.33"/>
    <n v="41.73"/>
    <n v="15.35"/>
  </r>
  <r>
    <x v="4"/>
    <x v="4"/>
    <n v="119520000"/>
    <x v="0"/>
    <x v="1"/>
    <n v="2993"/>
    <n v="35"/>
    <n v="1267426"/>
    <n v="1777"/>
    <n v="1837967"/>
    <n v="356801"/>
    <n v="0.61"/>
    <n v="98.66"/>
    <n v="1.33"/>
    <n v="41.73"/>
    <n v="15.35"/>
  </r>
  <r>
    <x v="4"/>
    <x v="4"/>
    <n v="119520000"/>
    <x v="1"/>
    <x v="1"/>
    <n v="204790"/>
    <n v="984"/>
    <n v="2732420"/>
    <n v="99985"/>
    <n v="3484272"/>
    <n v="649824"/>
    <n v="0.61"/>
    <n v="98.66"/>
    <n v="1.33"/>
    <n v="41.73"/>
    <n v="15.35"/>
  </r>
  <r>
    <x v="4"/>
    <x v="4"/>
    <n v="119520000"/>
    <x v="2"/>
    <x v="1"/>
    <n v="236444"/>
    <n v="2603"/>
    <n v="3476706"/>
    <n v="323006"/>
    <n v="2632065"/>
    <n v="705670"/>
    <n v="0.61"/>
    <n v="98.66"/>
    <n v="1.33"/>
    <n v="41.73"/>
    <n v="15.35"/>
  </r>
  <r>
    <x v="4"/>
    <x v="4"/>
    <n v="119520000"/>
    <x v="3"/>
    <x v="1"/>
    <n v="15153"/>
    <n v="4425"/>
    <n v="3295508"/>
    <n v="25207"/>
    <n v="5169650"/>
    <n v="424038"/>
    <n v="0.61"/>
    <n v="98.66"/>
    <n v="1.33"/>
    <n v="41.73"/>
    <n v="15.35"/>
  </r>
  <r>
    <x v="4"/>
    <x v="4"/>
    <n v="119520000"/>
    <x v="4"/>
    <x v="1"/>
    <n v="2921"/>
    <n v="55"/>
    <n v="4145691"/>
    <n v="4166"/>
    <n v="6979997"/>
    <n v="1677754"/>
    <n v="0.61"/>
    <n v="98.66"/>
    <n v="1.33"/>
    <n v="41.73"/>
    <n v="15.35"/>
  </r>
  <r>
    <x v="4"/>
    <x v="4"/>
    <n v="119520000"/>
    <x v="5"/>
    <x v="1"/>
    <n v="873"/>
    <n v="10"/>
    <n v="4493302"/>
    <n v="1220"/>
    <n v="11076790"/>
    <n v="2384976"/>
    <n v="0.61"/>
    <n v="98.66"/>
    <n v="1.33"/>
    <n v="41.73"/>
    <n v="15.35"/>
  </r>
  <r>
    <x v="4"/>
    <x v="4"/>
    <n v="119520000"/>
    <x v="6"/>
    <x v="1"/>
    <n v="250"/>
    <n v="8"/>
    <n v="4370082"/>
    <n v="288"/>
    <n v="11808552"/>
    <n v="4524787"/>
    <n v="0.61"/>
    <n v="98.66"/>
    <n v="1.33"/>
    <n v="41.73"/>
    <n v="15.35"/>
  </r>
  <r>
    <x v="4"/>
    <x v="4"/>
    <n v="119520000"/>
    <x v="7"/>
    <x v="1"/>
    <n v="140"/>
    <n v="0"/>
    <n v="4316645"/>
    <n v="147"/>
    <n v="6325377"/>
    <n v="7543719"/>
    <n v="0.61"/>
    <n v="98.66"/>
    <n v="1.33"/>
    <n v="41.73"/>
    <n v="15.35"/>
  </r>
  <r>
    <x v="5"/>
    <x v="5"/>
    <n v="1179000"/>
    <x v="0"/>
    <x v="0"/>
    <n v="15"/>
    <n v="0"/>
    <n v="0"/>
    <n v="0"/>
    <n v="0"/>
    <n v="0"/>
    <n v="5.54"/>
    <n v="98.69"/>
    <n v="1.25"/>
    <n v="78.540000000000006"/>
    <n v="46.39"/>
  </r>
  <r>
    <x v="5"/>
    <x v="5"/>
    <n v="1179000"/>
    <x v="1"/>
    <x v="0"/>
    <n v="59"/>
    <n v="0"/>
    <n v="1147"/>
    <n v="18"/>
    <n v="0"/>
    <n v="0"/>
    <n v="5.54"/>
    <n v="98.69"/>
    <n v="1.25"/>
    <n v="78.540000000000006"/>
    <n v="46.39"/>
  </r>
  <r>
    <x v="5"/>
    <x v="5"/>
    <n v="1179000"/>
    <x v="2"/>
    <x v="0"/>
    <n v="219"/>
    <n v="4"/>
    <n v="3638"/>
    <n v="181"/>
    <n v="0"/>
    <n v="0"/>
    <n v="5.54"/>
    <n v="98.69"/>
    <n v="1.25"/>
    <n v="78.540000000000006"/>
    <n v="46.39"/>
  </r>
  <r>
    <x v="5"/>
    <x v="5"/>
    <n v="1179000"/>
    <x v="3"/>
    <x v="0"/>
    <n v="147"/>
    <n v="2"/>
    <n v="2904"/>
    <n v="165"/>
    <n v="0"/>
    <n v="0"/>
    <n v="5.54"/>
    <n v="98.69"/>
    <n v="1.25"/>
    <n v="78.540000000000006"/>
    <n v="46.39"/>
  </r>
  <r>
    <x v="5"/>
    <x v="5"/>
    <n v="1179000"/>
    <x v="4"/>
    <x v="0"/>
    <n v="611"/>
    <n v="9"/>
    <n v="6270"/>
    <n v="303"/>
    <n v="0"/>
    <n v="0"/>
    <n v="5.54"/>
    <n v="98.69"/>
    <n v="1.25"/>
    <n v="78.540000000000006"/>
    <n v="46.39"/>
  </r>
  <r>
    <x v="5"/>
    <x v="5"/>
    <n v="1179000"/>
    <x v="5"/>
    <x v="0"/>
    <n v="3295"/>
    <n v="41"/>
    <n v="16418"/>
    <n v="1764"/>
    <n v="0"/>
    <n v="0"/>
    <n v="5.54"/>
    <n v="98.69"/>
    <n v="1.25"/>
    <n v="78.540000000000006"/>
    <n v="46.39"/>
  </r>
  <r>
    <x v="5"/>
    <x v="5"/>
    <n v="1179000"/>
    <x v="6"/>
    <x v="0"/>
    <n v="7592"/>
    <n v="106"/>
    <n v="47112"/>
    <n v="7382"/>
    <n v="0"/>
    <n v="0"/>
    <n v="5.54"/>
    <n v="98.69"/>
    <n v="1.25"/>
    <n v="78.540000000000006"/>
    <n v="46.39"/>
  </r>
  <r>
    <x v="5"/>
    <x v="5"/>
    <n v="1179000"/>
    <x v="7"/>
    <x v="0"/>
    <n v="2480"/>
    <n v="64"/>
    <n v="29526"/>
    <n v="3738"/>
    <n v="0"/>
    <n v="0"/>
    <n v="5.54"/>
    <n v="98.69"/>
    <n v="1.25"/>
    <n v="78.540000000000006"/>
    <n v="46.39"/>
  </r>
  <r>
    <x v="5"/>
    <x v="5"/>
    <n v="1179000"/>
    <x v="8"/>
    <x v="0"/>
    <n v="2991"/>
    <n v="51"/>
    <n v="35311"/>
    <n v="2519"/>
    <n v="0"/>
    <n v="0"/>
    <n v="5.54"/>
    <n v="98.69"/>
    <n v="1.25"/>
    <n v="78.540000000000006"/>
    <n v="46.39"/>
  </r>
  <r>
    <x v="5"/>
    <x v="5"/>
    <n v="1179000"/>
    <x v="9"/>
    <x v="0"/>
    <n v="2339"/>
    <n v="40"/>
    <n v="38860"/>
    <n v="2975"/>
    <n v="0"/>
    <n v="0"/>
    <n v="5.54"/>
    <n v="98.69"/>
    <n v="1.25"/>
    <n v="78.540000000000006"/>
    <n v="46.39"/>
  </r>
  <r>
    <x v="5"/>
    <x v="5"/>
    <n v="1179000"/>
    <x v="10"/>
    <x v="1"/>
    <n v="1177"/>
    <n v="17"/>
    <n v="35060"/>
    <n v="1381"/>
    <n v="3447"/>
    <n v="0"/>
    <n v="5.54"/>
    <n v="98.69"/>
    <n v="1.25"/>
    <n v="78.540000000000006"/>
    <n v="46.39"/>
  </r>
  <r>
    <x v="5"/>
    <x v="5"/>
    <n v="1179000"/>
    <x v="11"/>
    <x v="1"/>
    <n v="845"/>
    <n v="18"/>
    <n v="38187"/>
    <n v="611"/>
    <n v="17443"/>
    <n v="1712"/>
    <n v="5.54"/>
    <n v="98.69"/>
    <n v="1.25"/>
    <n v="78.540000000000006"/>
    <n v="46.39"/>
  </r>
  <r>
    <x v="5"/>
    <x v="5"/>
    <n v="1179000"/>
    <x v="0"/>
    <x v="1"/>
    <n v="5229"/>
    <n v="27"/>
    <n v="57472"/>
    <n v="2665"/>
    <n v="45140"/>
    <n v="9839"/>
    <n v="5.54"/>
    <n v="98.69"/>
    <n v="1.25"/>
    <n v="78.540000000000006"/>
    <n v="46.39"/>
  </r>
  <r>
    <x v="5"/>
    <x v="5"/>
    <n v="1179000"/>
    <x v="1"/>
    <x v="1"/>
    <n v="15648"/>
    <n v="99"/>
    <n v="92710"/>
    <n v="11561"/>
    <n v="94041"/>
    <n v="36867"/>
    <n v="5.54"/>
    <n v="98.69"/>
    <n v="1.25"/>
    <n v="78.540000000000006"/>
    <n v="46.39"/>
  </r>
  <r>
    <x v="5"/>
    <x v="5"/>
    <n v="1179000"/>
    <x v="2"/>
    <x v="1"/>
    <n v="17399"/>
    <n v="275"/>
    <n v="103854"/>
    <n v="22263"/>
    <n v="114351"/>
    <n v="26483"/>
    <n v="5.54"/>
    <n v="98.69"/>
    <n v="1.25"/>
    <n v="78.540000000000006"/>
    <n v="46.39"/>
  </r>
  <r>
    <x v="5"/>
    <x v="5"/>
    <n v="1179000"/>
    <x v="3"/>
    <x v="1"/>
    <n v="1624"/>
    <n v="55"/>
    <n v="58703"/>
    <n v="3182"/>
    <n v="164879"/>
    <n v="12675"/>
    <n v="5.54"/>
    <n v="98.69"/>
    <n v="1.25"/>
    <n v="78.540000000000006"/>
    <n v="46.39"/>
  </r>
  <r>
    <x v="5"/>
    <x v="5"/>
    <n v="1179000"/>
    <x v="4"/>
    <x v="1"/>
    <n v="283"/>
    <n v="3"/>
    <n v="46719"/>
    <n v="403"/>
    <n v="203527"/>
    <n v="107802"/>
    <n v="5.54"/>
    <n v="98.69"/>
    <n v="1.25"/>
    <n v="78.540000000000006"/>
    <n v="46.39"/>
  </r>
  <r>
    <x v="5"/>
    <x v="5"/>
    <n v="1179000"/>
    <x v="5"/>
    <x v="1"/>
    <n v="3152"/>
    <n v="2"/>
    <n v="57984"/>
    <n v="3141"/>
    <n v="164238"/>
    <n v="113011"/>
    <n v="5.54"/>
    <n v="98.69"/>
    <n v="1.25"/>
    <n v="78.540000000000006"/>
    <n v="46.39"/>
  </r>
  <r>
    <x v="5"/>
    <x v="5"/>
    <n v="1179000"/>
    <x v="6"/>
    <x v="1"/>
    <n v="125"/>
    <n v="6"/>
    <n v="61730"/>
    <n v="118"/>
    <n v="93919"/>
    <n v="140670"/>
    <n v="5.54"/>
    <n v="98.69"/>
    <n v="1.25"/>
    <n v="78.540000000000006"/>
    <n v="46.39"/>
  </r>
  <r>
    <x v="5"/>
    <x v="5"/>
    <n v="1179000"/>
    <x v="7"/>
    <x v="1"/>
    <n v="121"/>
    <n v="1"/>
    <n v="59246"/>
    <n v="125"/>
    <n v="25050"/>
    <n v="97922"/>
    <n v="5.54"/>
    <n v="98.69"/>
    <n v="1.25"/>
    <n v="78.540000000000006"/>
    <n v="46.39"/>
  </r>
  <r>
    <x v="6"/>
    <x v="6"/>
    <n v="28724000"/>
    <x v="0"/>
    <x v="0"/>
    <n v="9"/>
    <n v="0"/>
    <n v="0"/>
    <n v="2"/>
    <n v="0"/>
    <n v="0"/>
    <n v="3.5"/>
    <n v="98.62"/>
    <n v="1.35"/>
    <n v="51.7"/>
    <n v="25.56"/>
  </r>
  <r>
    <x v="6"/>
    <x v="6"/>
    <n v="28724000"/>
    <x v="1"/>
    <x v="0"/>
    <n v="31"/>
    <n v="0"/>
    <n v="17541"/>
    <n v="34"/>
    <n v="0"/>
    <n v="0"/>
    <n v="3.5"/>
    <n v="98.62"/>
    <n v="1.35"/>
    <n v="51.7"/>
    <n v="25.56"/>
  </r>
  <r>
    <x v="6"/>
    <x v="6"/>
    <n v="28724000"/>
    <x v="2"/>
    <x v="0"/>
    <n v="458"/>
    <n v="1"/>
    <n v="51611"/>
    <n v="78"/>
    <n v="0"/>
    <n v="0"/>
    <n v="3.5"/>
    <n v="98.62"/>
    <n v="1.35"/>
    <n v="51.7"/>
    <n v="25.56"/>
  </r>
  <r>
    <x v="6"/>
    <x v="6"/>
    <n v="28724000"/>
    <x v="3"/>
    <x v="0"/>
    <n v="2360"/>
    <n v="12"/>
    <n v="91498"/>
    <n v="2136"/>
    <n v="0"/>
    <n v="0"/>
    <n v="3.5"/>
    <n v="98.62"/>
    <n v="1.35"/>
    <n v="51.7"/>
    <n v="25.56"/>
  </r>
  <r>
    <x v="6"/>
    <x v="6"/>
    <n v="28724000"/>
    <x v="4"/>
    <x v="0"/>
    <n v="6334"/>
    <n v="41"/>
    <n v="155477"/>
    <n v="3980"/>
    <n v="0"/>
    <n v="0"/>
    <n v="3.5"/>
    <n v="98.62"/>
    <n v="1.35"/>
    <n v="51.7"/>
    <n v="25.56"/>
  </r>
  <r>
    <x v="6"/>
    <x v="6"/>
    <n v="28724000"/>
    <x v="5"/>
    <x v="0"/>
    <n v="22311"/>
    <n v="223"/>
    <n v="266413"/>
    <n v="10759"/>
    <n v="0"/>
    <n v="0"/>
    <n v="3.5"/>
    <n v="98.62"/>
    <n v="1.35"/>
    <n v="51.7"/>
    <n v="25.56"/>
  </r>
  <r>
    <x v="6"/>
    <x v="6"/>
    <n v="28724000"/>
    <x v="6"/>
    <x v="0"/>
    <n v="82099"/>
    <n v="680"/>
    <n v="524072"/>
    <n v="64729"/>
    <n v="0"/>
    <n v="0"/>
    <n v="3.5"/>
    <n v="98.62"/>
    <n v="1.35"/>
    <n v="51.7"/>
    <n v="25.56"/>
  </r>
  <r>
    <x v="6"/>
    <x v="6"/>
    <n v="28724000"/>
    <x v="7"/>
    <x v="0"/>
    <n v="73668"/>
    <n v="1144"/>
    <n v="702834"/>
    <n v="81361"/>
    <n v="0"/>
    <n v="0"/>
    <n v="3.5"/>
    <n v="98.62"/>
    <n v="1.35"/>
    <n v="51.7"/>
    <n v="25.56"/>
  </r>
  <r>
    <x v="6"/>
    <x v="6"/>
    <n v="28724000"/>
    <x v="8"/>
    <x v="0"/>
    <n v="50052"/>
    <n v="760"/>
    <n v="754160"/>
    <n v="51747"/>
    <n v="0"/>
    <n v="0"/>
    <n v="3.5"/>
    <n v="98.62"/>
    <n v="1.35"/>
    <n v="51.7"/>
    <n v="25.56"/>
  </r>
  <r>
    <x v="6"/>
    <x v="6"/>
    <n v="28724000"/>
    <x v="9"/>
    <x v="0"/>
    <n v="42253"/>
    <n v="510"/>
    <n v="951101"/>
    <n v="49943"/>
    <n v="0"/>
    <n v="0"/>
    <n v="3.5"/>
    <n v="98.62"/>
    <n v="1.35"/>
    <n v="51.7"/>
    <n v="25.56"/>
  </r>
  <r>
    <x v="6"/>
    <x v="6"/>
    <n v="28724000"/>
    <x v="10"/>
    <x v="1"/>
    <n v="25792"/>
    <n v="330"/>
    <n v="705597"/>
    <n v="32570"/>
    <n v="72704"/>
    <n v="0"/>
    <n v="3.5"/>
    <n v="98.62"/>
    <n v="1.35"/>
    <n v="51.7"/>
    <n v="25.56"/>
  </r>
  <r>
    <x v="6"/>
    <x v="6"/>
    <n v="28724000"/>
    <x v="11"/>
    <x v="1"/>
    <n v="7193"/>
    <n v="134"/>
    <n v="591969"/>
    <n v="8612"/>
    <n v="305130"/>
    <n v="51791"/>
    <n v="3.5"/>
    <n v="98.62"/>
    <n v="1.35"/>
    <n v="51.7"/>
    <n v="25.56"/>
  </r>
  <r>
    <x v="6"/>
    <x v="6"/>
    <n v="28724000"/>
    <x v="0"/>
    <x v="1"/>
    <n v="36627"/>
    <n v="335"/>
    <n v="945535"/>
    <n v="13537"/>
    <n v="1247092"/>
    <n v="265388"/>
    <n v="3.5"/>
    <n v="98.62"/>
    <n v="1.35"/>
    <n v="51.7"/>
    <n v="25.56"/>
  </r>
  <r>
    <x v="6"/>
    <x v="6"/>
    <n v="28724000"/>
    <x v="1"/>
    <x v="1"/>
    <n v="379513"/>
    <n v="4411"/>
    <n v="1448692"/>
    <n v="281673"/>
    <n v="3228173"/>
    <n v="400821"/>
    <n v="3.5"/>
    <n v="98.62"/>
    <n v="1.35"/>
    <n v="51.7"/>
    <n v="25.56"/>
  </r>
  <r>
    <x v="6"/>
    <x v="6"/>
    <n v="28724000"/>
    <x v="2"/>
    <x v="1"/>
    <n v="242763"/>
    <n v="4467"/>
    <n v="1918743"/>
    <n v="321513"/>
    <n v="1039090"/>
    <n v="387870"/>
    <n v="3.5"/>
    <n v="98.62"/>
    <n v="1.35"/>
    <n v="51.7"/>
    <n v="25.56"/>
  </r>
  <r>
    <x v="6"/>
    <x v="6"/>
    <n v="28724000"/>
    <x v="3"/>
    <x v="1"/>
    <n v="23017"/>
    <n v="391"/>
    <n v="1224994"/>
    <n v="52403"/>
    <n v="2034231"/>
    <n v="494807"/>
    <n v="3.5"/>
    <n v="98.62"/>
    <n v="1.35"/>
    <n v="51.7"/>
    <n v="25.56"/>
  </r>
  <r>
    <x v="6"/>
    <x v="6"/>
    <n v="28724000"/>
    <x v="4"/>
    <x v="1"/>
    <n v="7528"/>
    <n v="85"/>
    <n v="1043996"/>
    <n v="11544"/>
    <n v="1708527"/>
    <n v="745641"/>
    <n v="3.5"/>
    <n v="98.62"/>
    <n v="1.35"/>
    <n v="51.7"/>
    <n v="25.56"/>
  </r>
  <r>
    <x v="6"/>
    <x v="6"/>
    <n v="28724000"/>
    <x v="5"/>
    <x v="1"/>
    <n v="2443"/>
    <n v="31"/>
    <n v="991494"/>
    <n v="3863"/>
    <n v="1115721"/>
    <n v="913820"/>
    <n v="3.5"/>
    <n v="98.62"/>
    <n v="1.35"/>
    <n v="51.7"/>
    <n v="25.56"/>
  </r>
  <r>
    <x v="6"/>
    <x v="6"/>
    <n v="28724000"/>
    <x v="6"/>
    <x v="1"/>
    <n v="906"/>
    <n v="11"/>
    <n v="739174"/>
    <n v="1007"/>
    <n v="2333762"/>
    <n v="2018962"/>
    <n v="3.5"/>
    <n v="98.62"/>
    <n v="1.35"/>
    <n v="51.7"/>
    <n v="25.56"/>
  </r>
  <r>
    <x v="6"/>
    <x v="6"/>
    <n v="28724000"/>
    <x v="7"/>
    <x v="1"/>
    <n v="695"/>
    <n v="11"/>
    <n v="584609"/>
    <n v="668"/>
    <n v="1767252"/>
    <n v="2064173"/>
    <n v="3.5"/>
    <n v="98.62"/>
    <n v="1.35"/>
    <n v="51.7"/>
    <n v="25.56"/>
  </r>
  <r>
    <x v="7"/>
    <x v="7"/>
    <n v="19814000"/>
    <x v="0"/>
    <x v="0"/>
    <n v="120"/>
    <n v="2"/>
    <n v="0"/>
    <n v="6"/>
    <n v="0"/>
    <n v="0"/>
    <n v="7.27"/>
    <n v="98.23"/>
    <n v="1.74"/>
    <n v="65.89"/>
    <n v="37.479999999999997"/>
  </r>
  <r>
    <x v="7"/>
    <x v="7"/>
    <n v="19814000"/>
    <x v="1"/>
    <x v="0"/>
    <n v="3395"/>
    <n v="57"/>
    <n v="47225"/>
    <n v="1088"/>
    <n v="0"/>
    <n v="0"/>
    <n v="7.27"/>
    <n v="98.23"/>
    <n v="1.74"/>
    <n v="65.89"/>
    <n v="37.479999999999997"/>
  </r>
  <r>
    <x v="7"/>
    <x v="7"/>
    <n v="19814000"/>
    <x v="2"/>
    <x v="0"/>
    <n v="16329"/>
    <n v="414"/>
    <n v="165559"/>
    <n v="7384"/>
    <n v="0"/>
    <n v="0"/>
    <n v="7.27"/>
    <n v="98.23"/>
    <n v="1.74"/>
    <n v="65.89"/>
    <n v="37.479999999999997"/>
  </r>
  <r>
    <x v="7"/>
    <x v="7"/>
    <n v="19814000"/>
    <x v="3"/>
    <x v="0"/>
    <n v="67516"/>
    <n v="2269"/>
    <n v="318968"/>
    <n v="49870"/>
    <n v="0"/>
    <n v="0"/>
    <n v="7.27"/>
    <n v="98.23"/>
    <n v="1.74"/>
    <n v="65.89"/>
    <n v="37.479999999999997"/>
  </r>
  <r>
    <x v="7"/>
    <x v="7"/>
    <n v="19814000"/>
    <x v="4"/>
    <x v="0"/>
    <n v="48238"/>
    <n v="1221"/>
    <n v="501033"/>
    <n v="62582"/>
    <n v="0"/>
    <n v="0"/>
    <n v="7.27"/>
    <n v="98.23"/>
    <n v="1.74"/>
    <n v="65.89"/>
    <n v="37.479999999999997"/>
  </r>
  <r>
    <x v="7"/>
    <x v="7"/>
    <n v="19814000"/>
    <x v="5"/>
    <x v="0"/>
    <n v="39150"/>
    <n v="481"/>
    <n v="550700"/>
    <n v="34748"/>
    <n v="0"/>
    <n v="0"/>
    <n v="7.27"/>
    <n v="98.23"/>
    <n v="1.74"/>
    <n v="65.89"/>
    <n v="37.479999999999997"/>
  </r>
  <r>
    <x v="7"/>
    <x v="7"/>
    <n v="19814000"/>
    <x v="6"/>
    <x v="0"/>
    <n v="104967"/>
    <n v="917"/>
    <n v="1496480"/>
    <n v="91768"/>
    <n v="0"/>
    <n v="0"/>
    <n v="7.27"/>
    <n v="98.23"/>
    <n v="1.74"/>
    <n v="65.89"/>
    <n v="37.479999999999997"/>
  </r>
  <r>
    <x v="7"/>
    <x v="7"/>
    <n v="19814000"/>
    <x v="7"/>
    <x v="0"/>
    <n v="106991"/>
    <n v="1150"/>
    <n v="1600730"/>
    <n v="100030"/>
    <n v="0"/>
    <n v="0"/>
    <n v="7.27"/>
    <n v="98.23"/>
    <n v="1.74"/>
    <n v="65.89"/>
    <n v="37.479999999999997"/>
  </r>
  <r>
    <x v="7"/>
    <x v="7"/>
    <n v="19814000"/>
    <x v="8"/>
    <x v="0"/>
    <n v="183668"/>
    <n v="2663"/>
    <n v="1607370"/>
    <n v="180839"/>
    <n v="0"/>
    <n v="0"/>
    <n v="7.27"/>
    <n v="98.23"/>
    <n v="1.74"/>
    <n v="65.89"/>
    <n v="37.479999999999997"/>
  </r>
  <r>
    <x v="7"/>
    <x v="7"/>
    <n v="19814000"/>
    <x v="9"/>
    <x v="0"/>
    <n v="54995"/>
    <n v="1362"/>
    <n v="2371765"/>
    <n v="81007"/>
    <n v="0"/>
    <n v="0"/>
    <n v="7.27"/>
    <n v="98.23"/>
    <n v="1.74"/>
    <n v="65.89"/>
    <n v="37.479999999999997"/>
  </r>
  <r>
    <x v="7"/>
    <x v="7"/>
    <n v="19814000"/>
    <x v="10"/>
    <x v="1"/>
    <n v="9727"/>
    <n v="317"/>
    <n v="2081596"/>
    <n v="13560"/>
    <n v="56818"/>
    <n v="0"/>
    <n v="7.27"/>
    <n v="98.23"/>
    <n v="1.74"/>
    <n v="65.89"/>
    <n v="37.479999999999997"/>
  </r>
  <r>
    <x v="7"/>
    <x v="7"/>
    <n v="19814000"/>
    <x v="11"/>
    <x v="1"/>
    <n v="4193"/>
    <n v="57"/>
    <n v="1639273"/>
    <n v="4162"/>
    <n v="316088"/>
    <n v="37053"/>
    <n v="7.27"/>
    <n v="98.23"/>
    <n v="1.74"/>
    <n v="65.89"/>
    <n v="37.479999999999997"/>
  </r>
  <r>
    <x v="7"/>
    <x v="7"/>
    <n v="19814000"/>
    <x v="0"/>
    <x v="1"/>
    <n v="23141"/>
    <n v="117"/>
    <n v="2194963"/>
    <n v="15521"/>
    <n v="641293"/>
    <n v="214400"/>
    <n v="7.27"/>
    <n v="98.23"/>
    <n v="1.74"/>
    <n v="65.89"/>
    <n v="37.479999999999997"/>
  </r>
  <r>
    <x v="7"/>
    <x v="7"/>
    <n v="19814000"/>
    <x v="1"/>
    <x v="1"/>
    <n v="486903"/>
    <n v="5120"/>
    <n v="2576123"/>
    <n v="391260"/>
    <n v="1567597"/>
    <n v="438879"/>
    <n v="7.27"/>
    <n v="98.23"/>
    <n v="1.74"/>
    <n v="65.89"/>
    <n v="37.479999999999997"/>
  </r>
  <r>
    <x v="7"/>
    <x v="7"/>
    <n v="19814000"/>
    <x v="2"/>
    <x v="1"/>
    <n v="276907"/>
    <n v="8090"/>
    <n v="2150495"/>
    <n v="357138"/>
    <n v="1603276"/>
    <n v="534002"/>
    <n v="7.27"/>
    <n v="98.23"/>
    <n v="1.74"/>
    <n v="65.89"/>
    <n v="37.479999999999997"/>
  </r>
  <r>
    <x v="7"/>
    <x v="7"/>
    <n v="19814000"/>
    <x v="3"/>
    <x v="1"/>
    <n v="7948"/>
    <n v="740"/>
    <n v="2180824"/>
    <n v="16869"/>
    <n v="1903809"/>
    <n v="580321"/>
    <n v="7.27"/>
    <n v="98.23"/>
    <n v="1.74"/>
    <n v="65.89"/>
    <n v="37.479999999999997"/>
  </r>
  <r>
    <x v="7"/>
    <x v="7"/>
    <n v="19814000"/>
    <x v="4"/>
    <x v="1"/>
    <n v="2077"/>
    <n v="76"/>
    <n v="2183133"/>
    <n v="2799"/>
    <n v="1337691"/>
    <n v="862602"/>
    <n v="7.27"/>
    <n v="98.23"/>
    <n v="1.74"/>
    <n v="65.89"/>
    <n v="37.479999999999997"/>
  </r>
  <r>
    <x v="7"/>
    <x v="7"/>
    <n v="19814000"/>
    <x v="5"/>
    <x v="1"/>
    <n v="1499"/>
    <n v="29"/>
    <n v="2012565"/>
    <n v="1702"/>
    <n v="2230866"/>
    <n v="1193880"/>
    <n v="7.27"/>
    <n v="98.23"/>
    <n v="1.74"/>
    <n v="65.89"/>
    <n v="37.479999999999997"/>
  </r>
  <r>
    <x v="7"/>
    <x v="7"/>
    <n v="19814000"/>
    <x v="6"/>
    <x v="1"/>
    <n v="1104"/>
    <n v="5"/>
    <n v="1990057"/>
    <n v="1048"/>
    <n v="2411294"/>
    <n v="1949439"/>
    <n v="7.27"/>
    <n v="98.23"/>
    <n v="1.74"/>
    <n v="65.89"/>
    <n v="37.479999999999997"/>
  </r>
  <r>
    <x v="7"/>
    <x v="7"/>
    <n v="19814000"/>
    <x v="7"/>
    <x v="1"/>
    <n v="1002"/>
    <n v="4"/>
    <n v="1758894"/>
    <n v="1050"/>
    <n v="986904"/>
    <n v="1614828"/>
    <n v="7.27"/>
    <n v="98.23"/>
    <n v="1.74"/>
    <n v="65.89"/>
    <n v="37.479999999999997"/>
  </r>
  <r>
    <x v="8"/>
    <x v="8"/>
    <n v="959000"/>
    <x v="1"/>
    <x v="0"/>
    <n v="0"/>
    <n v="0"/>
    <n v="3464"/>
    <n v="0"/>
    <n v="0"/>
    <n v="0"/>
    <n v="1.1100000000000001"/>
    <n v="99.65"/>
    <n v="0.04"/>
    <n v="68.900000000000006"/>
    <n v="38.61"/>
  </r>
  <r>
    <x v="8"/>
    <x v="8"/>
    <n v="959000"/>
    <x v="2"/>
    <x v="0"/>
    <n v="2"/>
    <n v="0"/>
    <n v="8013"/>
    <n v="1"/>
    <n v="0"/>
    <n v="0"/>
    <n v="1.1100000000000001"/>
    <n v="99.65"/>
    <n v="0.04"/>
    <n v="68.900000000000006"/>
    <n v="38.61"/>
  </r>
  <r>
    <x v="8"/>
    <x v="8"/>
    <n v="959000"/>
    <x v="3"/>
    <x v="0"/>
    <n v="211"/>
    <n v="0"/>
    <n v="20554"/>
    <n v="81"/>
    <n v="0"/>
    <n v="0"/>
    <n v="1.1100000000000001"/>
    <n v="99.65"/>
    <n v="0.04"/>
    <n v="68.900000000000006"/>
    <n v="38.61"/>
  </r>
  <r>
    <x v="8"/>
    <x v="8"/>
    <n v="959000"/>
    <x v="4"/>
    <x v="0"/>
    <n v="936"/>
    <n v="2"/>
    <n v="10372"/>
    <n v="643"/>
    <n v="0"/>
    <n v="0"/>
    <n v="1.1100000000000001"/>
    <n v="99.65"/>
    <n v="0.04"/>
    <n v="68.900000000000006"/>
    <n v="38.61"/>
  </r>
  <r>
    <x v="8"/>
    <x v="8"/>
    <n v="959000"/>
    <x v="5"/>
    <x v="0"/>
    <n v="1218"/>
    <n v="0"/>
    <n v="11791"/>
    <n v="1356"/>
    <n v="0"/>
    <n v="0"/>
    <n v="1.1100000000000001"/>
    <n v="99.65"/>
    <n v="0.04"/>
    <n v="68.900000000000006"/>
    <n v="38.61"/>
  </r>
  <r>
    <x v="8"/>
    <x v="8"/>
    <n v="959000"/>
    <x v="6"/>
    <x v="0"/>
    <n v="673"/>
    <n v="0"/>
    <n v="11759"/>
    <n v="821"/>
    <n v="0"/>
    <n v="0"/>
    <n v="1.1100000000000001"/>
    <n v="99.65"/>
    <n v="0.04"/>
    <n v="68.900000000000006"/>
    <n v="38.61"/>
  </r>
  <r>
    <x v="8"/>
    <x v="8"/>
    <n v="959000"/>
    <x v="7"/>
    <x v="0"/>
    <n v="209"/>
    <n v="0"/>
    <n v="6457"/>
    <n v="279"/>
    <n v="0"/>
    <n v="0"/>
    <n v="1.1100000000000001"/>
    <n v="99.65"/>
    <n v="0.04"/>
    <n v="68.900000000000006"/>
    <n v="38.61"/>
  </r>
  <r>
    <x v="8"/>
    <x v="8"/>
    <n v="959000"/>
    <x v="8"/>
    <x v="0"/>
    <n v="78"/>
    <n v="0"/>
    <n v="0"/>
    <n v="96"/>
    <n v="0"/>
    <n v="0"/>
    <n v="1.1100000000000001"/>
    <n v="99.65"/>
    <n v="0.04"/>
    <n v="68.900000000000006"/>
    <n v="38.61"/>
  </r>
  <r>
    <x v="8"/>
    <x v="8"/>
    <n v="959000"/>
    <x v="9"/>
    <x v="0"/>
    <n v="37"/>
    <n v="0"/>
    <n v="0"/>
    <n v="43"/>
    <n v="0"/>
    <n v="0"/>
    <n v="1.1100000000000001"/>
    <n v="99.65"/>
    <n v="0.04"/>
    <n v="68.900000000000006"/>
    <n v="38.61"/>
  </r>
  <r>
    <x v="8"/>
    <x v="8"/>
    <n v="959000"/>
    <x v="10"/>
    <x v="1"/>
    <n v="16"/>
    <n v="0"/>
    <n v="0"/>
    <n v="22"/>
    <n v="1083"/>
    <n v="0"/>
    <n v="1.1100000000000001"/>
    <n v="99.65"/>
    <n v="0.04"/>
    <n v="68.900000000000006"/>
    <n v="38.61"/>
  </r>
  <r>
    <x v="8"/>
    <x v="8"/>
    <n v="959000"/>
    <x v="11"/>
    <x v="1"/>
    <n v="8"/>
    <n v="0"/>
    <n v="0"/>
    <n v="11"/>
    <n v="6640"/>
    <n v="719"/>
    <n v="1.1100000000000001"/>
    <n v="99.65"/>
    <n v="0.04"/>
    <n v="68.900000000000006"/>
    <n v="38.61"/>
  </r>
  <r>
    <x v="8"/>
    <x v="8"/>
    <n v="959000"/>
    <x v="0"/>
    <x v="1"/>
    <n v="240"/>
    <n v="0"/>
    <n v="0"/>
    <n v="80"/>
    <n v="15896"/>
    <n v="3728"/>
    <n v="1.1100000000000001"/>
    <n v="99.65"/>
    <n v="0.04"/>
    <n v="68.900000000000006"/>
    <n v="38.61"/>
  </r>
  <r>
    <x v="8"/>
    <x v="8"/>
    <n v="959000"/>
    <x v="1"/>
    <x v="1"/>
    <n v="4033"/>
    <n v="2"/>
    <n v="0"/>
    <n v="2113"/>
    <n v="55739"/>
    <n v="11691"/>
    <n v="1.1100000000000001"/>
    <n v="99.65"/>
    <n v="0.04"/>
    <n v="68.900000000000006"/>
    <n v="38.61"/>
  </r>
  <r>
    <x v="8"/>
    <x v="8"/>
    <n v="959000"/>
    <x v="2"/>
    <x v="1"/>
    <n v="2619"/>
    <n v="0"/>
    <n v="0"/>
    <n v="4400"/>
    <n v="90697"/>
    <n v="9836"/>
    <n v="1.1100000000000001"/>
    <n v="99.65"/>
    <n v="0.04"/>
    <n v="68.900000000000006"/>
    <n v="38.61"/>
  </r>
  <r>
    <x v="8"/>
    <x v="8"/>
    <n v="959000"/>
    <x v="3"/>
    <x v="1"/>
    <n v="283"/>
    <n v="0"/>
    <n v="0"/>
    <n v="538"/>
    <n v="217027"/>
    <n v="14260"/>
    <n v="1.1100000000000001"/>
    <n v="99.65"/>
    <n v="0.04"/>
    <n v="68.900000000000006"/>
    <n v="38.61"/>
  </r>
  <r>
    <x v="8"/>
    <x v="8"/>
    <n v="959000"/>
    <x v="4"/>
    <x v="1"/>
    <n v="90"/>
    <n v="0"/>
    <n v="0"/>
    <n v="105"/>
    <n v="169543"/>
    <n v="34583"/>
    <n v="1.1100000000000001"/>
    <n v="99.65"/>
    <n v="0.04"/>
    <n v="68.900000000000006"/>
    <n v="38.61"/>
  </r>
  <r>
    <x v="8"/>
    <x v="8"/>
    <n v="959000"/>
    <x v="5"/>
    <x v="1"/>
    <n v="13"/>
    <n v="0"/>
    <n v="0"/>
    <n v="38"/>
    <n v="60556"/>
    <n v="66332"/>
    <n v="1.1100000000000001"/>
    <n v="99.65"/>
    <n v="0.04"/>
    <n v="68.900000000000006"/>
    <n v="38.61"/>
  </r>
  <r>
    <x v="8"/>
    <x v="8"/>
    <n v="959000"/>
    <x v="6"/>
    <x v="1"/>
    <n v="7"/>
    <n v="0"/>
    <n v="0"/>
    <n v="11"/>
    <n v="28638"/>
    <n v="135342"/>
    <n v="1.1100000000000001"/>
    <n v="99.65"/>
    <n v="0.04"/>
    <n v="68.900000000000006"/>
    <n v="38.61"/>
  </r>
  <r>
    <x v="8"/>
    <x v="8"/>
    <n v="959000"/>
    <x v="7"/>
    <x v="1"/>
    <n v="8"/>
    <n v="0"/>
    <n v="0"/>
    <n v="6"/>
    <n v="14934"/>
    <n v="93764"/>
    <n v="1.1100000000000001"/>
    <n v="99.65"/>
    <n v="0.04"/>
    <n v="68.900000000000006"/>
    <n v="38.61"/>
  </r>
  <r>
    <x v="9"/>
    <x v="9"/>
    <n v="1540000"/>
    <x v="0"/>
    <x v="0"/>
    <n v="5"/>
    <n v="0"/>
    <n v="0"/>
    <n v="0"/>
    <n v="0"/>
    <n v="0"/>
    <n v="11.57"/>
    <n v="97.91"/>
    <n v="1.89"/>
    <n v="81.98"/>
    <n v="59.16"/>
  </r>
  <r>
    <x v="9"/>
    <x v="9"/>
    <n v="1540000"/>
    <x v="1"/>
    <x v="0"/>
    <n v="2"/>
    <n v="0"/>
    <n v="2031"/>
    <n v="7"/>
    <n v="0"/>
    <n v="0"/>
    <n v="11.57"/>
    <n v="97.91"/>
    <n v="1.89"/>
    <n v="81.98"/>
    <n v="59.16"/>
  </r>
  <r>
    <x v="9"/>
    <x v="9"/>
    <n v="1540000"/>
    <x v="2"/>
    <x v="0"/>
    <n v="64"/>
    <n v="0"/>
    <n v="17460"/>
    <n v="37"/>
    <n v="0"/>
    <n v="0"/>
    <n v="11.57"/>
    <n v="97.91"/>
    <n v="1.89"/>
    <n v="81.98"/>
    <n v="59.16"/>
  </r>
  <r>
    <x v="9"/>
    <x v="9"/>
    <n v="1540000"/>
    <x v="3"/>
    <x v="0"/>
    <n v="1244"/>
    <n v="3"/>
    <n v="47000"/>
    <n v="552"/>
    <n v="0"/>
    <n v="0"/>
    <n v="11.57"/>
    <n v="97.91"/>
    <n v="1.89"/>
    <n v="81.98"/>
    <n v="59.16"/>
  </r>
  <r>
    <x v="9"/>
    <x v="9"/>
    <n v="1540000"/>
    <x v="4"/>
    <x v="0"/>
    <n v="4598"/>
    <n v="42"/>
    <n v="64827"/>
    <n v="3615"/>
    <n v="0"/>
    <n v="0"/>
    <n v="11.57"/>
    <n v="97.91"/>
    <n v="1.89"/>
    <n v="81.98"/>
    <n v="59.16"/>
  </r>
  <r>
    <x v="9"/>
    <x v="9"/>
    <n v="1540000"/>
    <x v="5"/>
    <x v="0"/>
    <n v="11505"/>
    <n v="147"/>
    <n v="67906"/>
    <n v="9366"/>
    <n v="0"/>
    <n v="0"/>
    <n v="11.57"/>
    <n v="97.91"/>
    <n v="1.89"/>
    <n v="81.98"/>
    <n v="59.16"/>
  </r>
  <r>
    <x v="9"/>
    <x v="9"/>
    <n v="1540000"/>
    <x v="6"/>
    <x v="0"/>
    <n v="16000"/>
    <n v="236"/>
    <n v="55577"/>
    <n v="14548"/>
    <n v="0"/>
    <n v="0"/>
    <n v="11.57"/>
    <n v="97.91"/>
    <n v="1.89"/>
    <n v="81.98"/>
    <n v="59.16"/>
  </r>
  <r>
    <x v="9"/>
    <x v="9"/>
    <n v="1540000"/>
    <x v="7"/>
    <x v="0"/>
    <n v="10208"/>
    <n v="176"/>
    <n v="45747"/>
    <n v="12553"/>
    <n v="0"/>
    <n v="0"/>
    <n v="11.57"/>
    <n v="97.91"/>
    <n v="1.89"/>
    <n v="81.98"/>
    <n v="59.16"/>
  </r>
  <r>
    <x v="9"/>
    <x v="9"/>
    <n v="1540000"/>
    <x v="8"/>
    <x v="0"/>
    <n v="4337"/>
    <n v="84"/>
    <n v="48323"/>
    <n v="5262"/>
    <n v="0"/>
    <n v="0"/>
    <n v="11.57"/>
    <n v="97.91"/>
    <n v="1.89"/>
    <n v="81.98"/>
    <n v="59.16"/>
  </r>
  <r>
    <x v="9"/>
    <x v="9"/>
    <n v="1540000"/>
    <x v="9"/>
    <x v="0"/>
    <n v="3103"/>
    <n v="51"/>
    <n v="50335"/>
    <n v="3448"/>
    <n v="0"/>
    <n v="0"/>
    <n v="11.57"/>
    <n v="97.91"/>
    <n v="1.89"/>
    <n v="81.98"/>
    <n v="59.16"/>
  </r>
  <r>
    <x v="9"/>
    <x v="9"/>
    <n v="1540000"/>
    <x v="10"/>
    <x v="1"/>
    <n v="2343"/>
    <n v="29"/>
    <n v="51470"/>
    <n v="2503"/>
    <n v="4117"/>
    <n v="0"/>
    <n v="11.57"/>
    <n v="97.91"/>
    <n v="1.89"/>
    <n v="81.98"/>
    <n v="59.16"/>
  </r>
  <r>
    <x v="9"/>
    <x v="9"/>
    <n v="1540000"/>
    <x v="11"/>
    <x v="1"/>
    <n v="1577"/>
    <n v="27"/>
    <n v="42691"/>
    <n v="1694"/>
    <n v="14605"/>
    <n v="2072"/>
    <n v="11.57"/>
    <n v="97.91"/>
    <n v="1.89"/>
    <n v="81.98"/>
    <n v="59.16"/>
  </r>
  <r>
    <x v="9"/>
    <x v="9"/>
    <n v="1540000"/>
    <x v="0"/>
    <x v="1"/>
    <n v="3053"/>
    <n v="35"/>
    <n v="51285"/>
    <n v="2068"/>
    <n v="78598"/>
    <n v="16358"/>
    <n v="11.57"/>
    <n v="97.91"/>
    <n v="1.89"/>
    <n v="81.98"/>
    <n v="59.16"/>
  </r>
  <r>
    <x v="9"/>
    <x v="9"/>
    <n v="1540000"/>
    <x v="1"/>
    <x v="1"/>
    <n v="33013"/>
    <n v="338"/>
    <n v="108164"/>
    <n v="11286"/>
    <n v="179805"/>
    <n v="54163"/>
    <n v="11.57"/>
    <n v="97.91"/>
    <n v="1.89"/>
    <n v="81.98"/>
    <n v="59.16"/>
  </r>
  <r>
    <x v="9"/>
    <x v="9"/>
    <n v="1540000"/>
    <x v="2"/>
    <x v="1"/>
    <n v="64614"/>
    <n v="1481"/>
    <n v="170121"/>
    <n v="73315"/>
    <n v="156709"/>
    <n v="22507"/>
    <n v="11.57"/>
    <n v="97.91"/>
    <n v="1.89"/>
    <n v="81.98"/>
    <n v="59.16"/>
  </r>
  <r>
    <x v="9"/>
    <x v="9"/>
    <n v="1540000"/>
    <x v="3"/>
    <x v="1"/>
    <n v="11023"/>
    <n v="405"/>
    <n v="99323"/>
    <n v="21107"/>
    <n v="383780"/>
    <n v="21466"/>
    <n v="11.57"/>
    <n v="97.91"/>
    <n v="1.89"/>
    <n v="81.98"/>
    <n v="59.16"/>
  </r>
  <r>
    <x v="9"/>
    <x v="9"/>
    <n v="1540000"/>
    <x v="4"/>
    <x v="1"/>
    <n v="4457"/>
    <n v="93"/>
    <n v="133924"/>
    <n v="5580"/>
    <n v="240409"/>
    <n v="156036"/>
    <n v="11.57"/>
    <n v="97.91"/>
    <n v="1.89"/>
    <n v="81.98"/>
    <n v="59.16"/>
  </r>
  <r>
    <x v="9"/>
    <x v="9"/>
    <n v="1540000"/>
    <x v="5"/>
    <x v="1"/>
    <n v="2809"/>
    <n v="54"/>
    <n v="152633"/>
    <n v="2936"/>
    <n v="108184"/>
    <n v="147757"/>
    <n v="11.57"/>
    <n v="97.91"/>
    <n v="1.89"/>
    <n v="81.98"/>
    <n v="59.16"/>
  </r>
  <r>
    <x v="9"/>
    <x v="9"/>
    <n v="1540000"/>
    <x v="6"/>
    <x v="1"/>
    <n v="2476"/>
    <n v="113"/>
    <n v="144672"/>
    <n v="2384"/>
    <n v="59575"/>
    <n v="278541"/>
    <n v="11.57"/>
    <n v="97.91"/>
    <n v="1.89"/>
    <n v="81.98"/>
    <n v="59.16"/>
  </r>
  <r>
    <x v="9"/>
    <x v="9"/>
    <n v="1540000"/>
    <x v="7"/>
    <x v="1"/>
    <n v="1677"/>
    <n v="50"/>
    <n v="114910"/>
    <n v="2131"/>
    <n v="36786"/>
    <n v="212214"/>
    <n v="11.57"/>
    <n v="97.91"/>
    <n v="1.89"/>
    <n v="81.98"/>
    <n v="59.16"/>
  </r>
  <r>
    <x v="10"/>
    <x v="10"/>
    <n v="67936000"/>
    <x v="0"/>
    <x v="0"/>
    <n v="74"/>
    <n v="6"/>
    <n v="0"/>
    <n v="5"/>
    <n v="0"/>
    <n v="0"/>
    <n v="1.22"/>
    <n v="98.75"/>
    <n v="1.22"/>
    <n v="65.849999999999994"/>
    <n v="38.229999999999997"/>
  </r>
  <r>
    <x v="10"/>
    <x v="10"/>
    <n v="67936000"/>
    <x v="1"/>
    <x v="0"/>
    <n v="4321"/>
    <n v="208"/>
    <n v="64007"/>
    <n v="608"/>
    <n v="0"/>
    <n v="0"/>
    <n v="1.22"/>
    <n v="98.75"/>
    <n v="1.22"/>
    <n v="65.849999999999994"/>
    <n v="38.229999999999997"/>
  </r>
  <r>
    <x v="10"/>
    <x v="10"/>
    <n v="67936000"/>
    <x v="2"/>
    <x v="0"/>
    <n v="12399"/>
    <n v="824"/>
    <n v="147923"/>
    <n v="9306"/>
    <n v="0"/>
    <n v="0"/>
    <n v="1.22"/>
    <n v="98.75"/>
    <n v="1.22"/>
    <n v="65.849999999999994"/>
    <n v="38.229999999999997"/>
  </r>
  <r>
    <x v="10"/>
    <x v="10"/>
    <n v="67936000"/>
    <x v="3"/>
    <x v="0"/>
    <n v="15849"/>
    <n v="810"/>
    <n v="161683"/>
    <n v="13751"/>
    <n v="0"/>
    <n v="0"/>
    <n v="1.22"/>
    <n v="98.75"/>
    <n v="1.22"/>
    <n v="65.849999999999994"/>
    <n v="38.229999999999997"/>
  </r>
  <r>
    <x v="10"/>
    <x v="10"/>
    <n v="67936000"/>
    <x v="4"/>
    <x v="0"/>
    <n v="28795"/>
    <n v="593"/>
    <n v="391164"/>
    <n v="21237"/>
    <n v="0"/>
    <n v="0"/>
    <n v="1.22"/>
    <n v="98.75"/>
    <n v="1.22"/>
    <n v="65.849999999999994"/>
    <n v="38.229999999999997"/>
  </r>
  <r>
    <x v="10"/>
    <x v="10"/>
    <n v="67936000"/>
    <x v="5"/>
    <x v="0"/>
    <n v="34997"/>
    <n v="581"/>
    <n v="1567059"/>
    <n v="32975"/>
    <n v="0"/>
    <n v="0"/>
    <n v="1.22"/>
    <n v="98.75"/>
    <n v="1.22"/>
    <n v="65.849999999999994"/>
    <n v="38.229999999999997"/>
  </r>
  <r>
    <x v="10"/>
    <x v="10"/>
    <n v="67936000"/>
    <x v="6"/>
    <x v="0"/>
    <n v="40959"/>
    <n v="431"/>
    <n v="2086192"/>
    <n v="39449"/>
    <n v="0"/>
    <n v="0"/>
    <n v="1.22"/>
    <n v="98.75"/>
    <n v="1.22"/>
    <n v="65.849999999999994"/>
    <n v="38.229999999999997"/>
  </r>
  <r>
    <x v="10"/>
    <x v="10"/>
    <n v="67936000"/>
    <x v="7"/>
    <x v="0"/>
    <n v="35550"/>
    <n v="266"/>
    <n v="1635819"/>
    <n v="38888"/>
    <n v="0"/>
    <n v="0"/>
    <n v="1.22"/>
    <n v="98.75"/>
    <n v="1.22"/>
    <n v="65.849999999999994"/>
    <n v="38.229999999999997"/>
  </r>
  <r>
    <x v="10"/>
    <x v="10"/>
    <n v="67936000"/>
    <x v="8"/>
    <x v="0"/>
    <n v="36836"/>
    <n v="270"/>
    <n v="1771768"/>
    <n v="34702"/>
    <n v="0"/>
    <n v="0"/>
    <n v="1.22"/>
    <n v="98.75"/>
    <n v="1.22"/>
    <n v="65.849999999999994"/>
    <n v="38.229999999999997"/>
  </r>
  <r>
    <x v="10"/>
    <x v="10"/>
    <n v="67936000"/>
    <x v="9"/>
    <x v="0"/>
    <n v="35258"/>
    <n v="317"/>
    <n v="1827165"/>
    <n v="40072"/>
    <n v="0"/>
    <n v="0"/>
    <n v="1.22"/>
    <n v="98.75"/>
    <n v="1.22"/>
    <n v="65.849999999999994"/>
    <n v="38.229999999999997"/>
  </r>
  <r>
    <x v="10"/>
    <x v="10"/>
    <n v="67936000"/>
    <x v="10"/>
    <x v="1"/>
    <n v="16502"/>
    <n v="81"/>
    <n v="1160891"/>
    <n v="22810"/>
    <n v="247891"/>
    <n v="0"/>
    <n v="1.22"/>
    <n v="98.75"/>
    <n v="1.22"/>
    <n v="65.849999999999994"/>
    <n v="38.229999999999997"/>
  </r>
  <r>
    <x v="10"/>
    <x v="10"/>
    <n v="67936000"/>
    <x v="11"/>
    <x v="1"/>
    <n v="8349"/>
    <n v="23"/>
    <n v="926175"/>
    <n v="9313"/>
    <n v="585831"/>
    <n v="167448"/>
    <n v="1.22"/>
    <n v="98.75"/>
    <n v="1.22"/>
    <n v="65.849999999999994"/>
    <n v="38.229999999999997"/>
  </r>
  <r>
    <x v="10"/>
    <x v="10"/>
    <n v="67936000"/>
    <x v="0"/>
    <x v="1"/>
    <n v="37809"/>
    <n v="109"/>
    <n v="1757331"/>
    <n v="27453"/>
    <n v="4190690"/>
    <n v="508314"/>
    <n v="1.22"/>
    <n v="98.75"/>
    <n v="1.22"/>
    <n v="65.849999999999994"/>
    <n v="38.229999999999997"/>
  </r>
  <r>
    <x v="10"/>
    <x v="10"/>
    <n v="67936000"/>
    <x v="1"/>
    <x v="1"/>
    <n v="260079"/>
    <n v="2664"/>
    <n v="4542779"/>
    <n v="127979"/>
    <n v="4941486"/>
    <n v="1816848"/>
    <n v="1.22"/>
    <n v="98.75"/>
    <n v="1.22"/>
    <n v="65.849999999999994"/>
    <n v="38.229999999999997"/>
  </r>
  <r>
    <x v="10"/>
    <x v="10"/>
    <n v="67936000"/>
    <x v="2"/>
    <x v="1"/>
    <n v="241392"/>
    <n v="2650"/>
    <n v="3719258"/>
    <n v="348443"/>
    <n v="2992940"/>
    <n v="1652339"/>
    <n v="1.22"/>
    <n v="98.75"/>
    <n v="1.22"/>
    <n v="65.849999999999994"/>
    <n v="38.229999999999997"/>
  </r>
  <r>
    <x v="10"/>
    <x v="10"/>
    <n v="67936000"/>
    <x v="3"/>
    <x v="1"/>
    <n v="14354"/>
    <n v="226"/>
    <n v="1931086"/>
    <n v="43460"/>
    <n v="7112148"/>
    <n v="1476287"/>
    <n v="1.22"/>
    <n v="98.75"/>
    <n v="1.22"/>
    <n v="65.849999999999994"/>
    <n v="38.229999999999997"/>
  </r>
  <r>
    <x v="10"/>
    <x v="10"/>
    <n v="67936000"/>
    <x v="4"/>
    <x v="1"/>
    <n v="1354"/>
    <n v="17"/>
    <n v="1864591"/>
    <n v="4098"/>
    <n v="5379920"/>
    <n v="2320886"/>
    <n v="1.22"/>
    <n v="98.75"/>
    <n v="1.22"/>
    <n v="65.849999999999994"/>
    <n v="38.229999999999997"/>
  </r>
  <r>
    <x v="10"/>
    <x v="10"/>
    <n v="67936000"/>
    <x v="5"/>
    <x v="1"/>
    <n v="545"/>
    <n v="5"/>
    <n v="1881584"/>
    <n v="642"/>
    <n v="9245930"/>
    <n v="3745492"/>
    <n v="1.22"/>
    <n v="98.75"/>
    <n v="1.22"/>
    <n v="65.849999999999994"/>
    <n v="38.229999999999997"/>
  </r>
  <r>
    <x v="10"/>
    <x v="10"/>
    <n v="67936000"/>
    <x v="6"/>
    <x v="1"/>
    <n v="514"/>
    <n v="1"/>
    <n v="1896797"/>
    <n v="505"/>
    <n v="7325474"/>
    <n v="7315475"/>
    <n v="1.22"/>
    <n v="98.75"/>
    <n v="1.22"/>
    <n v="65.849999999999994"/>
    <n v="38.229999999999997"/>
  </r>
  <r>
    <x v="10"/>
    <x v="10"/>
    <n v="67936000"/>
    <x v="7"/>
    <x v="1"/>
    <n v="641"/>
    <n v="7"/>
    <n v="1594791"/>
    <n v="587"/>
    <n v="2712907"/>
    <n v="6969298"/>
    <n v="1.22"/>
    <n v="98.75"/>
    <n v="1.22"/>
    <n v="65.849999999999994"/>
    <n v="38.229999999999997"/>
  </r>
  <r>
    <x v="11"/>
    <x v="11"/>
    <n v="7300000"/>
    <x v="0"/>
    <x v="0"/>
    <n v="3"/>
    <n v="1"/>
    <n v="0"/>
    <n v="1"/>
    <n v="0"/>
    <n v="0"/>
    <n v="3.07"/>
    <n v="97.46"/>
    <n v="1.67"/>
    <n v="78.27"/>
    <n v="47.18"/>
  </r>
  <r>
    <x v="11"/>
    <x v="11"/>
    <n v="7300000"/>
    <x v="1"/>
    <x v="0"/>
    <n v="37"/>
    <n v="1"/>
    <n v="6133"/>
    <n v="27"/>
    <n v="0"/>
    <n v="0"/>
    <n v="3.07"/>
    <n v="97.46"/>
    <n v="1.67"/>
    <n v="78.27"/>
    <n v="47.18"/>
  </r>
  <r>
    <x v="11"/>
    <x v="11"/>
    <n v="7300000"/>
    <x v="2"/>
    <x v="0"/>
    <n v="291"/>
    <n v="4"/>
    <n v="31035"/>
    <n v="88"/>
    <n v="0"/>
    <n v="0"/>
    <n v="3.07"/>
    <n v="97.46"/>
    <n v="1.67"/>
    <n v="78.27"/>
    <n v="47.18"/>
  </r>
  <r>
    <x v="11"/>
    <x v="11"/>
    <n v="7300000"/>
    <x v="3"/>
    <x v="0"/>
    <n v="622"/>
    <n v="3"/>
    <n v="42331"/>
    <n v="459"/>
    <n v="0"/>
    <n v="0"/>
    <n v="3.07"/>
    <n v="97.46"/>
    <n v="1.67"/>
    <n v="78.27"/>
    <n v="47.18"/>
  </r>
  <r>
    <x v="11"/>
    <x v="11"/>
    <n v="7300000"/>
    <x v="4"/>
    <x v="0"/>
    <n v="1611"/>
    <n v="4"/>
    <n v="65655"/>
    <n v="884"/>
    <n v="0"/>
    <n v="0"/>
    <n v="3.07"/>
    <n v="97.46"/>
    <n v="1.67"/>
    <n v="78.27"/>
    <n v="47.18"/>
  </r>
  <r>
    <x v="11"/>
    <x v="11"/>
    <n v="7300000"/>
    <x v="5"/>
    <x v="0"/>
    <n v="3552"/>
    <n v="24"/>
    <n v="69028"/>
    <n v="3014"/>
    <n v="0"/>
    <n v="0"/>
    <n v="3.07"/>
    <n v="97.46"/>
    <n v="1.67"/>
    <n v="78.27"/>
    <n v="47.18"/>
  </r>
  <r>
    <x v="11"/>
    <x v="11"/>
    <n v="7300000"/>
    <x v="6"/>
    <x v="0"/>
    <n v="8860"/>
    <n v="144"/>
    <n v="81725"/>
    <n v="6897"/>
    <n v="0"/>
    <n v="0"/>
    <n v="3.07"/>
    <n v="97.46"/>
    <n v="1.67"/>
    <n v="78.27"/>
    <n v="47.18"/>
  </r>
  <r>
    <x v="11"/>
    <x v="11"/>
    <n v="7300000"/>
    <x v="7"/>
    <x v="0"/>
    <n v="7083"/>
    <n v="131"/>
    <n v="97595"/>
    <n v="7468"/>
    <n v="0"/>
    <n v="0"/>
    <n v="3.07"/>
    <n v="97.46"/>
    <n v="1.67"/>
    <n v="78.27"/>
    <n v="47.18"/>
  </r>
  <r>
    <x v="11"/>
    <x v="11"/>
    <n v="7300000"/>
    <x v="8"/>
    <x v="0"/>
    <n v="18459"/>
    <n v="323"/>
    <n v="135853"/>
    <n v="12710"/>
    <n v="0"/>
    <n v="0"/>
    <n v="3.07"/>
    <n v="97.46"/>
    <n v="1.67"/>
    <n v="78.27"/>
    <n v="47.18"/>
  </r>
  <r>
    <x v="11"/>
    <x v="11"/>
    <n v="7300000"/>
    <x v="9"/>
    <x v="0"/>
    <n v="14759"/>
    <n v="287"/>
    <n v="242666"/>
    <n v="20144"/>
    <n v="0"/>
    <n v="0"/>
    <n v="3.07"/>
    <n v="97.46"/>
    <n v="1.67"/>
    <n v="78.27"/>
    <n v="47.18"/>
  </r>
  <r>
    <x v="11"/>
    <x v="11"/>
    <n v="7300000"/>
    <x v="10"/>
    <x v="1"/>
    <n v="2259"/>
    <n v="45"/>
    <n v="159379"/>
    <n v="4471"/>
    <n v="27734"/>
    <n v="0"/>
    <n v="3.07"/>
    <n v="97.46"/>
    <n v="1.67"/>
    <n v="78.27"/>
    <n v="47.18"/>
  </r>
  <r>
    <x v="11"/>
    <x v="11"/>
    <n v="7300000"/>
    <x v="11"/>
    <x v="1"/>
    <n v="1109"/>
    <n v="15"/>
    <n v="163309"/>
    <n v="1169"/>
    <n v="73770"/>
    <n v="20924"/>
    <n v="3.07"/>
    <n v="97.46"/>
    <n v="1.67"/>
    <n v="78.27"/>
    <n v="47.18"/>
  </r>
  <r>
    <x v="11"/>
    <x v="11"/>
    <n v="7300000"/>
    <x v="0"/>
    <x v="1"/>
    <n v="4960"/>
    <n v="53"/>
    <n v="165803"/>
    <n v="2249"/>
    <n v="338273"/>
    <n v="71352"/>
    <n v="3.07"/>
    <n v="97.46"/>
    <n v="1.67"/>
    <n v="78.27"/>
    <n v="47.18"/>
  </r>
  <r>
    <x v="11"/>
    <x v="11"/>
    <n v="7300000"/>
    <x v="1"/>
    <x v="1"/>
    <n v="35682"/>
    <n v="449"/>
    <n v="249056"/>
    <n v="19729"/>
    <n v="1101494"/>
    <n v="159855"/>
    <n v="3.07"/>
    <n v="97.46"/>
    <n v="1.67"/>
    <n v="78.27"/>
    <n v="47.18"/>
  </r>
  <r>
    <x v="11"/>
    <x v="11"/>
    <n v="7300000"/>
    <x v="2"/>
    <x v="1"/>
    <n v="91043"/>
    <n v="1643"/>
    <n v="412643"/>
    <n v="94250"/>
    <n v="481235"/>
    <n v="181490"/>
    <n v="3.07"/>
    <n v="97.46"/>
    <n v="1.67"/>
    <n v="78.27"/>
    <n v="47.18"/>
  </r>
  <r>
    <x v="11"/>
    <x v="11"/>
    <n v="7300000"/>
    <x v="3"/>
    <x v="1"/>
    <n v="11793"/>
    <n v="336"/>
    <n v="515943"/>
    <n v="23446"/>
    <n v="1328995"/>
    <n v="81165"/>
    <n v="3.07"/>
    <n v="97.46"/>
    <n v="1.67"/>
    <n v="78.27"/>
    <n v="47.18"/>
  </r>
  <r>
    <x v="11"/>
    <x v="11"/>
    <n v="7300000"/>
    <x v="4"/>
    <x v="1"/>
    <n v="3904"/>
    <n v="42"/>
    <n v="396277"/>
    <n v="4264"/>
    <n v="617119"/>
    <n v="758738"/>
    <n v="3.07"/>
    <n v="97.46"/>
    <n v="1.67"/>
    <n v="78.27"/>
    <n v="47.18"/>
  </r>
  <r>
    <x v="11"/>
    <x v="11"/>
    <n v="7300000"/>
    <x v="5"/>
    <x v="1"/>
    <n v="7521"/>
    <n v="77"/>
    <n v="362615"/>
    <n v="7035"/>
    <n v="1524318"/>
    <n v="475594"/>
    <n v="3.07"/>
    <n v="97.46"/>
    <n v="1.67"/>
    <n v="78.27"/>
    <n v="47.18"/>
  </r>
  <r>
    <x v="11"/>
    <x v="11"/>
    <n v="7300000"/>
    <x v="6"/>
    <x v="1"/>
    <n v="5513"/>
    <n v="78"/>
    <n v="273446"/>
    <n v="5385"/>
    <n v="168841"/>
    <n v="981989"/>
    <n v="3.07"/>
    <n v="97.46"/>
    <n v="1.67"/>
    <n v="78.27"/>
    <n v="47.18"/>
  </r>
  <r>
    <x v="11"/>
    <x v="11"/>
    <n v="7300000"/>
    <x v="7"/>
    <x v="1"/>
    <n v="5045"/>
    <n v="78"/>
    <n v="214519"/>
    <n v="4720"/>
    <n v="51916"/>
    <n v="712716"/>
    <n v="3.07"/>
    <n v="97.46"/>
    <n v="1.67"/>
    <n v="78.27"/>
    <n v="47.18"/>
  </r>
  <r>
    <x v="12"/>
    <x v="12"/>
    <n v="28672000"/>
    <x v="0"/>
    <x v="0"/>
    <n v="43"/>
    <n v="0"/>
    <n v="0"/>
    <n v="24"/>
    <n v="0"/>
    <n v="0"/>
    <n v="2.69"/>
    <n v="98.68"/>
    <n v="1.3"/>
    <n v="61.99"/>
    <n v="28.3"/>
  </r>
  <r>
    <x v="12"/>
    <x v="12"/>
    <n v="28672000"/>
    <x v="1"/>
    <x v="0"/>
    <n v="296"/>
    <n v="4"/>
    <n v="28202"/>
    <n v="211"/>
    <n v="0"/>
    <n v="0"/>
    <n v="2.69"/>
    <n v="98.68"/>
    <n v="1.3"/>
    <n v="61.99"/>
    <n v="28.3"/>
  </r>
  <r>
    <x v="12"/>
    <x v="12"/>
    <n v="28672000"/>
    <x v="2"/>
    <x v="0"/>
    <n v="1752"/>
    <n v="16"/>
    <n v="89936"/>
    <n v="813"/>
    <n v="0"/>
    <n v="0"/>
    <n v="2.69"/>
    <n v="98.68"/>
    <n v="1.3"/>
    <n v="61.99"/>
    <n v="28.3"/>
  </r>
  <r>
    <x v="12"/>
    <x v="12"/>
    <n v="28672000"/>
    <x v="3"/>
    <x v="0"/>
    <n v="12457"/>
    <n v="216"/>
    <n v="146065"/>
    <n v="8924"/>
    <n v="0"/>
    <n v="0"/>
    <n v="2.69"/>
    <n v="98.68"/>
    <n v="1.3"/>
    <n v="61.99"/>
    <n v="28.3"/>
  </r>
  <r>
    <x v="12"/>
    <x v="12"/>
    <n v="28672000"/>
    <x v="4"/>
    <x v="0"/>
    <n v="20417"/>
    <n v="185"/>
    <n v="348388"/>
    <n v="18255"/>
    <n v="0"/>
    <n v="0"/>
    <n v="2.69"/>
    <n v="98.68"/>
    <n v="1.3"/>
    <n v="61.99"/>
    <n v="28.3"/>
  </r>
  <r>
    <x v="12"/>
    <x v="12"/>
    <n v="28672000"/>
    <x v="5"/>
    <x v="0"/>
    <n v="29767"/>
    <n v="268"/>
    <n v="537535"/>
    <n v="24445"/>
    <n v="0"/>
    <n v="0"/>
    <n v="2.69"/>
    <n v="98.68"/>
    <n v="1.3"/>
    <n v="61.99"/>
    <n v="28.3"/>
  </r>
  <r>
    <x v="12"/>
    <x v="12"/>
    <n v="28672000"/>
    <x v="6"/>
    <x v="0"/>
    <n v="63867"/>
    <n v="693"/>
    <n v="770055"/>
    <n v="60205"/>
    <n v="0"/>
    <n v="0"/>
    <n v="2.69"/>
    <n v="98.68"/>
    <n v="1.3"/>
    <n v="61.99"/>
    <n v="28.3"/>
  </r>
  <r>
    <x v="12"/>
    <x v="12"/>
    <n v="28672000"/>
    <x v="7"/>
    <x v="0"/>
    <n v="38611"/>
    <n v="407"/>
    <n v="740375"/>
    <n v="40353"/>
    <n v="0"/>
    <n v="0"/>
    <n v="2.69"/>
    <n v="98.68"/>
    <n v="1.3"/>
    <n v="61.99"/>
    <n v="28.3"/>
  </r>
  <r>
    <x v="12"/>
    <x v="12"/>
    <n v="28672000"/>
    <x v="8"/>
    <x v="0"/>
    <n v="66916"/>
    <n v="639"/>
    <n v="910985"/>
    <n v="60106"/>
    <n v="0"/>
    <n v="0"/>
    <n v="2.69"/>
    <n v="98.68"/>
    <n v="1.3"/>
    <n v="61.99"/>
    <n v="28.3"/>
  </r>
  <r>
    <x v="12"/>
    <x v="12"/>
    <n v="28672000"/>
    <x v="9"/>
    <x v="0"/>
    <n v="28199"/>
    <n v="477"/>
    <n v="982615"/>
    <n v="42517"/>
    <n v="0"/>
    <n v="0"/>
    <n v="2.69"/>
    <n v="98.68"/>
    <n v="1.3"/>
    <n v="61.99"/>
    <n v="28.3"/>
  </r>
  <r>
    <x v="12"/>
    <x v="12"/>
    <n v="28672000"/>
    <x v="10"/>
    <x v="1"/>
    <n v="5572"/>
    <n v="113"/>
    <n v="618174"/>
    <n v="7911"/>
    <n v="125977"/>
    <n v="0"/>
    <n v="2.69"/>
    <n v="98.68"/>
    <n v="1.3"/>
    <n v="61.99"/>
    <n v="28.3"/>
  </r>
  <r>
    <x v="12"/>
    <x v="12"/>
    <n v="28672000"/>
    <x v="11"/>
    <x v="1"/>
    <n v="2887"/>
    <n v="30"/>
    <n v="497654"/>
    <n v="2697"/>
    <n v="95864"/>
    <n v="71983"/>
    <n v="2.69"/>
    <n v="98.68"/>
    <n v="1.3"/>
    <n v="61.99"/>
    <n v="28.3"/>
  </r>
  <r>
    <x v="12"/>
    <x v="12"/>
    <n v="28672000"/>
    <x v="0"/>
    <x v="1"/>
    <n v="20016"/>
    <n v="107"/>
    <n v="586202"/>
    <n v="11458"/>
    <n v="1215935"/>
    <n v="81840"/>
    <n v="2.69"/>
    <n v="98.68"/>
    <n v="1.3"/>
    <n v="61.99"/>
    <n v="28.3"/>
  </r>
  <r>
    <x v="12"/>
    <x v="12"/>
    <n v="28672000"/>
    <x v="1"/>
    <x v="1"/>
    <n v="197178"/>
    <n v="1061"/>
    <n v="1138264"/>
    <n v="108281"/>
    <n v="1761337"/>
    <n v="405579"/>
    <n v="2.69"/>
    <n v="98.68"/>
    <n v="1.3"/>
    <n v="61.99"/>
    <n v="28.3"/>
  </r>
  <r>
    <x v="12"/>
    <x v="12"/>
    <n v="28672000"/>
    <x v="2"/>
    <x v="1"/>
    <n v="268657"/>
    <n v="4087"/>
    <n v="1655856"/>
    <n v="343552"/>
    <n v="1692613"/>
    <n v="436443"/>
    <n v="2.69"/>
    <n v="98.68"/>
    <n v="1.3"/>
    <n v="61.99"/>
    <n v="28.3"/>
  </r>
  <r>
    <x v="12"/>
    <x v="12"/>
    <n v="28672000"/>
    <x v="3"/>
    <x v="1"/>
    <n v="12004"/>
    <n v="1128"/>
    <n v="988861"/>
    <n v="28019"/>
    <n v="2542033"/>
    <n v="427294"/>
    <n v="2.69"/>
    <n v="98.68"/>
    <n v="1.3"/>
    <n v="61.99"/>
    <n v="28.3"/>
  </r>
  <r>
    <x v="12"/>
    <x v="12"/>
    <n v="28672000"/>
    <x v="4"/>
    <x v="1"/>
    <n v="1274"/>
    <n v="204"/>
    <n v="834914"/>
    <n v="1795"/>
    <n v="1926395"/>
    <n v="1086567"/>
    <n v="2.69"/>
    <n v="98.68"/>
    <n v="1.3"/>
    <n v="61.99"/>
    <n v="28.3"/>
  </r>
  <r>
    <x v="12"/>
    <x v="12"/>
    <n v="28672000"/>
    <x v="5"/>
    <x v="1"/>
    <n v="573"/>
    <n v="42"/>
    <n v="810819"/>
    <n v="609"/>
    <n v="2894209"/>
    <n v="1614846"/>
    <n v="2.69"/>
    <n v="98.68"/>
    <n v="1.3"/>
    <n v="61.99"/>
    <n v="28.3"/>
  </r>
  <r>
    <x v="12"/>
    <x v="12"/>
    <n v="28672000"/>
    <x v="6"/>
    <x v="1"/>
    <n v="386"/>
    <n v="197"/>
    <n v="738040"/>
    <n v="551"/>
    <n v="4352965"/>
    <n v="2199628"/>
    <n v="2.69"/>
    <n v="98.68"/>
    <n v="1.3"/>
    <n v="61.99"/>
    <n v="28.3"/>
  </r>
  <r>
    <x v="12"/>
    <x v="12"/>
    <n v="28672000"/>
    <x v="7"/>
    <x v="1"/>
    <n v="380"/>
    <n v="175"/>
    <n v="609564"/>
    <n v="342"/>
    <n v="1165048"/>
    <n v="1791283"/>
    <n v="2.69"/>
    <n v="98.68"/>
    <n v="1.3"/>
    <n v="61.99"/>
    <n v="28.3"/>
  </r>
  <r>
    <x v="13"/>
    <x v="13"/>
    <n v="37403000"/>
    <x v="0"/>
    <x v="0"/>
    <n v="1"/>
    <n v="0"/>
    <n v="0"/>
    <n v="0"/>
    <n v="0"/>
    <n v="0"/>
    <n v="0.93"/>
    <n v="98.5"/>
    <n v="1.47"/>
    <n v="40.07"/>
    <n v="14.93"/>
  </r>
  <r>
    <x v="13"/>
    <x v="13"/>
    <n v="37403000"/>
    <x v="1"/>
    <x v="0"/>
    <n v="109"/>
    <n v="3"/>
    <n v="10987"/>
    <n v="19"/>
    <n v="0"/>
    <n v="0"/>
    <n v="0.93"/>
    <n v="98.5"/>
    <n v="1.47"/>
    <n v="40.07"/>
    <n v="14.93"/>
  </r>
  <r>
    <x v="13"/>
    <x v="13"/>
    <n v="37403000"/>
    <x v="2"/>
    <x v="0"/>
    <n v="525"/>
    <n v="2"/>
    <n v="54899"/>
    <n v="237"/>
    <n v="0"/>
    <n v="0"/>
    <n v="0.93"/>
    <n v="98.5"/>
    <n v="1.47"/>
    <n v="40.07"/>
    <n v="14.93"/>
  </r>
  <r>
    <x v="13"/>
    <x v="13"/>
    <n v="37403000"/>
    <x v="3"/>
    <x v="0"/>
    <n v="1855"/>
    <n v="10"/>
    <n v="76755"/>
    <n v="1628"/>
    <n v="0"/>
    <n v="0"/>
    <n v="0.93"/>
    <n v="98.5"/>
    <n v="1.47"/>
    <n v="40.07"/>
    <n v="14.93"/>
  </r>
  <r>
    <x v="13"/>
    <x v="13"/>
    <n v="37403000"/>
    <x v="4"/>
    <x v="0"/>
    <n v="8824"/>
    <n v="91"/>
    <n v="151835"/>
    <n v="2459"/>
    <n v="0"/>
    <n v="0"/>
    <n v="0.93"/>
    <n v="98.5"/>
    <n v="1.47"/>
    <n v="40.07"/>
    <n v="14.93"/>
  </r>
  <r>
    <x v="13"/>
    <x v="13"/>
    <n v="37403000"/>
    <x v="5"/>
    <x v="0"/>
    <n v="30342"/>
    <n v="311"/>
    <n v="618789"/>
    <n v="22800"/>
    <n v="0"/>
    <n v="0"/>
    <n v="0.93"/>
    <n v="98.5"/>
    <n v="1.47"/>
    <n v="40.07"/>
    <n v="14.93"/>
  </r>
  <r>
    <x v="13"/>
    <x v="13"/>
    <n v="37403000"/>
    <x v="6"/>
    <x v="0"/>
    <n v="41995"/>
    <n v="296"/>
    <n v="1337174"/>
    <n v="44199"/>
    <n v="0"/>
    <n v="0"/>
    <n v="0.93"/>
    <n v="98.5"/>
    <n v="1.47"/>
    <n v="40.07"/>
    <n v="14.93"/>
  </r>
  <r>
    <x v="13"/>
    <x v="13"/>
    <n v="37403000"/>
    <x v="7"/>
    <x v="0"/>
    <n v="18110"/>
    <n v="171"/>
    <n v="1111955"/>
    <n v="24233"/>
    <n v="0"/>
    <n v="0"/>
    <n v="0.93"/>
    <n v="98.5"/>
    <n v="1.47"/>
    <n v="40.07"/>
    <n v="14.93"/>
  </r>
  <r>
    <x v="13"/>
    <x v="13"/>
    <n v="37403000"/>
    <x v="8"/>
    <x v="0"/>
    <n v="7390"/>
    <n v="80"/>
    <n v="816521"/>
    <n v="10596"/>
    <n v="0"/>
    <n v="0"/>
    <n v="0.93"/>
    <n v="98.5"/>
    <n v="1.47"/>
    <n v="40.07"/>
    <n v="14.93"/>
  </r>
  <r>
    <x v="13"/>
    <x v="13"/>
    <n v="37403000"/>
    <x v="9"/>
    <x v="0"/>
    <n v="5962"/>
    <n v="66"/>
    <n v="620325"/>
    <n v="6253"/>
    <n v="0"/>
    <n v="0"/>
    <n v="0.93"/>
    <n v="98.5"/>
    <n v="1.47"/>
    <n v="40.07"/>
    <n v="14.93"/>
  </r>
  <r>
    <x v="13"/>
    <x v="13"/>
    <n v="37403000"/>
    <x v="10"/>
    <x v="1"/>
    <n v="3579"/>
    <n v="42"/>
    <n v="417879"/>
    <n v="4643"/>
    <n v="40860"/>
    <n v="0"/>
    <n v="0.93"/>
    <n v="98.5"/>
    <n v="1.47"/>
    <n v="40.07"/>
    <n v="14.93"/>
  </r>
  <r>
    <x v="13"/>
    <x v="13"/>
    <n v="37403000"/>
    <x v="11"/>
    <x v="1"/>
    <n v="1258"/>
    <n v="18"/>
    <n v="311395"/>
    <n v="1298"/>
    <n v="243511"/>
    <n v="23837"/>
    <n v="0.93"/>
    <n v="98.5"/>
    <n v="1.47"/>
    <n v="40.07"/>
    <n v="14.93"/>
  </r>
  <r>
    <x v="13"/>
    <x v="13"/>
    <n v="37403000"/>
    <x v="0"/>
    <x v="1"/>
    <n v="4252"/>
    <n v="23"/>
    <n v="352692"/>
    <n v="1899"/>
    <n v="1084899"/>
    <n v="203326"/>
    <n v="0.93"/>
    <n v="98.5"/>
    <n v="1.47"/>
    <n v="40.07"/>
    <n v="14.93"/>
  </r>
  <r>
    <x v="13"/>
    <x v="13"/>
    <n v="37403000"/>
    <x v="1"/>
    <x v="1"/>
    <n v="109209"/>
    <n v="1547"/>
    <n v="1040061"/>
    <n v="52771"/>
    <n v="1266720"/>
    <n v="250971"/>
    <n v="0.93"/>
    <n v="98.5"/>
    <n v="1.47"/>
    <n v="40.07"/>
    <n v="14.93"/>
  </r>
  <r>
    <x v="13"/>
    <x v="13"/>
    <n v="37403000"/>
    <x v="2"/>
    <x v="1"/>
    <n v="104363"/>
    <n v="2331"/>
    <n v="1569707"/>
    <n v="150841"/>
    <n v="847419"/>
    <n v="231890"/>
    <n v="0.93"/>
    <n v="98.5"/>
    <n v="1.47"/>
    <n v="40.07"/>
    <n v="14.93"/>
  </r>
  <r>
    <x v="13"/>
    <x v="13"/>
    <n v="37403000"/>
    <x v="3"/>
    <x v="1"/>
    <n v="7836"/>
    <n v="122"/>
    <n v="1492697"/>
    <n v="15707"/>
    <n v="2306838"/>
    <n v="354276"/>
    <n v="0.93"/>
    <n v="98.5"/>
    <n v="1.47"/>
    <n v="40.07"/>
    <n v="14.93"/>
  </r>
  <r>
    <x v="13"/>
    <x v="13"/>
    <n v="37403000"/>
    <x v="4"/>
    <x v="1"/>
    <n v="1563"/>
    <n v="15"/>
    <n v="1677444"/>
    <n v="2210"/>
    <n v="2039740"/>
    <n v="749773"/>
    <n v="0.93"/>
    <n v="98.5"/>
    <n v="1.47"/>
    <n v="40.07"/>
    <n v="14.93"/>
  </r>
  <r>
    <x v="13"/>
    <x v="13"/>
    <n v="37403000"/>
    <x v="5"/>
    <x v="1"/>
    <n v="694"/>
    <n v="4"/>
    <n v="1692941"/>
    <n v="812"/>
    <n v="2505948"/>
    <n v="800211"/>
    <n v="0.93"/>
    <n v="98.5"/>
    <n v="1.47"/>
    <n v="40.07"/>
    <n v="14.93"/>
  </r>
  <r>
    <x v="13"/>
    <x v="13"/>
    <n v="37403000"/>
    <x v="6"/>
    <x v="1"/>
    <n v="359"/>
    <n v="3"/>
    <n v="1447805"/>
    <n v="403"/>
    <n v="3281359"/>
    <n v="1491951"/>
    <n v="0.93"/>
    <n v="98.5"/>
    <n v="1.47"/>
    <n v="40.07"/>
    <n v="14.93"/>
  </r>
  <r>
    <x v="13"/>
    <x v="13"/>
    <n v="37403000"/>
    <x v="7"/>
    <x v="1"/>
    <n v="538"/>
    <n v="3"/>
    <n v="1184017"/>
    <n v="510"/>
    <n v="1369352"/>
    <n v="1479413"/>
    <n v="0.93"/>
    <n v="98.5"/>
    <n v="1.47"/>
    <n v="40.07"/>
    <n v="14.93"/>
  </r>
  <r>
    <x v="14"/>
    <x v="14"/>
    <n v="13203000"/>
    <x v="0"/>
    <x v="0"/>
    <n v="55"/>
    <n v="2"/>
    <n v="0"/>
    <n v="1"/>
    <n v="0"/>
    <n v="0"/>
    <n v="2.52"/>
    <n v="98.39"/>
    <n v="1.33"/>
    <n v="72.040000000000006"/>
    <n v="39"/>
  </r>
  <r>
    <x v="14"/>
    <x v="14"/>
    <n v="13203000"/>
    <x v="1"/>
    <x v="0"/>
    <n v="559"/>
    <n v="6"/>
    <n v="19746"/>
    <n v="215"/>
    <n v="0"/>
    <n v="0"/>
    <n v="2.52"/>
    <n v="98.39"/>
    <n v="1.33"/>
    <n v="72.040000000000006"/>
    <n v="39"/>
  </r>
  <r>
    <x v="14"/>
    <x v="14"/>
    <n v="13203000"/>
    <x v="2"/>
    <x v="0"/>
    <n v="1832"/>
    <n v="20"/>
    <n v="151299"/>
    <n v="711"/>
    <n v="0"/>
    <n v="0"/>
    <n v="2.52"/>
    <n v="98.39"/>
    <n v="1.33"/>
    <n v="72.040000000000006"/>
    <n v="39"/>
  </r>
  <r>
    <x v="14"/>
    <x v="14"/>
    <n v="13203000"/>
    <x v="3"/>
    <x v="0"/>
    <n v="5051"/>
    <n v="73"/>
    <n v="194013"/>
    <n v="3795"/>
    <n v="0"/>
    <n v="0"/>
    <n v="2.52"/>
    <n v="98.39"/>
    <n v="1.33"/>
    <n v="72.040000000000006"/>
    <n v="39"/>
  </r>
  <r>
    <x v="14"/>
    <x v="14"/>
    <n v="13203000"/>
    <x v="4"/>
    <x v="0"/>
    <n v="12862"/>
    <n v="276"/>
    <n v="272457"/>
    <n v="7495"/>
    <n v="0"/>
    <n v="0"/>
    <n v="2.52"/>
    <n v="98.39"/>
    <n v="1.33"/>
    <n v="72.040000000000006"/>
    <n v="39"/>
  </r>
  <r>
    <x v="14"/>
    <x v="14"/>
    <n v="13203000"/>
    <x v="5"/>
    <x v="0"/>
    <n v="17339"/>
    <n v="326"/>
    <n v="328897"/>
    <n v="16798"/>
    <n v="0"/>
    <n v="0"/>
    <n v="2.52"/>
    <n v="98.39"/>
    <n v="1.33"/>
    <n v="72.040000000000006"/>
    <n v="39"/>
  </r>
  <r>
    <x v="14"/>
    <x v="14"/>
    <n v="13203000"/>
    <x v="6"/>
    <x v="0"/>
    <n v="37372"/>
    <n v="478"/>
    <n v="656363"/>
    <n v="27857"/>
    <n v="0"/>
    <n v="0"/>
    <n v="2.52"/>
    <n v="98.39"/>
    <n v="1.33"/>
    <n v="72.040000000000006"/>
    <n v="39"/>
  </r>
  <r>
    <x v="14"/>
    <x v="14"/>
    <n v="13203000"/>
    <x v="7"/>
    <x v="0"/>
    <n v="19715"/>
    <n v="297"/>
    <n v="681179"/>
    <n v="30016"/>
    <n v="0"/>
    <n v="0"/>
    <n v="2.52"/>
    <n v="98.39"/>
    <n v="1.33"/>
    <n v="72.040000000000006"/>
    <n v="39"/>
  </r>
  <r>
    <x v="14"/>
    <x v="14"/>
    <n v="13203000"/>
    <x v="8"/>
    <x v="0"/>
    <n v="15439"/>
    <n v="216"/>
    <n v="710923"/>
    <n v="16677"/>
    <n v="0"/>
    <n v="0"/>
    <n v="2.52"/>
    <n v="98.39"/>
    <n v="1.33"/>
    <n v="72.040000000000006"/>
    <n v="39"/>
  </r>
  <r>
    <x v="14"/>
    <x v="14"/>
    <n v="13203000"/>
    <x v="9"/>
    <x v="0"/>
    <n v="10747"/>
    <n v="189"/>
    <n v="807797"/>
    <n v="12514"/>
    <n v="0"/>
    <n v="0"/>
    <n v="2.52"/>
    <n v="98.39"/>
    <n v="1.33"/>
    <n v="72.040000000000006"/>
    <n v="39"/>
  </r>
  <r>
    <x v="14"/>
    <x v="14"/>
    <n v="13203000"/>
    <x v="10"/>
    <x v="1"/>
    <n v="3535"/>
    <n v="53"/>
    <n v="721713"/>
    <n v="5743"/>
    <n v="26634"/>
    <n v="0"/>
    <n v="2.52"/>
    <n v="98.39"/>
    <n v="1.33"/>
    <n v="72.040000000000006"/>
    <n v="39"/>
  </r>
  <r>
    <x v="14"/>
    <x v="14"/>
    <n v="13203000"/>
    <x v="11"/>
    <x v="1"/>
    <n v="1935"/>
    <n v="21"/>
    <n v="657278"/>
    <n v="1839"/>
    <n v="214183"/>
    <n v="16255"/>
    <n v="2.52"/>
    <n v="98.39"/>
    <n v="1.33"/>
    <n v="72.040000000000006"/>
    <n v="39"/>
  </r>
  <r>
    <x v="14"/>
    <x v="14"/>
    <n v="13203000"/>
    <x v="0"/>
    <x v="1"/>
    <n v="4519"/>
    <n v="37"/>
    <n v="849922"/>
    <n v="2774"/>
    <n v="416168"/>
    <n v="130584"/>
    <n v="2.52"/>
    <n v="98.39"/>
    <n v="1.33"/>
    <n v="72.040000000000006"/>
    <n v="39"/>
  </r>
  <r>
    <x v="14"/>
    <x v="14"/>
    <n v="13203000"/>
    <x v="1"/>
    <x v="1"/>
    <n v="45123"/>
    <n v="289"/>
    <n v="1216934"/>
    <n v="19006"/>
    <n v="1318123"/>
    <n v="226316"/>
    <n v="2.52"/>
    <n v="98.39"/>
    <n v="1.33"/>
    <n v="72.040000000000006"/>
    <n v="39"/>
  </r>
  <r>
    <x v="14"/>
    <x v="14"/>
    <n v="13203000"/>
    <x v="2"/>
    <x v="1"/>
    <n v="114382"/>
    <n v="1624"/>
    <n v="1298638"/>
    <n v="106022"/>
    <n v="779229"/>
    <n v="172919"/>
    <n v="2.52"/>
    <n v="98.39"/>
    <n v="1.33"/>
    <n v="72.040000000000006"/>
    <n v="39"/>
  </r>
  <r>
    <x v="14"/>
    <x v="14"/>
    <n v="13203000"/>
    <x v="3"/>
    <x v="1"/>
    <n v="25197"/>
    <n v="416"/>
    <n v="1393519"/>
    <n v="55276"/>
    <n v="1090955"/>
    <n v="134796"/>
    <n v="2.52"/>
    <n v="98.39"/>
    <n v="1.33"/>
    <n v="72.040000000000006"/>
    <n v="39"/>
  </r>
  <r>
    <x v="14"/>
    <x v="14"/>
    <n v="13203000"/>
    <x v="4"/>
    <x v="1"/>
    <n v="5800"/>
    <n v="55"/>
    <n v="1758298"/>
    <n v="9169"/>
    <n v="1108056"/>
    <n v="629286"/>
    <n v="2.52"/>
    <n v="98.39"/>
    <n v="1.33"/>
    <n v="72.040000000000006"/>
    <n v="39"/>
  </r>
  <r>
    <x v="14"/>
    <x v="14"/>
    <n v="13203000"/>
    <x v="5"/>
    <x v="1"/>
    <n v="3957"/>
    <n v="30"/>
    <n v="1654151"/>
    <n v="3773"/>
    <n v="1298772"/>
    <n v="537915"/>
    <n v="2.52"/>
    <n v="98.39"/>
    <n v="1.33"/>
    <n v="72.040000000000006"/>
    <n v="39"/>
  </r>
  <r>
    <x v="14"/>
    <x v="14"/>
    <n v="13203000"/>
    <x v="6"/>
    <x v="1"/>
    <n v="4011"/>
    <n v="14"/>
    <n v="1481249"/>
    <n v="3982"/>
    <n v="1687326"/>
    <n v="1692711"/>
    <n v="2.52"/>
    <n v="98.39"/>
    <n v="1.33"/>
    <n v="72.040000000000006"/>
    <n v="39"/>
  </r>
  <r>
    <x v="14"/>
    <x v="14"/>
    <n v="13203000"/>
    <x v="7"/>
    <x v="1"/>
    <n v="2819"/>
    <n v="10"/>
    <n v="1347970"/>
    <n v="3252"/>
    <n v="1571627"/>
    <n v="1608689"/>
    <n v="2.52"/>
    <n v="98.39"/>
    <n v="1.33"/>
    <n v="72.040000000000006"/>
    <n v="39"/>
  </r>
  <r>
    <x v="15"/>
    <x v="15"/>
    <n v="65798000"/>
    <x v="0"/>
    <x v="0"/>
    <n v="101"/>
    <n v="3"/>
    <n v="0"/>
    <n v="8"/>
    <n v="0"/>
    <n v="0"/>
    <n v="4.54"/>
    <n v="98.44"/>
    <n v="1.27"/>
    <n v="64.59"/>
    <n v="34.74"/>
  </r>
  <r>
    <x v="15"/>
    <x v="15"/>
    <n v="65798000"/>
    <x v="1"/>
    <x v="0"/>
    <n v="464"/>
    <n v="19"/>
    <n v="60156"/>
    <n v="221"/>
    <n v="0"/>
    <n v="0"/>
    <n v="4.54"/>
    <n v="98.44"/>
    <n v="1.27"/>
    <n v="64.59"/>
    <n v="34.74"/>
  </r>
  <r>
    <x v="15"/>
    <x v="15"/>
    <n v="65798000"/>
    <x v="2"/>
    <x v="0"/>
    <n v="2656"/>
    <n v="27"/>
    <n v="233419"/>
    <n v="989"/>
    <n v="0"/>
    <n v="0"/>
    <n v="4.54"/>
    <n v="98.44"/>
    <n v="1.27"/>
    <n v="64.59"/>
    <n v="34.74"/>
  </r>
  <r>
    <x v="15"/>
    <x v="15"/>
    <n v="65798000"/>
    <x v="3"/>
    <x v="0"/>
    <n v="12021"/>
    <n v="197"/>
    <n v="327172"/>
    <n v="6702"/>
    <n v="0"/>
    <n v="0"/>
    <n v="4.54"/>
    <n v="98.44"/>
    <n v="1.27"/>
    <n v="64.59"/>
    <n v="34.74"/>
  </r>
  <r>
    <x v="15"/>
    <x v="15"/>
    <n v="65798000"/>
    <x v="4"/>
    <x v="0"/>
    <n v="108873"/>
    <n v="2068"/>
    <n v="730045"/>
    <n v="41868"/>
    <n v="0"/>
    <n v="0"/>
    <n v="4.54"/>
    <n v="98.44"/>
    <n v="1.27"/>
    <n v="64.59"/>
    <n v="34.74"/>
  </r>
  <r>
    <x v="15"/>
    <x v="15"/>
    <n v="65798000"/>
    <x v="5"/>
    <x v="0"/>
    <n v="218308"/>
    <n v="3388"/>
    <n v="1545015"/>
    <n v="199679"/>
    <n v="0"/>
    <n v="0"/>
    <n v="4.54"/>
    <n v="98.44"/>
    <n v="1.27"/>
    <n v="64.59"/>
    <n v="34.74"/>
  </r>
  <r>
    <x v="15"/>
    <x v="15"/>
    <n v="65798000"/>
    <x v="6"/>
    <x v="0"/>
    <n v="259344"/>
    <n v="3162"/>
    <n v="2005276"/>
    <n v="235801"/>
    <n v="0"/>
    <n v="0"/>
    <n v="4.54"/>
    <n v="98.44"/>
    <n v="1.27"/>
    <n v="64.59"/>
    <n v="34.74"/>
  </r>
  <r>
    <x v="15"/>
    <x v="15"/>
    <n v="65798000"/>
    <x v="7"/>
    <x v="0"/>
    <n v="221645"/>
    <n v="2304"/>
    <n v="3004785"/>
    <n v="271940"/>
    <n v="0"/>
    <n v="0"/>
    <n v="4.54"/>
    <n v="98.44"/>
    <n v="1.27"/>
    <n v="64.59"/>
    <n v="34.74"/>
  </r>
  <r>
    <x v="15"/>
    <x v="15"/>
    <n v="65798000"/>
    <x v="8"/>
    <x v="0"/>
    <n v="61485"/>
    <n v="610"/>
    <n v="3195765"/>
    <n v="92613"/>
    <n v="0"/>
    <n v="0"/>
    <n v="4.54"/>
    <n v="98.44"/>
    <n v="1.27"/>
    <n v="64.59"/>
    <n v="34.74"/>
  </r>
  <r>
    <x v="15"/>
    <x v="15"/>
    <n v="65798000"/>
    <x v="9"/>
    <x v="0"/>
    <n v="34599"/>
    <n v="312"/>
    <n v="2976525"/>
    <n v="46295"/>
    <n v="0"/>
    <n v="0"/>
    <n v="4.54"/>
    <n v="98.44"/>
    <n v="1.27"/>
    <n v="64.59"/>
    <n v="34.74"/>
  </r>
  <r>
    <x v="15"/>
    <x v="15"/>
    <n v="65798000"/>
    <x v="10"/>
    <x v="1"/>
    <n v="19891"/>
    <n v="127"/>
    <n v="2955772"/>
    <n v="25006"/>
    <n v="315370"/>
    <n v="0"/>
    <n v="4.54"/>
    <n v="98.44"/>
    <n v="1.27"/>
    <n v="64.59"/>
    <n v="34.74"/>
  </r>
  <r>
    <x v="15"/>
    <x v="15"/>
    <n v="65798000"/>
    <x v="11"/>
    <x v="1"/>
    <n v="11864"/>
    <n v="114"/>
    <n v="1762845"/>
    <n v="11975"/>
    <n v="289584"/>
    <n v="213768"/>
    <n v="4.54"/>
    <n v="98.44"/>
    <n v="1.27"/>
    <n v="64.59"/>
    <n v="34.74"/>
  </r>
  <r>
    <x v="15"/>
    <x v="15"/>
    <n v="65798000"/>
    <x v="0"/>
    <x v="1"/>
    <n v="45753"/>
    <n v="236"/>
    <n v="2614451"/>
    <n v="23073"/>
    <n v="2769814"/>
    <n v="222471"/>
    <n v="4.54"/>
    <n v="98.44"/>
    <n v="1.27"/>
    <n v="64.59"/>
    <n v="34.74"/>
  </r>
  <r>
    <x v="15"/>
    <x v="15"/>
    <n v="65798000"/>
    <x v="1"/>
    <x v="1"/>
    <n v="526138"/>
    <n v="2956"/>
    <n v="4185765"/>
    <n v="168739"/>
    <n v="4716831"/>
    <n v="1115634"/>
    <n v="4.54"/>
    <n v="98.44"/>
    <n v="1.27"/>
    <n v="64.59"/>
    <n v="34.74"/>
  </r>
  <r>
    <x v="15"/>
    <x v="15"/>
    <n v="65798000"/>
    <x v="2"/>
    <x v="1"/>
    <n v="1081289"/>
    <n v="13567"/>
    <n v="4139969"/>
    <n v="1136681"/>
    <n v="2832414"/>
    <n v="1201692"/>
    <n v="4.54"/>
    <n v="98.44"/>
    <n v="1.27"/>
    <n v="64.59"/>
    <n v="34.74"/>
  </r>
  <r>
    <x v="15"/>
    <x v="15"/>
    <n v="65798000"/>
    <x v="3"/>
    <x v="1"/>
    <n v="239379"/>
    <n v="5950"/>
    <n v="4532767"/>
    <n v="470652"/>
    <n v="8049253"/>
    <n v="985848"/>
    <n v="4.54"/>
    <n v="98.44"/>
    <n v="1.27"/>
    <n v="64.59"/>
    <n v="34.74"/>
  </r>
  <r>
    <x v="15"/>
    <x v="15"/>
    <n v="65798000"/>
    <x v="4"/>
    <x v="1"/>
    <n v="61314"/>
    <n v="1522"/>
    <n v="4379771"/>
    <n v="112500"/>
    <n v="5022887"/>
    <n v="2796258"/>
    <n v="4.54"/>
    <n v="98.44"/>
    <n v="1.27"/>
    <n v="64.59"/>
    <n v="34.74"/>
  </r>
  <r>
    <x v="15"/>
    <x v="15"/>
    <n v="65798000"/>
    <x v="5"/>
    <x v="1"/>
    <n v="44321"/>
    <n v="756"/>
    <n v="4825040"/>
    <n v="48973"/>
    <n v="8058589"/>
    <n v="3825451"/>
    <n v="4.54"/>
    <n v="98.44"/>
    <n v="1.27"/>
    <n v="64.59"/>
    <n v="34.74"/>
  </r>
  <r>
    <x v="15"/>
    <x v="15"/>
    <n v="65798000"/>
    <x v="6"/>
    <x v="1"/>
    <n v="26555"/>
    <n v="476"/>
    <n v="4144481"/>
    <n v="31682"/>
    <n v="7205165"/>
    <n v="6816670"/>
    <n v="4.54"/>
    <n v="98.44"/>
    <n v="1.27"/>
    <n v="64.59"/>
    <n v="34.74"/>
  </r>
  <r>
    <x v="15"/>
    <x v="15"/>
    <n v="65798000"/>
    <x v="7"/>
    <x v="1"/>
    <n v="12333"/>
    <n v="288"/>
    <n v="3254084"/>
    <n v="16181"/>
    <n v="3237854"/>
    <n v="5680592"/>
    <n v="4.54"/>
    <n v="98.44"/>
    <n v="1.27"/>
    <n v="64.59"/>
    <n v="34.74"/>
  </r>
  <r>
    <x v="16"/>
    <x v="16"/>
    <n v="35125000"/>
    <x v="10"/>
    <x v="0"/>
    <n v="1"/>
    <n v="0"/>
    <n v="0"/>
    <n v="0"/>
    <n v="0"/>
    <n v="0"/>
    <n v="14.15"/>
    <n v="97.76"/>
    <n v="0.64"/>
    <n v="72.05"/>
    <n v="38.880000000000003"/>
  </r>
  <r>
    <x v="16"/>
    <x v="16"/>
    <n v="35125000"/>
    <x v="11"/>
    <x v="0"/>
    <n v="2"/>
    <n v="0"/>
    <n v="0"/>
    <n v="3"/>
    <n v="0"/>
    <n v="0"/>
    <n v="14.15"/>
    <n v="97.76"/>
    <n v="0.64"/>
    <n v="72.05"/>
    <n v="38.880000000000003"/>
  </r>
  <r>
    <x v="16"/>
    <x v="16"/>
    <n v="35125000"/>
    <x v="0"/>
    <x v="0"/>
    <n v="238"/>
    <n v="2"/>
    <n v="0"/>
    <n v="21"/>
    <n v="0"/>
    <n v="0"/>
    <n v="14.15"/>
    <n v="97.76"/>
    <n v="0.64"/>
    <n v="72.05"/>
    <n v="38.880000000000003"/>
  </r>
  <r>
    <x v="16"/>
    <x v="16"/>
    <n v="35125000"/>
    <x v="1"/>
    <x v="0"/>
    <n v="257"/>
    <n v="2"/>
    <n v="27481"/>
    <n v="359"/>
    <n v="0"/>
    <n v="0"/>
    <n v="14.15"/>
    <n v="97.76"/>
    <n v="0.64"/>
    <n v="72.05"/>
    <n v="38.880000000000003"/>
  </r>
  <r>
    <x v="16"/>
    <x v="16"/>
    <n v="35125000"/>
    <x v="2"/>
    <x v="0"/>
    <n v="772"/>
    <n v="6"/>
    <n v="50027"/>
    <n v="207"/>
    <n v="0"/>
    <n v="0"/>
    <n v="14.15"/>
    <n v="97.76"/>
    <n v="0.64"/>
    <n v="72.05"/>
    <n v="38.880000000000003"/>
  </r>
  <r>
    <x v="16"/>
    <x v="16"/>
    <n v="35125000"/>
    <x v="3"/>
    <x v="0"/>
    <n v="3173"/>
    <n v="15"/>
    <n v="154062"/>
    <n v="1716"/>
    <n v="0"/>
    <n v="0"/>
    <n v="14.15"/>
    <n v="97.76"/>
    <n v="0.64"/>
    <n v="72.05"/>
    <n v="38.880000000000003"/>
  </r>
  <r>
    <x v="16"/>
    <x v="16"/>
    <n v="35125000"/>
    <x v="4"/>
    <x v="0"/>
    <n v="19171"/>
    <n v="49"/>
    <n v="544698"/>
    <n v="10721"/>
    <n v="0"/>
    <n v="0"/>
    <n v="14.15"/>
    <n v="97.76"/>
    <n v="0.64"/>
    <n v="72.05"/>
    <n v="38.880000000000003"/>
  </r>
  <r>
    <x v="16"/>
    <x v="16"/>
    <n v="35125000"/>
    <x v="5"/>
    <x v="0"/>
    <n v="51772"/>
    <n v="221"/>
    <n v="908935"/>
    <n v="38515"/>
    <n v="0"/>
    <n v="0"/>
    <n v="14.15"/>
    <n v="97.76"/>
    <n v="0.64"/>
    <n v="72.05"/>
    <n v="38.880000000000003"/>
  </r>
  <r>
    <x v="16"/>
    <x v="16"/>
    <n v="35125000"/>
    <x v="6"/>
    <x v="0"/>
    <n v="120721"/>
    <n v="448"/>
    <n v="1240573"/>
    <n v="76682"/>
    <n v="0"/>
    <n v="0"/>
    <n v="14.15"/>
    <n v="97.76"/>
    <n v="0.64"/>
    <n v="72.05"/>
    <n v="38.880000000000003"/>
  </r>
  <r>
    <x v="16"/>
    <x v="16"/>
    <n v="35125000"/>
    <x v="7"/>
    <x v="0"/>
    <n v="236999"/>
    <n v="742"/>
    <n v="1719273"/>
    <n v="212100"/>
    <n v="0"/>
    <n v="0"/>
    <n v="14.15"/>
    <n v="97.76"/>
    <n v="0.64"/>
    <n v="72.05"/>
    <n v="38.880000000000003"/>
  </r>
  <r>
    <x v="16"/>
    <x v="16"/>
    <n v="35125000"/>
    <x v="8"/>
    <x v="0"/>
    <n v="169877"/>
    <n v="760"/>
    <n v="1617427"/>
    <n v="198389"/>
    <n v="0"/>
    <n v="0"/>
    <n v="14.15"/>
    <n v="97.76"/>
    <n v="0.64"/>
    <n v="72.05"/>
    <n v="38.880000000000003"/>
  </r>
  <r>
    <x v="16"/>
    <x v="16"/>
    <n v="35125000"/>
    <x v="9"/>
    <x v="0"/>
    <n v="157951"/>
    <n v="828"/>
    <n v="1649458"/>
    <n v="153767"/>
    <n v="0"/>
    <n v="0"/>
    <n v="14.15"/>
    <n v="97.76"/>
    <n v="0.64"/>
    <n v="72.05"/>
    <n v="38.880000000000003"/>
  </r>
  <r>
    <x v="16"/>
    <x v="16"/>
    <n v="35125000"/>
    <x v="10"/>
    <x v="1"/>
    <n v="168245"/>
    <n v="671"/>
    <n v="1713979"/>
    <n v="161726"/>
    <n v="165171"/>
    <n v="0"/>
    <n v="14.15"/>
    <n v="97.76"/>
    <n v="0.64"/>
    <n v="72.05"/>
    <n v="38.880000000000003"/>
  </r>
  <r>
    <x v="16"/>
    <x v="16"/>
    <n v="35125000"/>
    <x v="11"/>
    <x v="1"/>
    <n v="130225"/>
    <n v="454"/>
    <n v="1850371"/>
    <n v="151291"/>
    <n v="317274"/>
    <n v="104866"/>
    <n v="14.15"/>
    <n v="97.76"/>
    <n v="0.64"/>
    <n v="72.05"/>
    <n v="38.880000000000003"/>
  </r>
  <r>
    <x v="16"/>
    <x v="16"/>
    <n v="35125000"/>
    <x v="0"/>
    <x v="1"/>
    <n v="65181"/>
    <n v="424"/>
    <n v="1682580"/>
    <n v="88907"/>
    <n v="2532662"/>
    <n v="281945"/>
    <n v="14.15"/>
    <n v="97.76"/>
    <n v="0.64"/>
    <n v="72.05"/>
    <n v="38.880000000000003"/>
  </r>
  <r>
    <x v="16"/>
    <x v="16"/>
    <n v="35125000"/>
    <x v="1"/>
    <x v="1"/>
    <n v="446599"/>
    <n v="687"/>
    <n v="2640660"/>
    <n v="167397"/>
    <n v="3036304"/>
    <n v="938964"/>
    <n v="14.15"/>
    <n v="97.76"/>
    <n v="0.64"/>
    <n v="72.05"/>
    <n v="38.880000000000003"/>
  </r>
  <r>
    <x v="16"/>
    <x v="16"/>
    <n v="35125000"/>
    <x v="2"/>
    <x v="1"/>
    <n v="955396"/>
    <n v="3507"/>
    <n v="3996404"/>
    <n v="1048242"/>
    <n v="1282805"/>
    <n v="742745"/>
    <n v="14.15"/>
    <n v="97.76"/>
    <n v="0.64"/>
    <n v="72.05"/>
    <n v="38.880000000000003"/>
  </r>
  <r>
    <x v="16"/>
    <x v="16"/>
    <n v="35125000"/>
    <x v="3"/>
    <x v="1"/>
    <n v="397586"/>
    <n v="4420"/>
    <n v="3277741"/>
    <n v="499544"/>
    <n v="3508385"/>
    <n v="1185703"/>
    <n v="14.15"/>
    <n v="97.76"/>
    <n v="0.64"/>
    <n v="72.05"/>
    <n v="38.880000000000003"/>
  </r>
  <r>
    <x v="16"/>
    <x v="16"/>
    <n v="35125000"/>
    <x v="4"/>
    <x v="1"/>
    <n v="466595"/>
    <n v="3545"/>
    <n v="4143341"/>
    <n v="399382"/>
    <n v="3317909"/>
    <n v="2805651"/>
    <n v="14.15"/>
    <n v="97.76"/>
    <n v="0.64"/>
    <n v="72.05"/>
    <n v="38.880000000000003"/>
  </r>
  <r>
    <x v="16"/>
    <x v="16"/>
    <n v="35125000"/>
    <x v="5"/>
    <x v="1"/>
    <n v="666472"/>
    <n v="4007"/>
    <n v="4335671"/>
    <n v="608035"/>
    <n v="7125955"/>
    <n v="1745725"/>
    <n v="14.15"/>
    <n v="97.76"/>
    <n v="0.64"/>
    <n v="72.05"/>
    <n v="38.880000000000003"/>
  </r>
  <r>
    <x v="16"/>
    <x v="16"/>
    <n v="35125000"/>
    <x v="6"/>
    <x v="1"/>
    <n v="623625"/>
    <n v="4299"/>
    <n v="3762997"/>
    <n v="695658"/>
    <n v="3409087"/>
    <n v="3137788"/>
    <n v="14.15"/>
    <n v="97.76"/>
    <n v="0.64"/>
    <n v="72.05"/>
    <n v="38.880000000000003"/>
  </r>
  <r>
    <x v="16"/>
    <x v="16"/>
    <n v="35125000"/>
    <x v="7"/>
    <x v="1"/>
    <n v="287799"/>
    <n v="6594"/>
    <n v="2570700"/>
    <n v="344519"/>
    <n v="610947"/>
    <n v="2714956"/>
    <n v="14.15"/>
    <n v="97.76"/>
    <n v="0.64"/>
    <n v="72.05"/>
    <n v="38.880000000000003"/>
  </r>
  <r>
    <x v="17"/>
    <x v="17"/>
    <n v="293000"/>
    <x v="0"/>
    <x v="0"/>
    <n v="13"/>
    <n v="0"/>
    <n v="0"/>
    <n v="3"/>
    <n v="0"/>
    <n v="0"/>
    <n v="7.15"/>
    <n v="98.69"/>
    <n v="0.99"/>
    <n v="71.260000000000005"/>
    <n v="51.97"/>
  </r>
  <r>
    <x v="17"/>
    <x v="17"/>
    <n v="293000"/>
    <x v="1"/>
    <x v="0"/>
    <n v="9"/>
    <n v="0"/>
    <n v="2245"/>
    <n v="14"/>
    <n v="0"/>
    <n v="0"/>
    <n v="7.15"/>
    <n v="98.69"/>
    <n v="0.99"/>
    <n v="71.260000000000005"/>
    <n v="51.97"/>
  </r>
  <r>
    <x v="17"/>
    <x v="17"/>
    <n v="293000"/>
    <x v="2"/>
    <x v="0"/>
    <n v="55"/>
    <n v="0"/>
    <n v="5109"/>
    <n v="30"/>
    <n v="0"/>
    <n v="0"/>
    <n v="7.15"/>
    <n v="98.69"/>
    <n v="0.99"/>
    <n v="71.260000000000005"/>
    <n v="51.97"/>
  </r>
  <r>
    <x v="17"/>
    <x v="17"/>
    <n v="293000"/>
    <x v="3"/>
    <x v="0"/>
    <n v="896"/>
    <n v="1"/>
    <n v="6532"/>
    <n v="601"/>
    <n v="0"/>
    <n v="0"/>
    <n v="7.15"/>
    <n v="98.69"/>
    <n v="0.99"/>
    <n v="71.260000000000005"/>
    <n v="51.97"/>
  </r>
  <r>
    <x v="17"/>
    <x v="17"/>
    <n v="293000"/>
    <x v="4"/>
    <x v="0"/>
    <n v="431"/>
    <n v="6"/>
    <n v="5579"/>
    <n v="447"/>
    <n v="0"/>
    <n v="0"/>
    <n v="7.15"/>
    <n v="98.69"/>
    <n v="0.99"/>
    <n v="71.260000000000005"/>
    <n v="51.97"/>
  </r>
  <r>
    <x v="17"/>
    <x v="17"/>
    <n v="293000"/>
    <x v="5"/>
    <x v="0"/>
    <n v="1277"/>
    <n v="27"/>
    <n v="11572"/>
    <n v="779"/>
    <n v="0"/>
    <n v="0"/>
    <n v="7.15"/>
    <n v="98.69"/>
    <n v="0.99"/>
    <n v="71.260000000000005"/>
    <n v="51.97"/>
  </r>
  <r>
    <x v="17"/>
    <x v="17"/>
    <n v="293000"/>
    <x v="6"/>
    <x v="0"/>
    <n v="1588"/>
    <n v="24"/>
    <n v="22721"/>
    <n v="1273"/>
    <n v="0"/>
    <n v="0"/>
    <n v="7.15"/>
    <n v="98.69"/>
    <n v="0.99"/>
    <n v="71.260000000000005"/>
    <n v="51.97"/>
  </r>
  <r>
    <x v="17"/>
    <x v="17"/>
    <n v="293000"/>
    <x v="7"/>
    <x v="0"/>
    <n v="2001"/>
    <n v="17"/>
    <n v="18578"/>
    <n v="2392"/>
    <n v="0"/>
    <n v="0"/>
    <n v="7.15"/>
    <n v="98.69"/>
    <n v="0.99"/>
    <n v="71.260000000000005"/>
    <n v="51.97"/>
  </r>
  <r>
    <x v="17"/>
    <x v="17"/>
    <n v="293000"/>
    <x v="8"/>
    <x v="0"/>
    <n v="2145"/>
    <n v="42"/>
    <n v="20741"/>
    <n v="1950"/>
    <n v="0"/>
    <n v="0"/>
    <n v="7.15"/>
    <n v="98.69"/>
    <n v="0.99"/>
    <n v="71.260000000000005"/>
    <n v="51.97"/>
  </r>
  <r>
    <x v="17"/>
    <x v="17"/>
    <n v="293000"/>
    <x v="9"/>
    <x v="0"/>
    <n v="1051"/>
    <n v="10"/>
    <n v="12540"/>
    <n v="1654"/>
    <n v="0"/>
    <n v="0"/>
    <n v="7.15"/>
    <n v="98.69"/>
    <n v="0.99"/>
    <n v="71.260000000000005"/>
    <n v="51.97"/>
  </r>
  <r>
    <x v="17"/>
    <x v="17"/>
    <n v="293000"/>
    <x v="10"/>
    <x v="1"/>
    <n v="254"/>
    <n v="3"/>
    <n v="4451"/>
    <n v="380"/>
    <n v="1128"/>
    <n v="0"/>
    <n v="7.15"/>
    <n v="98.69"/>
    <n v="0.99"/>
    <n v="71.260000000000005"/>
    <n v="51.97"/>
  </r>
  <r>
    <x v="17"/>
    <x v="17"/>
    <n v="293000"/>
    <x v="11"/>
    <x v="1"/>
    <n v="98"/>
    <n v="0"/>
    <n v="0"/>
    <n v="112"/>
    <n v="8098"/>
    <n v="829"/>
    <n v="7.15"/>
    <n v="98.69"/>
    <n v="0.99"/>
    <n v="71.260000000000005"/>
    <n v="51.97"/>
  </r>
  <r>
    <x v="17"/>
    <x v="17"/>
    <n v="293000"/>
    <x v="0"/>
    <x v="1"/>
    <n v="339"/>
    <n v="0"/>
    <n v="0"/>
    <n v="136"/>
    <n v="30290"/>
    <n v="5665"/>
    <n v="7.15"/>
    <n v="98.69"/>
    <n v="0.99"/>
    <n v="71.260000000000005"/>
    <n v="51.97"/>
  </r>
  <r>
    <x v="17"/>
    <x v="17"/>
    <n v="293000"/>
    <x v="1"/>
    <x v="1"/>
    <n v="3812"/>
    <n v="13"/>
    <n v="90243"/>
    <n v="2605"/>
    <n v="35145"/>
    <n v="27358"/>
    <n v="7.15"/>
    <n v="98.69"/>
    <n v="0.99"/>
    <n v="71.260000000000005"/>
    <n v="51.97"/>
  </r>
  <r>
    <x v="17"/>
    <x v="17"/>
    <n v="293000"/>
    <x v="2"/>
    <x v="1"/>
    <n v="4693"/>
    <n v="46"/>
    <n v="61926"/>
    <n v="4483"/>
    <n v="47586"/>
    <n v="3438"/>
    <n v="7.15"/>
    <n v="98.69"/>
    <n v="0.99"/>
    <n v="71.260000000000005"/>
    <n v="51.97"/>
  </r>
  <r>
    <x v="17"/>
    <x v="17"/>
    <n v="293000"/>
    <x v="3"/>
    <x v="1"/>
    <n v="1411"/>
    <n v="13"/>
    <n v="93397"/>
    <n v="2733"/>
    <n v="48655"/>
    <n v="18744"/>
    <n v="7.15"/>
    <n v="98.69"/>
    <n v="0.99"/>
    <n v="71.260000000000005"/>
    <n v="51.97"/>
  </r>
  <r>
    <x v="17"/>
    <x v="17"/>
    <n v="293000"/>
    <x v="4"/>
    <x v="1"/>
    <n v="265"/>
    <n v="5"/>
    <n v="80263"/>
    <n v="483"/>
    <n v="16491"/>
    <n v="11620"/>
    <n v="7.15"/>
    <n v="98.69"/>
    <n v="0.99"/>
    <n v="71.260000000000005"/>
    <n v="51.97"/>
  </r>
  <r>
    <x v="17"/>
    <x v="17"/>
    <n v="293000"/>
    <x v="5"/>
    <x v="1"/>
    <n v="222"/>
    <n v="0"/>
    <n v="57734"/>
    <n v="209"/>
    <n v="6293"/>
    <n v="34336"/>
    <n v="7.15"/>
    <n v="98.69"/>
    <n v="0.99"/>
    <n v="71.260000000000005"/>
    <n v="51.97"/>
  </r>
  <r>
    <x v="17"/>
    <x v="17"/>
    <n v="293000"/>
    <x v="6"/>
    <x v="1"/>
    <n v="243"/>
    <n v="0"/>
    <n v="43843"/>
    <n v="244"/>
    <n v="11598"/>
    <n v="35953"/>
    <n v="7.15"/>
    <n v="98.69"/>
    <n v="0.99"/>
    <n v="71.260000000000005"/>
    <n v="51.97"/>
  </r>
  <r>
    <x v="17"/>
    <x v="17"/>
    <n v="293000"/>
    <x v="7"/>
    <x v="1"/>
    <n v="159"/>
    <n v="1"/>
    <n v="18094"/>
    <n v="159"/>
    <n v="3514"/>
    <n v="14337"/>
    <n v="7.15"/>
    <n v="98.69"/>
    <n v="0.99"/>
    <n v="71.260000000000005"/>
    <n v="51.97"/>
  </r>
  <r>
    <x v="18"/>
    <x v="18"/>
    <n v="68000"/>
    <x v="10"/>
    <x v="1"/>
    <n v="87"/>
    <n v="0"/>
    <n v="2328"/>
    <n v="49"/>
    <n v="807"/>
    <n v="0"/>
    <n v="15.24"/>
    <n v="99.08"/>
    <n v="0.49"/>
    <n v="81.069999999999993"/>
    <n v="67.569999999999993"/>
  </r>
  <r>
    <x v="18"/>
    <x v="18"/>
    <n v="68000"/>
    <x v="11"/>
    <x v="1"/>
    <n v="295"/>
    <n v="1"/>
    <n v="28879"/>
    <n v="208"/>
    <n v="1561"/>
    <n v="710"/>
    <n v="15.24"/>
    <n v="99.08"/>
    <n v="0.49"/>
    <n v="81.069999999999993"/>
    <n v="67.569999999999993"/>
  </r>
  <r>
    <x v="18"/>
    <x v="18"/>
    <n v="68000"/>
    <x v="0"/>
    <x v="1"/>
    <n v="341"/>
    <n v="0"/>
    <n v="17270"/>
    <n v="418"/>
    <n v="2461"/>
    <n v="1420"/>
    <n v="15.24"/>
    <n v="99.08"/>
    <n v="0.49"/>
    <n v="81.069999999999993"/>
    <n v="67.569999999999993"/>
  </r>
  <r>
    <x v="18"/>
    <x v="18"/>
    <n v="68000"/>
    <x v="1"/>
    <x v="1"/>
    <n v="2044"/>
    <n v="3"/>
    <n v="27236"/>
    <n v="755"/>
    <n v="14114"/>
    <n v="2067"/>
    <n v="15.24"/>
    <n v="99.08"/>
    <n v="0.49"/>
    <n v="81.069999999999993"/>
    <n v="67.569999999999993"/>
  </r>
  <r>
    <x v="18"/>
    <x v="18"/>
    <n v="68000"/>
    <x v="2"/>
    <x v="1"/>
    <n v="5310"/>
    <n v="29"/>
    <n v="58903"/>
    <n v="4786"/>
    <n v="7784"/>
    <n v="2749"/>
    <n v="15.24"/>
    <n v="99.08"/>
    <n v="0.49"/>
    <n v="81.069999999999993"/>
    <n v="67.569999999999993"/>
  </r>
  <r>
    <x v="18"/>
    <x v="18"/>
    <n v="68000"/>
    <x v="3"/>
    <x v="1"/>
    <n v="1693"/>
    <n v="15"/>
    <n v="47125"/>
    <n v="3156"/>
    <n v="20052"/>
    <n v="975"/>
    <n v="15.24"/>
    <n v="99.08"/>
    <n v="0.49"/>
    <n v="81.069999999999993"/>
    <n v="67.569999999999993"/>
  </r>
  <r>
    <x v="18"/>
    <x v="18"/>
    <n v="68000"/>
    <x v="4"/>
    <x v="1"/>
    <n v="419"/>
    <n v="2"/>
    <n v="36208"/>
    <n v="643"/>
    <n v="3621"/>
    <n v="8063"/>
    <n v="15.24"/>
    <n v="99.08"/>
    <n v="0.49"/>
    <n v="81.069999999999993"/>
    <n v="67.569999999999993"/>
  </r>
  <r>
    <x v="18"/>
    <x v="18"/>
    <n v="68000"/>
    <x v="5"/>
    <x v="1"/>
    <n v="158"/>
    <n v="1"/>
    <n v="21575"/>
    <n v="208"/>
    <n v="2199"/>
    <n v="7830"/>
    <n v="15.24"/>
    <n v="99.08"/>
    <n v="0.49"/>
    <n v="81.069999999999993"/>
    <n v="67.569999999999993"/>
  </r>
  <r>
    <x v="18"/>
    <x v="18"/>
    <n v="68000"/>
    <x v="6"/>
    <x v="1"/>
    <n v="14"/>
    <n v="0"/>
    <n v="15271"/>
    <n v="42"/>
    <n v="2219"/>
    <n v="17771"/>
    <n v="15.24"/>
    <n v="99.08"/>
    <n v="0.49"/>
    <n v="81.069999999999993"/>
    <n v="67.569999999999993"/>
  </r>
  <r>
    <x v="18"/>
    <x v="18"/>
    <n v="68000"/>
    <x v="7"/>
    <x v="1"/>
    <n v="4"/>
    <n v="0"/>
    <n v="8746"/>
    <n v="5"/>
    <n v="311"/>
    <n v="4366"/>
    <n v="15.24"/>
    <n v="99.08"/>
    <n v="0.49"/>
    <n v="81.069999999999993"/>
    <n v="67.569999999999993"/>
  </r>
  <r>
    <x v="19"/>
    <x v="19"/>
    <n v="122153000"/>
    <x v="0"/>
    <x v="0"/>
    <n v="302"/>
    <n v="11"/>
    <n v="0"/>
    <n v="39"/>
    <n v="0"/>
    <n v="0"/>
    <n v="5.41"/>
    <n v="97.57"/>
    <n v="2.12"/>
    <n v="55.01"/>
    <n v="25.36"/>
  </r>
  <r>
    <x v="19"/>
    <x v="19"/>
    <n v="122153000"/>
    <x v="1"/>
    <x v="0"/>
    <n v="10196"/>
    <n v="448"/>
    <n v="135694"/>
    <n v="1734"/>
    <n v="0"/>
    <n v="0"/>
    <n v="5.41"/>
    <n v="97.57"/>
    <n v="2.12"/>
    <n v="55.01"/>
    <n v="25.36"/>
  </r>
  <r>
    <x v="19"/>
    <x v="19"/>
    <n v="122153000"/>
    <x v="2"/>
    <x v="0"/>
    <n v="57157"/>
    <n v="1827"/>
    <n v="327483"/>
    <n v="27556"/>
    <n v="0"/>
    <n v="0"/>
    <n v="5.41"/>
    <n v="97.57"/>
    <n v="2.12"/>
    <n v="55.01"/>
    <n v="25.36"/>
  </r>
  <r>
    <x v="19"/>
    <x v="19"/>
    <n v="122153000"/>
    <x v="3"/>
    <x v="0"/>
    <n v="107106"/>
    <n v="5569"/>
    <n v="506984"/>
    <n v="61582"/>
    <n v="0"/>
    <n v="0"/>
    <n v="5.41"/>
    <n v="97.57"/>
    <n v="2.12"/>
    <n v="55.01"/>
    <n v="25.36"/>
  </r>
  <r>
    <x v="19"/>
    <x v="19"/>
    <n v="122153000"/>
    <x v="4"/>
    <x v="0"/>
    <n v="247357"/>
    <n v="7139"/>
    <n v="1163559"/>
    <n v="165247"/>
    <n v="0"/>
    <n v="0"/>
    <n v="5.41"/>
    <n v="97.57"/>
    <n v="2.12"/>
    <n v="55.01"/>
    <n v="25.36"/>
  </r>
  <r>
    <x v="19"/>
    <x v="19"/>
    <n v="122153000"/>
    <x v="5"/>
    <x v="0"/>
    <n v="370423"/>
    <n v="9589"/>
    <n v="2011403"/>
    <n v="317401"/>
    <n v="0"/>
    <n v="0"/>
    <n v="5.41"/>
    <n v="97.57"/>
    <n v="2.12"/>
    <n v="55.01"/>
    <n v="25.36"/>
  </r>
  <r>
    <x v="19"/>
    <x v="19"/>
    <n v="122153000"/>
    <x v="6"/>
    <x v="0"/>
    <n v="591905"/>
    <n v="12079"/>
    <n v="2640082"/>
    <n v="514763"/>
    <n v="0"/>
    <n v="0"/>
    <n v="5.41"/>
    <n v="97.57"/>
    <n v="2.12"/>
    <n v="55.01"/>
    <n v="25.36"/>
  </r>
  <r>
    <x v="19"/>
    <x v="19"/>
    <n v="122153000"/>
    <x v="7"/>
    <x v="0"/>
    <n v="293960"/>
    <n v="7249"/>
    <n v="2182198"/>
    <n v="422031"/>
    <n v="0"/>
    <n v="0"/>
    <n v="5.41"/>
    <n v="97.57"/>
    <n v="2.12"/>
    <n v="55.01"/>
    <n v="25.36"/>
  </r>
  <r>
    <x v="19"/>
    <x v="19"/>
    <n v="122153000"/>
    <x v="8"/>
    <x v="0"/>
    <n v="145490"/>
    <n v="3240"/>
    <n v="1888981"/>
    <n v="174769"/>
    <n v="0"/>
    <n v="0"/>
    <n v="5.41"/>
    <n v="97.57"/>
    <n v="2.12"/>
    <n v="55.01"/>
    <n v="25.36"/>
  </r>
  <r>
    <x v="19"/>
    <x v="19"/>
    <n v="122153000"/>
    <x v="9"/>
    <x v="0"/>
    <n v="108216"/>
    <n v="2370"/>
    <n v="1891249"/>
    <n v="143424"/>
    <n v="0"/>
    <n v="0"/>
    <n v="5.41"/>
    <n v="97.57"/>
    <n v="2.12"/>
    <n v="55.01"/>
    <n v="25.36"/>
  </r>
  <r>
    <x v="19"/>
    <x v="19"/>
    <n v="122153000"/>
    <x v="10"/>
    <x v="1"/>
    <n v="94287"/>
    <n v="1561"/>
    <n v="1869535"/>
    <n v="100459"/>
    <n v="269064"/>
    <n v="0"/>
    <n v="5.41"/>
    <n v="97.57"/>
    <n v="2.12"/>
    <n v="55.01"/>
    <n v="25.36"/>
  </r>
  <r>
    <x v="19"/>
    <x v="19"/>
    <n v="122153000"/>
    <x v="11"/>
    <x v="1"/>
    <n v="128671"/>
    <n v="1072"/>
    <n v="1667444"/>
    <n v="95699"/>
    <n v="772883"/>
    <n v="160233"/>
    <n v="5.41"/>
    <n v="97.57"/>
    <n v="2.12"/>
    <n v="55.01"/>
    <n v="25.36"/>
  </r>
  <r>
    <x v="19"/>
    <x v="19"/>
    <n v="122153000"/>
    <x v="0"/>
    <x v="1"/>
    <n v="657910"/>
    <n v="2495"/>
    <n v="3507531"/>
    <n v="376023"/>
    <n v="4412667"/>
    <n v="594490"/>
    <n v="5.41"/>
    <n v="97.57"/>
    <n v="2.12"/>
    <n v="55.01"/>
    <n v="25.36"/>
  </r>
  <r>
    <x v="19"/>
    <x v="19"/>
    <n v="122153000"/>
    <x v="1"/>
    <x v="1"/>
    <n v="1789492"/>
    <n v="14164"/>
    <n v="7314139"/>
    <n v="1468249"/>
    <n v="8107534"/>
    <n v="1867952"/>
    <n v="5.41"/>
    <n v="97.57"/>
    <n v="2.12"/>
    <n v="55.01"/>
    <n v="25.36"/>
  </r>
  <r>
    <x v="19"/>
    <x v="19"/>
    <n v="122153000"/>
    <x v="2"/>
    <x v="1"/>
    <n v="1144420"/>
    <n v="26531"/>
    <n v="7948772"/>
    <n v="1526394"/>
    <n v="4443642"/>
    <n v="1947016"/>
    <n v="5.41"/>
    <n v="97.57"/>
    <n v="2.12"/>
    <n v="55.01"/>
    <n v="25.36"/>
  </r>
  <r>
    <x v="19"/>
    <x v="19"/>
    <n v="122153000"/>
    <x v="3"/>
    <x v="1"/>
    <n v="314512"/>
    <n v="26601"/>
    <n v="6582896"/>
    <n v="424531"/>
    <n v="8062129"/>
    <n v="1802155"/>
    <n v="5.41"/>
    <n v="97.57"/>
    <n v="2.12"/>
    <n v="55.01"/>
    <n v="25.36"/>
  </r>
  <r>
    <x v="19"/>
    <x v="19"/>
    <n v="122153000"/>
    <x v="4"/>
    <x v="1"/>
    <n v="242311"/>
    <n v="10846"/>
    <n v="6329659"/>
    <n v="270885"/>
    <n v="7313545"/>
    <n v="4829411"/>
    <n v="5.41"/>
    <n v="97.57"/>
    <n v="2.12"/>
    <n v="55.01"/>
    <n v="25.36"/>
  </r>
  <r>
    <x v="19"/>
    <x v="19"/>
    <n v="122153000"/>
    <x v="5"/>
    <x v="1"/>
    <n v="161161"/>
    <n v="4522"/>
    <n v="6009277"/>
    <n v="182014"/>
    <n v="9687204"/>
    <n v="4795907"/>
    <n v="5.41"/>
    <n v="97.57"/>
    <n v="2.12"/>
    <n v="55.01"/>
    <n v="25.36"/>
  </r>
  <r>
    <x v="19"/>
    <x v="19"/>
    <n v="122153000"/>
    <x v="6"/>
    <x v="1"/>
    <n v="85980"/>
    <n v="1754"/>
    <n v="4763088"/>
    <n v="98928"/>
    <n v="14564360"/>
    <n v="8264773"/>
    <n v="5.41"/>
    <n v="97.57"/>
    <n v="2.12"/>
    <n v="55.01"/>
    <n v="25.36"/>
  </r>
  <r>
    <x v="19"/>
    <x v="19"/>
    <n v="122153000"/>
    <x v="7"/>
    <x v="1"/>
    <n v="60222"/>
    <n v="1149"/>
    <n v="3927237"/>
    <n v="78857"/>
    <n v="9565766"/>
    <n v="6713755"/>
    <n v="5.41"/>
    <n v="97.57"/>
    <n v="2.12"/>
    <n v="55.01"/>
    <n v="25.36"/>
  </r>
  <r>
    <x v="20"/>
    <x v="20"/>
    <n v="3224000"/>
    <x v="1"/>
    <x v="0"/>
    <n v="12"/>
    <n v="1"/>
    <n v="1595"/>
    <n v="0"/>
    <n v="0"/>
    <n v="0"/>
    <n v="2.59"/>
    <n v="97.75"/>
    <n v="1.73"/>
    <n v="34.22"/>
    <n v="19.91"/>
  </r>
  <r>
    <x v="20"/>
    <x v="20"/>
    <n v="3224000"/>
    <x v="2"/>
    <x v="0"/>
    <n v="15"/>
    <n v="0"/>
    <n v="6186"/>
    <n v="12"/>
    <n v="0"/>
    <n v="0"/>
    <n v="2.59"/>
    <n v="97.75"/>
    <n v="1.73"/>
    <n v="34.22"/>
    <n v="19.91"/>
  </r>
  <r>
    <x v="20"/>
    <x v="20"/>
    <n v="3224000"/>
    <x v="3"/>
    <x v="0"/>
    <n v="26"/>
    <n v="0"/>
    <n v="11513"/>
    <n v="30"/>
    <n v="0"/>
    <n v="0"/>
    <n v="2.59"/>
    <n v="97.75"/>
    <n v="1.73"/>
    <n v="34.22"/>
    <n v="19.91"/>
  </r>
  <r>
    <x v="20"/>
    <x v="20"/>
    <n v="3224000"/>
    <x v="4"/>
    <x v="0"/>
    <n v="770"/>
    <n v="4"/>
    <n v="16278"/>
    <n v="173"/>
    <n v="0"/>
    <n v="0"/>
    <n v="2.59"/>
    <n v="97.75"/>
    <n v="1.73"/>
    <n v="34.22"/>
    <n v="19.91"/>
  </r>
  <r>
    <x v="20"/>
    <x v="20"/>
    <n v="3224000"/>
    <x v="5"/>
    <x v="0"/>
    <n v="1545"/>
    <n v="5"/>
    <n v="53391"/>
    <n v="947"/>
    <n v="0"/>
    <n v="0"/>
    <n v="2.59"/>
    <n v="97.75"/>
    <n v="1.73"/>
    <n v="34.22"/>
    <n v="19.91"/>
  </r>
  <r>
    <x v="20"/>
    <x v="20"/>
    <n v="3224000"/>
    <x v="6"/>
    <x v="0"/>
    <n v="3271"/>
    <n v="39"/>
    <n v="61846"/>
    <n v="2813"/>
    <n v="0"/>
    <n v="0"/>
    <n v="2.59"/>
    <n v="97.75"/>
    <n v="1.73"/>
    <n v="34.22"/>
    <n v="19.91"/>
  </r>
  <r>
    <x v="20"/>
    <x v="20"/>
    <n v="3224000"/>
    <x v="7"/>
    <x v="0"/>
    <n v="3813"/>
    <n v="39"/>
    <n v="51247"/>
    <n v="4370"/>
    <n v="0"/>
    <n v="0"/>
    <n v="2.59"/>
    <n v="97.75"/>
    <n v="1.73"/>
    <n v="34.22"/>
    <n v="19.91"/>
  </r>
  <r>
    <x v="20"/>
    <x v="20"/>
    <n v="3224000"/>
    <x v="8"/>
    <x v="0"/>
    <n v="2358"/>
    <n v="23"/>
    <n v="39575"/>
    <n v="2591"/>
    <n v="0"/>
    <n v="0"/>
    <n v="2.59"/>
    <n v="97.75"/>
    <n v="1.73"/>
    <n v="34.22"/>
    <n v="19.91"/>
  </r>
  <r>
    <x v="20"/>
    <x v="20"/>
    <n v="3224000"/>
    <x v="9"/>
    <x v="0"/>
    <n v="1598"/>
    <n v="28"/>
    <n v="50328"/>
    <n v="2149"/>
    <n v="0"/>
    <n v="0"/>
    <n v="2.59"/>
    <n v="97.75"/>
    <n v="1.73"/>
    <n v="34.22"/>
    <n v="19.91"/>
  </r>
  <r>
    <x v="20"/>
    <x v="20"/>
    <n v="3224000"/>
    <x v="10"/>
    <x v="1"/>
    <n v="356"/>
    <n v="7"/>
    <n v="42754"/>
    <n v="465"/>
    <n v="4324"/>
    <n v="0"/>
    <n v="2.59"/>
    <n v="97.75"/>
    <n v="1.73"/>
    <n v="34.22"/>
    <n v="19.91"/>
  </r>
  <r>
    <x v="20"/>
    <x v="20"/>
    <n v="3224000"/>
    <x v="11"/>
    <x v="1"/>
    <n v="198"/>
    <n v="2"/>
    <n v="34549"/>
    <n v="247"/>
    <n v="26141"/>
    <n v="1726"/>
    <n v="2.59"/>
    <n v="97.75"/>
    <n v="1.73"/>
    <n v="34.22"/>
    <n v="19.91"/>
  </r>
  <r>
    <x v="20"/>
    <x v="20"/>
    <n v="3224000"/>
    <x v="0"/>
    <x v="1"/>
    <n v="103"/>
    <n v="2"/>
    <n v="33309"/>
    <n v="69"/>
    <n v="41140"/>
    <n v="28145"/>
    <n v="2.59"/>
    <n v="97.75"/>
    <n v="1.73"/>
    <n v="34.22"/>
    <n v="19.91"/>
  </r>
  <r>
    <x v="20"/>
    <x v="20"/>
    <n v="3224000"/>
    <x v="1"/>
    <x v="1"/>
    <n v="2781"/>
    <n v="21"/>
    <n v="58999"/>
    <n v="1217"/>
    <n v="159180"/>
    <n v="30070"/>
    <n v="2.59"/>
    <n v="97.75"/>
    <n v="1.73"/>
    <n v="34.22"/>
    <n v="19.91"/>
  </r>
  <r>
    <x v="20"/>
    <x v="20"/>
    <n v="3224000"/>
    <x v="2"/>
    <x v="1"/>
    <n v="18752"/>
    <n v="407"/>
    <n v="113431"/>
    <n v="13024"/>
    <n v="160572"/>
    <n v="14399"/>
    <n v="2.59"/>
    <n v="97.75"/>
    <n v="1.73"/>
    <n v="34.22"/>
    <n v="19.91"/>
  </r>
  <r>
    <x v="20"/>
    <x v="20"/>
    <n v="3224000"/>
    <x v="3"/>
    <x v="1"/>
    <n v="13915"/>
    <n v="260"/>
    <n v="123097"/>
    <n v="16352"/>
    <n v="228388"/>
    <n v="5141"/>
    <n v="2.59"/>
    <n v="97.75"/>
    <n v="1.73"/>
    <n v="34.22"/>
    <n v="19.91"/>
  </r>
  <r>
    <x v="20"/>
    <x v="20"/>
    <n v="3224000"/>
    <x v="4"/>
    <x v="1"/>
    <n v="15487"/>
    <n v="247"/>
    <n v="146375"/>
    <n v="13490"/>
    <n v="271097"/>
    <n v="118958"/>
    <n v="2.59"/>
    <n v="97.75"/>
    <n v="1.73"/>
    <n v="34.22"/>
    <n v="19.91"/>
  </r>
  <r>
    <x v="20"/>
    <x v="20"/>
    <n v="3224000"/>
    <x v="5"/>
    <x v="1"/>
    <n v="10836"/>
    <n v="226"/>
    <n v="124685"/>
    <n v="14250"/>
    <n v="134752"/>
    <n v="110815"/>
    <n v="2.59"/>
    <n v="97.75"/>
    <n v="1.73"/>
    <n v="34.22"/>
    <n v="19.91"/>
  </r>
  <r>
    <x v="20"/>
    <x v="20"/>
    <n v="3224000"/>
    <x v="6"/>
    <x v="1"/>
    <n v="5454"/>
    <n v="93"/>
    <n v="105241"/>
    <n v="6068"/>
    <n v="46028"/>
    <n v="162458"/>
    <n v="2.59"/>
    <n v="97.75"/>
    <n v="1.73"/>
    <n v="34.22"/>
    <n v="19.91"/>
  </r>
  <r>
    <x v="20"/>
    <x v="20"/>
    <n v="3224000"/>
    <x v="7"/>
    <x v="1"/>
    <n v="2337"/>
    <n v="46"/>
    <n v="77266"/>
    <n v="3479"/>
    <n v="31653"/>
    <n v="170107"/>
    <n v="2.59"/>
    <n v="97.75"/>
    <n v="1.73"/>
    <n v="34.22"/>
    <n v="19.91"/>
  </r>
  <r>
    <x v="21"/>
    <x v="21"/>
    <n v="3103000"/>
    <x v="0"/>
    <x v="0"/>
    <n v="1"/>
    <n v="0"/>
    <n v="0"/>
    <n v="0"/>
    <n v="0"/>
    <n v="0"/>
    <n v="3.99"/>
    <n v="97.88"/>
    <n v="1.55"/>
    <n v="40.270000000000003"/>
    <n v="23.18"/>
  </r>
  <r>
    <x v="21"/>
    <x v="21"/>
    <n v="3103000"/>
    <x v="1"/>
    <x v="0"/>
    <n v="1"/>
    <n v="0"/>
    <n v="459"/>
    <n v="2"/>
    <n v="0"/>
    <n v="0"/>
    <n v="3.99"/>
    <n v="97.88"/>
    <n v="1.55"/>
    <n v="40.270000000000003"/>
    <n v="23.18"/>
  </r>
  <r>
    <x v="21"/>
    <x v="21"/>
    <n v="3103000"/>
    <x v="2"/>
    <x v="0"/>
    <n v="69"/>
    <n v="0"/>
    <n v="8137"/>
    <n v="9"/>
    <n v="0"/>
    <n v="0"/>
    <n v="3.99"/>
    <n v="97.88"/>
    <n v="1.55"/>
    <n v="40.270000000000003"/>
    <n v="23.18"/>
  </r>
  <r>
    <x v="21"/>
    <x v="21"/>
    <n v="3103000"/>
    <x v="3"/>
    <x v="0"/>
    <n v="1163"/>
    <n v="0"/>
    <n v="41286"/>
    <n v="542"/>
    <n v="0"/>
    <n v="0"/>
    <n v="3.99"/>
    <n v="97.88"/>
    <n v="1.55"/>
    <n v="40.270000000000003"/>
    <n v="23.18"/>
  </r>
  <r>
    <x v="21"/>
    <x v="21"/>
    <n v="3103000"/>
    <x v="4"/>
    <x v="0"/>
    <n v="1387"/>
    <n v="5"/>
    <n v="35559"/>
    <n v="1136"/>
    <n v="0"/>
    <n v="0"/>
    <n v="3.99"/>
    <n v="97.88"/>
    <n v="1.55"/>
    <n v="40.270000000000003"/>
    <n v="23.18"/>
  </r>
  <r>
    <x v="21"/>
    <x v="21"/>
    <n v="3103000"/>
    <x v="5"/>
    <x v="0"/>
    <n v="3633"/>
    <n v="23"/>
    <n v="69775"/>
    <n v="2641"/>
    <n v="0"/>
    <n v="0"/>
    <n v="3.99"/>
    <n v="97.88"/>
    <n v="1.55"/>
    <n v="40.270000000000003"/>
    <n v="23.18"/>
  </r>
  <r>
    <x v="21"/>
    <x v="21"/>
    <n v="3103000"/>
    <x v="6"/>
    <x v="0"/>
    <n v="4731"/>
    <n v="39"/>
    <n v="86432"/>
    <n v="4130"/>
    <n v="0"/>
    <n v="0"/>
    <n v="3.99"/>
    <n v="97.88"/>
    <n v="1.55"/>
    <n v="40.270000000000003"/>
    <n v="23.18"/>
  </r>
  <r>
    <x v="21"/>
    <x v="21"/>
    <n v="3103000"/>
    <x v="7"/>
    <x v="0"/>
    <n v="7519"/>
    <n v="101"/>
    <n v="110305"/>
    <n v="6402"/>
    <n v="0"/>
    <n v="0"/>
    <n v="3.99"/>
    <n v="97.88"/>
    <n v="1.55"/>
    <n v="40.270000000000003"/>
    <n v="23.18"/>
  </r>
  <r>
    <x v="21"/>
    <x v="21"/>
    <n v="3103000"/>
    <x v="8"/>
    <x v="0"/>
    <n v="6543"/>
    <n v="113"/>
    <n v="68389"/>
    <n v="6704"/>
    <n v="0"/>
    <n v="0"/>
    <n v="3.99"/>
    <n v="97.88"/>
    <n v="1.55"/>
    <n v="40.270000000000003"/>
    <n v="23.18"/>
  </r>
  <r>
    <x v="21"/>
    <x v="21"/>
    <n v="3103000"/>
    <x v="9"/>
    <x v="0"/>
    <n v="3143"/>
    <n v="74"/>
    <n v="54182"/>
    <n v="5112"/>
    <n v="0"/>
    <n v="0"/>
    <n v="3.99"/>
    <n v="97.88"/>
    <n v="1.55"/>
    <n v="40.270000000000003"/>
    <n v="23.18"/>
  </r>
  <r>
    <x v="21"/>
    <x v="21"/>
    <n v="3103000"/>
    <x v="10"/>
    <x v="1"/>
    <n v="880"/>
    <n v="16"/>
    <n v="40598"/>
    <n v="1875"/>
    <n v="3987"/>
    <n v="0"/>
    <n v="3.99"/>
    <n v="97.88"/>
    <n v="1.55"/>
    <n v="40.270000000000003"/>
    <n v="23.18"/>
  </r>
  <r>
    <x v="21"/>
    <x v="21"/>
    <n v="3103000"/>
    <x v="11"/>
    <x v="1"/>
    <n v="203"/>
    <n v="2"/>
    <n v="34618"/>
    <n v="314"/>
    <n v="48433"/>
    <n v="2545"/>
    <n v="3.99"/>
    <n v="97.88"/>
    <n v="1.55"/>
    <n v="40.270000000000003"/>
    <n v="23.18"/>
  </r>
  <r>
    <x v="21"/>
    <x v="21"/>
    <n v="3103000"/>
    <x v="0"/>
    <x v="1"/>
    <n v="127"/>
    <n v="1"/>
    <n v="26400"/>
    <n v="89"/>
    <n v="33911"/>
    <n v="31962"/>
    <n v="3.99"/>
    <n v="97.88"/>
    <n v="1.55"/>
    <n v="40.270000000000003"/>
    <n v="23.18"/>
  </r>
  <r>
    <x v="21"/>
    <x v="21"/>
    <n v="3103000"/>
    <x v="1"/>
    <x v="1"/>
    <n v="2186"/>
    <n v="31"/>
    <n v="38304"/>
    <n v="808"/>
    <n v="102828"/>
    <n v="26648"/>
    <n v="3.99"/>
    <n v="97.88"/>
    <n v="1.55"/>
    <n v="40.270000000000003"/>
    <n v="23.18"/>
  </r>
  <r>
    <x v="21"/>
    <x v="21"/>
    <n v="3103000"/>
    <x v="2"/>
    <x v="1"/>
    <n v="19165"/>
    <n v="402"/>
    <n v="102982"/>
    <n v="11389"/>
    <n v="198314"/>
    <n v="9290"/>
    <n v="3.99"/>
    <n v="97.88"/>
    <n v="1.55"/>
    <n v="40.270000000000003"/>
    <n v="23.18"/>
  </r>
  <r>
    <x v="21"/>
    <x v="21"/>
    <n v="3103000"/>
    <x v="3"/>
    <x v="1"/>
    <n v="19039"/>
    <n v="343"/>
    <n v="184573"/>
    <n v="21475"/>
    <n v="193788"/>
    <n v="3696"/>
    <n v="3.99"/>
    <n v="97.88"/>
    <n v="1.55"/>
    <n v="40.270000000000003"/>
    <n v="23.18"/>
  </r>
  <r>
    <x v="21"/>
    <x v="21"/>
    <n v="3103000"/>
    <x v="4"/>
    <x v="1"/>
    <n v="28709"/>
    <n v="406"/>
    <n v="184941"/>
    <n v="23775"/>
    <n v="530835"/>
    <n v="131402"/>
    <n v="3.99"/>
    <n v="97.88"/>
    <n v="1.55"/>
    <n v="40.270000000000003"/>
    <n v="23.18"/>
  </r>
  <r>
    <x v="21"/>
    <x v="21"/>
    <n v="3103000"/>
    <x v="5"/>
    <x v="1"/>
    <n v="15434"/>
    <n v="226"/>
    <n v="124521"/>
    <n v="22351"/>
    <n v="82406"/>
    <n v="132198"/>
    <n v="3.99"/>
    <n v="97.88"/>
    <n v="1.55"/>
    <n v="40.270000000000003"/>
    <n v="23.18"/>
  </r>
  <r>
    <x v="21"/>
    <x v="21"/>
    <n v="3103000"/>
    <x v="6"/>
    <x v="1"/>
    <n v="6651"/>
    <n v="73"/>
    <n v="89461"/>
    <n v="7712"/>
    <n v="29124"/>
    <n v="141538"/>
    <n v="3.99"/>
    <n v="97.88"/>
    <n v="1.55"/>
    <n v="40.270000000000003"/>
    <n v="23.18"/>
  </r>
  <r>
    <x v="21"/>
    <x v="21"/>
    <n v="3103000"/>
    <x v="7"/>
    <x v="1"/>
    <n v="3147"/>
    <n v="66"/>
    <n v="66751"/>
    <n v="4636"/>
    <n v="25810"/>
    <n v="240134"/>
    <n v="3.99"/>
    <n v="97.88"/>
    <n v="1.55"/>
    <n v="40.270000000000003"/>
    <n v="23.18"/>
  </r>
  <r>
    <x v="22"/>
    <x v="22"/>
    <n v="82232000"/>
    <x v="0"/>
    <x v="0"/>
    <n v="66"/>
    <n v="5"/>
    <n v="0"/>
    <n v="0"/>
    <n v="0"/>
    <n v="0"/>
    <n v="0.96"/>
    <n v="98.66"/>
    <n v="1.33"/>
    <n v="60.7"/>
    <n v="25.34"/>
  </r>
  <r>
    <x v="22"/>
    <x v="22"/>
    <n v="82232000"/>
    <x v="1"/>
    <x v="0"/>
    <n v="2559"/>
    <n v="132"/>
    <n v="41712"/>
    <n v="482"/>
    <n v="0"/>
    <n v="0"/>
    <n v="0.96"/>
    <n v="98.66"/>
    <n v="1.33"/>
    <n v="60.7"/>
    <n v="25.34"/>
  </r>
  <r>
    <x v="22"/>
    <x v="22"/>
    <n v="82232000"/>
    <x v="2"/>
    <x v="0"/>
    <n v="5464"/>
    <n v="213"/>
    <n v="126096"/>
    <n v="4360"/>
    <n v="0"/>
    <n v="0"/>
    <n v="0.96"/>
    <n v="98.66"/>
    <n v="1.33"/>
    <n v="60.7"/>
    <n v="25.34"/>
  </r>
  <r>
    <x v="22"/>
    <x v="22"/>
    <n v="82232000"/>
    <x v="3"/>
    <x v="0"/>
    <n v="5504"/>
    <n v="222"/>
    <n v="197659"/>
    <n v="5553"/>
    <n v="0"/>
    <n v="0"/>
    <n v="0.96"/>
    <n v="98.66"/>
    <n v="1.33"/>
    <n v="60.7"/>
    <n v="25.34"/>
  </r>
  <r>
    <x v="22"/>
    <x v="22"/>
    <n v="82232000"/>
    <x v="4"/>
    <x v="0"/>
    <n v="18213"/>
    <n v="295"/>
    <n v="402104"/>
    <n v="11876"/>
    <n v="0"/>
    <n v="0"/>
    <n v="0.96"/>
    <n v="98.66"/>
    <n v="1.33"/>
    <n v="60.7"/>
    <n v="25.34"/>
  </r>
  <r>
    <x v="22"/>
    <x v="22"/>
    <n v="82232000"/>
    <x v="5"/>
    <x v="0"/>
    <n v="32159"/>
    <n v="527"/>
    <n v="609856"/>
    <n v="26386"/>
    <n v="0"/>
    <n v="0"/>
    <n v="0.96"/>
    <n v="98.66"/>
    <n v="1.33"/>
    <n v="60.7"/>
    <n v="25.34"/>
  </r>
  <r>
    <x v="22"/>
    <x v="22"/>
    <n v="82232000"/>
    <x v="6"/>
    <x v="0"/>
    <n v="64082"/>
    <n v="922"/>
    <n v="657707"/>
    <n v="56077"/>
    <n v="0"/>
    <n v="0"/>
    <n v="0.96"/>
    <n v="98.66"/>
    <n v="1.33"/>
    <n v="60.7"/>
    <n v="25.34"/>
  </r>
  <r>
    <x v="22"/>
    <x v="22"/>
    <n v="82232000"/>
    <x v="7"/>
    <x v="0"/>
    <n v="43312"/>
    <n v="635"/>
    <n v="899180"/>
    <n v="54745"/>
    <n v="0"/>
    <n v="0"/>
    <n v="0.96"/>
    <n v="98.66"/>
    <n v="1.33"/>
    <n v="60.7"/>
    <n v="25.34"/>
  </r>
  <r>
    <x v="22"/>
    <x v="22"/>
    <n v="82232000"/>
    <x v="8"/>
    <x v="0"/>
    <n v="34769"/>
    <n v="309"/>
    <n v="816817"/>
    <n v="28618"/>
    <n v="0"/>
    <n v="0"/>
    <n v="0.96"/>
    <n v="98.66"/>
    <n v="1.33"/>
    <n v="60.7"/>
    <n v="25.34"/>
  </r>
  <r>
    <x v="22"/>
    <x v="22"/>
    <n v="82232000"/>
    <x v="9"/>
    <x v="0"/>
    <n v="35663"/>
    <n v="346"/>
    <n v="890517"/>
    <n v="40734"/>
    <n v="0"/>
    <n v="0"/>
    <n v="0.96"/>
    <n v="98.66"/>
    <n v="1.33"/>
    <n v="60.7"/>
    <n v="25.34"/>
  </r>
  <r>
    <x v="22"/>
    <x v="22"/>
    <n v="82232000"/>
    <x v="10"/>
    <x v="1"/>
    <n v="13321"/>
    <n v="204"/>
    <n v="720257"/>
    <n v="19806"/>
    <n v="298376"/>
    <n v="0"/>
    <n v="0.96"/>
    <n v="98.66"/>
    <n v="1.33"/>
    <n v="60.7"/>
    <n v="25.34"/>
  </r>
  <r>
    <x v="22"/>
    <x v="22"/>
    <n v="82232000"/>
    <x v="11"/>
    <x v="1"/>
    <n v="6654"/>
    <n v="54"/>
    <n v="424113"/>
    <n v="6480"/>
    <n v="352308"/>
    <n v="160632"/>
    <n v="0.96"/>
    <n v="98.66"/>
    <n v="1.33"/>
    <n v="60.7"/>
    <n v="25.34"/>
  </r>
  <r>
    <x v="22"/>
    <x v="22"/>
    <n v="82232000"/>
    <x v="0"/>
    <x v="1"/>
    <n v="33745"/>
    <n v="122"/>
    <n v="603046"/>
    <n v="19312"/>
    <n v="2205175"/>
    <n v="340175"/>
    <n v="0.96"/>
    <n v="98.66"/>
    <n v="1.33"/>
    <n v="60.7"/>
    <n v="25.34"/>
  </r>
  <r>
    <x v="22"/>
    <x v="22"/>
    <n v="82232000"/>
    <x v="1"/>
    <x v="1"/>
    <n v="267816"/>
    <n v="1630"/>
    <n v="1358648"/>
    <n v="192486"/>
    <n v="4167173"/>
    <n v="555689"/>
    <n v="0.96"/>
    <n v="98.66"/>
    <n v="1.33"/>
    <n v="60.7"/>
    <n v="25.34"/>
  </r>
  <r>
    <x v="22"/>
    <x v="22"/>
    <n v="82232000"/>
    <x v="2"/>
    <x v="1"/>
    <n v="216703"/>
    <n v="2451"/>
    <n v="2148735"/>
    <n v="281658"/>
    <n v="2352024"/>
    <n v="735752"/>
    <n v="0.96"/>
    <n v="98.66"/>
    <n v="1.33"/>
    <n v="60.7"/>
    <n v="25.34"/>
  </r>
  <r>
    <x v="22"/>
    <x v="22"/>
    <n v="82232000"/>
    <x v="3"/>
    <x v="1"/>
    <n v="9774"/>
    <n v="902"/>
    <n v="2179295"/>
    <n v="31692"/>
    <n v="8542748"/>
    <n v="604143"/>
    <n v="0.96"/>
    <n v="98.66"/>
    <n v="1.33"/>
    <n v="60.7"/>
    <n v="25.34"/>
  </r>
  <r>
    <x v="22"/>
    <x v="22"/>
    <n v="82232000"/>
    <x v="4"/>
    <x v="1"/>
    <n v="2024"/>
    <n v="1544"/>
    <n v="2351614"/>
    <n v="928"/>
    <n v="9089921"/>
    <n v="2776277"/>
    <n v="0.96"/>
    <n v="98.66"/>
    <n v="1.33"/>
    <n v="60.7"/>
    <n v="25.34"/>
  </r>
  <r>
    <x v="22"/>
    <x v="22"/>
    <n v="82232000"/>
    <x v="5"/>
    <x v="1"/>
    <n v="347"/>
    <n v="3"/>
    <n v="2159911"/>
    <n v="387"/>
    <n v="11287753"/>
    <n v="3059222"/>
    <n v="0.96"/>
    <n v="98.66"/>
    <n v="1.33"/>
    <n v="60.7"/>
    <n v="25.34"/>
  </r>
  <r>
    <x v="22"/>
    <x v="22"/>
    <n v="82232000"/>
    <x v="6"/>
    <x v="1"/>
    <n v="356"/>
    <n v="6"/>
    <n v="1967378"/>
    <n v="307"/>
    <n v="10132608"/>
    <n v="6956520"/>
    <n v="0.96"/>
    <n v="98.66"/>
    <n v="1.33"/>
    <n v="60.7"/>
    <n v="25.34"/>
  </r>
  <r>
    <x v="22"/>
    <x v="22"/>
    <n v="82232000"/>
    <x v="7"/>
    <x v="1"/>
    <n v="323"/>
    <n v="2"/>
    <n v="1739580"/>
    <n v="328"/>
    <n v="1483852"/>
    <n v="5649635"/>
    <n v="0.96"/>
    <n v="98.66"/>
    <n v="1.33"/>
    <n v="60.7"/>
    <n v="25.34"/>
  </r>
  <r>
    <x v="23"/>
    <x v="23"/>
    <n v="1192000"/>
    <x v="0"/>
    <x v="0"/>
    <n v="1"/>
    <n v="0"/>
    <n v="0"/>
    <n v="0"/>
    <n v="0"/>
    <n v="0"/>
    <n v="10.18"/>
    <n v="94.44"/>
    <n v="0.36"/>
    <n v="59.7"/>
    <n v="42.96"/>
  </r>
  <r>
    <x v="23"/>
    <x v="23"/>
    <n v="1192000"/>
    <x v="1"/>
    <x v="0"/>
    <n v="0"/>
    <n v="0"/>
    <n v="180"/>
    <n v="0"/>
    <n v="0"/>
    <n v="0"/>
    <n v="10.18"/>
    <n v="94.44"/>
    <n v="0.36"/>
    <n v="59.7"/>
    <n v="42.96"/>
  </r>
  <r>
    <x v="23"/>
    <x v="23"/>
    <n v="1192000"/>
    <x v="2"/>
    <x v="0"/>
    <n v="0"/>
    <n v="0"/>
    <n v="597"/>
    <n v="1"/>
    <n v="0"/>
    <n v="0"/>
    <n v="10.18"/>
    <n v="94.44"/>
    <n v="0.36"/>
    <n v="59.7"/>
    <n v="42.96"/>
  </r>
  <r>
    <x v="23"/>
    <x v="23"/>
    <n v="1192000"/>
    <x v="3"/>
    <x v="0"/>
    <n v="159"/>
    <n v="0"/>
    <n v="12969"/>
    <n v="121"/>
    <n v="0"/>
    <n v="0"/>
    <n v="10.18"/>
    <n v="94.44"/>
    <n v="0.36"/>
    <n v="59.7"/>
    <n v="42.96"/>
  </r>
  <r>
    <x v="23"/>
    <x v="23"/>
    <n v="1192000"/>
    <x v="4"/>
    <x v="0"/>
    <n v="248"/>
    <n v="0"/>
    <n v="7372"/>
    <n v="125"/>
    <n v="0"/>
    <n v="0"/>
    <n v="10.18"/>
    <n v="94.44"/>
    <n v="0.36"/>
    <n v="59.7"/>
    <n v="42.96"/>
  </r>
  <r>
    <x v="23"/>
    <x v="23"/>
    <n v="1192000"/>
    <x v="5"/>
    <x v="0"/>
    <n v="603"/>
    <n v="0"/>
    <n v="19679"/>
    <n v="342"/>
    <n v="0"/>
    <n v="0"/>
    <n v="10.18"/>
    <n v="94.44"/>
    <n v="0.36"/>
    <n v="59.7"/>
    <n v="42.96"/>
  </r>
  <r>
    <x v="23"/>
    <x v="23"/>
    <n v="1192000"/>
    <x v="6"/>
    <x v="0"/>
    <n v="975"/>
    <n v="0"/>
    <n v="37694"/>
    <n v="1009"/>
    <n v="0"/>
    <n v="0"/>
    <n v="10.18"/>
    <n v="94.44"/>
    <n v="0.36"/>
    <n v="59.7"/>
    <n v="42.96"/>
  </r>
  <r>
    <x v="23"/>
    <x v="23"/>
    <n v="1192000"/>
    <x v="7"/>
    <x v="0"/>
    <n v="736"/>
    <n v="1"/>
    <n v="33725"/>
    <n v="693"/>
    <n v="0"/>
    <n v="0"/>
    <n v="10.18"/>
    <n v="94.44"/>
    <n v="0.36"/>
    <n v="59.7"/>
    <n v="42.96"/>
  </r>
  <r>
    <x v="23"/>
    <x v="23"/>
    <n v="1192000"/>
    <x v="8"/>
    <x v="0"/>
    <n v="1103"/>
    <n v="4"/>
    <n v="37903"/>
    <n v="1208"/>
    <n v="0"/>
    <n v="0"/>
    <n v="10.18"/>
    <n v="94.44"/>
    <n v="0.36"/>
    <n v="59.7"/>
    <n v="42.96"/>
  </r>
  <r>
    <x v="23"/>
    <x v="23"/>
    <n v="1192000"/>
    <x v="9"/>
    <x v="0"/>
    <n v="379"/>
    <n v="3"/>
    <n v="29475"/>
    <n v="599"/>
    <n v="0"/>
    <n v="0"/>
    <n v="10.18"/>
    <n v="94.44"/>
    <n v="0.36"/>
    <n v="59.7"/>
    <n v="42.96"/>
  </r>
  <r>
    <x v="23"/>
    <x v="23"/>
    <n v="1192000"/>
    <x v="10"/>
    <x v="1"/>
    <n v="168"/>
    <n v="1"/>
    <n v="27709"/>
    <n v="232"/>
    <n v="9346"/>
    <n v="0"/>
    <n v="10.18"/>
    <n v="94.44"/>
    <n v="0.36"/>
    <n v="59.7"/>
    <n v="42.96"/>
  </r>
  <r>
    <x v="23"/>
    <x v="23"/>
    <n v="1192000"/>
    <x v="11"/>
    <x v="1"/>
    <n v="51"/>
    <n v="1"/>
    <n v="24757"/>
    <n v="63"/>
    <n v="12651"/>
    <n v="5659"/>
    <n v="10.18"/>
    <n v="94.44"/>
    <n v="0.36"/>
    <n v="59.7"/>
    <n v="42.96"/>
  </r>
  <r>
    <x v="23"/>
    <x v="23"/>
    <n v="1192000"/>
    <x v="0"/>
    <x v="1"/>
    <n v="50"/>
    <n v="1"/>
    <n v="20340"/>
    <n v="41"/>
    <n v="30862"/>
    <n v="8148"/>
    <n v="10.18"/>
    <n v="94.44"/>
    <n v="0.36"/>
    <n v="59.7"/>
    <n v="42.96"/>
  </r>
  <r>
    <x v="23"/>
    <x v="23"/>
    <n v="1192000"/>
    <x v="1"/>
    <x v="1"/>
    <n v="1546"/>
    <n v="4"/>
    <n v="51522"/>
    <n v="492"/>
    <n v="158504"/>
    <n v="30926"/>
    <n v="10.18"/>
    <n v="94.44"/>
    <n v="0.36"/>
    <n v="59.7"/>
    <n v="42.96"/>
  </r>
  <r>
    <x v="23"/>
    <x v="23"/>
    <n v="1192000"/>
    <x v="2"/>
    <x v="1"/>
    <n v="6068"/>
    <n v="25"/>
    <n v="85829"/>
    <n v="4288"/>
    <n v="52760"/>
    <n v="6384"/>
    <n v="10.18"/>
    <n v="94.44"/>
    <n v="0.36"/>
    <n v="59.7"/>
    <n v="42.96"/>
  </r>
  <r>
    <x v="23"/>
    <x v="23"/>
    <n v="1192000"/>
    <x v="3"/>
    <x v="1"/>
    <n v="7988"/>
    <n v="53"/>
    <n v="88689"/>
    <n v="6974"/>
    <n v="254563"/>
    <n v="3252"/>
    <n v="10.18"/>
    <n v="94.44"/>
    <n v="0.36"/>
    <n v="59.7"/>
    <n v="42.96"/>
  </r>
  <r>
    <x v="23"/>
    <x v="23"/>
    <n v="1192000"/>
    <x v="4"/>
    <x v="1"/>
    <n v="17989"/>
    <n v="55"/>
    <n v="137783"/>
    <n v="10199"/>
    <n v="125135"/>
    <n v="142584"/>
    <n v="10.18"/>
    <n v="94.44"/>
    <n v="0.36"/>
    <n v="59.7"/>
    <n v="42.96"/>
  </r>
  <r>
    <x v="23"/>
    <x v="23"/>
    <n v="1192000"/>
    <x v="5"/>
    <x v="1"/>
    <n v="21055"/>
    <n v="69"/>
    <n v="236631"/>
    <n v="23783"/>
    <n v="26452"/>
    <n v="40521"/>
    <n v="10.18"/>
    <n v="94.44"/>
    <n v="0.36"/>
    <n v="59.7"/>
    <n v="42.96"/>
  </r>
  <r>
    <x v="23"/>
    <x v="23"/>
    <n v="1192000"/>
    <x v="6"/>
    <x v="1"/>
    <n v="34541"/>
    <n v="92"/>
    <n v="237519"/>
    <n v="27934"/>
    <n v="26661"/>
    <n v="203820"/>
    <n v="10.18"/>
    <n v="94.44"/>
    <n v="0.36"/>
    <n v="59.7"/>
    <n v="42.96"/>
  </r>
  <r>
    <x v="23"/>
    <x v="23"/>
    <n v="1192000"/>
    <x v="7"/>
    <x v="1"/>
    <n v="27699"/>
    <n v="123"/>
    <n v="208071"/>
    <n v="36508"/>
    <n v="14663"/>
    <n v="70735"/>
    <n v="10.18"/>
    <n v="94.44"/>
    <n v="0.36"/>
    <n v="59.7"/>
    <n v="42.96"/>
  </r>
  <r>
    <x v="24"/>
    <x v="24"/>
    <n v="2150000"/>
    <x v="1"/>
    <x v="0"/>
    <n v="0"/>
    <n v="0"/>
    <n v="653"/>
    <n v="0"/>
    <n v="0"/>
    <n v="0"/>
    <n v="1.48"/>
    <n v="93.91"/>
    <n v="2.15"/>
    <n v="33"/>
    <n v="22.82"/>
  </r>
  <r>
    <x v="24"/>
    <x v="24"/>
    <n v="2150000"/>
    <x v="2"/>
    <x v="0"/>
    <n v="43"/>
    <n v="0"/>
    <n v="1923"/>
    <n v="0"/>
    <n v="0"/>
    <n v="0"/>
    <n v="1.48"/>
    <n v="93.91"/>
    <n v="2.15"/>
    <n v="33"/>
    <n v="22.82"/>
  </r>
  <r>
    <x v="24"/>
    <x v="24"/>
    <n v="2150000"/>
    <x v="3"/>
    <x v="0"/>
    <n v="416"/>
    <n v="0"/>
    <n v="13987"/>
    <n v="168"/>
    <n v="0"/>
    <n v="0"/>
    <n v="1.48"/>
    <n v="93.91"/>
    <n v="2.15"/>
    <n v="33"/>
    <n v="22.82"/>
  </r>
  <r>
    <x v="24"/>
    <x v="24"/>
    <n v="2150000"/>
    <x v="4"/>
    <x v="0"/>
    <n v="1234"/>
    <n v="4"/>
    <n v="21332"/>
    <n v="467"/>
    <n v="0"/>
    <n v="0"/>
    <n v="1.48"/>
    <n v="93.91"/>
    <n v="2.15"/>
    <n v="33"/>
    <n v="22.82"/>
  </r>
  <r>
    <x v="24"/>
    <x v="24"/>
    <n v="2150000"/>
    <x v="5"/>
    <x v="0"/>
    <n v="2257"/>
    <n v="4"/>
    <n v="22970"/>
    <n v="2423"/>
    <n v="0"/>
    <n v="0"/>
    <n v="1.48"/>
    <n v="93.91"/>
    <n v="2.15"/>
    <n v="33"/>
    <n v="22.82"/>
  </r>
  <r>
    <x v="24"/>
    <x v="24"/>
    <n v="2150000"/>
    <x v="6"/>
    <x v="0"/>
    <n v="2213"/>
    <n v="4"/>
    <n v="18848"/>
    <n v="1967"/>
    <n v="0"/>
    <n v="0"/>
    <n v="1.48"/>
    <n v="93.91"/>
    <n v="2.15"/>
    <n v="33"/>
    <n v="22.82"/>
  </r>
  <r>
    <x v="24"/>
    <x v="24"/>
    <n v="2150000"/>
    <x v="7"/>
    <x v="0"/>
    <n v="2884"/>
    <n v="27"/>
    <n v="18558"/>
    <n v="2350"/>
    <n v="0"/>
    <n v="0"/>
    <n v="1.48"/>
    <n v="93.91"/>
    <n v="2.15"/>
    <n v="33"/>
    <n v="22.82"/>
  </r>
  <r>
    <x v="24"/>
    <x v="24"/>
    <n v="2150000"/>
    <x v="8"/>
    <x v="0"/>
    <n v="2139"/>
    <n v="25"/>
    <n v="14775"/>
    <n v="2711"/>
    <n v="0"/>
    <n v="0"/>
    <n v="1.48"/>
    <n v="93.91"/>
    <n v="2.15"/>
    <n v="33"/>
    <n v="22.82"/>
  </r>
  <r>
    <x v="24"/>
    <x v="24"/>
    <n v="2150000"/>
    <x v="9"/>
    <x v="0"/>
    <n v="741"/>
    <n v="15"/>
    <n v="7200"/>
    <n v="1428"/>
    <n v="0"/>
    <n v="0"/>
    <n v="1.48"/>
    <n v="93.91"/>
    <n v="2.15"/>
    <n v="33"/>
    <n v="22.82"/>
  </r>
  <r>
    <x v="24"/>
    <x v="24"/>
    <n v="2150000"/>
    <x v="10"/>
    <x v="1"/>
    <n v="167"/>
    <n v="9"/>
    <n v="4699"/>
    <n v="292"/>
    <n v="3993"/>
    <n v="0"/>
    <n v="1.48"/>
    <n v="93.91"/>
    <n v="2.15"/>
    <n v="33"/>
    <n v="22.82"/>
  </r>
  <r>
    <x v="24"/>
    <x v="24"/>
    <n v="2150000"/>
    <x v="11"/>
    <x v="1"/>
    <n v="106"/>
    <n v="3"/>
    <n v="5320"/>
    <n v="143"/>
    <n v="25813"/>
    <n v="5497"/>
    <n v="1.48"/>
    <n v="93.91"/>
    <n v="2.15"/>
    <n v="33"/>
    <n v="22.82"/>
  </r>
  <r>
    <x v="24"/>
    <x v="24"/>
    <n v="2150000"/>
    <x v="0"/>
    <x v="1"/>
    <n v="140"/>
    <n v="0"/>
    <n v="6096"/>
    <n v="31"/>
    <n v="33667"/>
    <n v="18277"/>
    <n v="1.48"/>
    <n v="93.91"/>
    <n v="2.15"/>
    <n v="33"/>
    <n v="22.82"/>
  </r>
  <r>
    <x v="24"/>
    <x v="24"/>
    <n v="2150000"/>
    <x v="1"/>
    <x v="1"/>
    <n v="1636"/>
    <n v="13"/>
    <n v="10576"/>
    <n v="244"/>
    <n v="95126"/>
    <n v="16441"/>
    <n v="1.48"/>
    <n v="93.91"/>
    <n v="2.15"/>
    <n v="33"/>
    <n v="22.82"/>
  </r>
  <r>
    <x v="24"/>
    <x v="24"/>
    <n v="2150000"/>
    <x v="2"/>
    <x v="1"/>
    <n v="7704"/>
    <n v="259"/>
    <n v="45316"/>
    <n v="3514"/>
    <n v="58371"/>
    <n v="11727"/>
    <n v="1.48"/>
    <n v="93.91"/>
    <n v="2.15"/>
    <n v="33"/>
    <n v="22.82"/>
  </r>
  <r>
    <x v="24"/>
    <x v="24"/>
    <n v="2150000"/>
    <x v="3"/>
    <x v="1"/>
    <n v="3559"/>
    <n v="132"/>
    <n v="34422"/>
    <n v="6961"/>
    <n v="223374"/>
    <n v="7932"/>
    <n v="1.48"/>
    <n v="93.91"/>
    <n v="2.15"/>
    <n v="33"/>
    <n v="22.82"/>
  </r>
  <r>
    <x v="24"/>
    <x v="24"/>
    <n v="2150000"/>
    <x v="4"/>
    <x v="1"/>
    <n v="2633"/>
    <n v="71"/>
    <n v="37028"/>
    <n v="2494"/>
    <n v="176870"/>
    <n v="89359"/>
    <n v="1.48"/>
    <n v="93.91"/>
    <n v="2.15"/>
    <n v="33"/>
    <n v="22.82"/>
  </r>
  <r>
    <x v="24"/>
    <x v="24"/>
    <n v="2150000"/>
    <x v="5"/>
    <x v="1"/>
    <n v="2211"/>
    <n v="54"/>
    <n v="57206"/>
    <n v="2569"/>
    <n v="37823"/>
    <n v="52665"/>
    <n v="1.48"/>
    <n v="93.91"/>
    <n v="2.15"/>
    <n v="33"/>
    <n v="22.82"/>
  </r>
  <r>
    <x v="24"/>
    <x v="24"/>
    <n v="2150000"/>
    <x v="6"/>
    <x v="1"/>
    <n v="1161"/>
    <n v="45"/>
    <n v="51586"/>
    <n v="1465"/>
    <n v="31871"/>
    <n v="164887"/>
    <n v="1.48"/>
    <n v="93.91"/>
    <n v="2.15"/>
    <n v="33"/>
    <n v="22.82"/>
  </r>
  <r>
    <x v="24"/>
    <x v="24"/>
    <n v="2150000"/>
    <x v="7"/>
    <x v="1"/>
    <n v="598"/>
    <n v="20"/>
    <n v="22921"/>
    <n v="677"/>
    <n v="22645"/>
    <n v="123878"/>
    <n v="1.48"/>
    <n v="93.91"/>
    <n v="2.15"/>
    <n v="33"/>
    <n v="22.82"/>
  </r>
  <r>
    <x v="25"/>
    <x v="25"/>
    <n v="43671000"/>
    <x v="0"/>
    <x v="0"/>
    <n v="4"/>
    <n v="0"/>
    <n v="0"/>
    <n v="0"/>
    <n v="0"/>
    <n v="0"/>
    <n v="2.38"/>
    <n v="98.82"/>
    <n v="0.81"/>
    <n v="58.93"/>
    <n v="26.47"/>
  </r>
  <r>
    <x v="25"/>
    <x v="25"/>
    <n v="43671000"/>
    <x v="1"/>
    <x v="0"/>
    <n v="139"/>
    <n v="1"/>
    <n v="31696"/>
    <n v="41"/>
    <n v="0"/>
    <n v="0"/>
    <n v="2.38"/>
    <n v="98.82"/>
    <n v="0.81"/>
    <n v="58.93"/>
    <n v="26.47"/>
  </r>
  <r>
    <x v="25"/>
    <x v="25"/>
    <n v="43671000"/>
    <x v="2"/>
    <x v="0"/>
    <n v="1805"/>
    <n v="8"/>
    <n v="120435"/>
    <n v="1085"/>
    <n v="0"/>
    <n v="0"/>
    <n v="2.38"/>
    <n v="98.82"/>
    <n v="0.81"/>
    <n v="58.93"/>
    <n v="26.47"/>
  </r>
  <r>
    <x v="25"/>
    <x v="25"/>
    <n v="43671000"/>
    <x v="3"/>
    <x v="0"/>
    <n v="5117"/>
    <n v="23"/>
    <n v="113300"/>
    <n v="4063"/>
    <n v="0"/>
    <n v="0"/>
    <n v="2.38"/>
    <n v="98.82"/>
    <n v="0.81"/>
    <n v="58.93"/>
    <n v="26.47"/>
  </r>
  <r>
    <x v="25"/>
    <x v="25"/>
    <n v="43671000"/>
    <x v="4"/>
    <x v="0"/>
    <n v="24812"/>
    <n v="182"/>
    <n v="249142"/>
    <n v="15329"/>
    <n v="0"/>
    <n v="0"/>
    <n v="2.38"/>
    <n v="98.82"/>
    <n v="0.81"/>
    <n v="58.93"/>
    <n v="26.47"/>
  </r>
  <r>
    <x v="25"/>
    <x v="25"/>
    <n v="43671000"/>
    <x v="5"/>
    <x v="0"/>
    <n v="71659"/>
    <n v="331"/>
    <n v="1274860"/>
    <n v="56768"/>
    <n v="0"/>
    <n v="0"/>
    <n v="2.38"/>
    <n v="98.82"/>
    <n v="0.81"/>
    <n v="58.93"/>
    <n v="26.47"/>
  </r>
  <r>
    <x v="25"/>
    <x v="25"/>
    <n v="43671000"/>
    <x v="6"/>
    <x v="0"/>
    <n v="115583"/>
    <n v="350"/>
    <n v="1461566"/>
    <n v="108414"/>
    <n v="0"/>
    <n v="0"/>
    <n v="2.38"/>
    <n v="98.82"/>
    <n v="0.81"/>
    <n v="58.93"/>
    <n v="26.47"/>
  </r>
  <r>
    <x v="25"/>
    <x v="25"/>
    <n v="43671000"/>
    <x v="7"/>
    <x v="0"/>
    <n v="70997"/>
    <n v="478"/>
    <n v="1304816"/>
    <n v="90049"/>
    <n v="0"/>
    <n v="0"/>
    <n v="2.38"/>
    <n v="98.82"/>
    <n v="0.81"/>
    <n v="58.93"/>
    <n v="26.47"/>
  </r>
  <r>
    <x v="25"/>
    <x v="25"/>
    <n v="43671000"/>
    <x v="8"/>
    <x v="0"/>
    <n v="28609"/>
    <n v="419"/>
    <n v="1348755"/>
    <n v="36316"/>
    <n v="0"/>
    <n v="0"/>
    <n v="2.38"/>
    <n v="98.82"/>
    <n v="0.81"/>
    <n v="58.93"/>
    <n v="26.47"/>
  </r>
  <r>
    <x v="25"/>
    <x v="25"/>
    <n v="43671000"/>
    <x v="9"/>
    <x v="0"/>
    <n v="10896"/>
    <n v="134"/>
    <n v="1042395"/>
    <n v="13367"/>
    <n v="0"/>
    <n v="0"/>
    <n v="2.38"/>
    <n v="98.82"/>
    <n v="0.81"/>
    <n v="58.93"/>
    <n v="26.47"/>
  </r>
  <r>
    <x v="25"/>
    <x v="25"/>
    <n v="43671000"/>
    <x v="10"/>
    <x v="1"/>
    <n v="5451"/>
    <n v="33"/>
    <n v="762641"/>
    <n v="6671"/>
    <n v="206424"/>
    <n v="0"/>
    <n v="2.38"/>
    <n v="98.82"/>
    <n v="0.81"/>
    <n v="58.93"/>
    <n v="26.47"/>
  </r>
  <r>
    <x v="25"/>
    <x v="25"/>
    <n v="43671000"/>
    <x v="11"/>
    <x v="1"/>
    <n v="2119"/>
    <n v="10"/>
    <n v="612035"/>
    <n v="2468"/>
    <n v="254130"/>
    <n v="158267"/>
    <n v="2.38"/>
    <n v="98.82"/>
    <n v="0.81"/>
    <n v="58.93"/>
    <n v="26.47"/>
  </r>
  <r>
    <x v="25"/>
    <x v="25"/>
    <n v="43671000"/>
    <x v="0"/>
    <x v="1"/>
    <n v="3726"/>
    <n v="5"/>
    <n v="722331"/>
    <n v="2520"/>
    <n v="1538793"/>
    <n v="253407"/>
    <n v="2.38"/>
    <n v="98.82"/>
    <n v="0.81"/>
    <n v="58.93"/>
    <n v="26.47"/>
  </r>
  <r>
    <x v="25"/>
    <x v="25"/>
    <n v="43671000"/>
    <x v="1"/>
    <x v="1"/>
    <n v="103277"/>
    <n v="122"/>
    <n v="1042684"/>
    <n v="48323"/>
    <n v="2929484"/>
    <n v="517226"/>
    <n v="2.38"/>
    <n v="98.82"/>
    <n v="0.81"/>
    <n v="58.93"/>
    <n v="26.47"/>
  </r>
  <r>
    <x v="25"/>
    <x v="25"/>
    <n v="43671000"/>
    <x v="2"/>
    <x v="1"/>
    <n v="320803"/>
    <n v="711"/>
    <n v="1686416"/>
    <n v="295518"/>
    <n v="1450097"/>
    <n v="548193"/>
    <n v="2.38"/>
    <n v="98.82"/>
    <n v="0.81"/>
    <n v="58.93"/>
    <n v="26.47"/>
  </r>
  <r>
    <x v="25"/>
    <x v="25"/>
    <n v="43671000"/>
    <x v="3"/>
    <x v="1"/>
    <n v="144803"/>
    <n v="1264"/>
    <n v="1986798"/>
    <n v="196608"/>
    <n v="3489351"/>
    <n v="671156"/>
    <n v="2.38"/>
    <n v="98.82"/>
    <n v="0.81"/>
    <n v="58.93"/>
    <n v="26.47"/>
  </r>
  <r>
    <x v="25"/>
    <x v="25"/>
    <n v="43671000"/>
    <x v="4"/>
    <x v="1"/>
    <n v="67468"/>
    <n v="1884"/>
    <n v="2262807"/>
    <n v="79288"/>
    <n v="2838041"/>
    <n v="1768317"/>
    <n v="2.38"/>
    <n v="98.82"/>
    <n v="0.81"/>
    <n v="58.93"/>
    <n v="26.47"/>
  </r>
  <r>
    <x v="25"/>
    <x v="25"/>
    <n v="43671000"/>
    <x v="5"/>
    <x v="1"/>
    <n v="30482"/>
    <n v="2067"/>
    <n v="2046955"/>
    <n v="36407"/>
    <n v="4179156"/>
    <n v="1506533"/>
    <n v="2.38"/>
    <n v="98.82"/>
    <n v="0.81"/>
    <n v="58.93"/>
    <n v="26.47"/>
  </r>
  <r>
    <x v="25"/>
    <x v="25"/>
    <n v="43671000"/>
    <x v="6"/>
    <x v="1"/>
    <n v="18726"/>
    <n v="229"/>
    <n v="1899154"/>
    <n v="19907"/>
    <n v="5347740"/>
    <n v="3102061"/>
    <n v="2.38"/>
    <n v="98.82"/>
    <n v="0.81"/>
    <n v="58.93"/>
    <n v="26.47"/>
  </r>
  <r>
    <x v="25"/>
    <x v="25"/>
    <n v="43671000"/>
    <x v="7"/>
    <x v="1"/>
    <n v="14981"/>
    <n v="135"/>
    <n v="2025557"/>
    <n v="16005"/>
    <n v="3503425"/>
    <n v="3035752"/>
    <n v="2.38"/>
    <n v="98.82"/>
    <n v="0.81"/>
    <n v="58.93"/>
    <n v="26.47"/>
  </r>
  <r>
    <x v="26"/>
    <x v="26"/>
    <n v="29859000"/>
    <x v="0"/>
    <x v="0"/>
    <n v="42"/>
    <n v="4"/>
    <n v="0"/>
    <n v="1"/>
    <n v="0"/>
    <n v="0"/>
    <n v="2.02"/>
    <n v="97.21"/>
    <n v="2.75"/>
    <n v="53.39"/>
    <n v="20.89"/>
  </r>
  <r>
    <x v="26"/>
    <x v="26"/>
    <n v="29859000"/>
    <x v="1"/>
    <x v="0"/>
    <n v="438"/>
    <n v="16"/>
    <n v="21205"/>
    <n v="103"/>
    <n v="0"/>
    <n v="0"/>
    <n v="2.02"/>
    <n v="97.21"/>
    <n v="2.75"/>
    <n v="53.39"/>
    <n v="20.89"/>
  </r>
  <r>
    <x v="26"/>
    <x v="26"/>
    <n v="29859000"/>
    <x v="2"/>
    <x v="0"/>
    <n v="1783"/>
    <n v="25"/>
    <n v="66647"/>
    <n v="1883"/>
    <n v="0"/>
    <n v="0"/>
    <n v="2.02"/>
    <n v="97.21"/>
    <n v="2.75"/>
    <n v="53.39"/>
    <n v="20.89"/>
  </r>
  <r>
    <x v="26"/>
    <x v="26"/>
    <n v="29859000"/>
    <x v="3"/>
    <x v="0"/>
    <n v="3305"/>
    <n v="99"/>
    <n v="213978"/>
    <n v="1880"/>
    <n v="0"/>
    <n v="0"/>
    <n v="2.02"/>
    <n v="97.21"/>
    <n v="2.75"/>
    <n v="53.39"/>
    <n v="20.89"/>
  </r>
  <r>
    <x v="26"/>
    <x v="26"/>
    <n v="29859000"/>
    <x v="4"/>
    <x v="0"/>
    <n v="10551"/>
    <n v="242"/>
    <n v="280743"/>
    <n v="6867"/>
    <n v="0"/>
    <n v="0"/>
    <n v="2.02"/>
    <n v="97.21"/>
    <n v="2.75"/>
    <n v="53.39"/>
    <n v="20.89"/>
  </r>
  <r>
    <x v="26"/>
    <x v="26"/>
    <n v="29859000"/>
    <x v="5"/>
    <x v="0"/>
    <n v="37873"/>
    <n v="1067"/>
    <n v="480094"/>
    <n v="26293"/>
    <n v="0"/>
    <n v="0"/>
    <n v="2.02"/>
    <n v="97.21"/>
    <n v="2.75"/>
    <n v="53.39"/>
    <n v="20.89"/>
  </r>
  <r>
    <x v="26"/>
    <x v="26"/>
    <n v="29859000"/>
    <x v="6"/>
    <x v="0"/>
    <n v="59894"/>
    <n v="1953"/>
    <n v="779288"/>
    <n v="56639"/>
    <n v="0"/>
    <n v="0"/>
    <n v="2.02"/>
    <n v="97.21"/>
    <n v="2.75"/>
    <n v="53.39"/>
    <n v="20.89"/>
  </r>
  <r>
    <x v="26"/>
    <x v="26"/>
    <n v="29859000"/>
    <x v="7"/>
    <x v="0"/>
    <n v="19772"/>
    <n v="797"/>
    <n v="762253"/>
    <n v="31532"/>
    <n v="0"/>
    <n v="0"/>
    <n v="2.02"/>
    <n v="97.21"/>
    <n v="2.75"/>
    <n v="53.39"/>
    <n v="20.89"/>
  </r>
  <r>
    <x v="26"/>
    <x v="26"/>
    <n v="29859000"/>
    <x v="8"/>
    <x v="0"/>
    <n v="18433"/>
    <n v="604"/>
    <n v="588958"/>
    <n v="14244"/>
    <n v="0"/>
    <n v="0"/>
    <n v="2.02"/>
    <n v="97.21"/>
    <n v="2.75"/>
    <n v="53.39"/>
    <n v="20.89"/>
  </r>
  <r>
    <x v="26"/>
    <x v="26"/>
    <n v="29859000"/>
    <x v="9"/>
    <x v="0"/>
    <n v="14431"/>
    <n v="534"/>
    <n v="707307"/>
    <n v="18054"/>
    <n v="0"/>
    <n v="0"/>
    <n v="2.02"/>
    <n v="97.21"/>
    <n v="2.75"/>
    <n v="53.39"/>
    <n v="20.89"/>
  </r>
  <r>
    <x v="26"/>
    <x v="26"/>
    <n v="29859000"/>
    <x v="10"/>
    <x v="1"/>
    <n v="6754"/>
    <n v="274"/>
    <n v="582144"/>
    <n v="8037"/>
    <n v="57499"/>
    <n v="0"/>
    <n v="2.02"/>
    <n v="97.21"/>
    <n v="2.75"/>
    <n v="53.39"/>
    <n v="20.89"/>
  </r>
  <r>
    <x v="26"/>
    <x v="26"/>
    <n v="29859000"/>
    <x v="11"/>
    <x v="1"/>
    <n v="8900"/>
    <n v="217"/>
    <n v="516773"/>
    <n v="6179"/>
    <n v="96950"/>
    <n v="36351"/>
    <n v="2.02"/>
    <n v="97.21"/>
    <n v="2.75"/>
    <n v="53.39"/>
    <n v="20.89"/>
  </r>
  <r>
    <x v="26"/>
    <x v="26"/>
    <n v="29859000"/>
    <x v="0"/>
    <x v="1"/>
    <n v="57558"/>
    <n v="1036"/>
    <n v="932706"/>
    <n v="37322"/>
    <n v="581975"/>
    <n v="69673"/>
    <n v="2.02"/>
    <n v="97.21"/>
    <n v="2.75"/>
    <n v="53.39"/>
    <n v="20.89"/>
  </r>
  <r>
    <x v="26"/>
    <x v="26"/>
    <n v="29859000"/>
    <x v="1"/>
    <x v="1"/>
    <n v="131239"/>
    <n v="2154"/>
    <n v="1289335"/>
    <n v="97119"/>
    <n v="2232922"/>
    <n v="319368"/>
    <n v="2.02"/>
    <n v="97.21"/>
    <n v="2.75"/>
    <n v="53.39"/>
    <n v="20.89"/>
  </r>
  <r>
    <x v="26"/>
    <x v="26"/>
    <n v="29859000"/>
    <x v="2"/>
    <x v="1"/>
    <n v="196634"/>
    <n v="5528"/>
    <n v="2034715"/>
    <n v="210471"/>
    <n v="1304861"/>
    <n v="345070"/>
    <n v="2.02"/>
    <n v="97.21"/>
    <n v="2.75"/>
    <n v="53.39"/>
    <n v="20.89"/>
  </r>
  <r>
    <x v="26"/>
    <x v="26"/>
    <n v="29859000"/>
    <x v="3"/>
    <x v="1"/>
    <n v="28002"/>
    <n v="1502"/>
    <n v="1640006"/>
    <n v="59799"/>
    <n v="1838155"/>
    <n v="232266"/>
    <n v="2.02"/>
    <n v="97.21"/>
    <n v="2.75"/>
    <n v="53.39"/>
    <n v="20.89"/>
  </r>
  <r>
    <x v="26"/>
    <x v="26"/>
    <n v="29859000"/>
    <x v="4"/>
    <x v="1"/>
    <n v="3495"/>
    <n v="241"/>
    <n v="1233480"/>
    <n v="5854"/>
    <n v="1626025"/>
    <n v="962999"/>
    <n v="2.02"/>
    <n v="97.21"/>
    <n v="2.75"/>
    <n v="53.39"/>
    <n v="20.89"/>
  </r>
  <r>
    <x v="26"/>
    <x v="26"/>
    <n v="29859000"/>
    <x v="5"/>
    <x v="1"/>
    <n v="1510"/>
    <n v="138"/>
    <n v="1253682"/>
    <n v="1582"/>
    <n v="2674617"/>
    <n v="1290041"/>
    <n v="2.02"/>
    <n v="97.21"/>
    <n v="2.75"/>
    <n v="53.39"/>
    <n v="20.89"/>
  </r>
  <r>
    <x v="26"/>
    <x v="26"/>
    <n v="29859000"/>
    <x v="6"/>
    <x v="1"/>
    <n v="1021"/>
    <n v="85"/>
    <n v="1151174"/>
    <n v="973"/>
    <n v="4100160"/>
    <n v="1769253"/>
    <n v="2.02"/>
    <n v="97.21"/>
    <n v="2.75"/>
    <n v="53.39"/>
    <n v="20.89"/>
  </r>
  <r>
    <x v="26"/>
    <x v="26"/>
    <n v="29859000"/>
    <x v="7"/>
    <x v="1"/>
    <n v="766"/>
    <n v="43"/>
    <n v="894927"/>
    <n v="759"/>
    <n v="1429550"/>
    <n v="1213952"/>
    <n v="2.02"/>
    <n v="97.21"/>
    <n v="2.75"/>
    <n v="53.39"/>
    <n v="20.89"/>
  </r>
  <r>
    <x v="27"/>
    <x v="27"/>
    <n v="1504000"/>
    <x v="0"/>
    <x v="0"/>
    <n v="1"/>
    <n v="0"/>
    <n v="0"/>
    <n v="0"/>
    <n v="0"/>
    <n v="0"/>
    <n v="8.51"/>
    <n v="98.21"/>
    <n v="1.45"/>
    <n v="48.8"/>
    <n v="26.89"/>
  </r>
  <r>
    <x v="27"/>
    <x v="27"/>
    <n v="1504000"/>
    <x v="1"/>
    <x v="0"/>
    <n v="7"/>
    <n v="0"/>
    <n v="2353"/>
    <n v="5"/>
    <n v="0"/>
    <n v="0"/>
    <n v="8.51"/>
    <n v="98.21"/>
    <n v="1.45"/>
    <n v="48.8"/>
    <n v="26.89"/>
  </r>
  <r>
    <x v="27"/>
    <x v="27"/>
    <n v="1504000"/>
    <x v="2"/>
    <x v="0"/>
    <n v="62"/>
    <n v="0"/>
    <n v="4902"/>
    <n v="20"/>
    <n v="0"/>
    <n v="0"/>
    <n v="8.51"/>
    <n v="98.21"/>
    <n v="1.45"/>
    <n v="48.8"/>
    <n v="26.89"/>
  </r>
  <r>
    <x v="27"/>
    <x v="27"/>
    <n v="1504000"/>
    <x v="3"/>
    <x v="0"/>
    <n v="644"/>
    <n v="12"/>
    <n v="10026"/>
    <n v="247"/>
    <n v="0"/>
    <n v="0"/>
    <n v="8.51"/>
    <n v="98.21"/>
    <n v="1.45"/>
    <n v="48.8"/>
    <n v="26.89"/>
  </r>
  <r>
    <x v="27"/>
    <x v="27"/>
    <n v="1504000"/>
    <x v="4"/>
    <x v="0"/>
    <n v="2758"/>
    <n v="37"/>
    <n v="22426"/>
    <n v="1828"/>
    <n v="0"/>
    <n v="0"/>
    <n v="8.51"/>
    <n v="98.21"/>
    <n v="1.45"/>
    <n v="48.8"/>
    <n v="26.89"/>
  </r>
  <r>
    <x v="27"/>
    <x v="27"/>
    <n v="1504000"/>
    <x v="5"/>
    <x v="0"/>
    <n v="10939"/>
    <n v="179"/>
    <n v="36398"/>
    <n v="7234"/>
    <n v="0"/>
    <n v="0"/>
    <n v="8.51"/>
    <n v="98.21"/>
    <n v="1.45"/>
    <n v="48.8"/>
    <n v="26.89"/>
  </r>
  <r>
    <x v="27"/>
    <x v="27"/>
    <n v="1504000"/>
    <x v="6"/>
    <x v="0"/>
    <n v="13133"/>
    <n v="293"/>
    <n v="113463"/>
    <n v="12740"/>
    <n v="0"/>
    <n v="0"/>
    <n v="8.51"/>
    <n v="98.21"/>
    <n v="1.45"/>
    <n v="48.8"/>
    <n v="26.89"/>
  </r>
  <r>
    <x v="27"/>
    <x v="27"/>
    <n v="1504000"/>
    <x v="7"/>
    <x v="0"/>
    <n v="7469"/>
    <n v="71"/>
    <n v="122239"/>
    <n v="8650"/>
    <n v="0"/>
    <n v="0"/>
    <n v="8.51"/>
    <n v="98.21"/>
    <n v="1.45"/>
    <n v="48.8"/>
    <n v="26.89"/>
  </r>
  <r>
    <x v="27"/>
    <x v="27"/>
    <n v="1504000"/>
    <x v="8"/>
    <x v="0"/>
    <n v="1955"/>
    <n v="18"/>
    <n v="93518"/>
    <n v="5174"/>
    <n v="0"/>
    <n v="0"/>
    <n v="8.51"/>
    <n v="98.21"/>
    <n v="1.45"/>
    <n v="48.8"/>
    <n v="26.89"/>
  </r>
  <r>
    <x v="27"/>
    <x v="27"/>
    <n v="1504000"/>
    <x v="9"/>
    <x v="0"/>
    <n v="1164"/>
    <n v="23"/>
    <n v="83126"/>
    <n v="1217"/>
    <n v="0"/>
    <n v="0"/>
    <n v="8.51"/>
    <n v="98.21"/>
    <n v="1.45"/>
    <n v="48.8"/>
    <n v="26.89"/>
  </r>
  <r>
    <x v="27"/>
    <x v="27"/>
    <n v="1504000"/>
    <x v="10"/>
    <x v="1"/>
    <n v="936"/>
    <n v="15"/>
    <n v="90242"/>
    <n v="1020"/>
    <n v="2736"/>
    <n v="0"/>
    <n v="8.51"/>
    <n v="98.21"/>
    <n v="1.45"/>
    <n v="48.8"/>
    <n v="26.89"/>
  </r>
  <r>
    <x v="27"/>
    <x v="27"/>
    <n v="1504000"/>
    <x v="11"/>
    <x v="1"/>
    <n v="657"/>
    <n v="20"/>
    <n v="52134"/>
    <n v="737"/>
    <n v="7184"/>
    <n v="1224"/>
    <n v="8.51"/>
    <n v="98.21"/>
    <n v="1.45"/>
    <n v="48.8"/>
    <n v="26.89"/>
  </r>
  <r>
    <x v="27"/>
    <x v="27"/>
    <n v="1504000"/>
    <x v="0"/>
    <x v="1"/>
    <n v="1743"/>
    <n v="14"/>
    <n v="42994"/>
    <n v="840"/>
    <n v="57115"/>
    <n v="5906"/>
    <n v="8.51"/>
    <n v="98.21"/>
    <n v="1.45"/>
    <n v="48.8"/>
    <n v="26.89"/>
  </r>
  <r>
    <x v="27"/>
    <x v="27"/>
    <n v="1504000"/>
    <x v="1"/>
    <x v="1"/>
    <n v="17154"/>
    <n v="123"/>
    <n v="129352"/>
    <n v="8586"/>
    <n v="102416"/>
    <n v="21209"/>
    <n v="8.51"/>
    <n v="98.21"/>
    <n v="1.45"/>
    <n v="48.8"/>
    <n v="26.89"/>
  </r>
  <r>
    <x v="27"/>
    <x v="27"/>
    <n v="1504000"/>
    <x v="2"/>
    <x v="1"/>
    <n v="45831"/>
    <n v="731"/>
    <n v="255395"/>
    <n v="43472"/>
    <n v="48512"/>
    <n v="22875"/>
    <n v="8.51"/>
    <n v="98.21"/>
    <n v="1.45"/>
    <n v="48.8"/>
    <n v="26.89"/>
  </r>
  <r>
    <x v="27"/>
    <x v="27"/>
    <n v="1504000"/>
    <x v="3"/>
    <x v="1"/>
    <n v="12796"/>
    <n v="213"/>
    <n v="257728"/>
    <n v="21376"/>
    <n v="222363"/>
    <n v="15854"/>
    <n v="8.51"/>
    <n v="98.21"/>
    <n v="1.45"/>
    <n v="48.8"/>
    <n v="26.89"/>
  </r>
  <r>
    <x v="27"/>
    <x v="27"/>
    <n v="1504000"/>
    <x v="4"/>
    <x v="1"/>
    <n v="3666"/>
    <n v="46"/>
    <n v="188010"/>
    <n v="5012"/>
    <n v="133846"/>
    <n v="78460"/>
    <n v="8.51"/>
    <n v="98.21"/>
    <n v="1.45"/>
    <n v="48.8"/>
    <n v="26.89"/>
  </r>
  <r>
    <x v="27"/>
    <x v="27"/>
    <n v="1504000"/>
    <x v="5"/>
    <x v="1"/>
    <n v="2657"/>
    <n v="17"/>
    <n v="142602"/>
    <n v="2887"/>
    <n v="65580"/>
    <n v="40150"/>
    <n v="8.51"/>
    <n v="98.21"/>
    <n v="1.45"/>
    <n v="48.8"/>
    <n v="26.89"/>
  </r>
  <r>
    <x v="27"/>
    <x v="27"/>
    <n v="1504000"/>
    <x v="6"/>
    <x v="1"/>
    <n v="2795"/>
    <n v="28"/>
    <n v="149847"/>
    <n v="2652"/>
    <n v="61878"/>
    <n v="130031"/>
    <n v="8.51"/>
    <n v="98.21"/>
    <n v="1.45"/>
    <n v="48.8"/>
    <n v="26.89"/>
  </r>
  <r>
    <x v="27"/>
    <x v="27"/>
    <n v="1504000"/>
    <x v="7"/>
    <x v="1"/>
    <n v="1646"/>
    <n v="17"/>
    <n v="122305"/>
    <n v="2029"/>
    <n v="32292"/>
    <n v="88646"/>
    <n v="8.51"/>
    <n v="98.21"/>
    <n v="1.45"/>
    <n v="48.8"/>
    <n v="26.89"/>
  </r>
  <r>
    <x v="28"/>
    <x v="28"/>
    <n v="77264000"/>
    <x v="0"/>
    <x v="0"/>
    <n v="93"/>
    <n v="0"/>
    <n v="0"/>
    <n v="3"/>
    <n v="0"/>
    <n v="0"/>
    <n v="1.24"/>
    <n v="99.06"/>
    <n v="0.94"/>
    <n v="55.06"/>
    <n v="26.01"/>
  </r>
  <r>
    <x v="28"/>
    <x v="28"/>
    <n v="77264000"/>
    <x v="1"/>
    <x v="0"/>
    <n v="2491"/>
    <n v="58"/>
    <n v="103704"/>
    <n v="890"/>
    <n v="0"/>
    <n v="0"/>
    <n v="1.24"/>
    <n v="99.06"/>
    <n v="0.94"/>
    <n v="55.06"/>
    <n v="26.01"/>
  </r>
  <r>
    <x v="28"/>
    <x v="28"/>
    <n v="77264000"/>
    <x v="2"/>
    <x v="0"/>
    <n v="6247"/>
    <n v="136"/>
    <n v="306073"/>
    <n v="5139"/>
    <n v="0"/>
    <n v="0"/>
    <n v="1.24"/>
    <n v="99.06"/>
    <n v="0.94"/>
    <n v="55.06"/>
    <n v="26.01"/>
  </r>
  <r>
    <x v="28"/>
    <x v="28"/>
    <n v="77264000"/>
    <x v="3"/>
    <x v="0"/>
    <n v="9177"/>
    <n v="219"/>
    <n v="414436"/>
    <n v="8188"/>
    <n v="0"/>
    <n v="0"/>
    <n v="1.24"/>
    <n v="99.06"/>
    <n v="0.94"/>
    <n v="55.06"/>
    <n v="26.01"/>
  </r>
  <r>
    <x v="28"/>
    <x v="28"/>
    <n v="77264000"/>
    <x v="4"/>
    <x v="0"/>
    <n v="24075"/>
    <n v="267"/>
    <n v="702749"/>
    <n v="15625"/>
    <n v="0"/>
    <n v="0"/>
    <n v="1.24"/>
    <n v="99.06"/>
    <n v="0.94"/>
    <n v="55.06"/>
    <n v="26.01"/>
  </r>
  <r>
    <x v="28"/>
    <x v="28"/>
    <n v="77264000"/>
    <x v="5"/>
    <x v="0"/>
    <n v="39610"/>
    <n v="376"/>
    <n v="787641"/>
    <n v="36967"/>
    <n v="0"/>
    <n v="0"/>
    <n v="1.24"/>
    <n v="99.06"/>
    <n v="0.94"/>
    <n v="55.06"/>
    <n v="26.01"/>
  </r>
  <r>
    <x v="28"/>
    <x v="28"/>
    <n v="77264000"/>
    <x v="6"/>
    <x v="0"/>
    <n v="53599"/>
    <n v="430"/>
    <n v="804194"/>
    <n v="46413"/>
    <n v="0"/>
    <n v="0"/>
    <n v="1.24"/>
    <n v="99.06"/>
    <n v="0.94"/>
    <n v="55.06"/>
    <n v="26.01"/>
  </r>
  <r>
    <x v="28"/>
    <x v="28"/>
    <n v="77264000"/>
    <x v="7"/>
    <x v="0"/>
    <n v="61701"/>
    <n v="421"/>
    <n v="614083"/>
    <n v="66759"/>
    <n v="0"/>
    <n v="0"/>
    <n v="1.24"/>
    <n v="99.06"/>
    <n v="0.94"/>
    <n v="55.06"/>
    <n v="26.01"/>
  </r>
  <r>
    <x v="28"/>
    <x v="28"/>
    <n v="77264000"/>
    <x v="8"/>
    <x v="0"/>
    <n v="71070"/>
    <n v="405"/>
    <n v="678629"/>
    <n v="57114"/>
    <n v="0"/>
    <n v="0"/>
    <n v="1.24"/>
    <n v="99.06"/>
    <n v="0.94"/>
    <n v="55.06"/>
    <n v="26.01"/>
  </r>
  <r>
    <x v="28"/>
    <x v="28"/>
    <n v="77264000"/>
    <x v="9"/>
    <x v="0"/>
    <n v="40180"/>
    <n v="384"/>
    <n v="853695"/>
    <n v="58889"/>
    <n v="0"/>
    <n v="0"/>
    <n v="1.24"/>
    <n v="99.06"/>
    <n v="0.94"/>
    <n v="55.06"/>
    <n v="26.01"/>
  </r>
  <r>
    <x v="28"/>
    <x v="28"/>
    <n v="77264000"/>
    <x v="10"/>
    <x v="1"/>
    <n v="9248"/>
    <n v="70"/>
    <n v="586533"/>
    <n v="16577"/>
    <n v="330797"/>
    <n v="0"/>
    <n v="1.24"/>
    <n v="99.06"/>
    <n v="0.94"/>
    <n v="55.06"/>
    <n v="26.01"/>
  </r>
  <r>
    <x v="28"/>
    <x v="28"/>
    <n v="77264000"/>
    <x v="11"/>
    <x v="1"/>
    <n v="2845"/>
    <n v="21"/>
    <n v="452728"/>
    <n v="3677"/>
    <n v="467650"/>
    <n v="224760"/>
    <n v="1.24"/>
    <n v="99.06"/>
    <n v="0.94"/>
    <n v="55.06"/>
    <n v="26.01"/>
  </r>
  <r>
    <x v="28"/>
    <x v="28"/>
    <n v="77264000"/>
    <x v="0"/>
    <x v="1"/>
    <n v="12813"/>
    <n v="31"/>
    <n v="604416"/>
    <n v="5427"/>
    <n v="4200709"/>
    <n v="497396"/>
    <n v="1.24"/>
    <n v="99.06"/>
    <n v="0.94"/>
    <n v="55.06"/>
    <n v="26.01"/>
  </r>
  <r>
    <x v="28"/>
    <x v="28"/>
    <n v="77264000"/>
    <x v="1"/>
    <x v="1"/>
    <n v="264852"/>
    <n v="1421"/>
    <n v="1756101"/>
    <n v="95609"/>
    <n v="5798229"/>
    <n v="1502781"/>
    <n v="1.24"/>
    <n v="99.06"/>
    <n v="0.94"/>
    <n v="55.06"/>
    <n v="26.01"/>
  </r>
  <r>
    <x v="28"/>
    <x v="28"/>
    <n v="77264000"/>
    <x v="2"/>
    <x v="1"/>
    <n v="341957"/>
    <n v="4146"/>
    <n v="1926446"/>
    <n v="471642"/>
    <n v="3099781"/>
    <n v="891247"/>
    <n v="1.24"/>
    <n v="99.06"/>
    <n v="0.94"/>
    <n v="55.06"/>
    <n v="26.01"/>
  </r>
  <r>
    <x v="28"/>
    <x v="28"/>
    <n v="77264000"/>
    <x v="3"/>
    <x v="1"/>
    <n v="12464"/>
    <n v="536"/>
    <n v="1277265"/>
    <n v="53111"/>
    <n v="6853995"/>
    <n v="864518"/>
    <n v="1.24"/>
    <n v="99.06"/>
    <n v="0.94"/>
    <n v="55.06"/>
    <n v="26.01"/>
  </r>
  <r>
    <x v="28"/>
    <x v="28"/>
    <n v="77264000"/>
    <x v="4"/>
    <x v="1"/>
    <n v="1245"/>
    <n v="33"/>
    <n v="1066315"/>
    <n v="2435"/>
    <n v="4499223"/>
    <n v="3518639"/>
    <n v="1.24"/>
    <n v="99.06"/>
    <n v="0.94"/>
    <n v="55.06"/>
    <n v="26.01"/>
  </r>
  <r>
    <x v="28"/>
    <x v="28"/>
    <n v="77264000"/>
    <x v="5"/>
    <x v="1"/>
    <n v="428"/>
    <n v="0"/>
    <n v="774166"/>
    <n v="579"/>
    <n v="8644327"/>
    <n v="3402773"/>
    <n v="1.24"/>
    <n v="99.06"/>
    <n v="0.94"/>
    <n v="55.06"/>
    <n v="26.01"/>
  </r>
  <r>
    <x v="28"/>
    <x v="28"/>
    <n v="77264000"/>
    <x v="6"/>
    <x v="1"/>
    <n v="232"/>
    <n v="0"/>
    <n v="657103"/>
    <n v="252"/>
    <n v="6540860"/>
    <n v="4738609"/>
    <n v="1.24"/>
    <n v="99.06"/>
    <n v="0.94"/>
    <n v="55.06"/>
    <n v="26.01"/>
  </r>
  <r>
    <x v="28"/>
    <x v="28"/>
    <n v="77264000"/>
    <x v="7"/>
    <x v="1"/>
    <n v="102"/>
    <n v="0"/>
    <n v="441475"/>
    <n v="147"/>
    <n v="2109338"/>
    <n v="4456912"/>
    <n v="1.24"/>
    <n v="99.06"/>
    <n v="0.94"/>
    <n v="55.06"/>
    <n v="26.01"/>
  </r>
  <r>
    <x v="29"/>
    <x v="29"/>
    <n v="664000"/>
    <x v="2"/>
    <x v="0"/>
    <n v="1"/>
    <n v="0"/>
    <n v="2925"/>
    <n v="0"/>
    <n v="0"/>
    <n v="0"/>
    <n v="4.82"/>
    <n v="97.14"/>
    <n v="1.24"/>
    <n v="78.58"/>
    <n v="68"/>
  </r>
  <r>
    <x v="29"/>
    <x v="29"/>
    <n v="664000"/>
    <x v="3"/>
    <x v="0"/>
    <n v="87"/>
    <n v="0"/>
    <n v="7610"/>
    <n v="50"/>
    <n v="0"/>
    <n v="0"/>
    <n v="4.82"/>
    <n v="97.14"/>
    <n v="1.24"/>
    <n v="78.58"/>
    <n v="68"/>
  </r>
  <r>
    <x v="29"/>
    <x v="29"/>
    <n v="664000"/>
    <x v="4"/>
    <x v="0"/>
    <n v="551"/>
    <n v="1"/>
    <n v="14404"/>
    <n v="181"/>
    <n v="0"/>
    <n v="0"/>
    <n v="4.82"/>
    <n v="97.14"/>
    <n v="1.24"/>
    <n v="78.58"/>
    <n v="68"/>
  </r>
  <r>
    <x v="29"/>
    <x v="29"/>
    <n v="664000"/>
    <x v="5"/>
    <x v="0"/>
    <n v="1013"/>
    <n v="2"/>
    <n v="16331"/>
    <n v="994"/>
    <n v="0"/>
    <n v="0"/>
    <n v="4.82"/>
    <n v="97.14"/>
    <n v="1.24"/>
    <n v="78.58"/>
    <n v="68"/>
  </r>
  <r>
    <x v="29"/>
    <x v="29"/>
    <n v="664000"/>
    <x v="6"/>
    <x v="0"/>
    <n v="1279"/>
    <n v="34"/>
    <n v="8962"/>
    <n v="997"/>
    <n v="0"/>
    <n v="0"/>
    <n v="4.82"/>
    <n v="97.14"/>
    <n v="1.24"/>
    <n v="78.58"/>
    <n v="68"/>
  </r>
  <r>
    <x v="29"/>
    <x v="29"/>
    <n v="664000"/>
    <x v="7"/>
    <x v="0"/>
    <n v="1009"/>
    <n v="31"/>
    <n v="6334"/>
    <n v="1313"/>
    <n v="0"/>
    <n v="0"/>
    <n v="4.82"/>
    <n v="97.14"/>
    <n v="1.24"/>
    <n v="78.58"/>
    <n v="68"/>
  </r>
  <r>
    <x v="29"/>
    <x v="29"/>
    <n v="664000"/>
    <x v="8"/>
    <x v="0"/>
    <n v="1050"/>
    <n v="41"/>
    <n v="6030"/>
    <n v="1009"/>
    <n v="0"/>
    <n v="0"/>
    <n v="4.82"/>
    <n v="97.14"/>
    <n v="1.24"/>
    <n v="78.58"/>
    <n v="68"/>
  </r>
  <r>
    <x v="29"/>
    <x v="29"/>
    <n v="664000"/>
    <x v="9"/>
    <x v="0"/>
    <n v="899"/>
    <n v="18"/>
    <n v="6232"/>
    <n v="595"/>
    <n v="0"/>
    <n v="0"/>
    <n v="4.82"/>
    <n v="97.14"/>
    <n v="1.24"/>
    <n v="78.58"/>
    <n v="68"/>
  </r>
  <r>
    <x v="29"/>
    <x v="29"/>
    <n v="664000"/>
    <x v="10"/>
    <x v="1"/>
    <n v="201"/>
    <n v="6"/>
    <n v="5864"/>
    <n v="636"/>
    <n v="2020"/>
    <n v="0"/>
    <n v="4.82"/>
    <n v="97.14"/>
    <n v="1.24"/>
    <n v="78.58"/>
    <n v="68"/>
  </r>
  <r>
    <x v="29"/>
    <x v="29"/>
    <n v="664000"/>
    <x v="11"/>
    <x v="1"/>
    <n v="55"/>
    <n v="2"/>
    <n v="4079"/>
    <n v="92"/>
    <n v="14931"/>
    <n v="1361"/>
    <n v="4.82"/>
    <n v="97.14"/>
    <n v="1.24"/>
    <n v="78.58"/>
    <n v="68"/>
  </r>
  <r>
    <x v="29"/>
    <x v="29"/>
    <n v="664000"/>
    <x v="0"/>
    <x v="1"/>
    <n v="90"/>
    <n v="0"/>
    <n v="4250"/>
    <n v="89"/>
    <n v="44411"/>
    <n v="11018"/>
    <n v="4.82"/>
    <n v="97.14"/>
    <n v="1.24"/>
    <n v="78.58"/>
    <n v="68"/>
  </r>
  <r>
    <x v="29"/>
    <x v="29"/>
    <n v="664000"/>
    <x v="1"/>
    <x v="1"/>
    <n v="1717"/>
    <n v="12"/>
    <n v="10637"/>
    <n v="239"/>
    <n v="99721"/>
    <n v="30504"/>
    <n v="4.82"/>
    <n v="97.14"/>
    <n v="1.24"/>
    <n v="78.58"/>
    <n v="68"/>
  </r>
  <r>
    <x v="29"/>
    <x v="29"/>
    <n v="664000"/>
    <x v="2"/>
    <x v="1"/>
    <n v="7365"/>
    <n v="106"/>
    <n v="25817"/>
    <n v="4634"/>
    <n v="18180"/>
    <n v="16778"/>
    <n v="4.82"/>
    <n v="97.14"/>
    <n v="1.24"/>
    <n v="78.58"/>
    <n v="68"/>
  </r>
  <r>
    <x v="29"/>
    <x v="29"/>
    <n v="664000"/>
    <x v="3"/>
    <x v="1"/>
    <n v="5227"/>
    <n v="54"/>
    <n v="44250"/>
    <n v="7133"/>
    <n v="222243"/>
    <n v="12643"/>
    <n v="4.82"/>
    <n v="97.14"/>
    <n v="1.24"/>
    <n v="78.58"/>
    <n v="68"/>
  </r>
  <r>
    <x v="29"/>
    <x v="29"/>
    <n v="664000"/>
    <x v="4"/>
    <x v="1"/>
    <n v="6004"/>
    <n v="37"/>
    <n v="36963"/>
    <n v="4573"/>
    <n v="89699"/>
    <n v="75816"/>
    <n v="4.82"/>
    <n v="97.14"/>
    <n v="1.24"/>
    <n v="78.58"/>
    <n v="68"/>
  </r>
  <r>
    <x v="29"/>
    <x v="29"/>
    <n v="664000"/>
    <x v="5"/>
    <x v="1"/>
    <n v="3330"/>
    <n v="26"/>
    <n v="30097"/>
    <n v="5597"/>
    <n v="15069"/>
    <n v="19344"/>
    <n v="4.82"/>
    <n v="97.14"/>
    <n v="1.24"/>
    <n v="78.58"/>
    <n v="68"/>
  </r>
  <r>
    <x v="29"/>
    <x v="29"/>
    <n v="664000"/>
    <x v="6"/>
    <x v="1"/>
    <n v="1573"/>
    <n v="17"/>
    <n v="18600"/>
    <n v="2005"/>
    <n v="12203"/>
    <n v="222789"/>
    <n v="4.82"/>
    <n v="97.14"/>
    <n v="1.24"/>
    <n v="78.58"/>
    <n v="68"/>
  </r>
  <r>
    <x v="29"/>
    <x v="29"/>
    <n v="664000"/>
    <x v="7"/>
    <x v="1"/>
    <n v="528"/>
    <n v="9"/>
    <n v="11958"/>
    <n v="926"/>
    <n v="3286"/>
    <n v="61256"/>
    <n v="4.82"/>
    <n v="97.14"/>
    <n v="1.24"/>
    <n v="78.58"/>
    <n v="68"/>
  </r>
  <r>
    <x v="30"/>
    <x v="30"/>
    <n v="37220000"/>
    <x v="0"/>
    <x v="0"/>
    <n v="97"/>
    <n v="6"/>
    <n v="0"/>
    <n v="14"/>
    <n v="0"/>
    <n v="0"/>
    <n v="1.8"/>
    <n v="98.81"/>
    <n v="0.59"/>
    <n v="60.45"/>
    <n v="26.26"/>
  </r>
  <r>
    <x v="30"/>
    <x v="30"/>
    <n v="37220000"/>
    <x v="1"/>
    <x v="0"/>
    <n v="941"/>
    <n v="22"/>
    <n v="19278"/>
    <n v="428"/>
    <n v="0"/>
    <n v="0"/>
    <n v="1.8"/>
    <n v="98.81"/>
    <n v="0.59"/>
    <n v="60.45"/>
    <n v="26.26"/>
  </r>
  <r>
    <x v="30"/>
    <x v="30"/>
    <n v="37220000"/>
    <x v="2"/>
    <x v="0"/>
    <n v="1660"/>
    <n v="54"/>
    <n v="4110"/>
    <n v="986"/>
    <n v="0"/>
    <n v="0"/>
    <n v="1.8"/>
    <n v="98.81"/>
    <n v="0.59"/>
    <n v="60.45"/>
    <n v="26.26"/>
  </r>
  <r>
    <x v="30"/>
    <x v="30"/>
    <n v="37220000"/>
    <x v="3"/>
    <x v="0"/>
    <n v="13641"/>
    <n v="178"/>
    <n v="65175"/>
    <n v="5866"/>
    <n v="0"/>
    <n v="0"/>
    <n v="1.8"/>
    <n v="98.81"/>
    <n v="0.59"/>
    <n v="60.45"/>
    <n v="26.26"/>
  </r>
  <r>
    <x v="30"/>
    <x v="30"/>
    <n v="37220000"/>
    <x v="4"/>
    <x v="0"/>
    <n v="46364"/>
    <n v="259"/>
    <n v="349019"/>
    <n v="38094"/>
    <n v="0"/>
    <n v="0"/>
    <n v="1.8"/>
    <n v="98.81"/>
    <n v="0.59"/>
    <n v="60.45"/>
    <n v="26.26"/>
  </r>
  <r>
    <x v="30"/>
    <x v="30"/>
    <n v="37220000"/>
    <x v="5"/>
    <x v="0"/>
    <n v="62260"/>
    <n v="308"/>
    <n v="928000"/>
    <n v="47449"/>
    <n v="0"/>
    <n v="0"/>
    <n v="1.8"/>
    <n v="98.81"/>
    <n v="0.59"/>
    <n v="60.45"/>
    <n v="26.26"/>
  </r>
  <r>
    <x v="30"/>
    <x v="30"/>
    <n v="37220000"/>
    <x v="6"/>
    <x v="0"/>
    <n v="66423"/>
    <n v="300"/>
    <n v="1630419"/>
    <n v="68096"/>
    <n v="0"/>
    <n v="0"/>
    <n v="1.8"/>
    <n v="98.81"/>
    <n v="0.59"/>
    <n v="60.45"/>
    <n v="26.26"/>
  </r>
  <r>
    <x v="30"/>
    <x v="30"/>
    <n v="37220000"/>
    <x v="7"/>
    <x v="0"/>
    <n v="47246"/>
    <n v="209"/>
    <n v="1285990"/>
    <n v="57954"/>
    <n v="0"/>
    <n v="0"/>
    <n v="1.8"/>
    <n v="98.81"/>
    <n v="0.59"/>
    <n v="60.45"/>
    <n v="26.26"/>
  </r>
  <r>
    <x v="30"/>
    <x v="30"/>
    <n v="37220000"/>
    <x v="8"/>
    <x v="0"/>
    <n v="31184"/>
    <n v="122"/>
    <n v="1171470"/>
    <n v="39449"/>
    <n v="0"/>
    <n v="0"/>
    <n v="1.8"/>
    <n v="98.81"/>
    <n v="0.59"/>
    <n v="60.45"/>
    <n v="26.26"/>
  </r>
  <r>
    <x v="30"/>
    <x v="30"/>
    <n v="37220000"/>
    <x v="9"/>
    <x v="0"/>
    <n v="16538"/>
    <n v="83"/>
    <n v="1429233"/>
    <n v="20503"/>
    <n v="0"/>
    <n v="0"/>
    <n v="1.8"/>
    <n v="98.81"/>
    <n v="0.59"/>
    <n v="60.45"/>
    <n v="26.26"/>
  </r>
  <r>
    <x v="30"/>
    <x v="30"/>
    <n v="37220000"/>
    <x v="10"/>
    <x v="1"/>
    <n v="8115"/>
    <n v="58"/>
    <n v="978667"/>
    <n v="11791"/>
    <n v="168606"/>
    <n v="0"/>
    <n v="1.8"/>
    <n v="98.81"/>
    <n v="0.59"/>
    <n v="60.45"/>
    <n v="26.26"/>
  </r>
  <r>
    <x v="30"/>
    <x v="30"/>
    <n v="37220000"/>
    <x v="11"/>
    <x v="1"/>
    <n v="4338"/>
    <n v="35"/>
    <n v="839290"/>
    <n v="4592"/>
    <n v="121166"/>
    <n v="130019"/>
    <n v="1.8"/>
    <n v="98.81"/>
    <n v="0.59"/>
    <n v="60.45"/>
    <n v="26.26"/>
  </r>
  <r>
    <x v="30"/>
    <x v="30"/>
    <n v="37220000"/>
    <x v="0"/>
    <x v="1"/>
    <n v="9082"/>
    <n v="63"/>
    <n v="1450958"/>
    <n v="6005"/>
    <n v="776301"/>
    <n v="99722"/>
    <n v="1.8"/>
    <n v="98.81"/>
    <n v="0.59"/>
    <n v="60.45"/>
    <n v="26.26"/>
  </r>
  <r>
    <x v="30"/>
    <x v="30"/>
    <n v="37220000"/>
    <x v="1"/>
    <x v="1"/>
    <n v="127717"/>
    <n v="564"/>
    <n v="2754245"/>
    <n v="54391"/>
    <n v="3086611"/>
    <n v="398803"/>
    <n v="1.8"/>
    <n v="98.81"/>
    <n v="0.59"/>
    <n v="60.45"/>
    <n v="26.26"/>
  </r>
  <r>
    <x v="30"/>
    <x v="30"/>
    <n v="37220000"/>
    <x v="2"/>
    <x v="1"/>
    <n v="142745"/>
    <n v="1020"/>
    <n v="2270305"/>
    <n v="185368"/>
    <n v="644228"/>
    <n v="633377"/>
    <n v="1.8"/>
    <n v="98.81"/>
    <n v="0.59"/>
    <n v="60.45"/>
    <n v="26.26"/>
  </r>
  <r>
    <x v="30"/>
    <x v="30"/>
    <n v="37220000"/>
    <x v="3"/>
    <x v="1"/>
    <n v="45159"/>
    <n v="380"/>
    <n v="3495748"/>
    <n v="65475"/>
    <n v="4696858"/>
    <n v="315789"/>
    <n v="1.8"/>
    <n v="98.81"/>
    <n v="0.59"/>
    <n v="60.45"/>
    <n v="26.26"/>
  </r>
  <r>
    <x v="30"/>
    <x v="30"/>
    <n v="37220000"/>
    <x v="4"/>
    <x v="1"/>
    <n v="21441"/>
    <n v="141"/>
    <n v="3334308"/>
    <n v="25619"/>
    <n v="1850681"/>
    <n v="1910871"/>
    <n v="1.8"/>
    <n v="98.81"/>
    <n v="0.59"/>
    <n v="60.45"/>
    <n v="26.26"/>
  </r>
  <r>
    <x v="30"/>
    <x v="30"/>
    <n v="37220000"/>
    <x v="5"/>
    <x v="1"/>
    <n v="13103"/>
    <n v="71"/>
    <n v="2627431"/>
    <n v="16237"/>
    <n v="2024639"/>
    <n v="1141441"/>
    <n v="1.8"/>
    <n v="98.81"/>
    <n v="0.59"/>
    <n v="60.45"/>
    <n v="26.26"/>
  </r>
  <r>
    <x v="30"/>
    <x v="30"/>
    <n v="37220000"/>
    <x v="6"/>
    <x v="1"/>
    <n v="7909"/>
    <n v="45"/>
    <n v="1745889"/>
    <n v="9096"/>
    <n v="5280693"/>
    <n v="2418607"/>
    <n v="1.8"/>
    <n v="98.81"/>
    <n v="0.59"/>
    <n v="60.45"/>
    <n v="26.26"/>
  </r>
  <r>
    <x v="30"/>
    <x v="30"/>
    <n v="37220000"/>
    <x v="7"/>
    <x v="1"/>
    <n v="5500"/>
    <n v="38"/>
    <n v="1190296"/>
    <n v="6085"/>
    <n v="3848776"/>
    <n v="2723769"/>
    <n v="1.8"/>
    <n v="98.81"/>
    <n v="0.59"/>
    <n v="60.45"/>
    <n v="26.26"/>
  </r>
  <r>
    <x v="31"/>
    <x v="31"/>
    <n v="75695000"/>
    <x v="0"/>
    <x v="0"/>
    <n v="124"/>
    <n v="1"/>
    <n v="0"/>
    <n v="6"/>
    <n v="0"/>
    <n v="0"/>
    <n v="3.57"/>
    <n v="98.24"/>
    <n v="1.34"/>
    <n v="54.53"/>
    <n v="23.28"/>
  </r>
  <r>
    <x v="31"/>
    <x v="31"/>
    <n v="75695000"/>
    <x v="1"/>
    <x v="0"/>
    <n v="2199"/>
    <n v="26"/>
    <n v="119748"/>
    <n v="1252"/>
    <n v="0"/>
    <n v="0"/>
    <n v="3.57"/>
    <n v="98.24"/>
    <n v="1.34"/>
    <n v="54.53"/>
    <n v="23.28"/>
  </r>
  <r>
    <x v="31"/>
    <x v="31"/>
    <n v="75695000"/>
    <x v="2"/>
    <x v="0"/>
    <n v="20010"/>
    <n v="149"/>
    <n v="372214"/>
    <n v="11499"/>
    <n v="0"/>
    <n v="0"/>
    <n v="3.57"/>
    <n v="98.24"/>
    <n v="1.34"/>
    <n v="54.53"/>
    <n v="23.28"/>
  </r>
  <r>
    <x v="31"/>
    <x v="31"/>
    <n v="75695000"/>
    <x v="3"/>
    <x v="0"/>
    <n v="67834"/>
    <n v="1025"/>
    <n v="678721"/>
    <n v="37317"/>
    <n v="0"/>
    <n v="0"/>
    <n v="3.57"/>
    <n v="98.24"/>
    <n v="1.34"/>
    <n v="54.53"/>
    <n v="23.28"/>
  </r>
  <r>
    <x v="31"/>
    <x v="31"/>
    <n v="75695000"/>
    <x v="4"/>
    <x v="0"/>
    <n v="155692"/>
    <n v="2734"/>
    <n v="1487455"/>
    <n v="133882"/>
    <n v="0"/>
    <n v="0"/>
    <n v="3.57"/>
    <n v="98.24"/>
    <n v="1.34"/>
    <n v="54.53"/>
    <n v="23.28"/>
  </r>
  <r>
    <x v="31"/>
    <x v="31"/>
    <n v="75695000"/>
    <x v="5"/>
    <x v="0"/>
    <n v="182182"/>
    <n v="3387"/>
    <n v="2155009"/>
    <n v="184185"/>
    <n v="0"/>
    <n v="0"/>
    <n v="3.57"/>
    <n v="98.24"/>
    <n v="1.34"/>
    <n v="54.53"/>
    <n v="23.28"/>
  </r>
  <r>
    <x v="31"/>
    <x v="31"/>
    <n v="75695000"/>
    <x v="6"/>
    <x v="0"/>
    <n v="169561"/>
    <n v="2198"/>
    <n v="2540903"/>
    <n v="173678"/>
    <n v="0"/>
    <n v="0"/>
    <n v="3.57"/>
    <n v="98.24"/>
    <n v="1.34"/>
    <n v="54.53"/>
    <n v="23.28"/>
  </r>
  <r>
    <x v="31"/>
    <x v="31"/>
    <n v="75695000"/>
    <x v="7"/>
    <x v="0"/>
    <n v="126920"/>
    <n v="1602"/>
    <n v="2602160"/>
    <n v="149417"/>
    <n v="0"/>
    <n v="0"/>
    <n v="3.57"/>
    <n v="98.24"/>
    <n v="1.34"/>
    <n v="54.53"/>
    <n v="23.28"/>
  </r>
  <r>
    <x v="31"/>
    <x v="31"/>
    <n v="75695000"/>
    <x v="8"/>
    <x v="0"/>
    <n v="57393"/>
    <n v="590"/>
    <n v="2103791"/>
    <n v="67970"/>
    <n v="0"/>
    <n v="0"/>
    <n v="3.57"/>
    <n v="98.24"/>
    <n v="1.34"/>
    <n v="54.53"/>
    <n v="23.28"/>
  </r>
  <r>
    <x v="31"/>
    <x v="31"/>
    <n v="75695000"/>
    <x v="9"/>
    <x v="0"/>
    <n v="36099"/>
    <n v="410"/>
    <n v="2131493"/>
    <n v="38185"/>
    <n v="0"/>
    <n v="0"/>
    <n v="3.57"/>
    <n v="98.24"/>
    <n v="1.34"/>
    <n v="54.53"/>
    <n v="23.28"/>
  </r>
  <r>
    <x v="31"/>
    <x v="31"/>
    <n v="75695000"/>
    <x v="10"/>
    <x v="1"/>
    <n v="20326"/>
    <n v="234"/>
    <n v="1828468"/>
    <n v="24039"/>
    <n v="105821"/>
    <n v="0"/>
    <n v="3.57"/>
    <n v="98.24"/>
    <n v="1.34"/>
    <n v="54.53"/>
    <n v="23.28"/>
  </r>
  <r>
    <x v="31"/>
    <x v="31"/>
    <n v="75695000"/>
    <x v="11"/>
    <x v="1"/>
    <n v="13202"/>
    <n v="140"/>
    <n v="1459610"/>
    <n v="13594"/>
    <n v="283075"/>
    <n v="56432"/>
    <n v="3.57"/>
    <n v="98.24"/>
    <n v="1.34"/>
    <n v="54.53"/>
    <n v="23.28"/>
  </r>
  <r>
    <x v="31"/>
    <x v="31"/>
    <n v="75695000"/>
    <x v="0"/>
    <x v="1"/>
    <n v="35131"/>
    <n v="223"/>
    <n v="2115796"/>
    <n v="23051"/>
    <n v="2368939"/>
    <n v="217364"/>
    <n v="3.57"/>
    <n v="98.24"/>
    <n v="1.34"/>
    <n v="54.53"/>
    <n v="23.28"/>
  </r>
  <r>
    <x v="31"/>
    <x v="31"/>
    <n v="75695000"/>
    <x v="1"/>
    <x v="1"/>
    <n v="280083"/>
    <n v="1327"/>
    <n v="3067039"/>
    <n v="179507"/>
    <n v="1877612"/>
    <n v="1038557"/>
    <n v="3.57"/>
    <n v="98.24"/>
    <n v="1.34"/>
    <n v="54.53"/>
    <n v="23.28"/>
  </r>
  <r>
    <x v="31"/>
    <x v="31"/>
    <n v="75695000"/>
    <x v="2"/>
    <x v="1"/>
    <n v="929760"/>
    <n v="10186"/>
    <n v="5012708"/>
    <n v="732921"/>
    <n v="2426123"/>
    <n v="720332"/>
    <n v="3.57"/>
    <n v="98.24"/>
    <n v="1.34"/>
    <n v="54.53"/>
    <n v="23.28"/>
  </r>
  <r>
    <x v="31"/>
    <x v="31"/>
    <n v="75695000"/>
    <x v="3"/>
    <x v="1"/>
    <n v="383180"/>
    <n v="8387"/>
    <n v="5163135"/>
    <n v="638383"/>
    <n v="6011879"/>
    <n v="536639"/>
    <n v="3.57"/>
    <n v="98.24"/>
    <n v="1.34"/>
    <n v="54.53"/>
    <n v="23.28"/>
  </r>
  <r>
    <x v="31"/>
    <x v="31"/>
    <n v="75695000"/>
    <x v="4"/>
    <x v="1"/>
    <n v="79901"/>
    <n v="1457"/>
    <n v="4607898"/>
    <n v="95919"/>
    <n v="5891973"/>
    <n v="1641872"/>
    <n v="3.57"/>
    <n v="98.24"/>
    <n v="1.34"/>
    <n v="54.53"/>
    <n v="23.28"/>
  </r>
  <r>
    <x v="31"/>
    <x v="31"/>
    <n v="75695000"/>
    <x v="5"/>
    <x v="1"/>
    <n v="55275"/>
    <n v="845"/>
    <n v="4871775"/>
    <n v="58296"/>
    <n v="7165673"/>
    <n v="2304820"/>
    <n v="3.57"/>
    <n v="98.24"/>
    <n v="1.34"/>
    <n v="54.53"/>
    <n v="23.28"/>
  </r>
  <r>
    <x v="31"/>
    <x v="31"/>
    <n v="75695000"/>
    <x v="6"/>
    <x v="1"/>
    <n v="48917"/>
    <n v="657"/>
    <n v="4675919"/>
    <n v="47960"/>
    <n v="9880737"/>
    <n v="4679262"/>
    <n v="3.57"/>
    <n v="98.24"/>
    <n v="1.34"/>
    <n v="54.53"/>
    <n v="23.28"/>
  </r>
  <r>
    <x v="31"/>
    <x v="31"/>
    <n v="75695000"/>
    <x v="7"/>
    <x v="1"/>
    <n v="38834"/>
    <n v="538"/>
    <n v="4165400"/>
    <n v="43954"/>
    <n v="5267600"/>
    <n v="6423863"/>
    <n v="3.57"/>
    <n v="98.24"/>
    <n v="1.34"/>
    <n v="54.53"/>
    <n v="23.28"/>
  </r>
  <r>
    <x v="32"/>
    <x v="32"/>
    <n v="3992000"/>
    <x v="1"/>
    <x v="0"/>
    <n v="3"/>
    <n v="0"/>
    <n v="3215"/>
    <n v="2"/>
    <n v="0"/>
    <n v="0"/>
    <n v="2.12"/>
    <n v="98.81"/>
    <n v="0.96"/>
    <n v="62.84"/>
    <n v="40.61"/>
  </r>
  <r>
    <x v="32"/>
    <x v="32"/>
    <n v="3992000"/>
    <x v="2"/>
    <x v="0"/>
    <n v="313"/>
    <n v="0"/>
    <n v="24260"/>
    <n v="171"/>
    <n v="0"/>
    <n v="0"/>
    <n v="2.12"/>
    <n v="98.81"/>
    <n v="0.96"/>
    <n v="62.84"/>
    <n v="40.61"/>
  </r>
  <r>
    <x v="32"/>
    <x v="32"/>
    <n v="3992000"/>
    <x v="3"/>
    <x v="0"/>
    <n v="1077"/>
    <n v="1"/>
    <n v="37003"/>
    <n v="919"/>
    <n v="0"/>
    <n v="0"/>
    <n v="2.12"/>
    <n v="98.81"/>
    <n v="0.96"/>
    <n v="62.84"/>
    <n v="40.61"/>
  </r>
  <r>
    <x v="32"/>
    <x v="32"/>
    <n v="3992000"/>
    <x v="4"/>
    <x v="0"/>
    <n v="3603"/>
    <n v="20"/>
    <n v="106356"/>
    <n v="2235"/>
    <n v="0"/>
    <n v="0"/>
    <n v="2.12"/>
    <n v="98.81"/>
    <n v="0.96"/>
    <n v="62.84"/>
    <n v="40.61"/>
  </r>
  <r>
    <x v="32"/>
    <x v="32"/>
    <n v="3992000"/>
    <x v="5"/>
    <x v="0"/>
    <n v="6648"/>
    <n v="82"/>
    <n v="100336"/>
    <n v="4106"/>
    <n v="0"/>
    <n v="0"/>
    <n v="2.12"/>
    <n v="98.81"/>
    <n v="0.96"/>
    <n v="62.84"/>
    <n v="40.61"/>
  </r>
  <r>
    <x v="32"/>
    <x v="32"/>
    <n v="3992000"/>
    <x v="6"/>
    <x v="0"/>
    <n v="14087"/>
    <n v="171"/>
    <n v="117502"/>
    <n v="12236"/>
    <n v="0"/>
    <n v="0"/>
    <n v="2.12"/>
    <n v="98.81"/>
    <n v="0.96"/>
    <n v="62.84"/>
    <n v="40.61"/>
  </r>
  <r>
    <x v="32"/>
    <x v="32"/>
    <n v="3992000"/>
    <x v="7"/>
    <x v="0"/>
    <n v="4983"/>
    <n v="69"/>
    <n v="69708"/>
    <n v="9186"/>
    <n v="0"/>
    <n v="0"/>
    <n v="2.12"/>
    <n v="98.81"/>
    <n v="0.96"/>
    <n v="62.84"/>
    <n v="40.61"/>
  </r>
  <r>
    <x v="32"/>
    <x v="32"/>
    <n v="3992000"/>
    <x v="8"/>
    <x v="0"/>
    <n v="1978"/>
    <n v="24"/>
    <n v="68027"/>
    <n v="2852"/>
    <n v="0"/>
    <n v="0"/>
    <n v="2.12"/>
    <n v="98.81"/>
    <n v="0.96"/>
    <n v="62.84"/>
    <n v="40.61"/>
  </r>
  <r>
    <x v="32"/>
    <x v="32"/>
    <n v="3992000"/>
    <x v="9"/>
    <x v="0"/>
    <n v="569"/>
    <n v="15"/>
    <n v="52316"/>
    <n v="1021"/>
    <n v="0"/>
    <n v="0"/>
    <n v="2.12"/>
    <n v="98.81"/>
    <n v="0.96"/>
    <n v="62.84"/>
    <n v="40.61"/>
  </r>
  <r>
    <x v="32"/>
    <x v="32"/>
    <n v="3992000"/>
    <x v="10"/>
    <x v="1"/>
    <n v="86"/>
    <n v="6"/>
    <n v="28255"/>
    <n v="187"/>
    <n v="29796"/>
    <n v="0"/>
    <n v="2.12"/>
    <n v="98.81"/>
    <n v="0.96"/>
    <n v="62.84"/>
    <n v="40.61"/>
  </r>
  <r>
    <x v="32"/>
    <x v="32"/>
    <n v="3992000"/>
    <x v="11"/>
    <x v="1"/>
    <n v="57"/>
    <n v="0"/>
    <n v="13438"/>
    <n v="46"/>
    <n v="59653"/>
    <n v="21529"/>
    <n v="2.12"/>
    <n v="98.81"/>
    <n v="0.96"/>
    <n v="62.84"/>
    <n v="40.61"/>
  </r>
  <r>
    <x v="32"/>
    <x v="32"/>
    <n v="3992000"/>
    <x v="0"/>
    <x v="1"/>
    <n v="86"/>
    <n v="1"/>
    <n v="19198"/>
    <n v="68"/>
    <n v="530717"/>
    <n v="55651"/>
    <n v="2.12"/>
    <n v="98.81"/>
    <n v="0.96"/>
    <n v="62.84"/>
    <n v="40.61"/>
  </r>
  <r>
    <x v="32"/>
    <x v="32"/>
    <n v="3992000"/>
    <x v="1"/>
    <x v="1"/>
    <n v="1676"/>
    <n v="4"/>
    <n v="65665"/>
    <n v="526"/>
    <n v="278766"/>
    <n v="261626"/>
    <n v="2.12"/>
    <n v="98.81"/>
    <n v="0.96"/>
    <n v="62.84"/>
    <n v="40.61"/>
  </r>
  <r>
    <x v="32"/>
    <x v="32"/>
    <n v="3992000"/>
    <x v="2"/>
    <x v="1"/>
    <n v="15964"/>
    <n v="117"/>
    <n v="242521"/>
    <n v="10448"/>
    <n v="204120"/>
    <n v="168865"/>
    <n v="2.12"/>
    <n v="98.81"/>
    <n v="0.96"/>
    <n v="62.84"/>
    <n v="40.61"/>
  </r>
  <r>
    <x v="32"/>
    <x v="32"/>
    <n v="3992000"/>
    <x v="3"/>
    <x v="1"/>
    <n v="14637"/>
    <n v="164"/>
    <n v="332693"/>
    <n v="17447"/>
    <n v="852879"/>
    <n v="86749"/>
    <n v="2.12"/>
    <n v="98.81"/>
    <n v="0.96"/>
    <n v="62.84"/>
    <n v="40.61"/>
  </r>
  <r>
    <x v="32"/>
    <x v="32"/>
    <n v="3992000"/>
    <x v="4"/>
    <x v="1"/>
    <n v="12591"/>
    <n v="78"/>
    <n v="278508"/>
    <n v="12609"/>
    <n v="419397"/>
    <n v="190871"/>
    <n v="2.12"/>
    <n v="98.81"/>
    <n v="0.96"/>
    <n v="62.84"/>
    <n v="40.61"/>
  </r>
  <r>
    <x v="32"/>
    <x v="32"/>
    <n v="3992000"/>
    <x v="5"/>
    <x v="1"/>
    <n v="4501"/>
    <n v="45"/>
    <n v="198889"/>
    <n v="7010"/>
    <n v="85301"/>
    <n v="100360"/>
    <n v="2.12"/>
    <n v="98.81"/>
    <n v="0.96"/>
    <n v="62.84"/>
    <n v="40.61"/>
  </r>
  <r>
    <x v="32"/>
    <x v="32"/>
    <n v="3992000"/>
    <x v="6"/>
    <x v="1"/>
    <n v="1265"/>
    <n v="13"/>
    <n v="145080"/>
    <n v="1922"/>
    <n v="34606"/>
    <n v="502086"/>
    <n v="2.12"/>
    <n v="98.81"/>
    <n v="0.96"/>
    <n v="62.84"/>
    <n v="40.61"/>
  </r>
  <r>
    <x v="32"/>
    <x v="32"/>
    <n v="3992000"/>
    <x v="7"/>
    <x v="1"/>
    <n v="344"/>
    <n v="3"/>
    <n v="80157"/>
    <n v="475"/>
    <n v="13242"/>
    <n v="233592"/>
    <n v="2.12"/>
    <n v="98.81"/>
    <n v="0.96"/>
    <n v="62.84"/>
    <n v="40.61"/>
  </r>
  <r>
    <x v="33"/>
    <x v="33"/>
    <n v="224979000"/>
    <x v="0"/>
    <x v="0"/>
    <n v="104"/>
    <n v="0"/>
    <n v="0"/>
    <n v="17"/>
    <n v="0"/>
    <n v="0"/>
    <n v="0.76"/>
    <n v="98.65"/>
    <n v="1.34"/>
    <n v="43.64"/>
    <n v="14.53"/>
  </r>
  <r>
    <x v="33"/>
    <x v="33"/>
    <n v="224979000"/>
    <x v="1"/>
    <x v="0"/>
    <n v="2107"/>
    <n v="40"/>
    <n v="78013"/>
    <n v="534"/>
    <n v="0"/>
    <n v="0"/>
    <n v="0.76"/>
    <n v="98.65"/>
    <n v="1.34"/>
    <n v="43.64"/>
    <n v="14.53"/>
  </r>
  <r>
    <x v="33"/>
    <x v="33"/>
    <n v="224979000"/>
    <x v="2"/>
    <x v="0"/>
    <n v="5864"/>
    <n v="177"/>
    <n v="211879"/>
    <n v="4292"/>
    <n v="0"/>
    <n v="0"/>
    <n v="0.76"/>
    <n v="98.65"/>
    <n v="1.34"/>
    <n v="43.64"/>
    <n v="14.53"/>
  </r>
  <r>
    <x v="33"/>
    <x v="33"/>
    <n v="224979000"/>
    <x v="3"/>
    <x v="0"/>
    <n v="15417"/>
    <n v="480"/>
    <n v="437901"/>
    <n v="11241"/>
    <n v="0"/>
    <n v="0"/>
    <n v="0.76"/>
    <n v="98.65"/>
    <n v="1.34"/>
    <n v="43.64"/>
    <n v="14.53"/>
  </r>
  <r>
    <x v="33"/>
    <x v="33"/>
    <n v="224979000"/>
    <x v="4"/>
    <x v="0"/>
    <n v="61969"/>
    <n v="933"/>
    <n v="1597635"/>
    <n v="32779"/>
    <n v="0"/>
    <n v="0"/>
    <n v="0.76"/>
    <n v="98.65"/>
    <n v="1.34"/>
    <n v="43.64"/>
    <n v="14.53"/>
  </r>
  <r>
    <x v="33"/>
    <x v="33"/>
    <n v="224979000"/>
    <x v="5"/>
    <x v="0"/>
    <n v="144953"/>
    <n v="1856"/>
    <n v="3301469"/>
    <n v="123277"/>
    <n v="0"/>
    <n v="0"/>
    <n v="0.76"/>
    <n v="98.65"/>
    <n v="1.34"/>
    <n v="43.64"/>
    <n v="14.53"/>
  </r>
  <r>
    <x v="33"/>
    <x v="33"/>
    <n v="224979000"/>
    <x v="6"/>
    <x v="0"/>
    <n v="168668"/>
    <n v="2298"/>
    <n v="4471999"/>
    <n v="170275"/>
    <n v="0"/>
    <n v="0"/>
    <n v="0.76"/>
    <n v="98.65"/>
    <n v="1.34"/>
    <n v="43.64"/>
    <n v="14.53"/>
  </r>
  <r>
    <x v="33"/>
    <x v="33"/>
    <n v="224979000"/>
    <x v="7"/>
    <x v="0"/>
    <n v="82781"/>
    <n v="1241"/>
    <n v="4764492"/>
    <n v="108655"/>
    <n v="0"/>
    <n v="0"/>
    <n v="0.76"/>
    <n v="98.65"/>
    <n v="1.34"/>
    <n v="43.64"/>
    <n v="14.53"/>
  </r>
  <r>
    <x v="33"/>
    <x v="33"/>
    <n v="224979000"/>
    <x v="8"/>
    <x v="0"/>
    <n v="62025"/>
    <n v="736"/>
    <n v="4459270"/>
    <n v="60958"/>
    <n v="0"/>
    <n v="0"/>
    <n v="0.76"/>
    <n v="98.65"/>
    <n v="1.34"/>
    <n v="43.64"/>
    <n v="14.53"/>
  </r>
  <r>
    <x v="33"/>
    <x v="33"/>
    <n v="224979000"/>
    <x v="9"/>
    <x v="0"/>
    <n v="41078"/>
    <n v="591"/>
    <n v="4620511"/>
    <n v="50431"/>
    <n v="0"/>
    <n v="0"/>
    <n v="0.76"/>
    <n v="98.65"/>
    <n v="1.34"/>
    <n v="43.64"/>
    <n v="14.53"/>
  </r>
  <r>
    <x v="33"/>
    <x v="33"/>
    <n v="224979000"/>
    <x v="10"/>
    <x v="1"/>
    <n v="15333"/>
    <n v="306"/>
    <n v="3945451"/>
    <n v="23657"/>
    <n v="463793"/>
    <n v="0"/>
    <n v="0.76"/>
    <n v="98.65"/>
    <n v="1.34"/>
    <n v="43.64"/>
    <n v="14.53"/>
  </r>
  <r>
    <x v="33"/>
    <x v="33"/>
    <n v="224979000"/>
    <x v="11"/>
    <x v="1"/>
    <n v="3228"/>
    <n v="66"/>
    <n v="3398606"/>
    <n v="6583"/>
    <n v="707132"/>
    <n v="310058"/>
    <n v="0.76"/>
    <n v="98.65"/>
    <n v="1.34"/>
    <n v="43.64"/>
    <n v="14.53"/>
  </r>
  <r>
    <x v="33"/>
    <x v="33"/>
    <n v="224979000"/>
    <x v="0"/>
    <x v="1"/>
    <n v="13667"/>
    <n v="87"/>
    <n v="3510987"/>
    <n v="5836"/>
    <n v="3313054"/>
    <n v="604647"/>
    <n v="0.76"/>
    <n v="98.65"/>
    <n v="1.34"/>
    <n v="43.64"/>
    <n v="14.53"/>
  </r>
  <r>
    <x v="33"/>
    <x v="33"/>
    <n v="224979000"/>
    <x v="1"/>
    <x v="1"/>
    <n v="635130"/>
    <n v="3759"/>
    <n v="5999829"/>
    <n v="330436"/>
    <n v="5757558"/>
    <n v="1402792"/>
    <n v="0.76"/>
    <n v="98.65"/>
    <n v="1.34"/>
    <n v="43.64"/>
    <n v="14.53"/>
  </r>
  <r>
    <x v="33"/>
    <x v="33"/>
    <n v="224979000"/>
    <x v="2"/>
    <x v="1"/>
    <n v="439164"/>
    <n v="7927"/>
    <n v="8611359"/>
    <n v="704976"/>
    <n v="4610353"/>
    <n v="1162929"/>
    <n v="0.76"/>
    <n v="98.65"/>
    <n v="1.34"/>
    <n v="43.64"/>
    <n v="14.53"/>
  </r>
  <r>
    <x v="33"/>
    <x v="33"/>
    <n v="224979000"/>
    <x v="3"/>
    <x v="1"/>
    <n v="14619"/>
    <n v="2094"/>
    <n v="8434626"/>
    <n v="46773"/>
    <n v="11940940"/>
    <n v="1008193"/>
    <n v="0.76"/>
    <n v="98.65"/>
    <n v="1.34"/>
    <n v="43.64"/>
    <n v="14.53"/>
  </r>
  <r>
    <x v="33"/>
    <x v="33"/>
    <n v="224979000"/>
    <x v="4"/>
    <x v="1"/>
    <n v="2334"/>
    <n v="165"/>
    <n v="7658604"/>
    <n v="4253"/>
    <n v="13838366"/>
    <n v="3303606"/>
    <n v="0.76"/>
    <n v="98.65"/>
    <n v="1.34"/>
    <n v="43.64"/>
    <n v="14.53"/>
  </r>
  <r>
    <x v="33"/>
    <x v="33"/>
    <n v="224979000"/>
    <x v="5"/>
    <x v="1"/>
    <n v="894"/>
    <n v="67"/>
    <n v="6816348"/>
    <n v="1283"/>
    <n v="20808395"/>
    <n v="3910445"/>
    <n v="0.76"/>
    <n v="98.65"/>
    <n v="1.34"/>
    <n v="43.64"/>
    <n v="14.53"/>
  </r>
  <r>
    <x v="33"/>
    <x v="33"/>
    <n v="224979000"/>
    <x v="6"/>
    <x v="1"/>
    <n v="465"/>
    <n v="69"/>
    <n v="6239243"/>
    <n v="493"/>
    <n v="24698514"/>
    <n v="9003883"/>
    <n v="0.76"/>
    <n v="98.65"/>
    <n v="1.34"/>
    <n v="43.64"/>
    <n v="14.53"/>
  </r>
  <r>
    <x v="33"/>
    <x v="33"/>
    <n v="224979000"/>
    <x v="7"/>
    <x v="1"/>
    <n v="358"/>
    <n v="8"/>
    <n v="5077000"/>
    <n v="402"/>
    <n v="12040760"/>
    <n v="11975342"/>
    <n v="0.76"/>
    <n v="98.65"/>
    <n v="1.34"/>
    <n v="43.64"/>
    <n v="14.53"/>
  </r>
  <r>
    <x v="34"/>
    <x v="34"/>
    <n v="11141000"/>
    <x v="0"/>
    <x v="0"/>
    <n v="7"/>
    <n v="0"/>
    <n v="0"/>
    <n v="2"/>
    <n v="0"/>
    <n v="0"/>
    <n v="3.09"/>
    <n v="96.02"/>
    <n v="2.15"/>
    <n v="67.12"/>
    <n v="34.99"/>
  </r>
  <r>
    <x v="34"/>
    <x v="34"/>
    <n v="11141000"/>
    <x v="1"/>
    <x v="0"/>
    <n v="50"/>
    <n v="0"/>
    <n v="6565"/>
    <n v="34"/>
    <n v="0"/>
    <n v="0"/>
    <n v="3.09"/>
    <n v="96.02"/>
    <n v="2.15"/>
    <n v="67.12"/>
    <n v="34.99"/>
  </r>
  <r>
    <x v="34"/>
    <x v="34"/>
    <n v="11141000"/>
    <x v="2"/>
    <x v="0"/>
    <n v="850"/>
    <n v="5"/>
    <n v="23873"/>
    <n v="66"/>
    <n v="0"/>
    <n v="0"/>
    <n v="3.09"/>
    <n v="96.02"/>
    <n v="2.15"/>
    <n v="67.12"/>
    <n v="34.99"/>
  </r>
  <r>
    <x v="34"/>
    <x v="34"/>
    <n v="11141000"/>
    <x v="3"/>
    <x v="0"/>
    <n v="1974"/>
    <n v="36"/>
    <n v="38586"/>
    <n v="2129"/>
    <n v="0"/>
    <n v="0"/>
    <n v="3.09"/>
    <n v="96.02"/>
    <n v="2.15"/>
    <n v="67.12"/>
    <n v="34.99"/>
  </r>
  <r>
    <x v="34"/>
    <x v="34"/>
    <n v="11141000"/>
    <x v="4"/>
    <x v="0"/>
    <n v="4302"/>
    <n v="39"/>
    <n v="99089"/>
    <n v="1937"/>
    <n v="0"/>
    <n v="0"/>
    <n v="3.09"/>
    <n v="96.02"/>
    <n v="2.15"/>
    <n v="67.12"/>
    <n v="34.99"/>
  </r>
  <r>
    <x v="34"/>
    <x v="34"/>
    <n v="11141000"/>
    <x v="5"/>
    <x v="0"/>
    <n v="12644"/>
    <n v="189"/>
    <n v="225902"/>
    <n v="9440"/>
    <n v="0"/>
    <n v="0"/>
    <n v="3.09"/>
    <n v="96.02"/>
    <n v="2.15"/>
    <n v="67.12"/>
    <n v="34.99"/>
  </r>
  <r>
    <x v="34"/>
    <x v="34"/>
    <n v="11141000"/>
    <x v="6"/>
    <x v="0"/>
    <n v="29173"/>
    <n v="342"/>
    <n v="318109"/>
    <n v="25427"/>
    <n v="0"/>
    <n v="0"/>
    <n v="3.09"/>
    <n v="96.02"/>
    <n v="2.15"/>
    <n v="67.12"/>
    <n v="34.99"/>
  </r>
  <r>
    <x v="34"/>
    <x v="34"/>
    <n v="11141000"/>
    <x v="7"/>
    <x v="0"/>
    <n v="13328"/>
    <n v="412"/>
    <n v="310656"/>
    <n v="17888"/>
    <n v="0"/>
    <n v="0"/>
    <n v="3.09"/>
    <n v="96.02"/>
    <n v="2.15"/>
    <n v="67.12"/>
    <n v="34.99"/>
  </r>
  <r>
    <x v="34"/>
    <x v="34"/>
    <n v="11141000"/>
    <x v="8"/>
    <x v="0"/>
    <n v="12467"/>
    <n v="208"/>
    <n v="317499"/>
    <n v="10904"/>
    <n v="0"/>
    <n v="0"/>
    <n v="3.09"/>
    <n v="96.02"/>
    <n v="2.15"/>
    <n v="67.12"/>
    <n v="34.99"/>
  </r>
  <r>
    <x v="34"/>
    <x v="34"/>
    <n v="11141000"/>
    <x v="9"/>
    <x v="0"/>
    <n v="16125"/>
    <n v="278"/>
    <n v="437092"/>
    <n v="15679"/>
    <n v="0"/>
    <n v="0"/>
    <n v="3.09"/>
    <n v="96.02"/>
    <n v="2.15"/>
    <n v="67.12"/>
    <n v="34.99"/>
  </r>
  <r>
    <x v="34"/>
    <x v="34"/>
    <n v="11141000"/>
    <x v="10"/>
    <x v="1"/>
    <n v="5209"/>
    <n v="135"/>
    <n v="357181"/>
    <n v="8460"/>
    <n v="31228"/>
    <n v="0"/>
    <n v="3.09"/>
    <n v="96.02"/>
    <n v="2.15"/>
    <n v="67.12"/>
    <n v="34.99"/>
  </r>
  <r>
    <x v="34"/>
    <x v="34"/>
    <n v="11141000"/>
    <x v="11"/>
    <x v="1"/>
    <n v="863"/>
    <n v="48"/>
    <n v="272151"/>
    <n v="1487"/>
    <n v="111112"/>
    <n v="19446"/>
    <n v="3.09"/>
    <n v="96.02"/>
    <n v="2.15"/>
    <n v="67.12"/>
    <n v="34.99"/>
  </r>
  <r>
    <x v="34"/>
    <x v="34"/>
    <n v="11141000"/>
    <x v="0"/>
    <x v="1"/>
    <n v="3419"/>
    <n v="25"/>
    <n v="333206"/>
    <n v="1877"/>
    <n v="434894"/>
    <n v="102219"/>
    <n v="3.09"/>
    <n v="96.02"/>
    <n v="2.15"/>
    <n v="67.12"/>
    <n v="34.99"/>
  </r>
  <r>
    <x v="34"/>
    <x v="34"/>
    <n v="11141000"/>
    <x v="1"/>
    <x v="1"/>
    <n v="80110"/>
    <n v="907"/>
    <n v="1042723"/>
    <n v="29235"/>
    <n v="1085027"/>
    <n v="292217"/>
    <n v="3.09"/>
    <n v="96.02"/>
    <n v="2.15"/>
    <n v="67.12"/>
    <n v="34.99"/>
  </r>
  <r>
    <x v="34"/>
    <x v="34"/>
    <n v="11141000"/>
    <x v="2"/>
    <x v="1"/>
    <n v="148973"/>
    <n v="3828"/>
    <n v="1012253"/>
    <n v="164363"/>
    <n v="572365"/>
    <n v="270040"/>
    <n v="3.09"/>
    <n v="96.02"/>
    <n v="2.15"/>
    <n v="67.12"/>
    <n v="34.99"/>
  </r>
  <r>
    <x v="34"/>
    <x v="34"/>
    <n v="11141000"/>
    <x v="3"/>
    <x v="1"/>
    <n v="10761"/>
    <n v="864"/>
    <n v="739073"/>
    <n v="36081"/>
    <n v="1345214"/>
    <n v="138052"/>
    <n v="3.09"/>
    <n v="96.02"/>
    <n v="2.15"/>
    <n v="67.12"/>
    <n v="34.99"/>
  </r>
  <r>
    <x v="34"/>
    <x v="34"/>
    <n v="11141000"/>
    <x v="4"/>
    <x v="1"/>
    <n v="1884"/>
    <n v="46"/>
    <n v="764296"/>
    <n v="3099"/>
    <n v="917584"/>
    <n v="614724"/>
    <n v="3.09"/>
    <n v="96.02"/>
    <n v="2.15"/>
    <n v="67.12"/>
    <n v="34.99"/>
  </r>
  <r>
    <x v="34"/>
    <x v="34"/>
    <n v="11141000"/>
    <x v="5"/>
    <x v="1"/>
    <n v="837"/>
    <n v="25"/>
    <n v="578085"/>
    <n v="1075"/>
    <n v="1987307"/>
    <n v="594436"/>
    <n v="3.09"/>
    <n v="96.02"/>
    <n v="2.15"/>
    <n v="67.12"/>
    <n v="34.99"/>
  </r>
  <r>
    <x v="34"/>
    <x v="34"/>
    <n v="11141000"/>
    <x v="6"/>
    <x v="1"/>
    <n v="561"/>
    <n v="7"/>
    <n v="519623"/>
    <n v="693"/>
    <n v="875833"/>
    <n v="1108206"/>
    <n v="3.09"/>
    <n v="96.02"/>
    <n v="2.15"/>
    <n v="67.12"/>
    <n v="34.99"/>
  </r>
  <r>
    <x v="34"/>
    <x v="34"/>
    <n v="11141000"/>
    <x v="7"/>
    <x v="1"/>
    <n v="359"/>
    <n v="6"/>
    <n v="385186"/>
    <n v="319"/>
    <n v="117453"/>
    <n v="759002"/>
    <n v="3.09"/>
    <n v="96.02"/>
    <n v="2.15"/>
    <n v="67.12"/>
    <n v="34.99"/>
  </r>
  <r>
    <x v="35"/>
    <x v="35"/>
    <n v="96906000"/>
    <x v="0"/>
    <x v="0"/>
    <n v="37"/>
    <n v="3"/>
    <n v="0"/>
    <n v="3"/>
    <n v="0"/>
    <n v="0"/>
    <n v="1.64"/>
    <n v="98.28"/>
    <n v="1.2"/>
    <n v="57.99"/>
    <n v="22.25"/>
  </r>
  <r>
    <x v="35"/>
    <x v="35"/>
    <n v="96906000"/>
    <x v="1"/>
    <x v="0"/>
    <n v="721"/>
    <n v="30"/>
    <n v="16525"/>
    <n v="121"/>
    <n v="0"/>
    <n v="0"/>
    <n v="1.64"/>
    <n v="98.28"/>
    <n v="1.2"/>
    <n v="57.99"/>
    <n v="22.25"/>
  </r>
  <r>
    <x v="35"/>
    <x v="35"/>
    <n v="96906000"/>
    <x v="2"/>
    <x v="0"/>
    <n v="4743"/>
    <n v="284"/>
    <n v="187226"/>
    <n v="2033"/>
    <n v="0"/>
    <n v="0"/>
    <n v="1.64"/>
    <n v="98.28"/>
    <n v="1.2"/>
    <n v="57.99"/>
    <n v="22.25"/>
  </r>
  <r>
    <x v="35"/>
    <x v="35"/>
    <n v="96906000"/>
    <x v="3"/>
    <x v="0"/>
    <n v="13058"/>
    <n v="351"/>
    <n v="284287"/>
    <n v="9973"/>
    <n v="0"/>
    <n v="0"/>
    <n v="1.64"/>
    <n v="98.28"/>
    <n v="1.2"/>
    <n v="57.99"/>
    <n v="22.25"/>
  </r>
  <r>
    <x v="35"/>
    <x v="35"/>
    <n v="96906000"/>
    <x v="4"/>
    <x v="0"/>
    <n v="51629"/>
    <n v="913"/>
    <n v="405362"/>
    <n v="36244"/>
    <n v="0"/>
    <n v="0"/>
    <n v="1.64"/>
    <n v="98.28"/>
    <n v="1.2"/>
    <n v="57.99"/>
    <n v="22.25"/>
  </r>
  <r>
    <x v="35"/>
    <x v="35"/>
    <n v="96906000"/>
    <x v="5"/>
    <x v="0"/>
    <n v="92590"/>
    <n v="1647"/>
    <n v="994235"/>
    <n v="85896"/>
    <n v="0"/>
    <n v="0"/>
    <n v="1.64"/>
    <n v="98.28"/>
    <n v="1.2"/>
    <n v="57.99"/>
    <n v="22.25"/>
  </r>
  <r>
    <x v="35"/>
    <x v="35"/>
    <n v="96906000"/>
    <x v="6"/>
    <x v="0"/>
    <n v="94271"/>
    <n v="1730"/>
    <n v="1339827"/>
    <n v="91489"/>
    <n v="0"/>
    <n v="0"/>
    <n v="1.64"/>
    <n v="98.28"/>
    <n v="1.2"/>
    <n v="57.99"/>
    <n v="22.25"/>
  </r>
  <r>
    <x v="35"/>
    <x v="35"/>
    <n v="96906000"/>
    <x v="7"/>
    <x v="0"/>
    <n v="116615"/>
    <n v="1883"/>
    <n v="1328963"/>
    <n v="104178"/>
    <n v="0"/>
    <n v="0"/>
    <n v="1.64"/>
    <n v="98.28"/>
    <n v="1.2"/>
    <n v="57.99"/>
    <n v="22.25"/>
  </r>
  <r>
    <x v="35"/>
    <x v="35"/>
    <n v="96906000"/>
    <x v="8"/>
    <x v="0"/>
    <n v="109820"/>
    <n v="1583"/>
    <n v="1316508"/>
    <n v="120825"/>
    <n v="0"/>
    <n v="0"/>
    <n v="1.64"/>
    <n v="98.28"/>
    <n v="1.2"/>
    <n v="57.99"/>
    <n v="22.25"/>
  </r>
  <r>
    <x v="35"/>
    <x v="35"/>
    <n v="96906000"/>
    <x v="9"/>
    <x v="0"/>
    <n v="68579"/>
    <n v="1288"/>
    <n v="1237497"/>
    <n v="79604"/>
    <n v="0"/>
    <n v="0"/>
    <n v="1.64"/>
    <n v="98.28"/>
    <n v="1.2"/>
    <n v="57.99"/>
    <n v="22.25"/>
  </r>
  <r>
    <x v="35"/>
    <x v="35"/>
    <n v="96906000"/>
    <x v="10"/>
    <x v="1"/>
    <n v="17935"/>
    <n v="461"/>
    <n v="885424"/>
    <n v="23906"/>
    <n v="243143"/>
    <n v="0"/>
    <n v="1.64"/>
    <n v="98.28"/>
    <n v="1.2"/>
    <n v="57.99"/>
    <n v="22.25"/>
  </r>
  <r>
    <x v="35"/>
    <x v="35"/>
    <n v="96906000"/>
    <x v="11"/>
    <x v="1"/>
    <n v="5120"/>
    <n v="95"/>
    <n v="567424"/>
    <n v="7271"/>
    <n v="718273"/>
    <n v="144765"/>
    <n v="1.64"/>
    <n v="98.28"/>
    <n v="1.2"/>
    <n v="57.99"/>
    <n v="22.25"/>
  </r>
  <r>
    <x v="35"/>
    <x v="35"/>
    <n v="96906000"/>
    <x v="0"/>
    <x v="1"/>
    <n v="11797"/>
    <n v="61"/>
    <n v="609321"/>
    <n v="9268"/>
    <n v="3599719"/>
    <n v="524266"/>
    <n v="1.64"/>
    <n v="98.28"/>
    <n v="1.2"/>
    <n v="57.99"/>
    <n v="22.25"/>
  </r>
  <r>
    <x v="35"/>
    <x v="35"/>
    <n v="96906000"/>
    <x v="1"/>
    <x v="1"/>
    <n v="241451"/>
    <n v="1015"/>
    <n v="1259954"/>
    <n v="132587"/>
    <n v="4101369"/>
    <n v="1640943"/>
    <n v="1.64"/>
    <n v="98.28"/>
    <n v="1.2"/>
    <n v="57.99"/>
    <n v="22.25"/>
  </r>
  <r>
    <x v="35"/>
    <x v="35"/>
    <n v="96906000"/>
    <x v="2"/>
    <x v="1"/>
    <n v="548011"/>
    <n v="4197"/>
    <n v="1998424"/>
    <n v="570390"/>
    <n v="2172453"/>
    <n v="1569600"/>
    <n v="1.64"/>
    <n v="98.28"/>
    <n v="1.2"/>
    <n v="57.99"/>
    <n v="22.25"/>
  </r>
  <r>
    <x v="35"/>
    <x v="35"/>
    <n v="96906000"/>
    <x v="3"/>
    <x v="1"/>
    <n v="123406"/>
    <n v="2167"/>
    <n v="1787215"/>
    <n v="187702"/>
    <n v="5998458"/>
    <n v="1177345"/>
    <n v="1.64"/>
    <n v="98.28"/>
    <n v="1.2"/>
    <n v="57.99"/>
    <n v="22.25"/>
  </r>
  <r>
    <x v="35"/>
    <x v="35"/>
    <n v="96906000"/>
    <x v="4"/>
    <x v="1"/>
    <n v="28236"/>
    <n v="428"/>
    <n v="1512282"/>
    <n v="37280"/>
    <n v="4138979"/>
    <n v="3628154"/>
    <n v="1.64"/>
    <n v="98.28"/>
    <n v="1.2"/>
    <n v="57.99"/>
    <n v="22.25"/>
  </r>
  <r>
    <x v="35"/>
    <x v="35"/>
    <n v="96906000"/>
    <x v="5"/>
    <x v="1"/>
    <n v="20585"/>
    <n v="311"/>
    <n v="1270574"/>
    <n v="22572"/>
    <n v="8571339"/>
    <n v="2870662"/>
    <n v="1.64"/>
    <n v="98.28"/>
    <n v="1.2"/>
    <n v="57.99"/>
    <n v="22.25"/>
  </r>
  <r>
    <x v="35"/>
    <x v="35"/>
    <n v="96906000"/>
    <x v="6"/>
    <x v="1"/>
    <n v="20466"/>
    <n v="346"/>
    <n v="1144613"/>
    <n v="21365"/>
    <n v="11538836"/>
    <n v="5126997"/>
    <n v="1.64"/>
    <n v="98.28"/>
    <n v="1.2"/>
    <n v="57.99"/>
    <n v="22.25"/>
  </r>
  <r>
    <x v="35"/>
    <x v="35"/>
    <n v="96906000"/>
    <x v="7"/>
    <x v="1"/>
    <n v="23838"/>
    <n v="348"/>
    <n v="1082642"/>
    <n v="22764"/>
    <n v="15109597"/>
    <n v="4877015"/>
    <n v="1.64"/>
    <n v="98.28"/>
    <n v="1.2"/>
    <n v="57.99"/>
    <n v="22.2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s v="AN"/>
    <n v="397000"/>
    <n v="7651"/>
    <n v="129"/>
    <n v="7518"/>
    <n v="598033"/>
    <n v="294001"/>
    <n v="200157"/>
    <n v="1.93"/>
    <n v="98.26"/>
    <n v="1.69"/>
    <n v="74.06"/>
    <n v="50.42"/>
  </r>
  <r>
    <x v="1"/>
    <s v="AP"/>
    <n v="52221000"/>
    <n v="2066450"/>
    <n v="14373"/>
    <n v="2047722"/>
    <n v="29518787"/>
    <n v="32976969"/>
    <n v="20375181"/>
    <n v="3.96"/>
    <n v="99.09"/>
    <n v="0.7"/>
    <n v="63.15"/>
    <n v="39.020000000000003"/>
  </r>
  <r>
    <x v="2"/>
    <s v="AR"/>
    <n v="1504000"/>
    <n v="55155"/>
    <n v="280"/>
    <n v="54774"/>
    <n v="1185436"/>
    <n v="771875"/>
    <n v="534486"/>
    <n v="3.67"/>
    <n v="99.31"/>
    <n v="0.51"/>
    <n v="51.32"/>
    <n v="35.54"/>
  </r>
  <r>
    <x v="3"/>
    <s v="AS"/>
    <n v="34293000"/>
    <n v="610645"/>
    <n v="5997"/>
    <n v="600974"/>
    <n v="24712042"/>
    <n v="20172463"/>
    <n v="8068795"/>
    <n v="1.78"/>
    <n v="98.42"/>
    <n v="0.98"/>
    <n v="58.82"/>
    <n v="23.53"/>
  </r>
  <r>
    <x v="4"/>
    <s v="BR"/>
    <n v="119520000"/>
    <n v="726098"/>
    <n v="9661"/>
    <n v="716390"/>
    <n v="50531824"/>
    <n v="49874828"/>
    <n v="18346781"/>
    <n v="0.61"/>
    <n v="98.66"/>
    <n v="1.33"/>
    <n v="41.73"/>
    <n v="15.35"/>
  </r>
  <r>
    <x v="5"/>
    <s v="CH"/>
    <n v="1179000"/>
    <n v="65351"/>
    <n v="820"/>
    <n v="64495"/>
    <n v="792851"/>
    <n v="926035"/>
    <n v="546981"/>
    <n v="5.54"/>
    <n v="98.69"/>
    <n v="1.25"/>
    <n v="78.540000000000006"/>
    <n v="46.39"/>
  </r>
  <r>
    <x v="6"/>
    <s v="CT"/>
    <n v="28724000"/>
    <n v="1006052"/>
    <n v="13577"/>
    <n v="992159"/>
    <n v="13709510"/>
    <n v="14851682"/>
    <n v="7343273"/>
    <n v="3.5"/>
    <n v="98.62"/>
    <n v="1.35"/>
    <n v="51.7"/>
    <n v="25.56"/>
  </r>
  <r>
    <x v="7"/>
    <s v="DL"/>
    <n v="19814000"/>
    <n v="1439870"/>
    <n v="25091"/>
    <n v="1414431"/>
    <n v="29427753"/>
    <n v="13055636"/>
    <n v="7425404"/>
    <n v="7.27"/>
    <n v="98.23"/>
    <n v="1.74"/>
    <n v="65.89"/>
    <n v="37.479999999999997"/>
  </r>
  <r>
    <x v="8"/>
    <s v="DN"/>
    <n v="959000"/>
    <n v="10681"/>
    <n v="4"/>
    <n v="10644"/>
    <n v="72410"/>
    <n v="660753"/>
    <n v="370255"/>
    <n v="1.1100000000000001"/>
    <n v="99.65"/>
    <n v="0.04"/>
    <n v="68.900000000000006"/>
    <n v="38.61"/>
  </r>
  <r>
    <x v="9"/>
    <s v="GA"/>
    <n v="1540000"/>
    <n v="178108"/>
    <n v="3364"/>
    <n v="174392"/>
    <n v="1468399"/>
    <n v="1262568"/>
    <n v="911114"/>
    <n v="11.57"/>
    <n v="97.91"/>
    <n v="1.89"/>
    <n v="81.98"/>
    <n v="59.16"/>
  </r>
  <r>
    <x v="10"/>
    <s v="GJ"/>
    <n v="67936000"/>
    <n v="826577"/>
    <n v="10089"/>
    <n v="816283"/>
    <n v="30928063"/>
    <n v="44735217"/>
    <n v="25972387"/>
    <n v="1.22"/>
    <n v="98.75"/>
    <n v="1.22"/>
    <n v="65.849999999999994"/>
    <n v="38.229999999999997"/>
  </r>
  <r>
    <x v="11"/>
    <s v="HP"/>
    <n v="7300000"/>
    <n v="224106"/>
    <n v="3738"/>
    <n v="218410"/>
    <n v="3685011"/>
    <n v="5713695"/>
    <n v="3443823"/>
    <n v="3.07"/>
    <n v="97.46"/>
    <n v="1.67"/>
    <n v="78.27"/>
    <n v="47.18"/>
  </r>
  <r>
    <x v="12"/>
    <s v="HR"/>
    <n v="28672000"/>
    <n v="771252"/>
    <n v="10049"/>
    <n v="761068"/>
    <n v="13032504"/>
    <n v="17772376"/>
    <n v="8115463"/>
    <n v="2.69"/>
    <n v="98.68"/>
    <n v="1.3"/>
    <n v="61.99"/>
    <n v="28.3"/>
  </r>
  <r>
    <x v="13"/>
    <s v="JH"/>
    <n v="37403000"/>
    <n v="348764"/>
    <n v="5138"/>
    <n v="343518"/>
    <n v="15985878"/>
    <n v="14986646"/>
    <n v="5585648"/>
    <n v="0.93"/>
    <n v="98.5"/>
    <n v="1.47"/>
    <n v="40.07"/>
    <n v="14.93"/>
  </r>
  <r>
    <x v="14"/>
    <s v="JK"/>
    <n v="13203000"/>
    <n v="332249"/>
    <n v="4432"/>
    <n v="326915"/>
    <n v="16202346"/>
    <n v="9511073"/>
    <n v="5149471"/>
    <n v="2.52"/>
    <n v="98.39"/>
    <n v="1.33"/>
    <n v="72.040000000000006"/>
    <n v="39"/>
  </r>
  <r>
    <x v="15"/>
    <s v="KA"/>
    <n v="65798000"/>
    <n v="2988333"/>
    <n v="38082"/>
    <n v="2941578"/>
    <n v="50873103"/>
    <n v="42497761"/>
    <n v="22858384"/>
    <n v="4.54"/>
    <n v="98.44"/>
    <n v="1.27"/>
    <n v="64.59"/>
    <n v="34.74"/>
  </r>
  <r>
    <x v="16"/>
    <s v="KL"/>
    <n v="35125000"/>
    <n v="4968657"/>
    <n v="31681"/>
    <n v="4857181"/>
    <n v="37886378"/>
    <n v="25306499"/>
    <n v="13658343"/>
    <n v="14.15"/>
    <n v="97.76"/>
    <n v="0.64"/>
    <n v="72.05"/>
    <n v="38.880000000000003"/>
  </r>
  <r>
    <x v="17"/>
    <s v="LA"/>
    <n v="293000"/>
    <n v="20962"/>
    <n v="208"/>
    <n v="20687"/>
    <n v="555568"/>
    <n v="208798"/>
    <n v="152280"/>
    <n v="7.15"/>
    <n v="98.69"/>
    <n v="0.99"/>
    <n v="71.260000000000005"/>
    <n v="51.97"/>
  </r>
  <r>
    <x v="18"/>
    <s v="LD"/>
    <n v="68000"/>
    <n v="10365"/>
    <n v="51"/>
    <n v="10270"/>
    <n v="263541"/>
    <n v="55129"/>
    <n v="45951"/>
    <n v="15.24"/>
    <n v="99.08"/>
    <n v="0.49"/>
    <n v="81.069999999999993"/>
    <n v="67.569999999999993"/>
  </r>
  <r>
    <x v="19"/>
    <s v="MH"/>
    <n v="122153000"/>
    <n v="6611078"/>
    <n v="140216"/>
    <n v="6450585"/>
    <n v="62667211"/>
    <n v="67198794"/>
    <n v="30975692"/>
    <n v="5.41"/>
    <n v="97.57"/>
    <n v="2.12"/>
    <n v="55.01"/>
    <n v="25.36"/>
  </r>
  <r>
    <x v="20"/>
    <s v="ML"/>
    <n v="3224000"/>
    <n v="83627"/>
    <n v="1450"/>
    <n v="81746"/>
    <n v="1151665"/>
    <n v="1103275"/>
    <n v="641819"/>
    <n v="2.59"/>
    <n v="97.75"/>
    <n v="1.73"/>
    <n v="34.22"/>
    <n v="19.91"/>
  </r>
  <r>
    <x v="21"/>
    <s v="MN"/>
    <n v="3103000"/>
    <n v="123731"/>
    <n v="1921"/>
    <n v="121102"/>
    <n v="1367673"/>
    <n v="1249436"/>
    <n v="719413"/>
    <n v="3.99"/>
    <n v="97.88"/>
    <n v="1.55"/>
    <n v="40.270000000000003"/>
    <n v="23.18"/>
  </r>
  <r>
    <x v="22"/>
    <s v="MP"/>
    <n v="82232000"/>
    <n v="792854"/>
    <n v="10524"/>
    <n v="782215"/>
    <n v="20294225"/>
    <n v="49911938"/>
    <n v="20838045"/>
    <n v="0.96"/>
    <n v="98.66"/>
    <n v="1.33"/>
    <n v="60.7"/>
    <n v="25.34"/>
  </r>
  <r>
    <x v="23"/>
    <s v="MZ"/>
    <n v="1192000"/>
    <n v="121359"/>
    <n v="432"/>
    <n v="114612"/>
    <n v="1298444"/>
    <n v="711597"/>
    <n v="512029"/>
    <n v="10.18"/>
    <n v="94.44"/>
    <n v="0.36"/>
    <n v="59.7"/>
    <n v="42.96"/>
  </r>
  <r>
    <x v="24"/>
    <s v="NL"/>
    <n v="2150000"/>
    <n v="31842"/>
    <n v="685"/>
    <n v="29904"/>
    <n v="395416"/>
    <n v="709553"/>
    <n v="490663"/>
    <n v="1.48"/>
    <n v="93.91"/>
    <n v="2.15"/>
    <n v="33"/>
    <n v="22.82"/>
  </r>
  <r>
    <x v="25"/>
    <s v="OR"/>
    <n v="43671000"/>
    <n v="1041457"/>
    <n v="8386"/>
    <n v="1029147"/>
    <n v="21994343"/>
    <n v="25736641"/>
    <n v="11560912"/>
    <n v="2.38"/>
    <n v="98.82"/>
    <n v="0.81"/>
    <n v="58.93"/>
    <n v="26.47"/>
  </r>
  <r>
    <x v="26"/>
    <s v="PB"/>
    <n v="29859000"/>
    <n v="602401"/>
    <n v="16559"/>
    <n v="585591"/>
    <n v="15429415"/>
    <n v="15942714"/>
    <n v="6238973"/>
    <n v="2.02"/>
    <n v="97.21"/>
    <n v="2.75"/>
    <n v="53.39"/>
    <n v="20.89"/>
  </r>
  <r>
    <x v="27"/>
    <s v="PY"/>
    <n v="1504000"/>
    <n v="128013"/>
    <n v="1857"/>
    <n v="125726"/>
    <n v="1919060"/>
    <n v="733922"/>
    <n v="404355"/>
    <n v="8.51"/>
    <n v="98.21"/>
    <n v="1.45"/>
    <n v="48.8"/>
    <n v="26.89"/>
  </r>
  <r>
    <x v="28"/>
    <s v="RJ"/>
    <n v="77264000"/>
    <n v="954429"/>
    <n v="8954"/>
    <n v="945443"/>
    <n v="14807752"/>
    <n v="42544909"/>
    <n v="20097635"/>
    <n v="1.24"/>
    <n v="99.06"/>
    <n v="0.94"/>
    <n v="55.06"/>
    <n v="26.01"/>
  </r>
  <r>
    <x v="29"/>
    <s v="SK"/>
    <n v="664000"/>
    <n v="31979"/>
    <n v="396"/>
    <n v="31063"/>
    <n v="261343"/>
    <n v="521763"/>
    <n v="451509"/>
    <n v="4.82"/>
    <n v="97.14"/>
    <n v="1.24"/>
    <n v="78.58"/>
    <n v="68"/>
  </r>
  <r>
    <x v="30"/>
    <s v="TG"/>
    <n v="37220000"/>
    <n v="671463"/>
    <n v="3956"/>
    <n v="663498"/>
    <n v="27569831"/>
    <n v="22498559"/>
    <n v="9772398"/>
    <n v="1.8"/>
    <n v="98.81"/>
    <n v="0.59"/>
    <n v="60.45"/>
    <n v="26.26"/>
  </r>
  <r>
    <x v="31"/>
    <s v="TN"/>
    <n v="75695000"/>
    <n v="2702623"/>
    <n v="36116"/>
    <n v="2655015"/>
    <n v="51159242"/>
    <n v="41279432"/>
    <n v="17619141"/>
    <n v="3.57"/>
    <n v="98.24"/>
    <n v="1.34"/>
    <n v="54.53"/>
    <n v="23.28"/>
  </r>
  <r>
    <x v="32"/>
    <s v="TR"/>
    <n v="3992000"/>
    <n v="84468"/>
    <n v="813"/>
    <n v="83466"/>
    <n v="1983127"/>
    <n v="2508477"/>
    <n v="1621329"/>
    <n v="2.12"/>
    <n v="98.81"/>
    <n v="0.96"/>
    <n v="62.84"/>
    <n v="40.61"/>
  </r>
  <r>
    <x v="33"/>
    <s v="UP"/>
    <n v="224979000"/>
    <n v="1710158"/>
    <n v="22900"/>
    <n v="1687151"/>
    <n v="83635222"/>
    <n v="98178865"/>
    <n v="32681895"/>
    <n v="0.76"/>
    <n v="98.65"/>
    <n v="1.34"/>
    <n v="43.64"/>
    <n v="14.53"/>
  </r>
  <r>
    <x v="34"/>
    <s v="UT"/>
    <n v="11141000"/>
    <n v="343896"/>
    <n v="7400"/>
    <n v="330195"/>
    <n v="7781148"/>
    <n v="7478017"/>
    <n v="3898342"/>
    <n v="3.09"/>
    <n v="96.02"/>
    <n v="2.15"/>
    <n v="67.12"/>
    <n v="34.99"/>
  </r>
  <r>
    <x v="35"/>
    <s v="WB"/>
    <n v="96906000"/>
    <n v="1592908"/>
    <n v="19141"/>
    <n v="1565471"/>
    <n v="19228303"/>
    <n v="56192166"/>
    <n v="21559747"/>
    <n v="1.64"/>
    <n v="98.28"/>
    <n v="1.2"/>
    <n v="57.99"/>
    <n v="22.2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1701378"/>
    <n v="38785"/>
    <n v="38095"/>
    <n v="591"/>
    <n v="79623"/>
    <n v="0.04"/>
    <n v="1.52"/>
  </r>
  <r>
    <x v="1"/>
    <n v="2017079"/>
    <n v="52089"/>
    <n v="51136"/>
    <n v="659"/>
    <n v="336271"/>
    <n v="0.17"/>
    <n v="1.27"/>
  </r>
  <r>
    <x v="2"/>
    <n v="1982465"/>
    <n v="126050"/>
    <n v="124153"/>
    <n v="1399"/>
    <n v="746774"/>
    <n v="0.4"/>
    <n v="1.1100000000000001"/>
  </r>
  <r>
    <x v="3"/>
    <n v="5322180"/>
    <n v="658611"/>
    <n v="646777"/>
    <n v="8550"/>
    <n v="3838369"/>
    <n v="0.73"/>
    <n v="1.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
  <r>
    <x v="0"/>
    <n v="1"/>
    <x v="0"/>
    <n v="1"/>
    <n v="0"/>
    <n v="0"/>
    <n v="0"/>
  </r>
  <r>
    <x v="0"/>
    <n v="2"/>
    <x v="1"/>
    <n v="2"/>
    <n v="0"/>
    <n v="0"/>
    <n v="0"/>
  </r>
  <r>
    <x v="0"/>
    <n v="2"/>
    <x v="2"/>
    <n v="0"/>
    <n v="3"/>
    <n v="0"/>
    <n v="0"/>
  </r>
  <r>
    <x v="0"/>
    <n v="3"/>
    <x v="3"/>
    <n v="31"/>
    <n v="0"/>
    <n v="0"/>
    <n v="0"/>
  </r>
  <r>
    <x v="0"/>
    <n v="3"/>
    <x v="4"/>
    <n v="68"/>
    <n v="0"/>
    <n v="1"/>
    <n v="0"/>
  </r>
  <r>
    <x v="0"/>
    <n v="3"/>
    <x v="5"/>
    <n v="232"/>
    <n v="1"/>
    <n v="0"/>
    <n v="0"/>
  </r>
  <r>
    <x v="0"/>
    <n v="3"/>
    <x v="6"/>
    <n v="685"/>
    <n v="4"/>
    <n v="2"/>
    <n v="0"/>
  </r>
  <r>
    <x v="0"/>
    <n v="3"/>
    <x v="7"/>
    <n v="616"/>
    <n v="152"/>
    <n v="44"/>
    <n v="0"/>
  </r>
  <r>
    <x v="0"/>
    <n v="4"/>
    <x v="8"/>
    <n v="2049"/>
    <n v="126"/>
    <n v="49"/>
    <n v="30848"/>
  </r>
  <r>
    <x v="0"/>
    <n v="4"/>
    <x v="9"/>
    <n v="4769"/>
    <n v="686"/>
    <n v="194"/>
    <n v="141161"/>
  </r>
  <r>
    <x v="0"/>
    <n v="4"/>
    <x v="10"/>
    <n v="7272"/>
    <n v="1494"/>
    <n v="232"/>
    <n v="195298"/>
  </r>
  <r>
    <x v="0"/>
    <n v="4"/>
    <x v="11"/>
    <n v="10558"/>
    <n v="3472"/>
    <n v="303"/>
    <n v="343293"/>
  </r>
  <r>
    <x v="0"/>
    <n v="4"/>
    <x v="12"/>
    <n v="8584"/>
    <n v="3121"/>
    <n v="329"/>
    <n v="292652"/>
  </r>
  <r>
    <x v="0"/>
    <n v="5"/>
    <x v="13"/>
    <n v="4960"/>
    <n v="1793"/>
    <n v="169"/>
    <n v="141330"/>
  </r>
  <r>
    <x v="0"/>
    <n v="5"/>
    <x v="14"/>
    <n v="23039"/>
    <n v="8449"/>
    <n v="779"/>
    <n v="550191"/>
  </r>
  <r>
    <x v="0"/>
    <n v="5"/>
    <x v="15"/>
    <n v="27784"/>
    <n v="14956"/>
    <n v="771"/>
    <n v="656133"/>
  </r>
  <r>
    <x v="0"/>
    <n v="5"/>
    <x v="16"/>
    <n v="38876"/>
    <n v="20152"/>
    <n v="995"/>
    <n v="837326"/>
  </r>
  <r>
    <x v="0"/>
    <n v="5"/>
    <x v="17"/>
    <n v="47290"/>
    <n v="32525"/>
    <n v="1315"/>
    <n v="918427"/>
  </r>
  <r>
    <x v="0"/>
    <n v="5"/>
    <x v="18"/>
    <n v="8341"/>
    <n v="4928"/>
    <n v="222"/>
    <n v="144766"/>
  </r>
  <r>
    <x v="0"/>
    <n v="6"/>
    <x v="19"/>
    <n v="53250"/>
    <n v="26796"/>
    <n v="1539"/>
    <n v="897862"/>
  </r>
  <r>
    <x v="0"/>
    <n v="6"/>
    <x v="20"/>
    <n v="75243"/>
    <n v="43669"/>
    <n v="2253"/>
    <n v="1122051"/>
  </r>
  <r>
    <x v="0"/>
    <n v="6"/>
    <x v="21"/>
    <n v="88835"/>
    <n v="65858"/>
    <n v="4080"/>
    <n v="1328254"/>
  </r>
  <r>
    <x v="0"/>
    <n v="6"/>
    <x v="22"/>
    <n v="119079"/>
    <n v="81963"/>
    <n v="2826"/>
    <n v="1607363"/>
  </r>
  <r>
    <x v="0"/>
    <n v="6"/>
    <x v="23"/>
    <n v="57223"/>
    <n v="37693"/>
    <n v="1307"/>
    <n v="709097"/>
  </r>
  <r>
    <x v="0"/>
    <n v="7"/>
    <x v="24"/>
    <n v="90118"/>
    <n v="61226"/>
    <n v="1871"/>
    <n v="1103601"/>
  </r>
  <r>
    <x v="0"/>
    <n v="7"/>
    <x v="25"/>
    <n v="178027"/>
    <n v="127168"/>
    <n v="3405"/>
    <n v="2124491"/>
  </r>
  <r>
    <x v="0"/>
    <n v="7"/>
    <x v="26"/>
    <n v="230764"/>
    <n v="141438"/>
    <n v="4133"/>
    <n v="2491388"/>
  </r>
  <r>
    <x v="0"/>
    <n v="7"/>
    <x v="27"/>
    <n v="309378"/>
    <n v="209462"/>
    <n v="5293"/>
    <n v="3104486"/>
  </r>
  <r>
    <x v="0"/>
    <n v="7"/>
    <x v="28"/>
    <n v="309980"/>
    <n v="208414"/>
    <n v="4444"/>
    <n v="3344424"/>
  </r>
  <r>
    <x v="0"/>
    <n v="8"/>
    <x v="29"/>
    <n v="55117"/>
    <n v="51368"/>
    <n v="854"/>
    <n v="611980"/>
  </r>
  <r>
    <x v="0"/>
    <n v="8"/>
    <x v="30"/>
    <n v="399852"/>
    <n v="332891"/>
    <n v="6044"/>
    <n v="4471253"/>
  </r>
  <r>
    <x v="0"/>
    <n v="8"/>
    <x v="31"/>
    <n v="437188"/>
    <n v="380868"/>
    <n v="6632"/>
    <n v="5515481"/>
  </r>
  <r>
    <x v="0"/>
    <n v="8"/>
    <x v="32"/>
    <n v="454228"/>
    <n v="419228"/>
    <n v="6762"/>
    <n v="5987805"/>
  </r>
  <r>
    <x v="0"/>
    <n v="8"/>
    <x v="33"/>
    <n v="496276"/>
    <n v="432620"/>
    <n v="6811"/>
    <n v="6808724"/>
  </r>
  <r>
    <x v="0"/>
    <n v="8"/>
    <x v="34"/>
    <n v="148227"/>
    <n v="124857"/>
    <n v="1776"/>
    <n v="2042918"/>
  </r>
  <r>
    <x v="0"/>
    <n v="9"/>
    <x v="35"/>
    <n v="422905"/>
    <n v="340302"/>
    <n v="5246"/>
    <n v="5552440"/>
  </r>
  <r>
    <x v="0"/>
    <n v="9"/>
    <x v="36"/>
    <n v="640962"/>
    <n v="521638"/>
    <n v="7935"/>
    <n v="7954960"/>
  </r>
  <r>
    <x v="0"/>
    <n v="9"/>
    <x v="37"/>
    <n v="646420"/>
    <n v="600426"/>
    <n v="8160"/>
    <n v="8026815"/>
  </r>
  <r>
    <x v="0"/>
    <n v="9"/>
    <x v="38"/>
    <n v="592350"/>
    <n v="638955"/>
    <n v="7760"/>
    <n v="8368574"/>
  </r>
  <r>
    <x v="0"/>
    <n v="9"/>
    <x v="39"/>
    <n v="319687"/>
    <n v="331313"/>
    <n v="4172"/>
    <n v="5050471"/>
  </r>
  <r>
    <x v="0"/>
    <n v="10"/>
    <x v="40"/>
    <n v="237149"/>
    <n v="236726"/>
    <n v="3104"/>
    <n v="3468109"/>
  </r>
  <r>
    <x v="0"/>
    <n v="10"/>
    <x v="41"/>
    <n v="504099"/>
    <n v="568124"/>
    <n v="6559"/>
    <n v="8080653"/>
  </r>
  <r>
    <x v="0"/>
    <n v="10"/>
    <x v="42"/>
    <n v="441217"/>
    <n v="519534"/>
    <n v="5694"/>
    <n v="8057611"/>
  </r>
  <r>
    <x v="0"/>
    <n v="10"/>
    <x v="43"/>
    <n v="371305"/>
    <n v="481440"/>
    <n v="4505"/>
    <n v="7948256"/>
  </r>
  <r>
    <x v="0"/>
    <n v="10"/>
    <x v="44"/>
    <n v="319360"/>
    <n v="413754"/>
    <n v="3581"/>
    <n v="7420490"/>
  </r>
  <r>
    <x v="0"/>
    <n v="11"/>
    <x v="45"/>
    <n v="323810"/>
    <n v="377698"/>
    <n v="4012"/>
    <n v="7870012"/>
  </r>
  <r>
    <x v="0"/>
    <n v="11"/>
    <x v="46"/>
    <n v="307731"/>
    <n v="336548"/>
    <n v="3512"/>
    <n v="7649612"/>
  </r>
  <r>
    <x v="0"/>
    <n v="11"/>
    <x v="47"/>
    <n v="280973"/>
    <n v="316200"/>
    <n v="3588"/>
    <n v="6942787"/>
  </r>
  <r>
    <x v="0"/>
    <n v="11"/>
    <x v="48"/>
    <n v="297131"/>
    <n v="281122"/>
    <n v="3470"/>
    <n v="8343374"/>
  </r>
  <r>
    <x v="0"/>
    <n v="11"/>
    <x v="49"/>
    <n v="70215"/>
    <n v="87434"/>
    <n v="926"/>
    <n v="2346544"/>
  </r>
  <r>
    <x v="0"/>
    <n v="12"/>
    <x v="50"/>
    <n v="181275"/>
    <n v="211351"/>
    <n v="2561"/>
    <n v="6054806"/>
  </r>
  <r>
    <x v="0"/>
    <n v="12"/>
    <x v="51"/>
    <n v="212851"/>
    <n v="256933"/>
    <n v="2835"/>
    <n v="7849439"/>
  </r>
  <r>
    <x v="0"/>
    <n v="12"/>
    <x v="52"/>
    <n v="174279"/>
    <n v="222802"/>
    <n v="2458"/>
    <n v="7830075"/>
  </r>
  <r>
    <x v="0"/>
    <n v="12"/>
    <x v="53"/>
    <n v="156733"/>
    <n v="181167"/>
    <n v="2146"/>
    <n v="7371034"/>
  </r>
  <r>
    <x v="0"/>
    <n v="12"/>
    <x v="54"/>
    <n v="97918"/>
    <n v="120884"/>
    <n v="1359"/>
    <n v="5144189"/>
  </r>
  <r>
    <x v="1"/>
    <n v="1"/>
    <x v="55"/>
    <n v="38303"/>
    <n v="44741"/>
    <n v="453"/>
    <n v="2046012"/>
  </r>
  <r>
    <x v="1"/>
    <n v="1"/>
    <x v="56"/>
    <n v="126733"/>
    <n v="148922"/>
    <n v="1577"/>
    <n v="7076491"/>
  </r>
  <r>
    <x v="1"/>
    <n v="1"/>
    <x v="57"/>
    <n v="107367"/>
    <n v="120828"/>
    <n v="1263"/>
    <n v="6459962"/>
  </r>
  <r>
    <x v="1"/>
    <n v="1"/>
    <x v="58"/>
    <n v="96729"/>
    <n v="119873"/>
    <n v="1066"/>
    <n v="6092588"/>
  </r>
  <r>
    <x v="1"/>
    <n v="1"/>
    <x v="0"/>
    <n v="91658"/>
    <n v="106029"/>
    <n v="935"/>
    <n v="5474267"/>
  </r>
  <r>
    <x v="1"/>
    <n v="1"/>
    <x v="59"/>
    <n v="11527"/>
    <n v="11882"/>
    <n v="116"/>
    <n v="756658"/>
  </r>
  <r>
    <x v="1"/>
    <n v="2"/>
    <x v="60"/>
    <n v="68686"/>
    <n v="87567"/>
    <n v="604"/>
    <n v="4762347"/>
  </r>
  <r>
    <x v="1"/>
    <n v="2"/>
    <x v="1"/>
    <n v="77459"/>
    <n v="88267"/>
    <n v="646"/>
    <n v="5537468"/>
  </r>
  <r>
    <x v="1"/>
    <n v="2"/>
    <x v="2"/>
    <n v="86319"/>
    <n v="77698"/>
    <n v="661"/>
    <n v="5039350"/>
  </r>
  <r>
    <x v="1"/>
    <n v="2"/>
    <x v="61"/>
    <n v="105350"/>
    <n v="85738"/>
    <n v="747"/>
    <n v="5432777"/>
  </r>
  <r>
    <x v="1"/>
    <n v="2"/>
    <x v="62"/>
    <n v="15614"/>
    <n v="11291"/>
    <n v="108"/>
    <n v="789039"/>
  </r>
  <r>
    <x v="1"/>
    <n v="3"/>
    <x v="3"/>
    <n v="98565"/>
    <n v="82009"/>
    <n v="599"/>
    <n v="4862291"/>
  </r>
  <r>
    <x v="1"/>
    <n v="3"/>
    <x v="4"/>
    <n v="148024"/>
    <n v="121278"/>
    <n v="849"/>
    <n v="5598594"/>
  </r>
  <r>
    <x v="1"/>
    <n v="3"/>
    <x v="5"/>
    <n v="240065"/>
    <n v="140265"/>
    <n v="1148"/>
    <n v="6564079"/>
  </r>
  <r>
    <x v="1"/>
    <n v="3"/>
    <x v="6"/>
    <n v="372296"/>
    <n v="193457"/>
    <n v="1796"/>
    <n v="7634266"/>
  </r>
  <r>
    <x v="1"/>
    <n v="3"/>
    <x v="7"/>
    <n v="249710"/>
    <n v="150923"/>
    <n v="1374"/>
    <n v="3996354"/>
  </r>
  <r>
    <x v="1"/>
    <n v="4"/>
    <x v="8"/>
    <n v="263415"/>
    <n v="154622"/>
    <n v="1695"/>
    <n v="3747768"/>
  </r>
  <r>
    <x v="1"/>
    <n v="4"/>
    <x v="9"/>
    <n v="871385"/>
    <n v="451251"/>
    <n v="4650"/>
    <n v="10268571"/>
  </r>
  <r>
    <x v="1"/>
    <n v="4"/>
    <x v="10"/>
    <n v="1427394"/>
    <n v="726816"/>
    <n v="7868"/>
    <n v="12028596"/>
  </r>
  <r>
    <x v="1"/>
    <n v="4"/>
    <x v="11"/>
    <n v="2169053"/>
    <n v="1272981"/>
    <n v="15137"/>
    <n v="13785068"/>
  </r>
  <r>
    <x v="1"/>
    <n v="4"/>
    <x v="12"/>
    <n v="2205232"/>
    <n v="1595080"/>
    <n v="19529"/>
    <n v="12280548"/>
  </r>
  <r>
    <x v="1"/>
    <n v="5"/>
    <x v="13"/>
    <n v="392576"/>
    <n v="308688"/>
    <n v="3685"/>
    <n v="2168401"/>
  </r>
  <r>
    <x v="1"/>
    <n v="5"/>
    <x v="14"/>
    <n v="2746319"/>
    <n v="2329749"/>
    <n v="26875"/>
    <n v="14645609"/>
  </r>
  <r>
    <x v="1"/>
    <n v="5"/>
    <x v="15"/>
    <n v="2387151"/>
    <n v="2477533"/>
    <n v="27920"/>
    <n v="14225185"/>
  </r>
  <r>
    <x v="1"/>
    <n v="5"/>
    <x v="16"/>
    <n v="1845729"/>
    <n v="2629616"/>
    <n v="28980"/>
    <n v="15089166"/>
  </r>
  <r>
    <x v="1"/>
    <n v="5"/>
    <x v="17"/>
    <n v="1364633"/>
    <n v="2028125"/>
    <n v="26699"/>
    <n v="15518753"/>
  </r>
  <r>
    <x v="1"/>
    <n v="5"/>
    <x v="18"/>
    <n v="280279"/>
    <n v="492789"/>
    <n v="5913"/>
    <n v="4061960"/>
  </r>
  <r>
    <x v="1"/>
    <n v="6"/>
    <x v="19"/>
    <n v="634562"/>
    <n v="1037146"/>
    <n v="14874"/>
    <n v="11201176"/>
  </r>
  <r>
    <x v="1"/>
    <n v="6"/>
    <x v="20"/>
    <n v="630631"/>
    <n v="1059078"/>
    <n v="23622"/>
    <n v="14850437"/>
  </r>
  <r>
    <x v="1"/>
    <n v="6"/>
    <x v="21"/>
    <n v="442331"/>
    <n v="722528"/>
    <n v="16334"/>
    <n v="14394178"/>
  </r>
  <r>
    <x v="1"/>
    <n v="6"/>
    <x v="22"/>
    <n v="351058"/>
    <n v="485158"/>
    <n v="9042"/>
    <n v="14058441"/>
  </r>
  <r>
    <x v="1"/>
    <n v="6"/>
    <x v="23"/>
    <n v="178303"/>
    <n v="238181"/>
    <n v="3706"/>
    <n v="7723430"/>
  </r>
  <r>
    <x v="1"/>
    <n v="7"/>
    <x v="24"/>
    <n v="133995"/>
    <n v="168821"/>
    <n v="2544"/>
    <n v="6217009"/>
  </r>
  <r>
    <x v="1"/>
    <n v="7"/>
    <x v="25"/>
    <n v="291499"/>
    <n v="316864"/>
    <n v="6039"/>
    <n v="13810901"/>
  </r>
  <r>
    <x v="1"/>
    <n v="7"/>
    <x v="26"/>
    <n v="269016"/>
    <n v="294717"/>
    <n v="5568"/>
    <n v="13776186"/>
  </r>
  <r>
    <x v="1"/>
    <n v="7"/>
    <x v="27"/>
    <n v="266215"/>
    <n v="273254"/>
    <n v="6944"/>
    <n v="13689912"/>
  </r>
  <r>
    <x v="1"/>
    <n v="7"/>
    <x v="28"/>
    <n v="283248"/>
    <n v="277560"/>
    <n v="3799"/>
    <n v="13917199"/>
  </r>
  <r>
    <x v="1"/>
    <n v="8"/>
    <x v="29"/>
    <n v="278819"/>
    <n v="279040"/>
    <n v="3509"/>
    <n v="14182812"/>
  </r>
  <r>
    <x v="1"/>
    <n v="8"/>
    <x v="30"/>
    <n v="258407"/>
    <n v="276368"/>
    <n v="3361"/>
    <n v="13473845"/>
  </r>
  <r>
    <x v="1"/>
    <n v="8"/>
    <x v="31"/>
    <n v="231582"/>
    <n v="260538"/>
    <n v="3146"/>
    <n v="12593187"/>
  </r>
  <r>
    <x v="1"/>
    <n v="8"/>
    <x v="32"/>
    <n v="270502"/>
    <n v="252131"/>
    <n v="3461"/>
    <n v="12631413"/>
  </r>
  <r>
    <x v="1"/>
    <n v="8"/>
    <x v="33"/>
    <n v="116695"/>
    <n v="105195"/>
    <n v="1194"/>
    <n v="5072182"/>
  </r>
  <r>
    <x v="1"/>
    <n v="9"/>
    <x v="35"/>
    <n v="176873"/>
    <n v="144265"/>
    <n v="1513"/>
    <n v="7531823"/>
  </r>
  <r>
    <x v="1"/>
    <n v="9"/>
    <x v="36"/>
    <n v="244551"/>
    <n v="265543"/>
    <n v="2121"/>
    <n v="12416338"/>
  </r>
  <r>
    <x v="1"/>
    <n v="9"/>
    <x v="37"/>
    <n v="214849"/>
    <n v="268233"/>
    <n v="2181"/>
    <n v="11048219"/>
  </r>
  <r>
    <x v="1"/>
    <n v="9"/>
    <x v="38"/>
    <n v="204228"/>
    <n v="230424"/>
    <n v="2080"/>
    <n v="11791936"/>
  </r>
  <r>
    <x v="1"/>
    <n v="9"/>
    <x v="39"/>
    <n v="114255"/>
    <n v="140750"/>
    <n v="1423"/>
    <n v="7582138"/>
  </r>
  <r>
    <x v="1"/>
    <n v="10"/>
    <x v="40"/>
    <n v="47107"/>
    <n v="51398"/>
    <n v="475"/>
    <n v="3253069"/>
  </r>
  <r>
    <x v="1"/>
    <n v="10"/>
    <x v="41"/>
    <n v="139667"/>
    <n v="177360"/>
    <n v="1774"/>
    <n v="9766368"/>
  </r>
  <r>
    <x v="1"/>
    <n v="10"/>
    <x v="42"/>
    <n v="114489"/>
    <n v="147837"/>
    <n v="1535"/>
    <n v="8722154"/>
  </r>
  <r>
    <x v="1"/>
    <n v="10"/>
    <x v="43"/>
    <n v="108122"/>
    <n v="128839"/>
    <n v="2145"/>
    <n v="8839986"/>
  </r>
  <r>
    <x v="1"/>
    <n v="10"/>
    <x v="44"/>
    <n v="97818"/>
    <n v="107209"/>
    <n v="3918"/>
    <n v="9712876"/>
  </r>
  <r>
    <x v="1"/>
    <n v="10"/>
    <x v="63"/>
    <n v="12907"/>
    <n v="13152"/>
    <n v="251"/>
    <n v="132062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
  <r>
    <x v="0"/>
    <x v="0"/>
    <x v="0"/>
    <n v="1"/>
    <n v="0"/>
    <n v="0"/>
    <n v="0"/>
  </r>
  <r>
    <x v="0"/>
    <x v="1"/>
    <x v="1"/>
    <n v="2"/>
    <n v="0"/>
    <n v="0"/>
    <n v="0"/>
  </r>
  <r>
    <x v="0"/>
    <x v="1"/>
    <x v="2"/>
    <n v="0"/>
    <n v="3"/>
    <n v="0"/>
    <n v="0"/>
  </r>
  <r>
    <x v="0"/>
    <x v="2"/>
    <x v="3"/>
    <n v="31"/>
    <n v="0"/>
    <n v="0"/>
    <n v="0"/>
  </r>
  <r>
    <x v="0"/>
    <x v="2"/>
    <x v="4"/>
    <n v="68"/>
    <n v="0"/>
    <n v="1"/>
    <n v="0"/>
  </r>
  <r>
    <x v="0"/>
    <x v="2"/>
    <x v="5"/>
    <n v="232"/>
    <n v="1"/>
    <n v="0"/>
    <n v="0"/>
  </r>
  <r>
    <x v="0"/>
    <x v="2"/>
    <x v="6"/>
    <n v="685"/>
    <n v="4"/>
    <n v="2"/>
    <n v="0"/>
  </r>
  <r>
    <x v="0"/>
    <x v="2"/>
    <x v="7"/>
    <n v="616"/>
    <n v="152"/>
    <n v="44"/>
    <n v="0"/>
  </r>
  <r>
    <x v="0"/>
    <x v="3"/>
    <x v="8"/>
    <n v="2049"/>
    <n v="126"/>
    <n v="49"/>
    <n v="30848"/>
  </r>
  <r>
    <x v="0"/>
    <x v="3"/>
    <x v="9"/>
    <n v="4769"/>
    <n v="686"/>
    <n v="194"/>
    <n v="141161"/>
  </r>
  <r>
    <x v="0"/>
    <x v="3"/>
    <x v="10"/>
    <n v="7272"/>
    <n v="1494"/>
    <n v="232"/>
    <n v="195298"/>
  </r>
  <r>
    <x v="0"/>
    <x v="3"/>
    <x v="11"/>
    <n v="10558"/>
    <n v="3472"/>
    <n v="303"/>
    <n v="343293"/>
  </r>
  <r>
    <x v="0"/>
    <x v="3"/>
    <x v="12"/>
    <n v="8584"/>
    <n v="3121"/>
    <n v="329"/>
    <n v="292652"/>
  </r>
  <r>
    <x v="0"/>
    <x v="4"/>
    <x v="13"/>
    <n v="4960"/>
    <n v="1793"/>
    <n v="169"/>
    <n v="141330"/>
  </r>
  <r>
    <x v="0"/>
    <x v="4"/>
    <x v="14"/>
    <n v="23039"/>
    <n v="8449"/>
    <n v="779"/>
    <n v="550191"/>
  </r>
  <r>
    <x v="0"/>
    <x v="4"/>
    <x v="15"/>
    <n v="27784"/>
    <n v="14956"/>
    <n v="771"/>
    <n v="656133"/>
  </r>
  <r>
    <x v="0"/>
    <x v="4"/>
    <x v="16"/>
    <n v="38876"/>
    <n v="20152"/>
    <n v="995"/>
    <n v="837326"/>
  </r>
  <r>
    <x v="0"/>
    <x v="4"/>
    <x v="17"/>
    <n v="47290"/>
    <n v="32525"/>
    <n v="1315"/>
    <n v="918427"/>
  </r>
  <r>
    <x v="0"/>
    <x v="4"/>
    <x v="18"/>
    <n v="8341"/>
    <n v="4928"/>
    <n v="222"/>
    <n v="144766"/>
  </r>
  <r>
    <x v="0"/>
    <x v="5"/>
    <x v="19"/>
    <n v="53250"/>
    <n v="26796"/>
    <n v="1539"/>
    <n v="897862"/>
  </r>
  <r>
    <x v="0"/>
    <x v="5"/>
    <x v="20"/>
    <n v="75243"/>
    <n v="43669"/>
    <n v="2253"/>
    <n v="1122051"/>
  </r>
  <r>
    <x v="0"/>
    <x v="5"/>
    <x v="21"/>
    <n v="88835"/>
    <n v="65858"/>
    <n v="4080"/>
    <n v="1328254"/>
  </r>
  <r>
    <x v="0"/>
    <x v="5"/>
    <x v="22"/>
    <n v="119079"/>
    <n v="81963"/>
    <n v="2826"/>
    <n v="1607363"/>
  </r>
  <r>
    <x v="0"/>
    <x v="5"/>
    <x v="23"/>
    <n v="57223"/>
    <n v="37693"/>
    <n v="1307"/>
    <n v="709097"/>
  </r>
  <r>
    <x v="0"/>
    <x v="6"/>
    <x v="24"/>
    <n v="90118"/>
    <n v="61226"/>
    <n v="1871"/>
    <n v="1103601"/>
  </r>
  <r>
    <x v="0"/>
    <x v="6"/>
    <x v="25"/>
    <n v="178027"/>
    <n v="127168"/>
    <n v="3405"/>
    <n v="2124491"/>
  </r>
  <r>
    <x v="0"/>
    <x v="6"/>
    <x v="26"/>
    <n v="230764"/>
    <n v="141438"/>
    <n v="4133"/>
    <n v="2491388"/>
  </r>
  <r>
    <x v="0"/>
    <x v="6"/>
    <x v="27"/>
    <n v="309378"/>
    <n v="209462"/>
    <n v="5293"/>
    <n v="3104486"/>
  </r>
  <r>
    <x v="0"/>
    <x v="6"/>
    <x v="28"/>
    <n v="309980"/>
    <n v="208414"/>
    <n v="4444"/>
    <n v="3344424"/>
  </r>
  <r>
    <x v="0"/>
    <x v="7"/>
    <x v="29"/>
    <n v="55117"/>
    <n v="51368"/>
    <n v="854"/>
    <n v="611980"/>
  </r>
  <r>
    <x v="0"/>
    <x v="7"/>
    <x v="30"/>
    <n v="399852"/>
    <n v="332891"/>
    <n v="6044"/>
    <n v="4471253"/>
  </r>
  <r>
    <x v="0"/>
    <x v="7"/>
    <x v="31"/>
    <n v="437188"/>
    <n v="380868"/>
    <n v="6632"/>
    <n v="5515481"/>
  </r>
  <r>
    <x v="0"/>
    <x v="7"/>
    <x v="32"/>
    <n v="454228"/>
    <n v="419228"/>
    <n v="6762"/>
    <n v="5987805"/>
  </r>
  <r>
    <x v="0"/>
    <x v="7"/>
    <x v="33"/>
    <n v="496276"/>
    <n v="432620"/>
    <n v="6811"/>
    <n v="6808724"/>
  </r>
  <r>
    <x v="0"/>
    <x v="7"/>
    <x v="34"/>
    <n v="148227"/>
    <n v="124857"/>
    <n v="1776"/>
    <n v="2042918"/>
  </r>
  <r>
    <x v="0"/>
    <x v="8"/>
    <x v="35"/>
    <n v="422905"/>
    <n v="340302"/>
    <n v="5246"/>
    <n v="5552440"/>
  </r>
  <r>
    <x v="0"/>
    <x v="8"/>
    <x v="36"/>
    <n v="640962"/>
    <n v="521638"/>
    <n v="7935"/>
    <n v="7954960"/>
  </r>
  <r>
    <x v="0"/>
    <x v="8"/>
    <x v="37"/>
    <n v="646420"/>
    <n v="600426"/>
    <n v="8160"/>
    <n v="8026815"/>
  </r>
  <r>
    <x v="0"/>
    <x v="8"/>
    <x v="38"/>
    <n v="592350"/>
    <n v="638955"/>
    <n v="7760"/>
    <n v="8368574"/>
  </r>
  <r>
    <x v="0"/>
    <x v="8"/>
    <x v="39"/>
    <n v="319687"/>
    <n v="331313"/>
    <n v="4172"/>
    <n v="5050471"/>
  </r>
  <r>
    <x v="0"/>
    <x v="9"/>
    <x v="40"/>
    <n v="237149"/>
    <n v="236726"/>
    <n v="3104"/>
    <n v="3468109"/>
  </r>
  <r>
    <x v="0"/>
    <x v="9"/>
    <x v="41"/>
    <n v="504099"/>
    <n v="568124"/>
    <n v="6559"/>
    <n v="8080653"/>
  </r>
  <r>
    <x v="0"/>
    <x v="9"/>
    <x v="42"/>
    <n v="441217"/>
    <n v="519534"/>
    <n v="5694"/>
    <n v="8057611"/>
  </r>
  <r>
    <x v="0"/>
    <x v="9"/>
    <x v="43"/>
    <n v="371305"/>
    <n v="481440"/>
    <n v="4505"/>
    <n v="7948256"/>
  </r>
  <r>
    <x v="0"/>
    <x v="9"/>
    <x v="44"/>
    <n v="319360"/>
    <n v="413754"/>
    <n v="3581"/>
    <n v="7420490"/>
  </r>
  <r>
    <x v="0"/>
    <x v="10"/>
    <x v="45"/>
    <n v="323810"/>
    <n v="377698"/>
    <n v="4012"/>
    <n v="7870012"/>
  </r>
  <r>
    <x v="0"/>
    <x v="10"/>
    <x v="46"/>
    <n v="307731"/>
    <n v="336548"/>
    <n v="3512"/>
    <n v="7649612"/>
  </r>
  <r>
    <x v="0"/>
    <x v="10"/>
    <x v="47"/>
    <n v="280973"/>
    <n v="316200"/>
    <n v="3588"/>
    <n v="6942787"/>
  </r>
  <r>
    <x v="0"/>
    <x v="10"/>
    <x v="48"/>
    <n v="297131"/>
    <n v="281122"/>
    <n v="3470"/>
    <n v="8343374"/>
  </r>
  <r>
    <x v="0"/>
    <x v="10"/>
    <x v="49"/>
    <n v="70215"/>
    <n v="87434"/>
    <n v="926"/>
    <n v="2346544"/>
  </r>
  <r>
    <x v="0"/>
    <x v="11"/>
    <x v="50"/>
    <n v="181275"/>
    <n v="211351"/>
    <n v="2561"/>
    <n v="6054806"/>
  </r>
  <r>
    <x v="0"/>
    <x v="11"/>
    <x v="51"/>
    <n v="212851"/>
    <n v="256933"/>
    <n v="2835"/>
    <n v="7849439"/>
  </r>
  <r>
    <x v="0"/>
    <x v="11"/>
    <x v="52"/>
    <n v="174279"/>
    <n v="222802"/>
    <n v="2458"/>
    <n v="7830075"/>
  </r>
  <r>
    <x v="0"/>
    <x v="11"/>
    <x v="53"/>
    <n v="156733"/>
    <n v="181167"/>
    <n v="2146"/>
    <n v="7371034"/>
  </r>
  <r>
    <x v="0"/>
    <x v="11"/>
    <x v="54"/>
    <n v="97918"/>
    <n v="120884"/>
    <n v="1359"/>
    <n v="5144189"/>
  </r>
  <r>
    <x v="1"/>
    <x v="0"/>
    <x v="55"/>
    <n v="38303"/>
    <n v="44741"/>
    <n v="453"/>
    <n v="2046012"/>
  </r>
  <r>
    <x v="1"/>
    <x v="0"/>
    <x v="56"/>
    <n v="126733"/>
    <n v="148922"/>
    <n v="1577"/>
    <n v="7076491"/>
  </r>
  <r>
    <x v="1"/>
    <x v="0"/>
    <x v="57"/>
    <n v="107367"/>
    <n v="120828"/>
    <n v="1263"/>
    <n v="6459962"/>
  </r>
  <r>
    <x v="1"/>
    <x v="0"/>
    <x v="58"/>
    <n v="96729"/>
    <n v="119873"/>
    <n v="1066"/>
    <n v="6092588"/>
  </r>
  <r>
    <x v="1"/>
    <x v="0"/>
    <x v="0"/>
    <n v="91658"/>
    <n v="106029"/>
    <n v="935"/>
    <n v="5474267"/>
  </r>
  <r>
    <x v="1"/>
    <x v="0"/>
    <x v="59"/>
    <n v="11527"/>
    <n v="11882"/>
    <n v="116"/>
    <n v="756658"/>
  </r>
  <r>
    <x v="1"/>
    <x v="1"/>
    <x v="60"/>
    <n v="68686"/>
    <n v="87567"/>
    <n v="604"/>
    <n v="4762347"/>
  </r>
  <r>
    <x v="1"/>
    <x v="1"/>
    <x v="1"/>
    <n v="77459"/>
    <n v="88267"/>
    <n v="646"/>
    <n v="5537468"/>
  </r>
  <r>
    <x v="1"/>
    <x v="1"/>
    <x v="2"/>
    <n v="86319"/>
    <n v="77698"/>
    <n v="661"/>
    <n v="5039350"/>
  </r>
  <r>
    <x v="1"/>
    <x v="1"/>
    <x v="61"/>
    <n v="105350"/>
    <n v="85738"/>
    <n v="747"/>
    <n v="5432777"/>
  </r>
  <r>
    <x v="1"/>
    <x v="1"/>
    <x v="62"/>
    <n v="15614"/>
    <n v="11291"/>
    <n v="108"/>
    <n v="789039"/>
  </r>
  <r>
    <x v="1"/>
    <x v="2"/>
    <x v="3"/>
    <n v="98565"/>
    <n v="82009"/>
    <n v="599"/>
    <n v="4862291"/>
  </r>
  <r>
    <x v="1"/>
    <x v="2"/>
    <x v="4"/>
    <n v="148024"/>
    <n v="121278"/>
    <n v="849"/>
    <n v="5598594"/>
  </r>
  <r>
    <x v="1"/>
    <x v="2"/>
    <x v="5"/>
    <n v="240065"/>
    <n v="140265"/>
    <n v="1148"/>
    <n v="6564079"/>
  </r>
  <r>
    <x v="1"/>
    <x v="2"/>
    <x v="6"/>
    <n v="372296"/>
    <n v="193457"/>
    <n v="1796"/>
    <n v="7634266"/>
  </r>
  <r>
    <x v="1"/>
    <x v="2"/>
    <x v="7"/>
    <n v="249710"/>
    <n v="150923"/>
    <n v="1374"/>
    <n v="3996354"/>
  </r>
  <r>
    <x v="1"/>
    <x v="3"/>
    <x v="8"/>
    <n v="263415"/>
    <n v="154622"/>
    <n v="1695"/>
    <n v="3747768"/>
  </r>
  <r>
    <x v="1"/>
    <x v="3"/>
    <x v="9"/>
    <n v="871385"/>
    <n v="451251"/>
    <n v="4650"/>
    <n v="10268571"/>
  </r>
  <r>
    <x v="1"/>
    <x v="3"/>
    <x v="10"/>
    <n v="1427394"/>
    <n v="726816"/>
    <n v="7868"/>
    <n v="12028596"/>
  </r>
  <r>
    <x v="1"/>
    <x v="3"/>
    <x v="11"/>
    <n v="2169053"/>
    <n v="1272981"/>
    <n v="15137"/>
    <n v="13785068"/>
  </r>
  <r>
    <x v="1"/>
    <x v="3"/>
    <x v="12"/>
    <n v="2205232"/>
    <n v="1595080"/>
    <n v="19529"/>
    <n v="12280548"/>
  </r>
  <r>
    <x v="1"/>
    <x v="4"/>
    <x v="13"/>
    <n v="392576"/>
    <n v="308688"/>
    <n v="3685"/>
    <n v="2168401"/>
  </r>
  <r>
    <x v="1"/>
    <x v="4"/>
    <x v="14"/>
    <n v="2746319"/>
    <n v="2329749"/>
    <n v="26875"/>
    <n v="14645609"/>
  </r>
  <r>
    <x v="1"/>
    <x v="4"/>
    <x v="15"/>
    <n v="2387151"/>
    <n v="2477533"/>
    <n v="27920"/>
    <n v="14225185"/>
  </r>
  <r>
    <x v="1"/>
    <x v="4"/>
    <x v="16"/>
    <n v="1845729"/>
    <n v="2629616"/>
    <n v="28980"/>
    <n v="15089166"/>
  </r>
  <r>
    <x v="1"/>
    <x v="4"/>
    <x v="17"/>
    <n v="1364633"/>
    <n v="2028125"/>
    <n v="26699"/>
    <n v="15518753"/>
  </r>
  <r>
    <x v="1"/>
    <x v="4"/>
    <x v="18"/>
    <n v="280279"/>
    <n v="492789"/>
    <n v="5913"/>
    <n v="4061960"/>
  </r>
  <r>
    <x v="1"/>
    <x v="5"/>
    <x v="19"/>
    <n v="634562"/>
    <n v="1037146"/>
    <n v="14874"/>
    <n v="11201176"/>
  </r>
  <r>
    <x v="1"/>
    <x v="5"/>
    <x v="20"/>
    <n v="630631"/>
    <n v="1059078"/>
    <n v="23622"/>
    <n v="14850437"/>
  </r>
  <r>
    <x v="1"/>
    <x v="5"/>
    <x v="21"/>
    <n v="442331"/>
    <n v="722528"/>
    <n v="16334"/>
    <n v="14394178"/>
  </r>
  <r>
    <x v="1"/>
    <x v="5"/>
    <x v="22"/>
    <n v="351058"/>
    <n v="485158"/>
    <n v="9042"/>
    <n v="14058441"/>
  </r>
  <r>
    <x v="1"/>
    <x v="5"/>
    <x v="23"/>
    <n v="178303"/>
    <n v="238181"/>
    <n v="3706"/>
    <n v="7723430"/>
  </r>
  <r>
    <x v="1"/>
    <x v="6"/>
    <x v="24"/>
    <n v="133995"/>
    <n v="168821"/>
    <n v="2544"/>
    <n v="6217009"/>
  </r>
  <r>
    <x v="1"/>
    <x v="6"/>
    <x v="25"/>
    <n v="291499"/>
    <n v="316864"/>
    <n v="6039"/>
    <n v="13810901"/>
  </r>
  <r>
    <x v="1"/>
    <x v="6"/>
    <x v="26"/>
    <n v="269016"/>
    <n v="294717"/>
    <n v="5568"/>
    <n v="13776186"/>
  </r>
  <r>
    <x v="1"/>
    <x v="6"/>
    <x v="27"/>
    <n v="266215"/>
    <n v="273254"/>
    <n v="6944"/>
    <n v="13689912"/>
  </r>
  <r>
    <x v="1"/>
    <x v="6"/>
    <x v="28"/>
    <n v="283248"/>
    <n v="277560"/>
    <n v="3799"/>
    <n v="13917199"/>
  </r>
  <r>
    <x v="1"/>
    <x v="7"/>
    <x v="29"/>
    <n v="278819"/>
    <n v="279040"/>
    <n v="3509"/>
    <n v="14182812"/>
  </r>
  <r>
    <x v="1"/>
    <x v="7"/>
    <x v="30"/>
    <n v="258407"/>
    <n v="276368"/>
    <n v="3361"/>
    <n v="13473845"/>
  </r>
  <r>
    <x v="1"/>
    <x v="7"/>
    <x v="31"/>
    <n v="231582"/>
    <n v="260538"/>
    <n v="3146"/>
    <n v="12593187"/>
  </r>
  <r>
    <x v="1"/>
    <x v="7"/>
    <x v="32"/>
    <n v="270502"/>
    <n v="252131"/>
    <n v="3461"/>
    <n v="12631413"/>
  </r>
  <r>
    <x v="1"/>
    <x v="7"/>
    <x v="33"/>
    <n v="116695"/>
    <n v="105195"/>
    <n v="1194"/>
    <n v="5072182"/>
  </r>
  <r>
    <x v="1"/>
    <x v="8"/>
    <x v="35"/>
    <n v="176873"/>
    <n v="144265"/>
    <n v="1513"/>
    <n v="7531823"/>
  </r>
  <r>
    <x v="1"/>
    <x v="8"/>
    <x v="36"/>
    <n v="244551"/>
    <n v="265543"/>
    <n v="2121"/>
    <n v="12416338"/>
  </r>
  <r>
    <x v="1"/>
    <x v="8"/>
    <x v="37"/>
    <n v="214849"/>
    <n v="268233"/>
    <n v="2181"/>
    <n v="11048219"/>
  </r>
  <r>
    <x v="1"/>
    <x v="8"/>
    <x v="38"/>
    <n v="204228"/>
    <n v="230424"/>
    <n v="2080"/>
    <n v="11791936"/>
  </r>
  <r>
    <x v="1"/>
    <x v="8"/>
    <x v="39"/>
    <n v="114255"/>
    <n v="140750"/>
    <n v="1423"/>
    <n v="7582138"/>
  </r>
  <r>
    <x v="1"/>
    <x v="9"/>
    <x v="40"/>
    <n v="47107"/>
    <n v="51398"/>
    <n v="475"/>
    <n v="3253069"/>
  </r>
  <r>
    <x v="1"/>
    <x v="9"/>
    <x v="41"/>
    <n v="139667"/>
    <n v="177360"/>
    <n v="1774"/>
    <n v="9766368"/>
  </r>
  <r>
    <x v="1"/>
    <x v="9"/>
    <x v="42"/>
    <n v="114489"/>
    <n v="147837"/>
    <n v="1535"/>
    <n v="8722154"/>
  </r>
  <r>
    <x v="1"/>
    <x v="9"/>
    <x v="43"/>
    <n v="108122"/>
    <n v="128839"/>
    <n v="2145"/>
    <n v="8839986"/>
  </r>
  <r>
    <x v="1"/>
    <x v="9"/>
    <x v="44"/>
    <n v="97818"/>
    <n v="107209"/>
    <n v="3918"/>
    <n v="9712876"/>
  </r>
  <r>
    <x v="1"/>
    <x v="9"/>
    <x v="63"/>
    <n v="12907"/>
    <n v="13152"/>
    <n v="251"/>
    <n v="1320620"/>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1925599"/>
    <n v="35304"/>
    <n v="34660"/>
    <n v="560"/>
    <n v="149691"/>
    <n v="0.08"/>
    <n v="1.59"/>
  </r>
  <r>
    <x v="1"/>
    <n v="2017079"/>
    <n v="52089"/>
    <n v="51136"/>
    <n v="659"/>
    <n v="336271"/>
    <n v="0.17"/>
    <n v="1.27"/>
  </r>
  <r>
    <x v="2"/>
    <n v="1982465"/>
    <n v="126050"/>
    <n v="124153"/>
    <n v="1399"/>
    <n v="746774"/>
    <n v="0.4"/>
    <n v="1.1100000000000001"/>
  </r>
  <r>
    <x v="3"/>
    <n v="5322180"/>
    <n v="658611"/>
    <n v="646777"/>
    <n v="8550"/>
    <n v="3838369"/>
    <n v="0.73"/>
    <n v="1.3"/>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n v="397000"/>
    <n v="7651"/>
    <n v="129"/>
    <n v="7518"/>
    <n v="598033"/>
    <n v="294001"/>
    <n v="200157"/>
    <n v="1.93"/>
    <n v="98.26"/>
    <n v="1.69"/>
    <n v="74.06"/>
    <n v="50.42"/>
  </r>
  <r>
    <x v="1"/>
    <n v="52221000"/>
    <n v="2066450"/>
    <n v="14373"/>
    <n v="2047722"/>
    <n v="29518787"/>
    <n v="32976969"/>
    <n v="20375181"/>
    <n v="3.96"/>
    <n v="99.09"/>
    <n v="0.7"/>
    <n v="63.15"/>
    <n v="39.020000000000003"/>
  </r>
  <r>
    <x v="2"/>
    <n v="1504000"/>
    <n v="55155"/>
    <n v="280"/>
    <n v="54774"/>
    <n v="1185436"/>
    <n v="771875"/>
    <n v="534486"/>
    <n v="3.67"/>
    <n v="99.31"/>
    <n v="0.51"/>
    <n v="51.32"/>
    <n v="35.54"/>
  </r>
  <r>
    <x v="3"/>
    <n v="34293000"/>
    <n v="610645"/>
    <n v="5997"/>
    <n v="600974"/>
    <n v="24712042"/>
    <n v="20172463"/>
    <n v="8068795"/>
    <n v="1.78"/>
    <n v="98.42"/>
    <n v="0.98"/>
    <n v="58.82"/>
    <n v="23.53"/>
  </r>
  <r>
    <x v="4"/>
    <n v="119520000"/>
    <n v="726098"/>
    <n v="9661"/>
    <n v="716390"/>
    <n v="50531824"/>
    <n v="49874828"/>
    <n v="18346781"/>
    <n v="0.61"/>
    <n v="98.66"/>
    <n v="1.33"/>
    <n v="41.73"/>
    <n v="15.35"/>
  </r>
  <r>
    <x v="5"/>
    <n v="1179000"/>
    <n v="65351"/>
    <n v="820"/>
    <n v="64495"/>
    <n v="792851"/>
    <n v="926035"/>
    <n v="546981"/>
    <n v="5.54"/>
    <n v="98.69"/>
    <n v="1.25"/>
    <n v="78.540000000000006"/>
    <n v="46.39"/>
  </r>
  <r>
    <x v="6"/>
    <n v="28724000"/>
    <n v="1006052"/>
    <n v="13577"/>
    <n v="992159"/>
    <n v="13709510"/>
    <n v="14851682"/>
    <n v="7343273"/>
    <n v="3.5"/>
    <n v="98.62"/>
    <n v="1.35"/>
    <n v="51.7"/>
    <n v="25.56"/>
  </r>
  <r>
    <x v="7"/>
    <n v="19814000"/>
    <n v="1439870"/>
    <n v="25091"/>
    <n v="1414431"/>
    <n v="29427753"/>
    <n v="13055636"/>
    <n v="7425404"/>
    <n v="7.27"/>
    <n v="98.23"/>
    <n v="1.74"/>
    <n v="65.89"/>
    <n v="37.479999999999997"/>
  </r>
  <r>
    <x v="8"/>
    <n v="959000"/>
    <n v="10681"/>
    <n v="4"/>
    <n v="10644"/>
    <n v="72410"/>
    <n v="660753"/>
    <n v="370255"/>
    <n v="1.1100000000000001"/>
    <n v="99.65"/>
    <n v="0.04"/>
    <n v="68.900000000000006"/>
    <n v="38.61"/>
  </r>
  <r>
    <x v="9"/>
    <n v="1540000"/>
    <n v="178108"/>
    <n v="3364"/>
    <n v="174392"/>
    <n v="1468399"/>
    <n v="1262568"/>
    <n v="911114"/>
    <n v="11.57"/>
    <n v="97.91"/>
    <n v="1.89"/>
    <n v="81.98"/>
    <n v="59.16"/>
  </r>
  <r>
    <x v="10"/>
    <n v="67936000"/>
    <n v="826577"/>
    <n v="10089"/>
    <n v="816283"/>
    <n v="30928063"/>
    <n v="44735217"/>
    <n v="25972387"/>
    <n v="1.22"/>
    <n v="98.75"/>
    <n v="1.22"/>
    <n v="65.849999999999994"/>
    <n v="38.229999999999997"/>
  </r>
  <r>
    <x v="11"/>
    <n v="7300000"/>
    <n v="224106"/>
    <n v="3738"/>
    <n v="218410"/>
    <n v="3685011"/>
    <n v="5713695"/>
    <n v="3443823"/>
    <n v="3.07"/>
    <n v="97.46"/>
    <n v="1.67"/>
    <n v="78.27"/>
    <n v="47.18"/>
  </r>
  <r>
    <x v="12"/>
    <n v="28672000"/>
    <n v="771252"/>
    <n v="10049"/>
    <n v="761068"/>
    <n v="13032504"/>
    <n v="17772376"/>
    <n v="8115463"/>
    <n v="2.69"/>
    <n v="98.68"/>
    <n v="1.3"/>
    <n v="61.99"/>
    <n v="28.3"/>
  </r>
  <r>
    <x v="13"/>
    <n v="37403000"/>
    <n v="348764"/>
    <n v="5138"/>
    <n v="343518"/>
    <n v="15985878"/>
    <n v="14986646"/>
    <n v="5585648"/>
    <n v="0.93"/>
    <n v="98.5"/>
    <n v="1.47"/>
    <n v="40.07"/>
    <n v="14.93"/>
  </r>
  <r>
    <x v="14"/>
    <n v="13203000"/>
    <n v="332249"/>
    <n v="4432"/>
    <n v="326915"/>
    <n v="16202346"/>
    <n v="9511073"/>
    <n v="5149471"/>
    <n v="2.52"/>
    <n v="98.39"/>
    <n v="1.33"/>
    <n v="72.040000000000006"/>
    <n v="39"/>
  </r>
  <r>
    <x v="15"/>
    <n v="65798000"/>
    <n v="2988333"/>
    <n v="38082"/>
    <n v="2941578"/>
    <n v="50873103"/>
    <n v="42497761"/>
    <n v="22858384"/>
    <n v="4.54"/>
    <n v="98.44"/>
    <n v="1.27"/>
    <n v="64.59"/>
    <n v="34.74"/>
  </r>
  <r>
    <x v="16"/>
    <n v="35125000"/>
    <n v="4968657"/>
    <n v="31681"/>
    <n v="4857181"/>
    <n v="37886378"/>
    <n v="25306499"/>
    <n v="13658343"/>
    <n v="14.15"/>
    <n v="97.76"/>
    <n v="0.64"/>
    <n v="72.05"/>
    <n v="38.880000000000003"/>
  </r>
  <r>
    <x v="17"/>
    <n v="293000"/>
    <n v="20962"/>
    <n v="208"/>
    <n v="20687"/>
    <n v="555568"/>
    <n v="208798"/>
    <n v="152280"/>
    <n v="7.15"/>
    <n v="98.69"/>
    <n v="0.99"/>
    <n v="71.260000000000005"/>
    <n v="51.97"/>
  </r>
  <r>
    <x v="18"/>
    <n v="68000"/>
    <n v="10365"/>
    <n v="51"/>
    <n v="10270"/>
    <n v="263541"/>
    <n v="55129"/>
    <n v="45951"/>
    <n v="15.24"/>
    <n v="99.08"/>
    <n v="0.49"/>
    <n v="81.069999999999993"/>
    <n v="67.569999999999993"/>
  </r>
  <r>
    <x v="19"/>
    <n v="122153000"/>
    <n v="6611078"/>
    <n v="140216"/>
    <n v="6450585"/>
    <n v="62667211"/>
    <n v="67198794"/>
    <n v="30975692"/>
    <n v="5.41"/>
    <n v="97.57"/>
    <n v="2.12"/>
    <n v="55.01"/>
    <n v="25.36"/>
  </r>
  <r>
    <x v="20"/>
    <n v="3224000"/>
    <n v="83627"/>
    <n v="1450"/>
    <n v="81746"/>
    <n v="1151665"/>
    <n v="1103275"/>
    <n v="641819"/>
    <n v="2.59"/>
    <n v="97.75"/>
    <n v="1.73"/>
    <n v="34.22"/>
    <n v="19.91"/>
  </r>
  <r>
    <x v="21"/>
    <n v="3103000"/>
    <n v="123731"/>
    <n v="1921"/>
    <n v="121102"/>
    <n v="1367673"/>
    <n v="1249436"/>
    <n v="719413"/>
    <n v="3.99"/>
    <n v="97.88"/>
    <n v="1.55"/>
    <n v="40.270000000000003"/>
    <n v="23.18"/>
  </r>
  <r>
    <x v="22"/>
    <n v="82232000"/>
    <n v="792854"/>
    <n v="10524"/>
    <n v="782215"/>
    <n v="20294225"/>
    <n v="49911938"/>
    <n v="20838045"/>
    <n v="0.96"/>
    <n v="98.66"/>
    <n v="1.33"/>
    <n v="60.7"/>
    <n v="25.34"/>
  </r>
  <r>
    <x v="23"/>
    <n v="1192000"/>
    <n v="121359"/>
    <n v="432"/>
    <n v="114612"/>
    <n v="1298444"/>
    <n v="711597"/>
    <n v="512029"/>
    <n v="10.18"/>
    <n v="94.44"/>
    <n v="0.36"/>
    <n v="59.7"/>
    <n v="42.96"/>
  </r>
  <r>
    <x v="24"/>
    <n v="2150000"/>
    <n v="31842"/>
    <n v="685"/>
    <n v="29904"/>
    <n v="395416"/>
    <n v="709553"/>
    <n v="490663"/>
    <n v="1.48"/>
    <n v="93.91"/>
    <n v="2.15"/>
    <n v="33"/>
    <n v="22.82"/>
  </r>
  <r>
    <x v="25"/>
    <n v="43671000"/>
    <n v="1041457"/>
    <n v="8386"/>
    <n v="1029147"/>
    <n v="21994343"/>
    <n v="25736641"/>
    <n v="11560912"/>
    <n v="2.38"/>
    <n v="98.82"/>
    <n v="0.81"/>
    <n v="58.93"/>
    <n v="26.47"/>
  </r>
  <r>
    <x v="26"/>
    <n v="29859000"/>
    <n v="602401"/>
    <n v="16559"/>
    <n v="585591"/>
    <n v="15429415"/>
    <n v="15942714"/>
    <n v="6238973"/>
    <n v="2.02"/>
    <n v="97.21"/>
    <n v="2.75"/>
    <n v="53.39"/>
    <n v="20.89"/>
  </r>
  <r>
    <x v="27"/>
    <n v="1504000"/>
    <n v="128013"/>
    <n v="1857"/>
    <n v="125726"/>
    <n v="1919060"/>
    <n v="733922"/>
    <n v="404355"/>
    <n v="8.51"/>
    <n v="98.21"/>
    <n v="1.45"/>
    <n v="48.8"/>
    <n v="26.89"/>
  </r>
  <r>
    <x v="28"/>
    <n v="77264000"/>
    <n v="954429"/>
    <n v="8954"/>
    <n v="945443"/>
    <n v="14807752"/>
    <n v="42544909"/>
    <n v="20097635"/>
    <n v="1.24"/>
    <n v="99.06"/>
    <n v="0.94"/>
    <n v="55.06"/>
    <n v="26.01"/>
  </r>
  <r>
    <x v="29"/>
    <n v="664000"/>
    <n v="31979"/>
    <n v="396"/>
    <n v="31063"/>
    <n v="261343"/>
    <n v="521763"/>
    <n v="451509"/>
    <n v="4.82"/>
    <n v="97.14"/>
    <n v="1.24"/>
    <n v="78.58"/>
    <n v="68"/>
  </r>
  <r>
    <x v="30"/>
    <n v="37220000"/>
    <n v="671463"/>
    <n v="3956"/>
    <n v="663498"/>
    <n v="27569831"/>
    <n v="22498559"/>
    <n v="9772398"/>
    <n v="1.8"/>
    <n v="98.81"/>
    <n v="0.59"/>
    <n v="60.45"/>
    <n v="26.26"/>
  </r>
  <r>
    <x v="31"/>
    <n v="75695000"/>
    <n v="2702623"/>
    <n v="36116"/>
    <n v="2655015"/>
    <n v="51159242"/>
    <n v="41279432"/>
    <n v="17619141"/>
    <n v="3.57"/>
    <n v="98.24"/>
    <n v="1.34"/>
    <n v="54.53"/>
    <n v="23.28"/>
  </r>
  <r>
    <x v="32"/>
    <n v="3992000"/>
    <n v="84468"/>
    <n v="813"/>
    <n v="83466"/>
    <n v="1983127"/>
    <n v="2508477"/>
    <n v="1621329"/>
    <n v="2.12"/>
    <n v="98.81"/>
    <n v="0.96"/>
    <n v="62.84"/>
    <n v="40.61"/>
  </r>
  <r>
    <x v="33"/>
    <n v="224979000"/>
    <n v="1710158"/>
    <n v="22900"/>
    <n v="1687151"/>
    <n v="83635222"/>
    <n v="98178865"/>
    <n v="32681895"/>
    <n v="0.76"/>
    <n v="98.65"/>
    <n v="1.34"/>
    <n v="43.64"/>
    <n v="14.53"/>
  </r>
  <r>
    <x v="34"/>
    <n v="11141000"/>
    <n v="343896"/>
    <n v="7400"/>
    <n v="330195"/>
    <n v="7781148"/>
    <n v="7478017"/>
    <n v="3898342"/>
    <n v="3.09"/>
    <n v="96.02"/>
    <n v="2.15"/>
    <n v="67.12"/>
    <n v="34.99"/>
  </r>
  <r>
    <x v="35"/>
    <n v="96906000"/>
    <n v="1592908"/>
    <n v="19141"/>
    <n v="1565471"/>
    <n v="19228303"/>
    <n v="56192166"/>
    <n v="21559747"/>
    <n v="1.64"/>
    <n v="98.28"/>
    <n v="1.2"/>
    <n v="57.99"/>
    <n v="22.25"/>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x v="0"/>
    <n v="3"/>
    <n v="10640"/>
  </r>
  <r>
    <x v="1"/>
    <x v="1"/>
    <n v="2873"/>
    <n v="1887005"/>
  </r>
  <r>
    <x v="2"/>
    <x v="2"/>
    <n v="66"/>
    <n v="23647"/>
  </r>
  <r>
    <x v="3"/>
    <x v="3"/>
    <n v="2056"/>
    <n v="849889"/>
  </r>
  <r>
    <x v="4"/>
    <x v="4"/>
    <n v="40"/>
    <n v="2144970"/>
  </r>
  <r>
    <x v="5"/>
    <x v="5"/>
    <n v="28"/>
    <n v="21641"/>
  </r>
  <r>
    <x v="6"/>
    <x v="6"/>
    <n v="205"/>
    <n v="604260"/>
  </r>
  <r>
    <x v="7"/>
    <x v="7"/>
    <n v="267"/>
    <n v="269146"/>
  </r>
  <r>
    <x v="8"/>
    <x v="8"/>
    <n v="0"/>
    <n v="14244"/>
  </r>
  <r>
    <x v="9"/>
    <x v="9"/>
    <n v="222"/>
    <n v="46494"/>
  </r>
  <r>
    <x v="10"/>
    <x v="10"/>
    <n v="159"/>
    <n v="1660382"/>
  </r>
  <r>
    <x v="11"/>
    <x v="11"/>
    <n v="1537"/>
    <n v="234011"/>
  </r>
  <r>
    <x v="12"/>
    <x v="12"/>
    <n v="95"/>
    <n v="368141"/>
  </r>
  <r>
    <x v="13"/>
    <x v="13"/>
    <n v="137"/>
    <n v="428313"/>
  </r>
  <r>
    <x v="14"/>
    <x v="14"/>
    <n v="611"/>
    <n v="414843"/>
  </r>
  <r>
    <x v="15"/>
    <x v="15"/>
    <n v="2347"/>
    <n v="1373861"/>
  </r>
  <r>
    <x v="16"/>
    <x v="16"/>
    <n v="53326"/>
    <n v="792534"/>
  </r>
  <r>
    <x v="17"/>
    <x v="17"/>
    <n v="58"/>
    <n v="1532"/>
  </r>
  <r>
    <x v="18"/>
    <x v="18"/>
    <n v="0"/>
    <n v="796"/>
  </r>
  <r>
    <x v="19"/>
    <x v="19"/>
    <n v="8117"/>
    <n v="1282938"/>
  </r>
  <r>
    <x v="20"/>
    <x v="20"/>
    <n v="256"/>
    <n v="41927"/>
  </r>
  <r>
    <x v="21"/>
    <x v="21"/>
    <n v="439"/>
    <n v="71276"/>
  </r>
  <r>
    <x v="22"/>
    <x v="22"/>
    <n v="105"/>
    <n v="2034460"/>
  </r>
  <r>
    <x v="23"/>
    <x v="23"/>
    <n v="4098"/>
    <n v="11262"/>
  </r>
  <r>
    <x v="24"/>
    <x v="24"/>
    <n v="130"/>
    <n v="23628"/>
  </r>
  <r>
    <x v="25"/>
    <x v="25"/>
    <n v="3046"/>
    <n v="917236"/>
  </r>
  <r>
    <x v="26"/>
    <x v="26"/>
    <n v="192"/>
    <n v="223256"/>
  </r>
  <r>
    <x v="27"/>
    <x v="27"/>
    <n v="278"/>
    <n v="20073"/>
  </r>
  <r>
    <x v="28"/>
    <x v="28"/>
    <n v="27"/>
    <n v="864947"/>
  </r>
  <r>
    <x v="29"/>
    <x v="29"/>
    <n v="79"/>
    <n v="14044"/>
  </r>
  <r>
    <x v="30"/>
    <x v="30"/>
    <n v="1189"/>
    <n v="961422"/>
  </r>
  <r>
    <x v="31"/>
    <x v="31"/>
    <n v="7407"/>
    <n v="1578082"/>
  </r>
  <r>
    <x v="32"/>
    <x v="32"/>
    <n v="87"/>
    <n v="74642"/>
  </r>
  <r>
    <x v="33"/>
    <x v="33"/>
    <n v="63"/>
    <n v="3130828"/>
  </r>
  <r>
    <x v="34"/>
    <x v="34"/>
    <n v="75"/>
    <n v="258381"/>
  </r>
  <r>
    <x v="35"/>
    <x v="35"/>
    <n v="6453"/>
    <n v="18716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719985-947A-4277-9644-A6A3CE851D63}" name="PivotTable2" cacheId="4" applyNumberFormats="0" applyBorderFormats="0" applyFontFormats="0" applyPatternFormats="0" applyAlignmentFormats="0" applyWidthHeightFormats="1" dataCaption="Values" updatedVersion="7" minRefreshableVersion="3" useAutoFormatting="1" rowGrandTotals="0" colGrandTotals="0" itemPrintTitles="1" createdVersion="8" indent="0" compact="0" compactData="0" multipleFieldFilters="0" chartFormat="15">
  <location ref="A4:E5" firstHeaderRow="0" firstDataRow="1" firstDataCol="1" rowPageCount="1" colPageCount="1"/>
  <pivotFields count="7">
    <pivotField axis="axisPage" compact="0" outline="0" showAll="0">
      <items count="3">
        <item x="0"/>
        <item x="1"/>
        <item t="default"/>
      </items>
    </pivotField>
    <pivotField compact="0" outline="0" showAll="0">
      <items count="13">
        <item x="0"/>
        <item x="1"/>
        <item x="2"/>
        <item x="3"/>
        <item x="4"/>
        <item x="5"/>
        <item x="6"/>
        <item x="7"/>
        <item x="8"/>
        <item x="9"/>
        <item x="10"/>
        <item x="11"/>
        <item t="default"/>
      </items>
    </pivotField>
    <pivotField axis="axisRow" compact="0" outline="0" showAll="0">
      <items count="65">
        <item h="1" x="55"/>
        <item h="1" x="56"/>
        <item h="1" x="57"/>
        <item h="1" x="58"/>
        <item h="1" x="0"/>
        <item h="1" x="59"/>
        <item h="1" x="60"/>
        <item h="1" x="1"/>
        <item h="1" x="2"/>
        <item h="1" x="61"/>
        <item h="1" x="62"/>
        <item h="1" x="3"/>
        <item h="1" x="4"/>
        <item h="1" x="5"/>
        <item h="1" x="6"/>
        <item h="1" x="7"/>
        <item h="1" x="8"/>
        <item h="1" x="9"/>
        <item h="1" x="10"/>
        <item h="1" x="11"/>
        <item h="1" x="12"/>
        <item h="1" x="13"/>
        <item h="1" x="14"/>
        <item h="1" x="15"/>
        <item h="1" x="16"/>
        <item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63"/>
        <item h="1" x="45"/>
        <item h="1" x="46"/>
        <item h="1" x="47"/>
        <item h="1" x="48"/>
        <item h="1" x="49"/>
        <item h="1" x="50"/>
        <item h="1" x="51"/>
        <item h="1" x="52"/>
        <item h="1" x="53"/>
        <item h="1" x="54"/>
        <item t="default"/>
      </items>
    </pivotField>
    <pivotField dataField="1" compact="0" outline="0" showAll="0"/>
    <pivotField dataField="1" compact="0" outline="0" showAll="0"/>
    <pivotField dataField="1" compact="0" outline="0" showAll="0"/>
    <pivotField dataField="1" compact="0" outline="0" showAll="0"/>
  </pivotFields>
  <rowFields count="1">
    <field x="2"/>
  </rowFields>
  <rowItems count="1">
    <i>
      <x v="25"/>
    </i>
  </rowItems>
  <colFields count="1">
    <field x="-2"/>
  </colFields>
  <colItems count="4">
    <i>
      <x/>
    </i>
    <i i="1">
      <x v="1"/>
    </i>
    <i i="2">
      <x v="2"/>
    </i>
    <i i="3">
      <x v="3"/>
    </i>
  </colItems>
  <pageFields count="1">
    <pageField fld="0" item="1" hier="-1"/>
  </pageFields>
  <dataFields count="4">
    <dataField name="Confirmed " fld="3" baseField="2" baseItem="0"/>
    <dataField name="Recovered " fld="4" baseField="2" baseItem="0"/>
    <dataField name="Deaths " fld="5" baseField="2" baseItem="0"/>
    <dataField name="Tested " fld="6" baseField="2" baseItem="37"/>
  </dataFields>
  <chartFormats count="1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3"/>
          </reference>
        </references>
      </pivotArea>
    </chartFormat>
    <chartFormat chart="12"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1"/>
          </reference>
        </references>
      </pivotArea>
    </chartFormat>
    <chartFormat chart="12" format="10" series="1">
      <pivotArea type="data" outline="0" fieldPosition="0">
        <references count="1">
          <reference field="4294967294" count="1" selected="0">
            <x v="2"/>
          </reference>
        </references>
      </pivotArea>
    </chartFormat>
    <chartFormat chart="12" format="11" series="1">
      <pivotArea type="data" outline="0" fieldPosition="0">
        <references count="1">
          <reference field="4294967294" count="1" selected="0">
            <x v="3"/>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 chart="13" format="6" series="1">
      <pivotArea type="data" outline="0" fieldPosition="0">
        <references count="1">
          <reference field="4294967294" count="1" selected="0">
            <x v="2"/>
          </reference>
        </references>
      </pivotArea>
    </chartFormat>
    <chartFormat chart="13" format="7" series="1">
      <pivotArea type="data" outline="0" fieldPosition="0">
        <references count="1">
          <reference field="4294967294" count="1" selected="0">
            <x v="3"/>
          </reference>
        </references>
      </pivotArea>
    </chartFormat>
    <chartFormat chart="14" format="12" series="1">
      <pivotArea type="data" outline="0" fieldPosition="0">
        <references count="1">
          <reference field="4294967294" count="1" selected="0">
            <x v="0"/>
          </reference>
        </references>
      </pivotArea>
    </chartFormat>
    <chartFormat chart="14" format="13" series="1">
      <pivotArea type="data" outline="0" fieldPosition="0">
        <references count="1">
          <reference field="4294967294" count="1" selected="0">
            <x v="1"/>
          </reference>
        </references>
      </pivotArea>
    </chartFormat>
    <chartFormat chart="14" format="14" series="1">
      <pivotArea type="data" outline="0" fieldPosition="0">
        <references count="1">
          <reference field="4294967294" count="1" selected="0">
            <x v="2"/>
          </reference>
        </references>
      </pivotArea>
    </chartFormat>
    <chartFormat chart="14" format="15"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8BB7173-A5DD-4249-95F1-D865EF65A705}" name="PivotTable4"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3">
  <location ref="A74:F76" firstHeaderRow="0" firstDataRow="1" firstDataCol="1"/>
  <pivotFields count="16">
    <pivotField axis="axisRow" showAll="0">
      <items count="37">
        <item h="1" x="0"/>
        <item h="1" x="1"/>
        <item h="1" x="2"/>
        <item h="1" x="3"/>
        <item h="1" x="4"/>
        <item h="1" x="5"/>
        <item h="1" x="6"/>
        <item h="1" x="8"/>
        <item h="1" x="7"/>
        <item h="1" x="9"/>
        <item h="1" x="10"/>
        <item h="1" x="12"/>
        <item h="1" x="11"/>
        <item h="1" x="14"/>
        <item h="1" x="13"/>
        <item h="1" x="15"/>
        <item h="1" x="16"/>
        <item h="1" x="17"/>
        <item h="1" x="18"/>
        <item h="1" x="22"/>
        <item h="1" x="19"/>
        <item h="1" x="21"/>
        <item x="20"/>
        <item h="1" x="23"/>
        <item h="1" x="24"/>
        <item h="1" x="25"/>
        <item h="1" x="27"/>
        <item h="1" x="26"/>
        <item h="1" x="28"/>
        <item h="1" x="29"/>
        <item h="1" x="31"/>
        <item h="1" x="30"/>
        <item h="1" x="32"/>
        <item h="1" x="33"/>
        <item h="1" x="34"/>
        <item h="1" x="35"/>
        <item t="default"/>
      </items>
    </pivotField>
    <pivotField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s>
  <rowFields count="1">
    <field x="0"/>
  </rowFields>
  <rowItems count="2">
    <i>
      <x v="22"/>
    </i>
    <i t="grand">
      <x/>
    </i>
  </rowItems>
  <colFields count="1">
    <field x="-2"/>
  </colFields>
  <colItems count="5">
    <i>
      <x/>
    </i>
    <i i="1">
      <x v="1"/>
    </i>
    <i i="2">
      <x v="2"/>
    </i>
    <i i="3">
      <x v="3"/>
    </i>
    <i i="4">
      <x v="4"/>
    </i>
  </colItems>
  <dataFields count="5">
    <dataField name="Population_Effected%" fld="11" subtotal="average" baseField="1" baseItem="0"/>
    <dataField name="Recovered_%" fld="12" subtotal="average" baseField="1" baseItem="0"/>
    <dataField name="Deceased_%" fld="13" subtotal="average" baseField="1" baseItem="0"/>
    <dataField name="Vaccinated_1_%" fld="14" subtotal="average" baseField="1" baseItem="0"/>
    <dataField name="Vaccinated_2_%" fld="15" subtotal="average" baseField="1" baseItem="0"/>
  </dataFields>
  <chartFormats count="25">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5" format="3" series="1">
      <pivotArea type="data" outline="0" fieldPosition="0">
        <references count="1">
          <reference field="4294967294" count="1" selected="0">
            <x v="3"/>
          </reference>
        </references>
      </pivotArea>
    </chartFormat>
    <chartFormat chart="5" format="4" series="1">
      <pivotArea type="data" outline="0" fieldPosition="0">
        <references count="1">
          <reference field="4294967294" count="1" selected="0">
            <x v="4"/>
          </reference>
        </references>
      </pivotArea>
    </chartFormat>
    <chartFormat chart="7" format="10" series="1">
      <pivotArea type="data" outline="0" fieldPosition="0">
        <references count="1">
          <reference field="4294967294" count="1" selected="0">
            <x v="0"/>
          </reference>
        </references>
      </pivotArea>
    </chartFormat>
    <chartFormat chart="7" format="11" series="1">
      <pivotArea type="data" outline="0" fieldPosition="0">
        <references count="1">
          <reference field="4294967294" count="1" selected="0">
            <x v="1"/>
          </reference>
        </references>
      </pivotArea>
    </chartFormat>
    <chartFormat chart="7" format="12" series="1">
      <pivotArea type="data" outline="0" fieldPosition="0">
        <references count="1">
          <reference field="4294967294" count="1" selected="0">
            <x v="2"/>
          </reference>
        </references>
      </pivotArea>
    </chartFormat>
    <chartFormat chart="7" format="13" series="1">
      <pivotArea type="data" outline="0" fieldPosition="0">
        <references count="1">
          <reference field="4294967294" count="1" selected="0">
            <x v="3"/>
          </reference>
        </references>
      </pivotArea>
    </chartFormat>
    <chartFormat chart="7" format="14" series="1">
      <pivotArea type="data" outline="0" fieldPosition="0">
        <references count="1">
          <reference field="4294967294" count="1" selected="0">
            <x v="4"/>
          </reference>
        </references>
      </pivotArea>
    </chartFormat>
    <chartFormat chart="9" format="20" series="1">
      <pivotArea type="data" outline="0" fieldPosition="0">
        <references count="1">
          <reference field="4294967294" count="1" selected="0">
            <x v="0"/>
          </reference>
        </references>
      </pivotArea>
    </chartFormat>
    <chartFormat chart="9" format="21" series="1">
      <pivotArea type="data" outline="0" fieldPosition="0">
        <references count="1">
          <reference field="4294967294" count="1" selected="0">
            <x v="1"/>
          </reference>
        </references>
      </pivotArea>
    </chartFormat>
    <chartFormat chart="9" format="22" series="1">
      <pivotArea type="data" outline="0" fieldPosition="0">
        <references count="1">
          <reference field="4294967294" count="1" selected="0">
            <x v="2"/>
          </reference>
        </references>
      </pivotArea>
    </chartFormat>
    <chartFormat chart="9" format="23" series="1">
      <pivotArea type="data" outline="0" fieldPosition="0">
        <references count="1">
          <reference field="4294967294" count="1" selected="0">
            <x v="3"/>
          </reference>
        </references>
      </pivotArea>
    </chartFormat>
    <chartFormat chart="9" format="24" series="1">
      <pivotArea type="data" outline="0" fieldPosition="0">
        <references count="1">
          <reference field="4294967294" count="1" selected="0">
            <x v="4"/>
          </reference>
        </references>
      </pivotArea>
    </chartFormat>
    <chartFormat chart="11" format="25" series="1">
      <pivotArea type="data" outline="0" fieldPosition="0">
        <references count="1">
          <reference field="4294967294" count="1" selected="0">
            <x v="0"/>
          </reference>
        </references>
      </pivotArea>
    </chartFormat>
    <chartFormat chart="11" format="26" series="1">
      <pivotArea type="data" outline="0" fieldPosition="0">
        <references count="1">
          <reference field="4294967294" count="1" selected="0">
            <x v="1"/>
          </reference>
        </references>
      </pivotArea>
    </chartFormat>
    <chartFormat chart="11" format="27" series="1">
      <pivotArea type="data" outline="0" fieldPosition="0">
        <references count="1">
          <reference field="4294967294" count="1" selected="0">
            <x v="2"/>
          </reference>
        </references>
      </pivotArea>
    </chartFormat>
    <chartFormat chart="11" format="28" series="1">
      <pivotArea type="data" outline="0" fieldPosition="0">
        <references count="1">
          <reference field="4294967294" count="1" selected="0">
            <x v="3"/>
          </reference>
        </references>
      </pivotArea>
    </chartFormat>
    <chartFormat chart="11" format="29" series="1">
      <pivotArea type="data" outline="0" fieldPosition="0">
        <references count="1">
          <reference field="4294967294" count="1" selected="0">
            <x v="4"/>
          </reference>
        </references>
      </pivotArea>
    </chartFormat>
    <chartFormat chart="12" format="30" series="1">
      <pivotArea type="data" outline="0" fieldPosition="0">
        <references count="1">
          <reference field="4294967294" count="1" selected="0">
            <x v="0"/>
          </reference>
        </references>
      </pivotArea>
    </chartFormat>
    <chartFormat chart="12" format="31" series="1">
      <pivotArea type="data" outline="0" fieldPosition="0">
        <references count="1">
          <reference field="4294967294" count="1" selected="0">
            <x v="1"/>
          </reference>
        </references>
      </pivotArea>
    </chartFormat>
    <chartFormat chart="12" format="32" series="1">
      <pivotArea type="data" outline="0" fieldPosition="0">
        <references count="1">
          <reference field="4294967294" count="1" selected="0">
            <x v="2"/>
          </reference>
        </references>
      </pivotArea>
    </chartFormat>
    <chartFormat chart="12" format="33" series="1">
      <pivotArea type="data" outline="0" fieldPosition="0">
        <references count="1">
          <reference field="4294967294" count="1" selected="0">
            <x v="3"/>
          </reference>
        </references>
      </pivotArea>
    </chartFormat>
    <chartFormat chart="12" format="3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45CEFB6-404B-49A6-90D1-559019767F9A}" name="PivotTable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A32:H34" firstHeaderRow="0" firstDataRow="1" firstDataCol="1"/>
  <pivotFields count="16">
    <pivotField showAll="0">
      <items count="37">
        <item h="1" x="0"/>
        <item h="1" x="1"/>
        <item h="1" x="2"/>
        <item h="1" x="3"/>
        <item h="1" x="4"/>
        <item h="1" x="5"/>
        <item h="1" x="6"/>
        <item h="1" x="8"/>
        <item h="1" x="7"/>
        <item h="1" x="9"/>
        <item h="1" x="10"/>
        <item h="1" x="12"/>
        <item h="1" x="11"/>
        <item h="1" x="14"/>
        <item h="1" x="13"/>
        <item h="1" x="15"/>
        <item h="1" x="16"/>
        <item h="1" x="17"/>
        <item h="1" x="18"/>
        <item h="1" x="22"/>
        <item h="1" x="19"/>
        <item h="1" x="21"/>
        <item x="20"/>
        <item h="1" x="23"/>
        <item h="1" x="24"/>
        <item h="1" x="25"/>
        <item h="1" x="27"/>
        <item h="1" x="26"/>
        <item h="1" x="28"/>
        <item h="1" x="29"/>
        <item h="1" x="31"/>
        <item h="1" x="30"/>
        <item h="1" x="32"/>
        <item h="1" x="33"/>
        <item h="1" x="34"/>
        <item h="1" x="35"/>
        <item t="default"/>
      </items>
    </pivotField>
    <pivotField axis="axisRow"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dataField="1" showAll="0"/>
    <pivotField showAll="0"/>
    <pivotField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s>
  <rowFields count="1">
    <field x="1"/>
  </rowFields>
  <rowItems count="2">
    <i>
      <x v="20"/>
    </i>
    <i t="grand">
      <x/>
    </i>
  </rowItems>
  <colFields count="1">
    <field x="-2"/>
  </colFields>
  <colItems count="7">
    <i>
      <x/>
    </i>
    <i i="1">
      <x v="1"/>
    </i>
    <i i="2">
      <x v="2"/>
    </i>
    <i i="3">
      <x v="3"/>
    </i>
    <i i="4">
      <x v="4"/>
    </i>
    <i i="5">
      <x v="5"/>
    </i>
    <i i="6">
      <x v="6"/>
    </i>
  </colItems>
  <dataFields count="7">
    <dataField name="Min of state_total_population" fld="2" subtotal="min" baseField="1" baseItem="0"/>
    <dataField name="Sum of tested" fld="7" baseField="0" baseItem="0"/>
    <dataField name="state_confirmed" fld="5" baseField="1" baseItem="0"/>
    <dataField name="Sum of recovered" fld="8" baseField="0" baseItem="0"/>
    <dataField name="Sum of deceased" fld="6" baseField="0" baseItem="0"/>
    <dataField name="Sum of vaccinated_1" fld="9" baseField="0" baseItem="0"/>
    <dataField name="Sum of vaccinated_2"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7A3A461-016F-4767-8F59-136252AB8BC1}" name="PivotTable3" cacheId="0" applyNumberFormats="0" applyBorderFormats="0" applyFontFormats="0" applyPatternFormats="0" applyAlignmentFormats="0" applyWidthHeightFormats="1" dataCaption="Values" updatedVersion="7" minRefreshableVersion="3" useAutoFormatting="1" rowGrandTotals="0" colGrandTotals="0" itemPrintTitles="1" createdVersion="6" indent="0" compact="0" compactData="0" multipleFieldFilters="0" chartFormat="16">
  <location ref="A3:C22" firstHeaderRow="1" firstDataRow="1" firstDataCol="2"/>
  <pivotFields count="16">
    <pivotField compact="0" outline="0" subtotalTop="0" showAll="0" defaultSubtotal="0">
      <items count="36">
        <item h="1" x="0"/>
        <item h="1" x="1"/>
        <item h="1" x="2"/>
        <item h="1" x="3"/>
        <item h="1" x="4"/>
        <item h="1" x="5"/>
        <item h="1" x="6"/>
        <item h="1" x="8"/>
        <item h="1" x="7"/>
        <item h="1" x="9"/>
        <item h="1" x="10"/>
        <item h="1" x="12"/>
        <item h="1" x="11"/>
        <item h="1" x="14"/>
        <item h="1" x="13"/>
        <item h="1" x="15"/>
        <item h="1" x="16"/>
        <item h="1" x="17"/>
        <item h="1" x="18"/>
        <item h="1" x="22"/>
        <item h="1" x="19"/>
        <item h="1" x="21"/>
        <item x="20"/>
        <item h="1" x="23"/>
        <item h="1" x="24"/>
        <item h="1" x="25"/>
        <item h="1" x="27"/>
        <item h="1" x="26"/>
        <item h="1" x="28"/>
        <item h="1" x="29"/>
        <item h="1" x="31"/>
        <item h="1" x="30"/>
        <item h="1" x="32"/>
        <item h="1" x="33"/>
        <item h="1" x="34"/>
        <item h="1" x="3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howAll="0" defaultSubtotal="0">
      <items count="12">
        <item x="10"/>
        <item x="11"/>
        <item x="0"/>
        <item x="1"/>
        <item x="2"/>
        <item x="3"/>
        <item x="4"/>
        <item x="5"/>
        <item x="6"/>
        <item x="7"/>
        <item x="8"/>
        <item x="9"/>
      </items>
      <extLst>
        <ext xmlns:x14="http://schemas.microsoft.com/office/spreadsheetml/2009/9/main" uri="{2946ED86-A175-432a-8AC1-64E0C546D7DE}">
          <x14:pivotField fillDownLabels="1"/>
        </ext>
      </extLst>
    </pivotField>
    <pivotField axis="axisRow" compact="0" outline="0" showAll="0" defaultSubtotal="0">
      <items count="2">
        <item x="0"/>
        <item x="1"/>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4"/>
    <field x="3"/>
  </rowFields>
  <rowItems count="19">
    <i>
      <x/>
      <x v="3"/>
    </i>
    <i r="1">
      <x v="4"/>
    </i>
    <i r="1">
      <x v="5"/>
    </i>
    <i r="1">
      <x v="6"/>
    </i>
    <i r="1">
      <x v="7"/>
    </i>
    <i r="1">
      <x v="8"/>
    </i>
    <i r="1">
      <x v="9"/>
    </i>
    <i r="1">
      <x v="10"/>
    </i>
    <i r="1">
      <x v="11"/>
    </i>
    <i>
      <x v="1"/>
      <x/>
    </i>
    <i r="1">
      <x v="1"/>
    </i>
    <i r="1">
      <x v="2"/>
    </i>
    <i r="1">
      <x v="3"/>
    </i>
    <i r="1">
      <x v="4"/>
    </i>
    <i r="1">
      <x v="5"/>
    </i>
    <i r="1">
      <x v="6"/>
    </i>
    <i r="1">
      <x v="7"/>
    </i>
    <i r="1">
      <x v="8"/>
    </i>
    <i r="1">
      <x v="9"/>
    </i>
  </rowItems>
  <colItems count="1">
    <i/>
  </colItems>
  <dataFields count="1">
    <dataField name="Sum of confirmed" fld="5" baseField="0" baseItem="0"/>
  </dataFields>
  <chartFormats count="6">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2DDC26A-6808-45C0-857A-61E113FE2116}" name="MonthWise_DandR"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L28:P50" firstHeaderRow="0" firstDataRow="1" firstDataCol="1"/>
  <pivotFields count="16">
    <pivotField showAll="0">
      <items count="37">
        <item h="1" x="0"/>
        <item h="1" x="1"/>
        <item h="1" x="2"/>
        <item h="1" x="3"/>
        <item h="1" x="4"/>
        <item h="1" x="5"/>
        <item h="1" x="6"/>
        <item h="1" x="8"/>
        <item h="1" x="7"/>
        <item h="1" x="9"/>
        <item h="1" x="10"/>
        <item h="1" x="12"/>
        <item h="1" x="11"/>
        <item h="1" x="14"/>
        <item h="1" x="13"/>
        <item h="1" x="15"/>
        <item h="1" x="16"/>
        <item h="1" x="17"/>
        <item h="1" x="18"/>
        <item h="1" x="22"/>
        <item h="1" x="19"/>
        <item h="1" x="21"/>
        <item x="20"/>
        <item h="1" x="23"/>
        <item h="1" x="24"/>
        <item h="1" x="25"/>
        <item h="1" x="27"/>
        <item h="1" x="26"/>
        <item h="1" x="28"/>
        <item h="1" x="29"/>
        <item h="1" x="31"/>
        <item h="1" x="30"/>
        <item h="1" x="32"/>
        <item h="1" x="33"/>
        <item h="1" x="34"/>
        <item h="1" x="35"/>
        <item t="default"/>
      </items>
    </pivotField>
    <pivotField showAll="0"/>
    <pivotField showAll="0"/>
    <pivotField axis="axisRow" showAll="0">
      <items count="13">
        <item x="10"/>
        <item x="11"/>
        <item x="0"/>
        <item x="1"/>
        <item x="2"/>
        <item x="3"/>
        <item x="4"/>
        <item x="5"/>
        <item x="6"/>
        <item x="7"/>
        <item x="8"/>
        <item x="9"/>
        <item t="default"/>
      </items>
    </pivotField>
    <pivotField axis="axisRow" showAll="0">
      <items count="3">
        <item x="0"/>
        <item x="1"/>
        <item t="default"/>
      </items>
    </pivotField>
    <pivotField showAll="0"/>
    <pivotField dataField="1" showAll="0"/>
    <pivotField showAll="0"/>
    <pivotField dataField="1" showAll="0"/>
    <pivotField dataField="1" showAll="0"/>
    <pivotField dataField="1" showAll="0"/>
    <pivotField showAll="0"/>
    <pivotField showAll="0"/>
    <pivotField showAll="0"/>
    <pivotField showAll="0"/>
    <pivotField showAll="0"/>
  </pivotFields>
  <rowFields count="2">
    <field x="4"/>
    <field x="3"/>
  </rowFields>
  <rowItems count="22">
    <i>
      <x/>
    </i>
    <i r="1">
      <x v="3"/>
    </i>
    <i r="1">
      <x v="4"/>
    </i>
    <i r="1">
      <x v="5"/>
    </i>
    <i r="1">
      <x v="6"/>
    </i>
    <i r="1">
      <x v="7"/>
    </i>
    <i r="1">
      <x v="8"/>
    </i>
    <i r="1">
      <x v="9"/>
    </i>
    <i r="1">
      <x v="10"/>
    </i>
    <i r="1">
      <x v="11"/>
    </i>
    <i>
      <x v="1"/>
    </i>
    <i r="1">
      <x/>
    </i>
    <i r="1">
      <x v="1"/>
    </i>
    <i r="1">
      <x v="2"/>
    </i>
    <i r="1">
      <x v="3"/>
    </i>
    <i r="1">
      <x v="4"/>
    </i>
    <i r="1">
      <x v="5"/>
    </i>
    <i r="1">
      <x v="6"/>
    </i>
    <i r="1">
      <x v="7"/>
    </i>
    <i r="1">
      <x v="8"/>
    </i>
    <i r="1">
      <x v="9"/>
    </i>
    <i t="grand">
      <x/>
    </i>
  </rowItems>
  <colFields count="1">
    <field x="-2"/>
  </colFields>
  <colItems count="4">
    <i>
      <x/>
    </i>
    <i i="1">
      <x v="1"/>
    </i>
    <i i="2">
      <x v="2"/>
    </i>
    <i i="3">
      <x v="3"/>
    </i>
  </colItems>
  <dataFields count="4">
    <dataField name=" Deceased" fld="6" baseField="4" baseItem="0"/>
    <dataField name=" recovered" fld="8" baseField="4" baseItem="0"/>
    <dataField name="Partially_Vaccinated" fld="9" baseField="4" baseItem="0"/>
    <dataField name="Fully Vaccinated" fld="10" baseField="4"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2"/>
          </reference>
        </references>
      </pivotArea>
    </chartFormat>
    <chartFormat chart="0" format="2" series="1">
      <pivotArea type="data" outline="0" fieldPosition="0">
        <references count="1">
          <reference field="4294967294" count="1" selected="0">
            <x v="2"/>
          </reference>
        </references>
      </pivotArea>
    </chartFormat>
    <chartFormat chart="2" format="7" series="1">
      <pivotArea type="data" outline="0" fieldPosition="0">
        <references count="1">
          <reference field="4294967294" count="1" selected="0">
            <x v="3"/>
          </reference>
        </references>
      </pivotArea>
    </chartFormat>
    <chartFormat chart="0"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9AB787A-316A-4C74-8AC7-732B42F72C99}"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A3:C8" firstHeaderRow="0" firstDataRow="1" firstDataCol="1"/>
  <pivotFields count="8">
    <pivotField axis="axisRow" showAll="0">
      <items count="5">
        <item x="0"/>
        <item x="1"/>
        <item x="2"/>
        <item x="3"/>
        <item t="default"/>
      </items>
    </pivotField>
    <pivotField showAll="0"/>
    <pivotField showAll="0"/>
    <pivotField showAll="0"/>
    <pivotField showAll="0"/>
    <pivotField showAll="0"/>
    <pivotField dataField="1" showAll="0"/>
    <pivotField dataField="1" showAll="0"/>
  </pivotFields>
  <rowFields count="1">
    <field x="0"/>
  </rowFields>
  <rowItems count="5">
    <i>
      <x/>
    </i>
    <i>
      <x v="1"/>
    </i>
    <i>
      <x v="2"/>
    </i>
    <i>
      <x v="3"/>
    </i>
    <i t="grand">
      <x/>
    </i>
  </rowItems>
  <colFields count="1">
    <field x="-2"/>
  </colFields>
  <colItems count="2">
    <i>
      <x/>
    </i>
    <i i="1">
      <x v="1"/>
    </i>
  </colItems>
  <dataFields count="2">
    <dataField name="Sum of Death %" fld="7" baseField="0" baseItem="0"/>
    <dataField name="Sum of Avg_TestingRatio" fld="6" baseField="0" baseItem="0"/>
  </dataFields>
  <chartFormats count="6">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 chart="17" format="8"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7E192A3-3775-426F-8432-8F7856C7318A}" name="PivotTable6"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D59" firstHeaderRow="0" firstDataRow="1" firstDataCol="1" rowPageCount="1" colPageCount="1"/>
  <pivotFields count="7">
    <pivotField axis="axisPage" showAll="0">
      <items count="3">
        <item x="0"/>
        <item x="1"/>
        <item t="default"/>
      </items>
    </pivotField>
    <pivotField showAll="0"/>
    <pivotField axis="axisRow" showAll="0">
      <items count="65">
        <item x="8"/>
        <item x="9"/>
        <item x="10"/>
        <item x="11"/>
        <item x="12"/>
        <item x="29"/>
        <item x="30"/>
        <item x="31"/>
        <item x="32"/>
        <item x="33"/>
        <item x="34"/>
        <item x="50"/>
        <item x="51"/>
        <item x="52"/>
        <item x="53"/>
        <item x="54"/>
        <item x="60"/>
        <item x="1"/>
        <item x="2"/>
        <item x="61"/>
        <item x="62"/>
        <item x="55"/>
        <item x="56"/>
        <item x="57"/>
        <item x="58"/>
        <item x="0"/>
        <item x="59"/>
        <item x="24"/>
        <item x="25"/>
        <item x="26"/>
        <item x="27"/>
        <item x="28"/>
        <item x="19"/>
        <item x="20"/>
        <item x="21"/>
        <item x="22"/>
        <item x="23"/>
        <item x="3"/>
        <item x="4"/>
        <item x="5"/>
        <item x="6"/>
        <item x="7"/>
        <item x="13"/>
        <item x="14"/>
        <item x="15"/>
        <item x="16"/>
        <item x="17"/>
        <item x="18"/>
        <item x="45"/>
        <item x="46"/>
        <item x="47"/>
        <item x="48"/>
        <item x="49"/>
        <item x="40"/>
        <item x="41"/>
        <item x="42"/>
        <item x="43"/>
        <item x="44"/>
        <item x="63"/>
        <item x="35"/>
        <item x="36"/>
        <item x="37"/>
        <item x="38"/>
        <item x="39"/>
        <item t="default"/>
      </items>
    </pivotField>
    <pivotField dataField="1" showAll="0"/>
    <pivotField dataField="1" showAll="0"/>
    <pivotField dataField="1" showAll="0"/>
    <pivotField showAll="0"/>
  </pivotFields>
  <rowFields count="1">
    <field x="2"/>
  </rowFields>
  <rowItems count="56">
    <i>
      <x/>
    </i>
    <i>
      <x v="1"/>
    </i>
    <i>
      <x v="2"/>
    </i>
    <i>
      <x v="3"/>
    </i>
    <i>
      <x v="4"/>
    </i>
    <i>
      <x v="5"/>
    </i>
    <i>
      <x v="6"/>
    </i>
    <i>
      <x v="7"/>
    </i>
    <i>
      <x v="8"/>
    </i>
    <i>
      <x v="9"/>
    </i>
    <i>
      <x v="10"/>
    </i>
    <i>
      <x v="11"/>
    </i>
    <i>
      <x v="12"/>
    </i>
    <i>
      <x v="13"/>
    </i>
    <i>
      <x v="14"/>
    </i>
    <i>
      <x v="15"/>
    </i>
    <i>
      <x v="17"/>
    </i>
    <i>
      <x v="18"/>
    </i>
    <i>
      <x v="25"/>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9"/>
    </i>
    <i>
      <x v="60"/>
    </i>
    <i>
      <x v="61"/>
    </i>
    <i>
      <x v="62"/>
    </i>
    <i>
      <x v="63"/>
    </i>
    <i t="grand">
      <x/>
    </i>
  </rowItems>
  <colFields count="1">
    <field x="-2"/>
  </colFields>
  <colItems count="3">
    <i>
      <x/>
    </i>
    <i i="1">
      <x v="1"/>
    </i>
    <i i="2">
      <x v="2"/>
    </i>
  </colItems>
  <pageFields count="1">
    <pageField fld="0" item="0" hier="-1"/>
  </pageFields>
  <dataFields count="3">
    <dataField name="Sum of Confirmed" fld="3" baseField="0" baseItem="0"/>
    <dataField name="Sum of Deaths" fld="5" baseField="0" baseItem="0"/>
    <dataField name="Sum of Recovered" fld="4" baseField="0" baseItem="0"/>
  </dataFields>
  <chartFormats count="6">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1" format="2" series="1">
      <pivotArea type="data" outline="0" fieldPosition="0">
        <references count="1">
          <reference field="4294967294" count="1" selected="0">
            <x v="2"/>
          </reference>
        </references>
      </pivotArea>
    </chartFormat>
    <chartFormat chart="13" format="6"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1"/>
          </reference>
        </references>
      </pivotArea>
    </chartFormat>
    <chartFormat chart="1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00EE57-20D3-40B2-9ACB-410D63685590}" name="PivotTable1" cacheId="4" applyNumberFormats="0" applyBorderFormats="0" applyFontFormats="0" applyPatternFormats="0" applyAlignmentFormats="0" applyWidthHeightFormats="1" dataCaption="Values" updatedVersion="7" minRefreshableVersion="3" useAutoFormatting="1" rowGrandTotals="0" colGrandTotals="0" itemPrintTitles="1" createdVersion="8" indent="0" compact="0" compactData="0" multipleFieldFilters="0" chartFormat="9">
  <location ref="I4:M5" firstHeaderRow="0" firstDataRow="1" firstDataCol="1" rowPageCount="1" colPageCount="1"/>
  <pivotFields count="7">
    <pivotField axis="axisPage" compact="0" outline="0" showAll="0">
      <items count="3">
        <item x="0"/>
        <item x="1"/>
        <item t="default"/>
      </items>
    </pivotField>
    <pivotField compact="0" outline="0" showAll="0"/>
    <pivotField axis="axisRow" compact="0" outline="0" showAll="0">
      <items count="65">
        <item h="1" x="55"/>
        <item h="1" x="56"/>
        <item h="1" x="57"/>
        <item h="1" x="58"/>
        <item h="1" x="0"/>
        <item h="1" x="59"/>
        <item h="1" x="60"/>
        <item h="1" x="1"/>
        <item h="1" x="2"/>
        <item h="1" x="61"/>
        <item h="1" x="6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x="32"/>
        <item h="1" x="33"/>
        <item h="1" x="34"/>
        <item h="1" x="35"/>
        <item h="1" x="36"/>
        <item h="1" x="37"/>
        <item h="1" x="38"/>
        <item h="1" x="39"/>
        <item h="1" x="40"/>
        <item h="1" x="41"/>
        <item h="1" x="42"/>
        <item h="1" x="43"/>
        <item h="1" x="44"/>
        <item h="1" x="63"/>
        <item h="1" x="45"/>
        <item h="1" x="46"/>
        <item h="1" x="47"/>
        <item h="1" x="48"/>
        <item h="1" x="49"/>
        <item h="1" x="50"/>
        <item h="1" x="51"/>
        <item h="1" x="52"/>
        <item h="1" x="53"/>
        <item h="1" x="54"/>
        <item t="default"/>
      </items>
    </pivotField>
    <pivotField dataField="1" compact="0" outline="0" showAll="0"/>
    <pivotField dataField="1" compact="0" outline="0" showAll="0"/>
    <pivotField dataField="1" compact="0" outline="0" showAll="0"/>
    <pivotField dataField="1" compact="0" outline="0" showAll="0"/>
  </pivotFields>
  <rowFields count="1">
    <field x="2"/>
  </rowFields>
  <rowItems count="1">
    <i>
      <x v="40"/>
    </i>
  </rowItems>
  <colFields count="1">
    <field x="-2"/>
  </colFields>
  <colItems count="4">
    <i>
      <x/>
    </i>
    <i i="1">
      <x v="1"/>
    </i>
    <i i="2">
      <x v="2"/>
    </i>
    <i i="3">
      <x v="3"/>
    </i>
  </colItems>
  <pageFields count="1">
    <pageField fld="0" item="1" hier="-1"/>
  </pageFields>
  <dataFields count="4">
    <dataField name=" Confirmed" fld="3" baseField="0" baseItem="0"/>
    <dataField name=" Recovered" fld="4" baseField="0" baseItem="0"/>
    <dataField name=" Deaths" fld="5" baseField="0" baseItem="0"/>
    <dataField name=" Tested" fld="6" baseField="0" baseItem="0"/>
  </dataField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 chart="6" format="10" series="1">
      <pivotArea type="data" outline="0" fieldPosition="0">
        <references count="1">
          <reference field="4294967294" count="1" selected="0">
            <x v="2"/>
          </reference>
        </references>
      </pivotArea>
    </chartFormat>
    <chartFormat chart="6" format="11" series="1">
      <pivotArea type="data" outline="0" fieldPosition="0">
        <references count="1">
          <reference field="4294967294" count="1" selected="0">
            <x v="3"/>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7" format="6" series="1">
      <pivotArea type="data" outline="0" fieldPosition="0">
        <references count="1">
          <reference field="4294967294" count="1" selected="0">
            <x v="2"/>
          </reference>
        </references>
      </pivotArea>
    </chartFormat>
    <chartFormat chart="7" format="7" series="1">
      <pivotArea type="data" outline="0" fieldPosition="0">
        <references count="1">
          <reference field="4294967294" count="1" selected="0">
            <x v="3"/>
          </reference>
        </references>
      </pivotArea>
    </chartFormat>
    <chartFormat chart="8" format="12"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1"/>
          </reference>
        </references>
      </pivotArea>
    </chartFormat>
    <chartFormat chart="8" format="14" series="1">
      <pivotArea type="data" outline="0" fieldPosition="0">
        <references count="1">
          <reference field="4294967294" count="1" selected="0">
            <x v="2"/>
          </reference>
        </references>
      </pivotArea>
    </chartFormat>
    <chartFormat chart="8" format="15"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B1C5F9-F43F-4224-87A4-A264A7750F86}" name="PivotTable3" cacheId="4" applyNumberFormats="0" applyBorderFormats="0" applyFontFormats="0" applyPatternFormats="0" applyAlignmentFormats="0" applyWidthHeightFormats="1" dataCaption="Values" updatedVersion="7" minRefreshableVersion="3" useAutoFormatting="1" rowGrandTotals="0" colGrandTotals="0" itemPrintTitles="1" createdVersion="8" indent="0" outline="1" outlineData="1" multipleFieldFilters="0" chartFormat="8">
  <location ref="A3:D56" firstHeaderRow="0" firstDataRow="1" firstDataCol="1" rowPageCount="1" colPageCount="1"/>
  <pivotFields count="7">
    <pivotField axis="axisPage" showAll="0">
      <items count="3">
        <item x="0"/>
        <item x="1"/>
        <item t="default"/>
      </items>
    </pivotField>
    <pivotField showAll="0">
      <items count="13">
        <item x="0"/>
        <item x="1"/>
        <item x="2"/>
        <item x="3"/>
        <item x="4"/>
        <item x="5"/>
        <item x="6"/>
        <item x="7"/>
        <item x="8"/>
        <item x="9"/>
        <item x="10"/>
        <item x="11"/>
        <item t="default"/>
      </items>
    </pivotField>
    <pivotField axis="axisRow" showAll="0">
      <items count="65">
        <item x="55"/>
        <item x="56"/>
        <item x="57"/>
        <item x="58"/>
        <item x="0"/>
        <item x="59"/>
        <item x="60"/>
        <item x="1"/>
        <item x="2"/>
        <item x="61"/>
        <item x="6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63"/>
        <item x="45"/>
        <item x="46"/>
        <item x="47"/>
        <item x="48"/>
        <item x="49"/>
        <item x="50"/>
        <item x="51"/>
        <item x="52"/>
        <item x="53"/>
        <item x="54"/>
        <item t="default"/>
      </items>
    </pivotField>
    <pivotField dataField="1" showAll="0"/>
    <pivotField dataField="1" showAll="0"/>
    <pivotField dataField="1" showAll="0"/>
    <pivotField showAll="0"/>
  </pivotFields>
  <rowFields count="1">
    <field x="2"/>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3"/>
    </i>
    <i>
      <x v="44"/>
    </i>
    <i>
      <x v="45"/>
    </i>
    <i>
      <x v="46"/>
    </i>
    <i>
      <x v="47"/>
    </i>
    <i>
      <x v="48"/>
    </i>
    <i>
      <x v="49"/>
    </i>
    <i>
      <x v="50"/>
    </i>
    <i>
      <x v="51"/>
    </i>
    <i>
      <x v="52"/>
    </i>
    <i>
      <x v="53"/>
    </i>
  </rowItems>
  <colFields count="1">
    <field x="-2"/>
  </colFields>
  <colItems count="3">
    <i>
      <x/>
    </i>
    <i i="1">
      <x v="1"/>
    </i>
    <i i="2">
      <x v="2"/>
    </i>
  </colItems>
  <pageFields count="1">
    <pageField fld="0" item="1" hier="-1"/>
  </pageFields>
  <dataFields count="3">
    <dataField name="Confirmed " fld="3" baseField="2" baseItem="0"/>
    <dataField name="Recovered " fld="4" baseField="2" baseItem="0"/>
    <dataField name="Deaths " fld="5" baseField="2"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 chart="3" format="10" series="1">
      <pivotArea type="data" outline="0" fieldPosition="0">
        <references count="1">
          <reference field="4294967294" count="1" selected="0">
            <x v="2"/>
          </reference>
        </references>
      </pivotArea>
    </chartFormat>
    <chartFormat chart="6" format="5"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1"/>
          </reference>
        </references>
      </pivotArea>
    </chartFormat>
    <chartFormat chart="6" format="7" series="1">
      <pivotArea type="data" outline="0" fieldPosition="0">
        <references count="1">
          <reference field="4294967294" count="1" selected="0">
            <x v="2"/>
          </reference>
        </references>
      </pivotArea>
    </chartFormat>
    <chartFormat chart="7" format="11" series="1">
      <pivotArea type="data" outline="0" fieldPosition="0">
        <references count="1">
          <reference field="4294967294" count="1" selected="0">
            <x v="0"/>
          </reference>
        </references>
      </pivotArea>
    </chartFormat>
    <chartFormat chart="7" format="12" series="1">
      <pivotArea type="data" outline="0" fieldPosition="0">
        <references count="1">
          <reference field="4294967294" count="1" selected="0">
            <x v="1"/>
          </reference>
        </references>
      </pivotArea>
    </chartFormat>
    <chartFormat chart="7" format="13"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046D2E-3F62-473B-8014-F267FF5990AC}" name="PivotTable3" cacheId="4" applyNumberFormats="0" applyBorderFormats="0" applyFontFormats="0" applyPatternFormats="0" applyAlignmentFormats="0" applyWidthHeightFormats="1" dataCaption="Values" updatedVersion="7" minRefreshableVersion="3" useAutoFormatting="1" rowGrandTotals="0" colGrandTotals="0" itemPrintTitles="1" createdVersion="8" indent="0" outline="1" outlineData="1" multipleFieldFilters="0" chartFormat="9">
  <location ref="A3:D56" firstHeaderRow="0" firstDataRow="1" firstDataCol="1" rowPageCount="1" colPageCount="1"/>
  <pivotFields count="7">
    <pivotField axis="axisPage" showAll="0">
      <items count="3">
        <item x="0"/>
        <item x="1"/>
        <item t="default"/>
      </items>
    </pivotField>
    <pivotField showAll="0">
      <items count="13">
        <item x="0"/>
        <item x="1"/>
        <item x="2"/>
        <item x="3"/>
        <item x="4"/>
        <item x="5"/>
        <item x="6"/>
        <item x="7"/>
        <item x="8"/>
        <item x="9"/>
        <item x="10"/>
        <item x="11"/>
        <item t="default"/>
      </items>
    </pivotField>
    <pivotField axis="axisRow" showAll="0">
      <items count="65">
        <item x="55"/>
        <item x="56"/>
        <item x="57"/>
        <item x="58"/>
        <item x="0"/>
        <item x="59"/>
        <item x="60"/>
        <item x="1"/>
        <item x="2"/>
        <item x="61"/>
        <item x="6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63"/>
        <item x="45"/>
        <item x="46"/>
        <item x="47"/>
        <item x="48"/>
        <item x="49"/>
        <item x="50"/>
        <item x="51"/>
        <item x="52"/>
        <item x="53"/>
        <item x="54"/>
        <item t="default"/>
      </items>
    </pivotField>
    <pivotField dataField="1" showAll="0"/>
    <pivotField dataField="1" showAll="0"/>
    <pivotField dataField="1" showAll="0"/>
    <pivotField showAll="0"/>
  </pivotFields>
  <rowFields count="1">
    <field x="2"/>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3"/>
    </i>
    <i>
      <x v="44"/>
    </i>
    <i>
      <x v="45"/>
    </i>
    <i>
      <x v="46"/>
    </i>
    <i>
      <x v="47"/>
    </i>
    <i>
      <x v="48"/>
    </i>
    <i>
      <x v="49"/>
    </i>
    <i>
      <x v="50"/>
    </i>
    <i>
      <x v="51"/>
    </i>
    <i>
      <x v="52"/>
    </i>
    <i>
      <x v="53"/>
    </i>
  </rowItems>
  <colFields count="1">
    <field x="-2"/>
  </colFields>
  <colItems count="3">
    <i>
      <x/>
    </i>
    <i i="1">
      <x v="1"/>
    </i>
    <i i="2">
      <x v="2"/>
    </i>
  </colItems>
  <pageFields count="1">
    <pageField fld="0" item="1" hier="-1"/>
  </pageFields>
  <dataFields count="3">
    <dataField name="Confirmed " fld="3" baseField="2" baseItem="0"/>
    <dataField name="Recovered " fld="4" baseField="2" baseItem="0"/>
    <dataField name="Deaths " fld="5" baseField="2" baseItem="0"/>
  </dataFields>
  <chartFormats count="1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 chart="3" format="10" series="1">
      <pivotArea type="data" outline="0" fieldPosition="0">
        <references count="1">
          <reference field="4294967294" count="1" selected="0">
            <x v="2"/>
          </reference>
        </references>
      </pivotArea>
    </chartFormat>
    <chartFormat chart="6" format="5"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1"/>
          </reference>
        </references>
      </pivotArea>
    </chartFormat>
    <chartFormat chart="6" format="7" series="1">
      <pivotArea type="data" outline="0" fieldPosition="0">
        <references count="1">
          <reference field="4294967294" count="1" selected="0">
            <x v="2"/>
          </reference>
        </references>
      </pivotArea>
    </chartFormat>
    <chartFormat chart="7" format="11" series="1">
      <pivotArea type="data" outline="0" fieldPosition="0">
        <references count="1">
          <reference field="4294967294" count="1" selected="0">
            <x v="0"/>
          </reference>
        </references>
      </pivotArea>
    </chartFormat>
    <chartFormat chart="7" format="12" series="1">
      <pivotArea type="data" outline="0" fieldPosition="0">
        <references count="1">
          <reference field="4294967294" count="1" selected="0">
            <x v="1"/>
          </reference>
        </references>
      </pivotArea>
    </chartFormat>
    <chartFormat chart="7" format="13" series="1">
      <pivotArea type="data" outline="0" fieldPosition="0">
        <references count="1">
          <reference field="4294967294" count="1" selected="0">
            <x v="2"/>
          </reference>
        </references>
      </pivotArea>
    </chartFormat>
    <chartFormat chart="8"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1"/>
          </reference>
        </references>
      </pivotArea>
    </chartFormat>
    <chartFormat chart="8" format="10"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64EA0AD-38C9-4F7C-8BD1-3E06F5CDD133}" name="PivotTable4"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C7" firstHeaderRow="0" firstDataRow="1" firstDataCol="1"/>
  <pivotFields count="8">
    <pivotField axis="axisRow" showAll="0">
      <items count="5">
        <item x="0"/>
        <item x="1"/>
        <item x="2"/>
        <item x="3"/>
        <item t="default"/>
      </items>
    </pivotField>
    <pivotField showAll="0"/>
    <pivotField showAll="0"/>
    <pivotField showAll="0"/>
    <pivotField showAll="0"/>
    <pivotField showAll="0"/>
    <pivotField dataField="1" showAll="0"/>
    <pivotField dataField="1" showAll="0"/>
  </pivotFields>
  <rowFields count="1">
    <field x="0"/>
  </rowFields>
  <rowItems count="4">
    <i>
      <x/>
    </i>
    <i>
      <x v="1"/>
    </i>
    <i>
      <x v="2"/>
    </i>
    <i>
      <x v="3"/>
    </i>
  </rowItems>
  <colFields count="1">
    <field x="-2"/>
  </colFields>
  <colItems count="2">
    <i>
      <x/>
    </i>
    <i i="1">
      <x v="1"/>
    </i>
  </colItems>
  <dataFields count="2">
    <dataField name="Death %" fld="7" baseField="0" baseItem="0"/>
    <dataField name="Avg_TestingRatio " fld="6" baseField="0" baseItem="0"/>
  </dataFields>
  <chartFormats count="8">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8"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7A34CA6-0104-4EA2-AE0F-7C716419A461}" name="PivotTable6"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A30:F66" firstHeaderRow="0" firstDataRow="1" firstDataCol="1"/>
  <pivotFields count="13">
    <pivotField axis="axisRow" compact="0" outline="0"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rowItems>
  <colFields count="1">
    <field x="-2"/>
  </colFields>
  <colItems count="5">
    <i>
      <x/>
    </i>
    <i i="1">
      <x v="1"/>
    </i>
    <i i="2">
      <x v="2"/>
    </i>
    <i i="3">
      <x v="3"/>
    </i>
    <i i="4">
      <x v="4"/>
    </i>
  </colItems>
  <dataFields count="5">
    <dataField name=" Population Effected %" fld="8" baseField="0" baseItem="0"/>
    <dataField name=" Recovery %" fld="9" baseField="0" baseItem="0"/>
    <dataField name=" Death %" fld="10" baseField="0" baseItem="0"/>
    <dataField name=" % of Population Vaccinated1" fld="11" baseField="0" baseItem="0"/>
    <dataField name=" % of Population Fully Vaccinated" fld="12" baseField="0" baseItem="0"/>
  </dataFields>
  <chartFormats count="1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 chart="2" format="7" series="1">
      <pivotArea type="data" outline="0" fieldPosition="0">
        <references count="1">
          <reference field="4294967294" count="1" selected="0">
            <x v="2"/>
          </reference>
        </references>
      </pivotArea>
    </chartFormat>
    <chartFormat chart="2" format="8" series="1">
      <pivotArea type="data" outline="0" fieldPosition="0">
        <references count="1">
          <reference field="4294967294" count="1" selected="0">
            <x v="3"/>
          </reference>
        </references>
      </pivotArea>
    </chartFormat>
    <chartFormat chart="2" format="9"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B647CD5-B817-46CB-B128-04C3A90916D7}" name="PivotTable2"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A3:F4" firstHeaderRow="0" firstDataRow="1" firstDataCol="1"/>
  <pivotFields count="13">
    <pivotField axis="axisRow" compact="0" outline="0" showAll="0">
      <items count="37">
        <item h="1" x="0"/>
        <item h="1" x="1"/>
        <item h="1" x="2"/>
        <item h="1" x="3"/>
        <item h="1" x="4"/>
        <item h="1" x="5"/>
        <item h="1" x="6"/>
        <item h="1" x="7"/>
        <item h="1" x="8"/>
        <item h="1" x="9"/>
        <item h="1" x="10"/>
        <item h="1" x="11"/>
        <item h="1" x="12"/>
        <item h="1" x="13"/>
        <item h="1" x="14"/>
        <item h="1" x="15"/>
        <item h="1" x="16"/>
        <item h="1" x="17"/>
        <item h="1" x="18"/>
        <item h="1" x="19"/>
        <item h="1" x="20"/>
        <item h="1" x="21"/>
        <item h="1" x="22"/>
        <item x="23"/>
        <item h="1" x="24"/>
        <item h="1" x="25"/>
        <item h="1" x="26"/>
        <item h="1" x="27"/>
        <item h="1" x="28"/>
        <item h="1" x="29"/>
        <item h="1" x="30"/>
        <item h="1" x="31"/>
        <item h="1" x="32"/>
        <item h="1" x="33"/>
        <item h="1" x="34"/>
        <item h="1" x="35"/>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s>
  <rowFields count="1">
    <field x="0"/>
  </rowFields>
  <rowItems count="1">
    <i>
      <x v="23"/>
    </i>
  </rowItems>
  <colFields count="1">
    <field x="-2"/>
  </colFields>
  <colItems count="5">
    <i>
      <x/>
    </i>
    <i i="1">
      <x v="1"/>
    </i>
    <i i="2">
      <x v="2"/>
    </i>
    <i i="3">
      <x v="3"/>
    </i>
    <i i="4">
      <x v="4"/>
    </i>
  </colItems>
  <dataFields count="5">
    <dataField name=" Population Effected %" fld="8" baseField="0" baseItem="0"/>
    <dataField name=" Recovery %" fld="9" baseField="0" baseItem="0"/>
    <dataField name=" Death %" fld="10" baseField="0" baseItem="0"/>
    <dataField name=" % of Population Vaccinated1" fld="11" baseField="0" baseItem="0"/>
    <dataField name=" % of Population Fully Vaccinated" fld="12" baseField="0" baseItem="0"/>
  </dataFields>
  <chartFormats count="10">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 chart="2" format="7" series="1">
      <pivotArea type="data" outline="0" fieldPosition="0">
        <references count="1">
          <reference field="4294967294" count="1" selected="0">
            <x v="2"/>
          </reference>
        </references>
      </pivotArea>
    </chartFormat>
    <chartFormat chart="2" format="8" series="1">
      <pivotArea type="data" outline="0" fieldPosition="0">
        <references count="1">
          <reference field="4294967294" count="1" selected="0">
            <x v="3"/>
          </reference>
        </references>
      </pivotArea>
    </chartFormat>
    <chartFormat chart="2" format="9"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ED6A4A4-26CF-43B4-B72D-F9E722F410E5}" name="PivotTable2"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8">
  <location ref="A3:C39" firstHeaderRow="0" firstDataRow="1" firstDataCol="1"/>
  <pivotFields count="4">
    <pivotField compact="0" outline="0" showAll="0">
      <items count="37">
        <item x="0"/>
        <item x="1"/>
        <item x="2"/>
        <item x="3"/>
        <item x="4"/>
        <item x="5"/>
        <item x="6"/>
        <item x="8"/>
        <item x="7"/>
        <item x="9"/>
        <item x="10"/>
        <item x="12"/>
        <item x="11"/>
        <item x="14"/>
        <item x="13"/>
        <item x="15"/>
        <item x="16"/>
        <item x="17"/>
        <item x="18"/>
        <item x="22"/>
        <item x="19"/>
        <item x="21"/>
        <item x="20"/>
        <item x="23"/>
        <item x="24"/>
        <item x="25"/>
        <item x="27"/>
        <item x="26"/>
        <item x="28"/>
        <item x="29"/>
        <item x="31"/>
        <item x="30"/>
        <item x="32"/>
        <item x="33"/>
        <item x="34"/>
        <item x="35"/>
        <item t="default"/>
      </items>
    </pivotField>
    <pivotField axis="axisRow" compact="0" outline="0"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dataField="1" compact="0" outline="0" showAll="0"/>
    <pivotField dataField="1" compact="0" outline="0" showAll="0"/>
  </pivotFields>
  <rowFields count="1">
    <field x="1"/>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rowItems>
  <colFields count="1">
    <field x="-2"/>
  </colFields>
  <colItems count="2">
    <i>
      <x/>
    </i>
    <i i="1">
      <x v="1"/>
    </i>
  </colItems>
  <dataFields count="2">
    <dataField name=" Delta7 Confirmed" fld="2" baseField="0" baseItem="0"/>
    <dataField name=" Fully Vaccinated" fld="3" baseField="0" baseItem="0"/>
  </dataFields>
  <chartFormats count="8">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8B228EA-7454-4811-A052-18236FB3396C}"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H40" firstHeaderRow="0" firstDataRow="1" firstDataCol="1"/>
  <pivotFields count="14">
    <pivotField axis="axisRow" showAll="0">
      <items count="37">
        <item x="0"/>
        <item x="1"/>
        <item x="2"/>
        <item x="3"/>
        <item x="4"/>
        <item x="5"/>
        <item x="6"/>
        <item x="8"/>
        <item x="7"/>
        <item x="9"/>
        <item x="10"/>
        <item x="12"/>
        <item x="11"/>
        <item x="14"/>
        <item x="13"/>
        <item x="15"/>
        <item x="16"/>
        <item x="17"/>
        <item x="18"/>
        <item x="22"/>
        <item x="19"/>
        <item x="21"/>
        <item x="20"/>
        <item x="23"/>
        <item x="24"/>
        <item x="25"/>
        <item x="27"/>
        <item x="26"/>
        <item x="28"/>
        <item x="29"/>
        <item x="31"/>
        <item x="30"/>
        <item x="32"/>
        <item x="33"/>
        <item x="34"/>
        <item x="35"/>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2"/>
  </colFields>
  <colItems count="7">
    <i>
      <x/>
    </i>
    <i i="1">
      <x v="1"/>
    </i>
    <i i="2">
      <x v="2"/>
    </i>
    <i i="3">
      <x v="3"/>
    </i>
    <i i="4">
      <x v="4"/>
    </i>
    <i i="5">
      <x v="5"/>
    </i>
    <i i="6">
      <x v="6"/>
    </i>
  </colItems>
  <dataFields count="7">
    <dataField name="Sum of Population" fld="2" baseField="0" baseItem="0"/>
    <dataField name="Sum of Confirmed" fld="3" baseField="0" baseItem="0"/>
    <dataField name="Sum of Deceased" fld="4" baseField="0" baseItem="0"/>
    <dataField name="Sum of Recovered" fld="5" baseField="0" baseItem="0"/>
    <dataField name="Sum of Tested" fld="6" baseField="0" baseItem="0"/>
    <dataField name="Sum of Vaccinated1" fld="7" baseField="0" baseItem="0"/>
    <dataField name="Sum of Vaccinated2"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5B3D851F-983B-47FE-90EC-F38F5AEA9C5F}" sourceName="state">
  <pivotTables>
    <pivotTable tabId="8" name="PivotTable1"/>
    <pivotTable tabId="8" name="PivotTable3"/>
    <pivotTable tabId="8" name="PivotTable4"/>
    <pivotTable tabId="8" name="MonthWise_DandR"/>
  </pivotTables>
  <data>
    <tabular pivotCacheId="758473807">
      <items count="36">
        <i x="0"/>
        <i x="1"/>
        <i x="2"/>
        <i x="3"/>
        <i x="4"/>
        <i x="5"/>
        <i x="6"/>
        <i x="8"/>
        <i x="7"/>
        <i x="9"/>
        <i x="10"/>
        <i x="12"/>
        <i x="11"/>
        <i x="14"/>
        <i x="13"/>
        <i x="15"/>
        <i x="16"/>
        <i x="17"/>
        <i x="18"/>
        <i x="22"/>
        <i x="19"/>
        <i x="21"/>
        <i x="20" s="1"/>
        <i x="23"/>
        <i x="24"/>
        <i x="25"/>
        <i x="27"/>
        <i x="26"/>
        <i x="28"/>
        <i x="29"/>
        <i x="31"/>
        <i x="30"/>
        <i x="32"/>
        <i x="33"/>
        <i x="34"/>
        <i x="35"/>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3" xr10:uid="{7D5BCA82-44ED-4487-8F9D-1695993F47A5}" sourceName="Year">
  <pivotTables>
    <pivotTable tabId="38" name="PivotTable6"/>
  </pivotTables>
  <data>
    <tabular pivotCacheId="601718326">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A4C83455-642B-4961-81A9-FADA437EC0C7}" sourceName="State">
  <pivotTables>
    <pivotTable tabId="45" name="PivotTable2"/>
  </pivotTables>
  <data>
    <tabular pivotCacheId="1183926625">
      <items count="36">
        <i x="0"/>
        <i x="1"/>
        <i x="2"/>
        <i x="3"/>
        <i x="4"/>
        <i x="5"/>
        <i x="6"/>
        <i x="7"/>
        <i x="8"/>
        <i x="9"/>
        <i x="10"/>
        <i x="11"/>
        <i x="12"/>
        <i x="13"/>
        <i x="14"/>
        <i x="15"/>
        <i x="16"/>
        <i x="17"/>
        <i x="18"/>
        <i x="19"/>
        <i x="20"/>
        <i x="21"/>
        <i x="22"/>
        <i x="23" s="1"/>
        <i x="24"/>
        <i x="25"/>
        <i x="26"/>
        <i x="27"/>
        <i x="28"/>
        <i x="29"/>
        <i x="30"/>
        <i x="31"/>
        <i x="32"/>
        <i x="33"/>
        <i x="34"/>
        <i x="35"/>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2" xr10:uid="{C1222F11-7089-4CE9-93EF-7705F26BD7BB}" sourceName="Year">
  <pivotTables>
    <pivotTable tabId="41" name="PivotTable3"/>
  </pivotTables>
  <data>
    <tabular pivotCacheId="170218239">
      <items count="2">
        <i x="0"/>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2" xr10:uid="{5C04021D-7CE0-4421-9F35-11B4F51EFDD7}" sourceName="Year">
  <pivotTables>
    <pivotTable tabId="40" name="PivotTable1"/>
  </pivotTables>
  <data>
    <tabular pivotCacheId="170218239">
      <items count="2">
        <i x="0"/>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WeekNumber12" xr10:uid="{2B732A6C-4255-43BD-AD6F-6220D42B84CD}" sourceName="Month_WeekNumber">
  <pivotTables>
    <pivotTable tabId="40" name="PivotTable1"/>
  </pivotTables>
  <data>
    <tabular pivotCacheId="170218239">
      <items count="64">
        <i x="8"/>
        <i x="9"/>
        <i x="10"/>
        <i x="11"/>
        <i x="12"/>
        <i x="29"/>
        <i x="30"/>
        <i x="31"/>
        <i x="32" s="1"/>
        <i x="33"/>
        <i x="60"/>
        <i x="1"/>
        <i x="2"/>
        <i x="61"/>
        <i x="62"/>
        <i x="55"/>
        <i x="56"/>
        <i x="57"/>
        <i x="58"/>
        <i x="0"/>
        <i x="59"/>
        <i x="24"/>
        <i x="25"/>
        <i x="26"/>
        <i x="27"/>
        <i x="28"/>
        <i x="19"/>
        <i x="20"/>
        <i x="21"/>
        <i x="22"/>
        <i x="23"/>
        <i x="3"/>
        <i x="4"/>
        <i x="5"/>
        <i x="6"/>
        <i x="7"/>
        <i x="13"/>
        <i x="14"/>
        <i x="15"/>
        <i x="16"/>
        <i x="17"/>
        <i x="18"/>
        <i x="40"/>
        <i x="41"/>
        <i x="42"/>
        <i x="43"/>
        <i x="44"/>
        <i x="63"/>
        <i x="35"/>
        <i x="36"/>
        <i x="37"/>
        <i x="38"/>
        <i x="39"/>
        <i x="34" nd="1"/>
        <i x="50" nd="1"/>
        <i x="51" nd="1"/>
        <i x="52" nd="1"/>
        <i x="53" nd="1"/>
        <i x="54" nd="1"/>
        <i x="45" nd="1"/>
        <i x="46" nd="1"/>
        <i x="47" nd="1"/>
        <i x="48" nd="1"/>
        <i x="49"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5" xr10:uid="{2E3EFC38-66BE-4B97-9B28-6AB7CA7DCD08}" sourceName="Year">
  <pivotTables>
    <pivotTable tabId="40" name="PivotTable2"/>
  </pivotTables>
  <data>
    <tabular pivotCacheId="170218239">
      <items count="2">
        <i x="0"/>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WeekNumber3" xr10:uid="{D2FB409C-5936-444D-8818-6DBDBC35B5BF}" sourceName="Month_WeekNumber">
  <pivotTables>
    <pivotTable tabId="40" name="PivotTable2"/>
  </pivotTables>
  <data>
    <tabular pivotCacheId="170218239">
      <items count="64">
        <i x="8"/>
        <i x="9"/>
        <i x="10"/>
        <i x="11"/>
        <i x="12"/>
        <i x="29"/>
        <i x="30"/>
        <i x="31"/>
        <i x="32"/>
        <i x="33"/>
        <i x="60"/>
        <i x="1"/>
        <i x="2"/>
        <i x="61"/>
        <i x="62"/>
        <i x="55"/>
        <i x="56"/>
        <i x="57"/>
        <i x="58"/>
        <i x="0"/>
        <i x="59"/>
        <i x="24"/>
        <i x="25"/>
        <i x="26"/>
        <i x="27"/>
        <i x="28"/>
        <i x="19"/>
        <i x="20"/>
        <i x="21"/>
        <i x="22"/>
        <i x="23"/>
        <i x="3"/>
        <i x="4"/>
        <i x="5"/>
        <i x="6"/>
        <i x="7"/>
        <i x="13"/>
        <i x="14"/>
        <i x="15"/>
        <i x="16"/>
        <i x="17" s="1"/>
        <i x="18"/>
        <i x="40"/>
        <i x="41"/>
        <i x="42"/>
        <i x="43"/>
        <i x="44"/>
        <i x="63"/>
        <i x="35"/>
        <i x="36"/>
        <i x="37"/>
        <i x="38"/>
        <i x="39"/>
        <i x="34" nd="1"/>
        <i x="50" nd="1"/>
        <i x="51" nd="1"/>
        <i x="52" nd="1"/>
        <i x="53" nd="1"/>
        <i x="54" nd="1"/>
        <i x="45" nd="1"/>
        <i x="46" nd="1"/>
        <i x="47" nd="1"/>
        <i x="48" nd="1"/>
        <i x="49"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21" xr10:uid="{090238EB-1180-4F69-9913-3DD2629E5F95}" sourceName="Year">
  <pivotTables>
    <pivotTable tabId="52" name="PivotTable3"/>
  </pivotTables>
  <data>
    <tabular pivotCacheId="170218239">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9D3A39D0-6400-49AB-B034-8625C3BBBC03}" cache="Slicer_state" caption="state" startItem="10" style="SlicerStyleDark3 2" rowHeight="288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5" xr10:uid="{42F0A0FA-EEE5-4512-BB6C-1CA81E98B530}" cache="Slicer_Year12" caption="Year" columnCount="2" showCaption="0" style="SlicerStyleDark3 2" rowHeight="234950"/>
  <slicer name="Year 6" xr10:uid="{C3B8115E-DE4E-497F-83DF-27F6A495736D}" cache="Slicer_Year22" caption="Year" showCaption="0" style="SlicerStyleDark3 2" rowHeight="234950"/>
  <slicer name="Month_WeekNumber 2" xr10:uid="{C777BB8B-D7C7-4231-8067-7CA5FB5A3A77}" cache="Slicer_Month_WeekNumber12" caption="Month_WeekNumber" startItem="8" showCaption="0" style="SlicerStyleDark3 2" rowHeight="216000"/>
  <slicer name="Year 7" xr10:uid="{2A93811E-1EAD-4D30-A711-5C756DF1E437}" cache="Slicer_Year5" caption="Year" showCaption="0" style="SlicerStyleDark3 2" rowHeight="234950"/>
  <slicer name="Month_WeekNumber 3" xr10:uid="{E28A99DB-500A-4179-B711-1DA95B40FC9A}" cache="Slicer_Month_WeekNumber3" caption="Month_WeekNumber" startItem="40" showCaption="0" style="SlicerStyleDark3 2" rowHeight="216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75CBA5BF-B5A5-41BA-864E-63657E23C236}" cache="Slicer_Year22" caption="Year" showCaption="0" style="SlicerStyleDark3 2 2" rowHeight="234950"/>
  <slicer name="Month_WeekNumber 1" xr10:uid="{62B93E78-D72B-49D6-AFEE-BE83123BAA05}" cache="Slicer_Month_WeekNumber12" caption="Month_WeekNumber" startItem="35" showCaption="0" style="SlicerStyleDark3 2 2" rowHeight="216000"/>
  <slicer name="Year 2" xr10:uid="{58AB746B-D5F7-416E-87FF-A15ABDBCD589}" cache="Slicer_Year5" caption="Year" showCaption="0" style="SlicerStyleDark3 2 2" rowHeight="234950"/>
  <slicer name="Month_WeekNumber" xr10:uid="{02C13011-7C37-4E58-B9A6-2638D77EA6AF}" cache="Slicer_Month_WeekNumber3" caption="Month_WeekNumber" startItem="45" showCaption="0" style="SlicerStyleDark3 2 2" rowHeight="2160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4" xr10:uid="{1732AFE5-10E6-414C-ABC5-4D592233371F}" cache="Slicer_Year12" caption="Year" showCaption="0" style="SlicerStyleDark3 2"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8" xr10:uid="{0BEF21E2-3448-42D9-864D-C26CC7E74062}" cache="Slicer_Year121" caption="Year" showCaption="0" style="SlicerStyleDark3 2"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3CF4650F-92E4-4671-9674-5FB14DE2FBEC}" cache="Slicer_State1" caption="State" startItem="23" showCaption="0" style="SlicerStyleDark3 2 2"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7A31A447-F164-44DA-B86A-7E59F2B39322}" cache="Slicer_Year3" caption="Year" rowHeight="24130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B192096C-511C-49CD-9CD5-1E2A60EE26A6}" cache="Slicer_Year3" caption="Yea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microsoft.com/office/2007/relationships/slicer" Target="../slicers/slicer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9.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8.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5" Type="http://schemas.openxmlformats.org/officeDocument/2006/relationships/drawing" Target="../drawings/drawing11.xml"/><Relationship Id="rId4" Type="http://schemas.openxmlformats.org/officeDocument/2006/relationships/pivotTable" Target="../pivotTables/pivotTable13.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6" Type="http://schemas.microsoft.com/office/2007/relationships/slicer" Target="../slicers/slicer2.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4.xml"/></Relationships>
</file>

<file path=xl/worksheets/_rels/sheet23.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13.xml"/><Relationship Id="rId1" Type="http://schemas.openxmlformats.org/officeDocument/2006/relationships/pivotTable" Target="../pivotTables/pivotTable15.xml"/></Relationships>
</file>

<file path=xl/worksheets/_rels/sheet24.xml.rels><?xml version="1.0" encoding="UTF-8" standalone="yes"?>
<Relationships xmlns="http://schemas.openxmlformats.org/package/2006/relationships"><Relationship Id="rId2" Type="http://schemas.microsoft.com/office/2007/relationships/slicer" Target="../slicers/slicer8.xml"/><Relationship Id="rId1" Type="http://schemas.openxmlformats.org/officeDocument/2006/relationships/drawing" Target="../drawings/drawing14.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3.xm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97329-2CE7-4941-B435-A62B1CD62BA7}">
  <dimension ref="A1"/>
  <sheetViews>
    <sheetView showGridLines="0" showRowColHeaders="0" tabSelected="1" zoomScale="58" zoomScaleNormal="57" workbookViewId="0">
      <selection activeCell="G52" sqref="G52"/>
    </sheetView>
  </sheetViews>
  <sheetFormatPr defaultColWidth="8.85546875" defaultRowHeight="15" x14ac:dyDescent="0.25"/>
  <cols>
    <col min="1" max="16384" width="8.85546875" style="9"/>
  </cols>
  <sheetData/>
  <dataConsolidate/>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6150" r:id="rId3" name="Drop Down 6">
              <controlPr defaultSize="0" autoLine="0" autoPict="0">
                <anchor moveWithCells="1">
                  <from>
                    <xdr:col>9</xdr:col>
                    <xdr:colOff>266700</xdr:colOff>
                    <xdr:row>4</xdr:row>
                    <xdr:rowOff>123825</xdr:rowOff>
                  </from>
                  <to>
                    <xdr:col>11</xdr:col>
                    <xdr:colOff>504825</xdr:colOff>
                    <xdr:row>5</xdr:row>
                    <xdr:rowOff>142875</xdr:rowOff>
                  </to>
                </anchor>
              </controlPr>
            </control>
          </mc:Choice>
        </mc:AlternateContent>
      </controls>
    </mc:Choice>
  </mc:AlternateContent>
  <extLst>
    <ext xmlns:x14="http://schemas.microsoft.com/office/spreadsheetml/2009/9/main" uri="{A8765BA9-456A-4dab-B4F3-ACF838C121DE}">
      <x14:slicerList>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09B6C-3A8C-428C-B3C2-AC1CF33E38E1}">
  <dimension ref="A3:F66"/>
  <sheetViews>
    <sheetView topLeftCell="C1" workbookViewId="0">
      <selection activeCell="I48" sqref="I48"/>
    </sheetView>
  </sheetViews>
  <sheetFormatPr defaultRowHeight="15" x14ac:dyDescent="0.25"/>
  <cols>
    <col min="1" max="1" width="7.5703125" bestFit="1" customWidth="1"/>
    <col min="2" max="2" width="20.28515625" bestFit="1" customWidth="1"/>
    <col min="3" max="3" width="11.140625" bestFit="1" customWidth="1"/>
    <col min="4" max="4" width="8.28515625" bestFit="1" customWidth="1"/>
    <col min="5" max="5" width="26" bestFit="1" customWidth="1"/>
    <col min="6" max="6" width="29.28515625" bestFit="1" customWidth="1"/>
  </cols>
  <sheetData>
    <row r="3" spans="1:6" x14ac:dyDescent="0.25">
      <c r="A3" t="s">
        <v>93</v>
      </c>
      <c r="B3" t="s">
        <v>138</v>
      </c>
      <c r="C3" t="s">
        <v>139</v>
      </c>
      <c r="D3" t="s">
        <v>140</v>
      </c>
      <c r="E3" t="s">
        <v>141</v>
      </c>
      <c r="F3" t="s">
        <v>142</v>
      </c>
    </row>
    <row r="4" spans="1:6" x14ac:dyDescent="0.25">
      <c r="A4" t="s">
        <v>125</v>
      </c>
      <c r="B4">
        <v>10.18</v>
      </c>
      <c r="C4">
        <v>94.44</v>
      </c>
      <c r="D4">
        <v>0.36</v>
      </c>
      <c r="E4">
        <v>59.7</v>
      </c>
      <c r="F4">
        <v>42.96</v>
      </c>
    </row>
    <row r="30" spans="1:6" x14ac:dyDescent="0.25">
      <c r="A30" t="s">
        <v>93</v>
      </c>
      <c r="B30" t="s">
        <v>138</v>
      </c>
      <c r="C30" t="s">
        <v>139</v>
      </c>
      <c r="D30" t="s">
        <v>140</v>
      </c>
      <c r="E30" t="s">
        <v>141</v>
      </c>
      <c r="F30" t="s">
        <v>142</v>
      </c>
    </row>
    <row r="31" spans="1:6" x14ac:dyDescent="0.25">
      <c r="A31" t="s">
        <v>102</v>
      </c>
      <c r="B31">
        <v>1.93</v>
      </c>
      <c r="C31">
        <v>98.26</v>
      </c>
      <c r="D31">
        <v>1.69</v>
      </c>
      <c r="E31">
        <v>74.06</v>
      </c>
      <c r="F31">
        <v>50.42</v>
      </c>
    </row>
    <row r="32" spans="1:6" x14ac:dyDescent="0.25">
      <c r="A32" t="s">
        <v>103</v>
      </c>
      <c r="B32">
        <v>3.96</v>
      </c>
      <c r="C32">
        <v>99.09</v>
      </c>
      <c r="D32">
        <v>0.7</v>
      </c>
      <c r="E32">
        <v>63.15</v>
      </c>
      <c r="F32">
        <v>39.020000000000003</v>
      </c>
    </row>
    <row r="33" spans="1:6" x14ac:dyDescent="0.25">
      <c r="A33" t="s">
        <v>104</v>
      </c>
      <c r="B33">
        <v>3.67</v>
      </c>
      <c r="C33">
        <v>99.31</v>
      </c>
      <c r="D33">
        <v>0.51</v>
      </c>
      <c r="E33">
        <v>51.32</v>
      </c>
      <c r="F33">
        <v>35.54</v>
      </c>
    </row>
    <row r="34" spans="1:6" x14ac:dyDescent="0.25">
      <c r="A34" t="s">
        <v>105</v>
      </c>
      <c r="B34">
        <v>1.78</v>
      </c>
      <c r="C34">
        <v>98.42</v>
      </c>
      <c r="D34">
        <v>0.98</v>
      </c>
      <c r="E34">
        <v>58.82</v>
      </c>
      <c r="F34">
        <v>23.53</v>
      </c>
    </row>
    <row r="35" spans="1:6" x14ac:dyDescent="0.25">
      <c r="A35" t="s">
        <v>106</v>
      </c>
      <c r="B35">
        <v>0.61</v>
      </c>
      <c r="C35">
        <v>98.66</v>
      </c>
      <c r="D35">
        <v>1.33</v>
      </c>
      <c r="E35">
        <v>41.73</v>
      </c>
      <c r="F35">
        <v>15.35</v>
      </c>
    </row>
    <row r="36" spans="1:6" x14ac:dyDescent="0.25">
      <c r="A36" t="s">
        <v>107</v>
      </c>
      <c r="B36">
        <v>5.54</v>
      </c>
      <c r="C36">
        <v>98.69</v>
      </c>
      <c r="D36">
        <v>1.25</v>
      </c>
      <c r="E36">
        <v>78.540000000000006</v>
      </c>
      <c r="F36">
        <v>46.39</v>
      </c>
    </row>
    <row r="37" spans="1:6" x14ac:dyDescent="0.25">
      <c r="A37" t="s">
        <v>108</v>
      </c>
      <c r="B37">
        <v>3.5</v>
      </c>
      <c r="C37">
        <v>98.62</v>
      </c>
      <c r="D37">
        <v>1.35</v>
      </c>
      <c r="E37">
        <v>51.7</v>
      </c>
      <c r="F37">
        <v>25.56</v>
      </c>
    </row>
    <row r="38" spans="1:6" x14ac:dyDescent="0.25">
      <c r="A38" t="s">
        <v>109</v>
      </c>
      <c r="B38">
        <v>7.27</v>
      </c>
      <c r="C38">
        <v>98.23</v>
      </c>
      <c r="D38">
        <v>1.74</v>
      </c>
      <c r="E38">
        <v>65.89</v>
      </c>
      <c r="F38">
        <v>37.479999999999997</v>
      </c>
    </row>
    <row r="39" spans="1:6" x14ac:dyDescent="0.25">
      <c r="A39" t="s">
        <v>110</v>
      </c>
      <c r="B39">
        <v>1.1100000000000001</v>
      </c>
      <c r="C39">
        <v>99.65</v>
      </c>
      <c r="D39">
        <v>0.04</v>
      </c>
      <c r="E39">
        <v>68.900000000000006</v>
      </c>
      <c r="F39">
        <v>38.61</v>
      </c>
    </row>
    <row r="40" spans="1:6" x14ac:dyDescent="0.25">
      <c r="A40" t="s">
        <v>111</v>
      </c>
      <c r="B40">
        <v>11.57</v>
      </c>
      <c r="C40">
        <v>97.91</v>
      </c>
      <c r="D40">
        <v>1.89</v>
      </c>
      <c r="E40">
        <v>81.98</v>
      </c>
      <c r="F40">
        <v>59.16</v>
      </c>
    </row>
    <row r="41" spans="1:6" x14ac:dyDescent="0.25">
      <c r="A41" t="s">
        <v>112</v>
      </c>
      <c r="B41">
        <v>1.22</v>
      </c>
      <c r="C41">
        <v>98.75</v>
      </c>
      <c r="D41">
        <v>1.22</v>
      </c>
      <c r="E41">
        <v>65.849999999999994</v>
      </c>
      <c r="F41">
        <v>38.229999999999997</v>
      </c>
    </row>
    <row r="42" spans="1:6" x14ac:dyDescent="0.25">
      <c r="A42" t="s">
        <v>113</v>
      </c>
      <c r="B42">
        <v>3.07</v>
      </c>
      <c r="C42">
        <v>97.46</v>
      </c>
      <c r="D42">
        <v>1.67</v>
      </c>
      <c r="E42">
        <v>78.27</v>
      </c>
      <c r="F42">
        <v>47.18</v>
      </c>
    </row>
    <row r="43" spans="1:6" x14ac:dyDescent="0.25">
      <c r="A43" t="s">
        <v>114</v>
      </c>
      <c r="B43">
        <v>2.69</v>
      </c>
      <c r="C43">
        <v>98.68</v>
      </c>
      <c r="D43">
        <v>1.3</v>
      </c>
      <c r="E43">
        <v>61.99</v>
      </c>
      <c r="F43">
        <v>28.3</v>
      </c>
    </row>
    <row r="44" spans="1:6" x14ac:dyDescent="0.25">
      <c r="A44" t="s">
        <v>115</v>
      </c>
      <c r="B44">
        <v>0.93</v>
      </c>
      <c r="C44">
        <v>98.5</v>
      </c>
      <c r="D44">
        <v>1.47</v>
      </c>
      <c r="E44">
        <v>40.07</v>
      </c>
      <c r="F44">
        <v>14.93</v>
      </c>
    </row>
    <row r="45" spans="1:6" x14ac:dyDescent="0.25">
      <c r="A45" t="s">
        <v>116</v>
      </c>
      <c r="B45">
        <v>2.52</v>
      </c>
      <c r="C45">
        <v>98.39</v>
      </c>
      <c r="D45">
        <v>1.33</v>
      </c>
      <c r="E45">
        <v>72.040000000000006</v>
      </c>
      <c r="F45">
        <v>39</v>
      </c>
    </row>
    <row r="46" spans="1:6" x14ac:dyDescent="0.25">
      <c r="A46" t="s">
        <v>117</v>
      </c>
      <c r="B46">
        <v>4.54</v>
      </c>
      <c r="C46">
        <v>98.44</v>
      </c>
      <c r="D46">
        <v>1.27</v>
      </c>
      <c r="E46">
        <v>64.59</v>
      </c>
      <c r="F46">
        <v>34.74</v>
      </c>
    </row>
    <row r="47" spans="1:6" x14ac:dyDescent="0.25">
      <c r="A47" t="s">
        <v>118</v>
      </c>
      <c r="B47">
        <v>14.15</v>
      </c>
      <c r="C47">
        <v>97.76</v>
      </c>
      <c r="D47">
        <v>0.64</v>
      </c>
      <c r="E47">
        <v>72.05</v>
      </c>
      <c r="F47">
        <v>38.880000000000003</v>
      </c>
    </row>
    <row r="48" spans="1:6" x14ac:dyDescent="0.25">
      <c r="A48" t="s">
        <v>119</v>
      </c>
      <c r="B48">
        <v>7.15</v>
      </c>
      <c r="C48">
        <v>98.69</v>
      </c>
      <c r="D48">
        <v>0.99</v>
      </c>
      <c r="E48">
        <v>71.260000000000005</v>
      </c>
      <c r="F48">
        <v>51.97</v>
      </c>
    </row>
    <row r="49" spans="1:6" x14ac:dyDescent="0.25">
      <c r="A49" t="s">
        <v>120</v>
      </c>
      <c r="B49">
        <v>15.24</v>
      </c>
      <c r="C49">
        <v>99.08</v>
      </c>
      <c r="D49">
        <v>0.49</v>
      </c>
      <c r="E49">
        <v>81.069999999999993</v>
      </c>
      <c r="F49">
        <v>67.569999999999993</v>
      </c>
    </row>
    <row r="50" spans="1:6" x14ac:dyDescent="0.25">
      <c r="A50" t="s">
        <v>121</v>
      </c>
      <c r="B50">
        <v>5.41</v>
      </c>
      <c r="C50">
        <v>97.57</v>
      </c>
      <c r="D50">
        <v>2.12</v>
      </c>
      <c r="E50">
        <v>55.01</v>
      </c>
      <c r="F50">
        <v>25.36</v>
      </c>
    </row>
    <row r="51" spans="1:6" x14ac:dyDescent="0.25">
      <c r="A51" t="s">
        <v>122</v>
      </c>
      <c r="B51">
        <v>2.59</v>
      </c>
      <c r="C51">
        <v>97.75</v>
      </c>
      <c r="D51">
        <v>1.73</v>
      </c>
      <c r="E51">
        <v>34.22</v>
      </c>
      <c r="F51">
        <v>19.91</v>
      </c>
    </row>
    <row r="52" spans="1:6" x14ac:dyDescent="0.25">
      <c r="A52" t="s">
        <v>123</v>
      </c>
      <c r="B52">
        <v>3.99</v>
      </c>
      <c r="C52">
        <v>97.88</v>
      </c>
      <c r="D52">
        <v>1.55</v>
      </c>
      <c r="E52">
        <v>40.270000000000003</v>
      </c>
      <c r="F52">
        <v>23.18</v>
      </c>
    </row>
    <row r="53" spans="1:6" x14ac:dyDescent="0.25">
      <c r="A53" t="s">
        <v>124</v>
      </c>
      <c r="B53">
        <v>0.96</v>
      </c>
      <c r="C53">
        <v>98.66</v>
      </c>
      <c r="D53">
        <v>1.33</v>
      </c>
      <c r="E53">
        <v>60.7</v>
      </c>
      <c r="F53">
        <v>25.34</v>
      </c>
    </row>
    <row r="54" spans="1:6" x14ac:dyDescent="0.25">
      <c r="A54" t="s">
        <v>125</v>
      </c>
      <c r="B54">
        <v>10.18</v>
      </c>
      <c r="C54">
        <v>94.44</v>
      </c>
      <c r="D54">
        <v>0.36</v>
      </c>
      <c r="E54">
        <v>59.7</v>
      </c>
      <c r="F54">
        <v>42.96</v>
      </c>
    </row>
    <row r="55" spans="1:6" x14ac:dyDescent="0.25">
      <c r="A55" t="s">
        <v>126</v>
      </c>
      <c r="B55">
        <v>1.48</v>
      </c>
      <c r="C55">
        <v>93.91</v>
      </c>
      <c r="D55">
        <v>2.15</v>
      </c>
      <c r="E55">
        <v>33</v>
      </c>
      <c r="F55">
        <v>22.82</v>
      </c>
    </row>
    <row r="56" spans="1:6" x14ac:dyDescent="0.25">
      <c r="A56" t="s">
        <v>127</v>
      </c>
      <c r="B56">
        <v>2.38</v>
      </c>
      <c r="C56">
        <v>98.82</v>
      </c>
      <c r="D56">
        <v>0.81</v>
      </c>
      <c r="E56">
        <v>58.93</v>
      </c>
      <c r="F56">
        <v>26.47</v>
      </c>
    </row>
    <row r="57" spans="1:6" x14ac:dyDescent="0.25">
      <c r="A57" t="s">
        <v>128</v>
      </c>
      <c r="B57">
        <v>2.02</v>
      </c>
      <c r="C57">
        <v>97.21</v>
      </c>
      <c r="D57">
        <v>2.75</v>
      </c>
      <c r="E57">
        <v>53.39</v>
      </c>
      <c r="F57">
        <v>20.89</v>
      </c>
    </row>
    <row r="58" spans="1:6" x14ac:dyDescent="0.25">
      <c r="A58" t="s">
        <v>129</v>
      </c>
      <c r="B58">
        <v>8.51</v>
      </c>
      <c r="C58">
        <v>98.21</v>
      </c>
      <c r="D58">
        <v>1.45</v>
      </c>
      <c r="E58">
        <v>48.8</v>
      </c>
      <c r="F58">
        <v>26.89</v>
      </c>
    </row>
    <row r="59" spans="1:6" x14ac:dyDescent="0.25">
      <c r="A59" t="s">
        <v>130</v>
      </c>
      <c r="B59">
        <v>1.24</v>
      </c>
      <c r="C59">
        <v>99.06</v>
      </c>
      <c r="D59">
        <v>0.94</v>
      </c>
      <c r="E59">
        <v>55.06</v>
      </c>
      <c r="F59">
        <v>26.01</v>
      </c>
    </row>
    <row r="60" spans="1:6" x14ac:dyDescent="0.25">
      <c r="A60" t="s">
        <v>131</v>
      </c>
      <c r="B60">
        <v>4.82</v>
      </c>
      <c r="C60">
        <v>97.14</v>
      </c>
      <c r="D60">
        <v>1.24</v>
      </c>
      <c r="E60">
        <v>78.58</v>
      </c>
      <c r="F60">
        <v>68</v>
      </c>
    </row>
    <row r="61" spans="1:6" x14ac:dyDescent="0.25">
      <c r="A61" t="s">
        <v>132</v>
      </c>
      <c r="B61">
        <v>1.8</v>
      </c>
      <c r="C61">
        <v>98.81</v>
      </c>
      <c r="D61">
        <v>0.59</v>
      </c>
      <c r="E61">
        <v>60.45</v>
      </c>
      <c r="F61">
        <v>26.26</v>
      </c>
    </row>
    <row r="62" spans="1:6" x14ac:dyDescent="0.25">
      <c r="A62" t="s">
        <v>133</v>
      </c>
      <c r="B62">
        <v>3.57</v>
      </c>
      <c r="C62">
        <v>98.24</v>
      </c>
      <c r="D62">
        <v>1.34</v>
      </c>
      <c r="E62">
        <v>54.53</v>
      </c>
      <c r="F62">
        <v>23.28</v>
      </c>
    </row>
    <row r="63" spans="1:6" x14ac:dyDescent="0.25">
      <c r="A63" t="s">
        <v>134</v>
      </c>
      <c r="B63">
        <v>2.12</v>
      </c>
      <c r="C63">
        <v>98.81</v>
      </c>
      <c r="D63">
        <v>0.96</v>
      </c>
      <c r="E63">
        <v>62.84</v>
      </c>
      <c r="F63">
        <v>40.61</v>
      </c>
    </row>
    <row r="64" spans="1:6" x14ac:dyDescent="0.25">
      <c r="A64" t="s">
        <v>135</v>
      </c>
      <c r="B64">
        <v>0.76</v>
      </c>
      <c r="C64">
        <v>98.65</v>
      </c>
      <c r="D64">
        <v>1.34</v>
      </c>
      <c r="E64">
        <v>43.64</v>
      </c>
      <c r="F64">
        <v>14.53</v>
      </c>
    </row>
    <row r="65" spans="1:6" x14ac:dyDescent="0.25">
      <c r="A65" t="s">
        <v>136</v>
      </c>
      <c r="B65">
        <v>3.09</v>
      </c>
      <c r="C65">
        <v>96.02</v>
      </c>
      <c r="D65">
        <v>2.15</v>
      </c>
      <c r="E65">
        <v>67.12</v>
      </c>
      <c r="F65">
        <v>34.99</v>
      </c>
    </row>
    <row r="66" spans="1:6" x14ac:dyDescent="0.25">
      <c r="A66" t="s">
        <v>137</v>
      </c>
      <c r="B66">
        <v>1.64</v>
      </c>
      <c r="C66">
        <v>98.28</v>
      </c>
      <c r="D66">
        <v>1.2</v>
      </c>
      <c r="E66">
        <v>57.99</v>
      </c>
      <c r="F66">
        <v>22.25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198FC-F972-4DEF-949A-00145983C7FC}">
  <dimension ref="A1:D37"/>
  <sheetViews>
    <sheetView workbookViewId="0">
      <selection sqref="A1:G109"/>
    </sheetView>
  </sheetViews>
  <sheetFormatPr defaultRowHeight="15" x14ac:dyDescent="0.25"/>
  <cols>
    <col min="1" max="1" width="38.140625" customWidth="1"/>
    <col min="2" max="2" width="17.42578125" customWidth="1"/>
    <col min="3" max="3" width="16.28515625" customWidth="1"/>
    <col min="4" max="4" width="14.28515625" customWidth="1"/>
  </cols>
  <sheetData>
    <row r="1" spans="1:4" x14ac:dyDescent="0.25">
      <c r="A1" t="s">
        <v>93</v>
      </c>
      <c r="B1" t="s">
        <v>143</v>
      </c>
      <c r="C1" t="s">
        <v>144</v>
      </c>
      <c r="D1" t="s">
        <v>145</v>
      </c>
    </row>
    <row r="2" spans="1:4" x14ac:dyDescent="0.25">
      <c r="A2" t="s">
        <v>146</v>
      </c>
      <c r="B2" t="s">
        <v>102</v>
      </c>
      <c r="C2">
        <v>3</v>
      </c>
      <c r="D2">
        <v>10640</v>
      </c>
    </row>
    <row r="3" spans="1:4" x14ac:dyDescent="0.25">
      <c r="A3" t="s">
        <v>147</v>
      </c>
      <c r="B3" t="s">
        <v>103</v>
      </c>
      <c r="C3">
        <v>2873</v>
      </c>
      <c r="D3">
        <v>1887005</v>
      </c>
    </row>
    <row r="4" spans="1:4" x14ac:dyDescent="0.25">
      <c r="A4" t="s">
        <v>148</v>
      </c>
      <c r="B4" t="s">
        <v>104</v>
      </c>
      <c r="C4">
        <v>66</v>
      </c>
      <c r="D4">
        <v>23647</v>
      </c>
    </row>
    <row r="5" spans="1:4" x14ac:dyDescent="0.25">
      <c r="A5" t="s">
        <v>149</v>
      </c>
      <c r="B5" t="s">
        <v>105</v>
      </c>
      <c r="C5">
        <v>2056</v>
      </c>
      <c r="D5">
        <v>849889</v>
      </c>
    </row>
    <row r="6" spans="1:4" x14ac:dyDescent="0.25">
      <c r="A6" t="s">
        <v>150</v>
      </c>
      <c r="B6" t="s">
        <v>106</v>
      </c>
      <c r="C6">
        <v>40</v>
      </c>
      <c r="D6">
        <v>2144970</v>
      </c>
    </row>
    <row r="7" spans="1:4" x14ac:dyDescent="0.25">
      <c r="A7" t="s">
        <v>151</v>
      </c>
      <c r="B7" t="s">
        <v>107</v>
      </c>
      <c r="C7">
        <v>28</v>
      </c>
      <c r="D7">
        <v>21641</v>
      </c>
    </row>
    <row r="8" spans="1:4" x14ac:dyDescent="0.25">
      <c r="A8" t="s">
        <v>152</v>
      </c>
      <c r="B8" t="s">
        <v>108</v>
      </c>
      <c r="C8">
        <v>205</v>
      </c>
      <c r="D8">
        <v>604260</v>
      </c>
    </row>
    <row r="9" spans="1:4" x14ac:dyDescent="0.25">
      <c r="A9" t="s">
        <v>153</v>
      </c>
      <c r="B9" t="s">
        <v>109</v>
      </c>
      <c r="C9">
        <v>267</v>
      </c>
      <c r="D9">
        <v>269146</v>
      </c>
    </row>
    <row r="10" spans="1:4" x14ac:dyDescent="0.25">
      <c r="A10" t="s">
        <v>154</v>
      </c>
      <c r="B10" t="s">
        <v>110</v>
      </c>
      <c r="C10">
        <v>0</v>
      </c>
      <c r="D10">
        <v>14244</v>
      </c>
    </row>
    <row r="11" spans="1:4" x14ac:dyDescent="0.25">
      <c r="A11" t="s">
        <v>155</v>
      </c>
      <c r="B11" t="s">
        <v>111</v>
      </c>
      <c r="C11">
        <v>222</v>
      </c>
      <c r="D11">
        <v>46494</v>
      </c>
    </row>
    <row r="12" spans="1:4" x14ac:dyDescent="0.25">
      <c r="A12" t="s">
        <v>156</v>
      </c>
      <c r="B12" t="s">
        <v>112</v>
      </c>
      <c r="C12">
        <v>159</v>
      </c>
      <c r="D12">
        <v>1660382</v>
      </c>
    </row>
    <row r="13" spans="1:4" x14ac:dyDescent="0.25">
      <c r="A13" t="s">
        <v>157</v>
      </c>
      <c r="B13" t="s">
        <v>113</v>
      </c>
      <c r="C13">
        <v>1537</v>
      </c>
      <c r="D13">
        <v>234011</v>
      </c>
    </row>
    <row r="14" spans="1:4" x14ac:dyDescent="0.25">
      <c r="A14" t="s">
        <v>158</v>
      </c>
      <c r="B14" t="s">
        <v>114</v>
      </c>
      <c r="C14">
        <v>95</v>
      </c>
      <c r="D14">
        <v>368141</v>
      </c>
    </row>
    <row r="15" spans="1:4" x14ac:dyDescent="0.25">
      <c r="A15" t="s">
        <v>159</v>
      </c>
      <c r="B15" t="s">
        <v>115</v>
      </c>
      <c r="C15">
        <v>137</v>
      </c>
      <c r="D15">
        <v>428313</v>
      </c>
    </row>
    <row r="16" spans="1:4" x14ac:dyDescent="0.25">
      <c r="A16" t="s">
        <v>160</v>
      </c>
      <c r="B16" t="s">
        <v>116</v>
      </c>
      <c r="C16">
        <v>611</v>
      </c>
      <c r="D16">
        <v>414843</v>
      </c>
    </row>
    <row r="17" spans="1:4" x14ac:dyDescent="0.25">
      <c r="A17" t="s">
        <v>161</v>
      </c>
      <c r="B17" t="s">
        <v>117</v>
      </c>
      <c r="C17">
        <v>2347</v>
      </c>
      <c r="D17">
        <v>1373861</v>
      </c>
    </row>
    <row r="18" spans="1:4" x14ac:dyDescent="0.25">
      <c r="A18" t="s">
        <v>162</v>
      </c>
      <c r="B18" t="s">
        <v>118</v>
      </c>
      <c r="C18">
        <v>53326</v>
      </c>
      <c r="D18">
        <v>792534</v>
      </c>
    </row>
    <row r="19" spans="1:4" x14ac:dyDescent="0.25">
      <c r="A19" t="s">
        <v>163</v>
      </c>
      <c r="B19" t="s">
        <v>119</v>
      </c>
      <c r="C19">
        <v>58</v>
      </c>
      <c r="D19">
        <v>1532</v>
      </c>
    </row>
    <row r="20" spans="1:4" x14ac:dyDescent="0.25">
      <c r="A20" t="s">
        <v>164</v>
      </c>
      <c r="B20" t="s">
        <v>120</v>
      </c>
      <c r="C20">
        <v>0</v>
      </c>
      <c r="D20">
        <v>796</v>
      </c>
    </row>
    <row r="21" spans="1:4" x14ac:dyDescent="0.25">
      <c r="A21" t="s">
        <v>165</v>
      </c>
      <c r="B21" t="s">
        <v>121</v>
      </c>
      <c r="C21">
        <v>8117</v>
      </c>
      <c r="D21">
        <v>1282938</v>
      </c>
    </row>
    <row r="22" spans="1:4" x14ac:dyDescent="0.25">
      <c r="A22" t="s">
        <v>166</v>
      </c>
      <c r="B22" t="s">
        <v>122</v>
      </c>
      <c r="C22">
        <v>256</v>
      </c>
      <c r="D22">
        <v>41927</v>
      </c>
    </row>
    <row r="23" spans="1:4" x14ac:dyDescent="0.25">
      <c r="A23" t="s">
        <v>167</v>
      </c>
      <c r="B23" t="s">
        <v>123</v>
      </c>
      <c r="C23">
        <v>439</v>
      </c>
      <c r="D23">
        <v>71276</v>
      </c>
    </row>
    <row r="24" spans="1:4" x14ac:dyDescent="0.25">
      <c r="A24" t="s">
        <v>168</v>
      </c>
      <c r="B24" t="s">
        <v>124</v>
      </c>
      <c r="C24">
        <v>105</v>
      </c>
      <c r="D24">
        <v>2034460</v>
      </c>
    </row>
    <row r="25" spans="1:4" x14ac:dyDescent="0.25">
      <c r="A25" t="s">
        <v>169</v>
      </c>
      <c r="B25" t="s">
        <v>125</v>
      </c>
      <c r="C25">
        <v>4098</v>
      </c>
      <c r="D25">
        <v>11262</v>
      </c>
    </row>
    <row r="26" spans="1:4" x14ac:dyDescent="0.25">
      <c r="A26" t="s">
        <v>170</v>
      </c>
      <c r="B26" t="s">
        <v>126</v>
      </c>
      <c r="C26">
        <v>130</v>
      </c>
      <c r="D26">
        <v>23628</v>
      </c>
    </row>
    <row r="27" spans="1:4" x14ac:dyDescent="0.25">
      <c r="A27" t="s">
        <v>171</v>
      </c>
      <c r="B27" t="s">
        <v>127</v>
      </c>
      <c r="C27">
        <v>3046</v>
      </c>
      <c r="D27">
        <v>917236</v>
      </c>
    </row>
    <row r="28" spans="1:4" x14ac:dyDescent="0.25">
      <c r="A28" t="s">
        <v>172</v>
      </c>
      <c r="B28" t="s">
        <v>128</v>
      </c>
      <c r="C28">
        <v>192</v>
      </c>
      <c r="D28">
        <v>223256</v>
      </c>
    </row>
    <row r="29" spans="1:4" x14ac:dyDescent="0.25">
      <c r="A29" t="s">
        <v>173</v>
      </c>
      <c r="B29" t="s">
        <v>129</v>
      </c>
      <c r="C29">
        <v>278</v>
      </c>
      <c r="D29">
        <v>20073</v>
      </c>
    </row>
    <row r="30" spans="1:4" x14ac:dyDescent="0.25">
      <c r="A30" t="s">
        <v>174</v>
      </c>
      <c r="B30" t="s">
        <v>130</v>
      </c>
      <c r="C30">
        <v>27</v>
      </c>
      <c r="D30">
        <v>864947</v>
      </c>
    </row>
    <row r="31" spans="1:4" x14ac:dyDescent="0.25">
      <c r="A31" t="s">
        <v>175</v>
      </c>
      <c r="B31" t="s">
        <v>131</v>
      </c>
      <c r="C31">
        <v>79</v>
      </c>
      <c r="D31">
        <v>14044</v>
      </c>
    </row>
    <row r="32" spans="1:4" x14ac:dyDescent="0.25">
      <c r="A32" t="s">
        <v>176</v>
      </c>
      <c r="B32" t="s">
        <v>132</v>
      </c>
      <c r="C32">
        <v>1189</v>
      </c>
      <c r="D32">
        <v>961422</v>
      </c>
    </row>
    <row r="33" spans="1:4" x14ac:dyDescent="0.25">
      <c r="A33" t="s">
        <v>177</v>
      </c>
      <c r="B33" t="s">
        <v>133</v>
      </c>
      <c r="C33">
        <v>7407</v>
      </c>
      <c r="D33">
        <v>1578082</v>
      </c>
    </row>
    <row r="34" spans="1:4" x14ac:dyDescent="0.25">
      <c r="A34" t="s">
        <v>178</v>
      </c>
      <c r="B34" t="s">
        <v>134</v>
      </c>
      <c r="C34">
        <v>87</v>
      </c>
      <c r="D34">
        <v>74642</v>
      </c>
    </row>
    <row r="35" spans="1:4" x14ac:dyDescent="0.25">
      <c r="A35" t="s">
        <v>179</v>
      </c>
      <c r="B35" t="s">
        <v>135</v>
      </c>
      <c r="C35">
        <v>63</v>
      </c>
      <c r="D35">
        <v>3130828</v>
      </c>
    </row>
    <row r="36" spans="1:4" x14ac:dyDescent="0.25">
      <c r="A36" t="s">
        <v>180</v>
      </c>
      <c r="B36" t="s">
        <v>136</v>
      </c>
      <c r="C36">
        <v>75</v>
      </c>
      <c r="D36">
        <v>258381</v>
      </c>
    </row>
    <row r="37" spans="1:4" x14ac:dyDescent="0.25">
      <c r="A37" t="s">
        <v>181</v>
      </c>
      <c r="B37" t="s">
        <v>137</v>
      </c>
      <c r="C37">
        <v>6453</v>
      </c>
      <c r="D37">
        <v>1871612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E0CB1-D3DC-4AA7-8FF7-81780AE30011}">
  <dimension ref="A3:C39"/>
  <sheetViews>
    <sheetView topLeftCell="A4" workbookViewId="0">
      <selection sqref="A1:G109"/>
    </sheetView>
  </sheetViews>
  <sheetFormatPr defaultRowHeight="15" x14ac:dyDescent="0.25"/>
  <cols>
    <col min="1" max="1" width="12.85546875" bestFit="1" customWidth="1"/>
    <col min="2" max="2" width="16.28515625" bestFit="1" customWidth="1"/>
    <col min="3" max="3" width="15.28515625" bestFit="1" customWidth="1"/>
    <col min="6" max="6" width="20.7109375" customWidth="1"/>
    <col min="7" max="7" width="21.5703125" customWidth="1"/>
    <col min="8" max="8" width="15.28515625" customWidth="1"/>
  </cols>
  <sheetData>
    <row r="3" spans="1:3" x14ac:dyDescent="0.25">
      <c r="A3" t="s">
        <v>143</v>
      </c>
      <c r="B3" t="s">
        <v>182</v>
      </c>
      <c r="C3" t="s">
        <v>183</v>
      </c>
    </row>
    <row r="4" spans="1:3" x14ac:dyDescent="0.25">
      <c r="A4" t="s">
        <v>102</v>
      </c>
      <c r="B4">
        <v>3</v>
      </c>
      <c r="C4">
        <v>10640</v>
      </c>
    </row>
    <row r="5" spans="1:3" x14ac:dyDescent="0.25">
      <c r="A5" t="s">
        <v>103</v>
      </c>
      <c r="B5">
        <v>2873</v>
      </c>
      <c r="C5">
        <v>1887005</v>
      </c>
    </row>
    <row r="6" spans="1:3" x14ac:dyDescent="0.25">
      <c r="A6" t="s">
        <v>104</v>
      </c>
      <c r="B6">
        <v>66</v>
      </c>
      <c r="C6">
        <v>23647</v>
      </c>
    </row>
    <row r="7" spans="1:3" x14ac:dyDescent="0.25">
      <c r="A7" t="s">
        <v>105</v>
      </c>
      <c r="B7">
        <v>2056</v>
      </c>
      <c r="C7">
        <v>849889</v>
      </c>
    </row>
    <row r="8" spans="1:3" x14ac:dyDescent="0.25">
      <c r="A8" t="s">
        <v>106</v>
      </c>
      <c r="B8">
        <v>40</v>
      </c>
      <c r="C8">
        <v>2144970</v>
      </c>
    </row>
    <row r="9" spans="1:3" x14ac:dyDescent="0.25">
      <c r="A9" t="s">
        <v>107</v>
      </c>
      <c r="B9">
        <v>28</v>
      </c>
      <c r="C9">
        <v>21641</v>
      </c>
    </row>
    <row r="10" spans="1:3" x14ac:dyDescent="0.25">
      <c r="A10" t="s">
        <v>108</v>
      </c>
      <c r="B10">
        <v>205</v>
      </c>
      <c r="C10">
        <v>604260</v>
      </c>
    </row>
    <row r="11" spans="1:3" x14ac:dyDescent="0.25">
      <c r="A11" t="s">
        <v>109</v>
      </c>
      <c r="B11">
        <v>267</v>
      </c>
      <c r="C11">
        <v>269146</v>
      </c>
    </row>
    <row r="12" spans="1:3" x14ac:dyDescent="0.25">
      <c r="A12" t="s">
        <v>110</v>
      </c>
      <c r="B12">
        <v>0</v>
      </c>
      <c r="C12">
        <v>14244</v>
      </c>
    </row>
    <row r="13" spans="1:3" x14ac:dyDescent="0.25">
      <c r="A13" t="s">
        <v>111</v>
      </c>
      <c r="B13">
        <v>222</v>
      </c>
      <c r="C13">
        <v>46494</v>
      </c>
    </row>
    <row r="14" spans="1:3" x14ac:dyDescent="0.25">
      <c r="A14" t="s">
        <v>112</v>
      </c>
      <c r="B14">
        <v>159</v>
      </c>
      <c r="C14">
        <v>1660382</v>
      </c>
    </row>
    <row r="15" spans="1:3" x14ac:dyDescent="0.25">
      <c r="A15" t="s">
        <v>113</v>
      </c>
      <c r="B15">
        <v>1537</v>
      </c>
      <c r="C15">
        <v>234011</v>
      </c>
    </row>
    <row r="16" spans="1:3" x14ac:dyDescent="0.25">
      <c r="A16" t="s">
        <v>114</v>
      </c>
      <c r="B16">
        <v>95</v>
      </c>
      <c r="C16">
        <v>368141</v>
      </c>
    </row>
    <row r="17" spans="1:3" x14ac:dyDescent="0.25">
      <c r="A17" t="s">
        <v>115</v>
      </c>
      <c r="B17">
        <v>137</v>
      </c>
      <c r="C17">
        <v>428313</v>
      </c>
    </row>
    <row r="18" spans="1:3" x14ac:dyDescent="0.25">
      <c r="A18" t="s">
        <v>116</v>
      </c>
      <c r="B18">
        <v>611</v>
      </c>
      <c r="C18">
        <v>414843</v>
      </c>
    </row>
    <row r="19" spans="1:3" x14ac:dyDescent="0.25">
      <c r="A19" t="s">
        <v>117</v>
      </c>
      <c r="B19">
        <v>2347</v>
      </c>
      <c r="C19">
        <v>1373861</v>
      </c>
    </row>
    <row r="20" spans="1:3" x14ac:dyDescent="0.25">
      <c r="A20" t="s">
        <v>118</v>
      </c>
      <c r="B20">
        <v>53326</v>
      </c>
      <c r="C20">
        <v>792534</v>
      </c>
    </row>
    <row r="21" spans="1:3" x14ac:dyDescent="0.25">
      <c r="A21" t="s">
        <v>119</v>
      </c>
      <c r="B21">
        <v>58</v>
      </c>
      <c r="C21">
        <v>1532</v>
      </c>
    </row>
    <row r="22" spans="1:3" x14ac:dyDescent="0.25">
      <c r="A22" t="s">
        <v>120</v>
      </c>
      <c r="B22">
        <v>0</v>
      </c>
      <c r="C22">
        <v>796</v>
      </c>
    </row>
    <row r="23" spans="1:3" x14ac:dyDescent="0.25">
      <c r="A23" t="s">
        <v>121</v>
      </c>
      <c r="B23">
        <v>8117</v>
      </c>
      <c r="C23">
        <v>1282938</v>
      </c>
    </row>
    <row r="24" spans="1:3" x14ac:dyDescent="0.25">
      <c r="A24" t="s">
        <v>122</v>
      </c>
      <c r="B24">
        <v>256</v>
      </c>
      <c r="C24">
        <v>41927</v>
      </c>
    </row>
    <row r="25" spans="1:3" x14ac:dyDescent="0.25">
      <c r="A25" t="s">
        <v>123</v>
      </c>
      <c r="B25">
        <v>439</v>
      </c>
      <c r="C25">
        <v>71276</v>
      </c>
    </row>
    <row r="26" spans="1:3" x14ac:dyDescent="0.25">
      <c r="A26" t="s">
        <v>124</v>
      </c>
      <c r="B26">
        <v>105</v>
      </c>
      <c r="C26">
        <v>2034460</v>
      </c>
    </row>
    <row r="27" spans="1:3" x14ac:dyDescent="0.25">
      <c r="A27" t="s">
        <v>125</v>
      </c>
      <c r="B27">
        <v>4098</v>
      </c>
      <c r="C27">
        <v>11262</v>
      </c>
    </row>
    <row r="28" spans="1:3" x14ac:dyDescent="0.25">
      <c r="A28" t="s">
        <v>126</v>
      </c>
      <c r="B28">
        <v>130</v>
      </c>
      <c r="C28">
        <v>23628</v>
      </c>
    </row>
    <row r="29" spans="1:3" x14ac:dyDescent="0.25">
      <c r="A29" t="s">
        <v>127</v>
      </c>
      <c r="B29">
        <v>3046</v>
      </c>
      <c r="C29">
        <v>917236</v>
      </c>
    </row>
    <row r="30" spans="1:3" x14ac:dyDescent="0.25">
      <c r="A30" t="s">
        <v>128</v>
      </c>
      <c r="B30">
        <v>192</v>
      </c>
      <c r="C30">
        <v>223256</v>
      </c>
    </row>
    <row r="31" spans="1:3" x14ac:dyDescent="0.25">
      <c r="A31" t="s">
        <v>129</v>
      </c>
      <c r="B31">
        <v>278</v>
      </c>
      <c r="C31">
        <v>20073</v>
      </c>
    </row>
    <row r="32" spans="1:3" x14ac:dyDescent="0.25">
      <c r="A32" t="s">
        <v>130</v>
      </c>
      <c r="B32">
        <v>27</v>
      </c>
      <c r="C32">
        <v>864947</v>
      </c>
    </row>
    <row r="33" spans="1:3" x14ac:dyDescent="0.25">
      <c r="A33" t="s">
        <v>131</v>
      </c>
      <c r="B33">
        <v>79</v>
      </c>
      <c r="C33">
        <v>14044</v>
      </c>
    </row>
    <row r="34" spans="1:3" x14ac:dyDescent="0.25">
      <c r="A34" t="s">
        <v>132</v>
      </c>
      <c r="B34">
        <v>1189</v>
      </c>
      <c r="C34">
        <v>961422</v>
      </c>
    </row>
    <row r="35" spans="1:3" x14ac:dyDescent="0.25">
      <c r="A35" t="s">
        <v>133</v>
      </c>
      <c r="B35">
        <v>7407</v>
      </c>
      <c r="C35">
        <v>1578082</v>
      </c>
    </row>
    <row r="36" spans="1:3" x14ac:dyDescent="0.25">
      <c r="A36" t="s">
        <v>134</v>
      </c>
      <c r="B36">
        <v>87</v>
      </c>
      <c r="C36">
        <v>74642</v>
      </c>
    </row>
    <row r="37" spans="1:3" x14ac:dyDescent="0.25">
      <c r="A37" t="s">
        <v>135</v>
      </c>
      <c r="B37">
        <v>63</v>
      </c>
      <c r="C37">
        <v>3130828</v>
      </c>
    </row>
    <row r="38" spans="1:3" x14ac:dyDescent="0.25">
      <c r="A38" t="s">
        <v>136</v>
      </c>
      <c r="B38">
        <v>75</v>
      </c>
      <c r="C38">
        <v>258381</v>
      </c>
    </row>
    <row r="39" spans="1:3" x14ac:dyDescent="0.25">
      <c r="A39" t="s">
        <v>137</v>
      </c>
      <c r="B39">
        <v>6453</v>
      </c>
      <c r="C39">
        <v>1871612</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1BDD7-C0C2-43B8-A4C9-F00CA9D5DDE6}">
  <dimension ref="A1:N43"/>
  <sheetViews>
    <sheetView workbookViewId="0">
      <selection activeCell="C44" sqref="C44"/>
    </sheetView>
  </sheetViews>
  <sheetFormatPr defaultRowHeight="15" x14ac:dyDescent="0.25"/>
  <cols>
    <col min="1" max="1" width="39.85546875" bestFit="1" customWidth="1"/>
    <col min="2" max="2" width="11" bestFit="1" customWidth="1"/>
    <col min="3" max="3" width="10.7109375" bestFit="1" customWidth="1"/>
    <col min="4" max="4" width="10.42578125" bestFit="1" customWidth="1"/>
    <col min="5" max="5" width="9.5703125" bestFit="1" customWidth="1"/>
    <col min="6" max="6" width="10.42578125" bestFit="1" customWidth="1"/>
    <col min="7" max="7" width="9" bestFit="1" customWidth="1"/>
    <col min="8" max="9" width="11.7109375" bestFit="1" customWidth="1"/>
    <col min="10" max="10" width="20.85546875" bestFit="1" customWidth="1"/>
    <col min="11" max="11" width="11.140625" bestFit="1" customWidth="1"/>
    <col min="12" max="12" width="8.28515625" bestFit="1" customWidth="1"/>
    <col min="13" max="13" width="26.7109375" bestFit="1" customWidth="1"/>
    <col min="14" max="14" width="30.5703125" bestFit="1" customWidth="1"/>
  </cols>
  <sheetData>
    <row r="1" spans="1:14" x14ac:dyDescent="0.25">
      <c r="A1" s="1" t="s">
        <v>184</v>
      </c>
      <c r="B1" t="s">
        <v>185</v>
      </c>
      <c r="C1" t="s">
        <v>94</v>
      </c>
      <c r="D1" t="s">
        <v>3</v>
      </c>
      <c r="E1" t="s">
        <v>95</v>
      </c>
      <c r="F1" t="s">
        <v>4</v>
      </c>
      <c r="G1" t="s">
        <v>6</v>
      </c>
      <c r="H1" t="s">
        <v>96</v>
      </c>
      <c r="I1" t="s">
        <v>97</v>
      </c>
      <c r="J1" t="s">
        <v>98</v>
      </c>
      <c r="K1" t="s">
        <v>99</v>
      </c>
      <c r="L1" t="s">
        <v>87</v>
      </c>
      <c r="M1" t="s">
        <v>100</v>
      </c>
      <c r="N1" t="s">
        <v>101</v>
      </c>
    </row>
    <row r="2" spans="1:14" x14ac:dyDescent="0.25">
      <c r="A2" s="1" t="s">
        <v>146</v>
      </c>
      <c r="B2" t="s">
        <v>102</v>
      </c>
      <c r="C2">
        <v>397000</v>
      </c>
      <c r="D2">
        <v>7651</v>
      </c>
      <c r="E2">
        <v>129</v>
      </c>
      <c r="F2">
        <v>7518</v>
      </c>
      <c r="G2">
        <v>598033</v>
      </c>
      <c r="H2">
        <v>294001</v>
      </c>
      <c r="I2">
        <v>200157</v>
      </c>
      <c r="J2">
        <v>1.93</v>
      </c>
      <c r="K2">
        <v>98.26</v>
      </c>
      <c r="L2">
        <v>1.69</v>
      </c>
      <c r="M2">
        <v>74.06</v>
      </c>
      <c r="N2">
        <v>50.42</v>
      </c>
    </row>
    <row r="3" spans="1:14" x14ac:dyDescent="0.25">
      <c r="A3" s="1" t="s">
        <v>147</v>
      </c>
      <c r="B3" t="s">
        <v>103</v>
      </c>
      <c r="C3">
        <v>52221000</v>
      </c>
      <c r="D3">
        <v>2066450</v>
      </c>
      <c r="E3">
        <v>14373</v>
      </c>
      <c r="F3">
        <v>2047722</v>
      </c>
      <c r="G3">
        <v>29518787</v>
      </c>
      <c r="H3">
        <v>32976969</v>
      </c>
      <c r="I3">
        <v>20375181</v>
      </c>
      <c r="J3">
        <v>3.96</v>
      </c>
      <c r="K3">
        <v>99.09</v>
      </c>
      <c r="L3">
        <v>0.7</v>
      </c>
      <c r="M3">
        <v>63.15</v>
      </c>
      <c r="N3">
        <v>39.020000000000003</v>
      </c>
    </row>
    <row r="4" spans="1:14" x14ac:dyDescent="0.25">
      <c r="A4" s="1" t="s">
        <v>148</v>
      </c>
      <c r="B4" t="s">
        <v>104</v>
      </c>
      <c r="C4">
        <v>1504000</v>
      </c>
      <c r="D4">
        <v>55155</v>
      </c>
      <c r="E4">
        <v>280</v>
      </c>
      <c r="F4">
        <v>54774</v>
      </c>
      <c r="G4">
        <v>1185436</v>
      </c>
      <c r="H4">
        <v>771875</v>
      </c>
      <c r="I4">
        <v>534486</v>
      </c>
      <c r="J4">
        <v>3.67</v>
      </c>
      <c r="K4">
        <v>99.31</v>
      </c>
      <c r="L4">
        <v>0.51</v>
      </c>
      <c r="M4">
        <v>51.32</v>
      </c>
      <c r="N4">
        <v>35.54</v>
      </c>
    </row>
    <row r="5" spans="1:14" x14ac:dyDescent="0.25">
      <c r="A5" s="1" t="s">
        <v>149</v>
      </c>
      <c r="B5" t="s">
        <v>105</v>
      </c>
      <c r="C5">
        <v>34293000</v>
      </c>
      <c r="D5">
        <v>610645</v>
      </c>
      <c r="E5">
        <v>5997</v>
      </c>
      <c r="F5">
        <v>600974</v>
      </c>
      <c r="G5">
        <v>24712042</v>
      </c>
      <c r="H5">
        <v>20172463</v>
      </c>
      <c r="I5">
        <v>8068795</v>
      </c>
      <c r="J5">
        <v>1.78</v>
      </c>
      <c r="K5">
        <v>98.42</v>
      </c>
      <c r="L5">
        <v>0.98</v>
      </c>
      <c r="M5">
        <v>58.82</v>
      </c>
      <c r="N5">
        <v>23.53</v>
      </c>
    </row>
    <row r="6" spans="1:14" x14ac:dyDescent="0.25">
      <c r="A6" s="1" t="s">
        <v>150</v>
      </c>
      <c r="B6" t="s">
        <v>106</v>
      </c>
      <c r="C6">
        <v>119520000</v>
      </c>
      <c r="D6">
        <v>726098</v>
      </c>
      <c r="E6">
        <v>9661</v>
      </c>
      <c r="F6">
        <v>716390</v>
      </c>
      <c r="G6">
        <v>50531824</v>
      </c>
      <c r="H6">
        <v>49874828</v>
      </c>
      <c r="I6">
        <v>18346781</v>
      </c>
      <c r="J6">
        <v>0.61</v>
      </c>
      <c r="K6">
        <v>98.66</v>
      </c>
      <c r="L6">
        <v>1.33</v>
      </c>
      <c r="M6">
        <v>41.73</v>
      </c>
      <c r="N6">
        <v>15.35</v>
      </c>
    </row>
    <row r="7" spans="1:14" x14ac:dyDescent="0.25">
      <c r="A7" s="1" t="s">
        <v>151</v>
      </c>
      <c r="B7" t="s">
        <v>107</v>
      </c>
      <c r="C7">
        <v>1179000</v>
      </c>
      <c r="D7">
        <v>65351</v>
      </c>
      <c r="E7">
        <v>820</v>
      </c>
      <c r="F7">
        <v>64495</v>
      </c>
      <c r="G7">
        <v>792851</v>
      </c>
      <c r="H7">
        <v>926035</v>
      </c>
      <c r="I7">
        <v>546981</v>
      </c>
      <c r="J7">
        <v>5.54</v>
      </c>
      <c r="K7">
        <v>98.69</v>
      </c>
      <c r="L7">
        <v>1.25</v>
      </c>
      <c r="M7">
        <v>78.540000000000006</v>
      </c>
      <c r="N7">
        <v>46.39</v>
      </c>
    </row>
    <row r="8" spans="1:14" x14ac:dyDescent="0.25">
      <c r="A8" s="1" t="s">
        <v>152</v>
      </c>
      <c r="B8" t="s">
        <v>108</v>
      </c>
      <c r="C8">
        <v>28724000</v>
      </c>
      <c r="D8">
        <v>1006052</v>
      </c>
      <c r="E8">
        <v>13577</v>
      </c>
      <c r="F8">
        <v>992159</v>
      </c>
      <c r="G8">
        <v>13709510</v>
      </c>
      <c r="H8">
        <v>14851682</v>
      </c>
      <c r="I8">
        <v>7343273</v>
      </c>
      <c r="J8">
        <v>3.5</v>
      </c>
      <c r="K8">
        <v>98.62</v>
      </c>
      <c r="L8">
        <v>1.35</v>
      </c>
      <c r="M8">
        <v>51.7</v>
      </c>
      <c r="N8">
        <v>25.56</v>
      </c>
    </row>
    <row r="9" spans="1:14" x14ac:dyDescent="0.25">
      <c r="A9" s="1" t="s">
        <v>153</v>
      </c>
      <c r="B9" t="s">
        <v>109</v>
      </c>
      <c r="C9">
        <v>19814000</v>
      </c>
      <c r="D9">
        <v>1439870</v>
      </c>
      <c r="E9">
        <v>25091</v>
      </c>
      <c r="F9">
        <v>1414431</v>
      </c>
      <c r="G9">
        <v>29427753</v>
      </c>
      <c r="H9">
        <v>13055636</v>
      </c>
      <c r="I9">
        <v>7425404</v>
      </c>
      <c r="J9">
        <v>7.27</v>
      </c>
      <c r="K9">
        <v>98.23</v>
      </c>
      <c r="L9">
        <v>1.74</v>
      </c>
      <c r="M9">
        <v>65.89</v>
      </c>
      <c r="N9">
        <v>37.479999999999997</v>
      </c>
    </row>
    <row r="10" spans="1:14" x14ac:dyDescent="0.25">
      <c r="A10" s="1" t="s">
        <v>154</v>
      </c>
      <c r="B10" t="s">
        <v>110</v>
      </c>
      <c r="C10">
        <v>959000</v>
      </c>
      <c r="D10">
        <v>10681</v>
      </c>
      <c r="E10">
        <v>4</v>
      </c>
      <c r="F10">
        <v>10644</v>
      </c>
      <c r="G10">
        <v>72410</v>
      </c>
      <c r="H10">
        <v>660753</v>
      </c>
      <c r="I10">
        <v>370255</v>
      </c>
      <c r="J10">
        <v>1.1100000000000001</v>
      </c>
      <c r="K10">
        <v>99.65</v>
      </c>
      <c r="L10">
        <v>0.04</v>
      </c>
      <c r="M10">
        <v>68.900000000000006</v>
      </c>
      <c r="N10">
        <v>38.61</v>
      </c>
    </row>
    <row r="11" spans="1:14" x14ac:dyDescent="0.25">
      <c r="A11" s="1" t="s">
        <v>155</v>
      </c>
      <c r="B11" t="s">
        <v>111</v>
      </c>
      <c r="C11">
        <v>1540000</v>
      </c>
      <c r="D11">
        <v>178108</v>
      </c>
      <c r="E11">
        <v>3364</v>
      </c>
      <c r="F11">
        <v>174392</v>
      </c>
      <c r="G11">
        <v>1468399</v>
      </c>
      <c r="H11">
        <v>1262568</v>
      </c>
      <c r="I11">
        <v>911114</v>
      </c>
      <c r="J11">
        <v>11.57</v>
      </c>
      <c r="K11">
        <v>97.91</v>
      </c>
      <c r="L11">
        <v>1.89</v>
      </c>
      <c r="M11">
        <v>81.98</v>
      </c>
      <c r="N11">
        <v>59.16</v>
      </c>
    </row>
    <row r="12" spans="1:14" x14ac:dyDescent="0.25">
      <c r="A12" s="1" t="s">
        <v>156</v>
      </c>
      <c r="B12" t="s">
        <v>112</v>
      </c>
      <c r="C12">
        <v>67936000</v>
      </c>
      <c r="D12">
        <v>826577</v>
      </c>
      <c r="E12">
        <v>10089</v>
      </c>
      <c r="F12">
        <v>816283</v>
      </c>
      <c r="G12">
        <v>30928063</v>
      </c>
      <c r="H12">
        <v>44735217</v>
      </c>
      <c r="I12">
        <v>25972387</v>
      </c>
      <c r="J12">
        <v>1.22</v>
      </c>
      <c r="K12">
        <v>98.75</v>
      </c>
      <c r="L12">
        <v>1.22</v>
      </c>
      <c r="M12">
        <v>65.849999999999994</v>
      </c>
      <c r="N12">
        <v>38.229999999999997</v>
      </c>
    </row>
    <row r="13" spans="1:14" x14ac:dyDescent="0.25">
      <c r="A13" s="1" t="s">
        <v>157</v>
      </c>
      <c r="B13" t="s">
        <v>113</v>
      </c>
      <c r="C13">
        <v>7300000</v>
      </c>
      <c r="D13">
        <v>224106</v>
      </c>
      <c r="E13">
        <v>3738</v>
      </c>
      <c r="F13">
        <v>218410</v>
      </c>
      <c r="G13">
        <v>3685011</v>
      </c>
      <c r="H13">
        <v>5713695</v>
      </c>
      <c r="I13">
        <v>3443823</v>
      </c>
      <c r="J13">
        <v>3.07</v>
      </c>
      <c r="K13">
        <v>97.46</v>
      </c>
      <c r="L13">
        <v>1.67</v>
      </c>
      <c r="M13">
        <v>78.27</v>
      </c>
      <c r="N13">
        <v>47.18</v>
      </c>
    </row>
    <row r="14" spans="1:14" x14ac:dyDescent="0.25">
      <c r="A14" s="1" t="s">
        <v>158</v>
      </c>
      <c r="B14" t="s">
        <v>114</v>
      </c>
      <c r="C14">
        <v>28672000</v>
      </c>
      <c r="D14">
        <v>771252</v>
      </c>
      <c r="E14">
        <v>10049</v>
      </c>
      <c r="F14">
        <v>761068</v>
      </c>
      <c r="G14">
        <v>13032504</v>
      </c>
      <c r="H14">
        <v>17772376</v>
      </c>
      <c r="I14">
        <v>8115463</v>
      </c>
      <c r="J14">
        <v>2.69</v>
      </c>
      <c r="K14">
        <v>98.68</v>
      </c>
      <c r="L14">
        <v>1.3</v>
      </c>
      <c r="M14">
        <v>61.99</v>
      </c>
      <c r="N14">
        <v>28.3</v>
      </c>
    </row>
    <row r="15" spans="1:14" x14ac:dyDescent="0.25">
      <c r="A15" s="1" t="s">
        <v>159</v>
      </c>
      <c r="B15" t="s">
        <v>115</v>
      </c>
      <c r="C15">
        <v>37403000</v>
      </c>
      <c r="D15">
        <v>348764</v>
      </c>
      <c r="E15">
        <v>5138</v>
      </c>
      <c r="F15">
        <v>343518</v>
      </c>
      <c r="G15">
        <v>15985878</v>
      </c>
      <c r="H15">
        <v>14986646</v>
      </c>
      <c r="I15">
        <v>5585648</v>
      </c>
      <c r="J15">
        <v>0.93</v>
      </c>
      <c r="K15">
        <v>98.5</v>
      </c>
      <c r="L15">
        <v>1.47</v>
      </c>
      <c r="M15">
        <v>40.07</v>
      </c>
      <c r="N15">
        <v>14.93</v>
      </c>
    </row>
    <row r="16" spans="1:14" x14ac:dyDescent="0.25">
      <c r="A16" s="1" t="s">
        <v>160</v>
      </c>
      <c r="B16" t="s">
        <v>116</v>
      </c>
      <c r="C16">
        <v>13203000</v>
      </c>
      <c r="D16">
        <v>332249</v>
      </c>
      <c r="E16">
        <v>4432</v>
      </c>
      <c r="F16">
        <v>326915</v>
      </c>
      <c r="G16">
        <v>16202346</v>
      </c>
      <c r="H16">
        <v>9511073</v>
      </c>
      <c r="I16">
        <v>5149471</v>
      </c>
      <c r="J16">
        <v>2.52</v>
      </c>
      <c r="K16">
        <v>98.39</v>
      </c>
      <c r="L16">
        <v>1.33</v>
      </c>
      <c r="M16">
        <v>72.040000000000006</v>
      </c>
      <c r="N16">
        <v>39</v>
      </c>
    </row>
    <row r="17" spans="1:14" x14ac:dyDescent="0.25">
      <c r="A17" s="1" t="s">
        <v>161</v>
      </c>
      <c r="B17" t="s">
        <v>117</v>
      </c>
      <c r="C17">
        <v>65798000</v>
      </c>
      <c r="D17">
        <v>2988333</v>
      </c>
      <c r="E17">
        <v>38082</v>
      </c>
      <c r="F17">
        <v>2941578</v>
      </c>
      <c r="G17">
        <v>50873103</v>
      </c>
      <c r="H17">
        <v>42497761</v>
      </c>
      <c r="I17">
        <v>22858384</v>
      </c>
      <c r="J17">
        <v>4.54</v>
      </c>
      <c r="K17">
        <v>98.44</v>
      </c>
      <c r="L17">
        <v>1.27</v>
      </c>
      <c r="M17">
        <v>64.59</v>
      </c>
      <c r="N17">
        <v>34.74</v>
      </c>
    </row>
    <row r="18" spans="1:14" x14ac:dyDescent="0.25">
      <c r="A18" s="1" t="s">
        <v>162</v>
      </c>
      <c r="B18" t="s">
        <v>118</v>
      </c>
      <c r="C18">
        <v>35125000</v>
      </c>
      <c r="D18">
        <v>4968657</v>
      </c>
      <c r="E18">
        <v>31681</v>
      </c>
      <c r="F18">
        <v>4857181</v>
      </c>
      <c r="G18">
        <v>37886378</v>
      </c>
      <c r="H18">
        <v>25306499</v>
      </c>
      <c r="I18">
        <v>13658343</v>
      </c>
      <c r="J18">
        <v>14.15</v>
      </c>
      <c r="K18">
        <v>97.76</v>
      </c>
      <c r="L18">
        <v>0.64</v>
      </c>
      <c r="M18">
        <v>72.05</v>
      </c>
      <c r="N18">
        <v>38.880000000000003</v>
      </c>
    </row>
    <row r="19" spans="1:14" x14ac:dyDescent="0.25">
      <c r="A19" s="1" t="s">
        <v>163</v>
      </c>
      <c r="B19" t="s">
        <v>119</v>
      </c>
      <c r="C19">
        <v>293000</v>
      </c>
      <c r="D19">
        <v>20962</v>
      </c>
      <c r="E19">
        <v>208</v>
      </c>
      <c r="F19">
        <v>20687</v>
      </c>
      <c r="G19">
        <v>555568</v>
      </c>
      <c r="H19">
        <v>208798</v>
      </c>
      <c r="I19">
        <v>152280</v>
      </c>
      <c r="J19">
        <v>7.15</v>
      </c>
      <c r="K19">
        <v>98.69</v>
      </c>
      <c r="L19">
        <v>0.99</v>
      </c>
      <c r="M19">
        <v>71.260000000000005</v>
      </c>
      <c r="N19">
        <v>51.97</v>
      </c>
    </row>
    <row r="20" spans="1:14" x14ac:dyDescent="0.25">
      <c r="A20" s="1" t="s">
        <v>164</v>
      </c>
      <c r="B20" t="s">
        <v>120</v>
      </c>
      <c r="C20">
        <v>68000</v>
      </c>
      <c r="D20">
        <v>10365</v>
      </c>
      <c r="E20">
        <v>51</v>
      </c>
      <c r="F20">
        <v>10270</v>
      </c>
      <c r="G20">
        <v>263541</v>
      </c>
      <c r="H20">
        <v>55129</v>
      </c>
      <c r="I20">
        <v>45951</v>
      </c>
      <c r="J20">
        <v>15.24</v>
      </c>
      <c r="K20">
        <v>99.08</v>
      </c>
      <c r="L20">
        <v>0.49</v>
      </c>
      <c r="M20">
        <v>81.069999999999993</v>
      </c>
      <c r="N20">
        <v>67.569999999999993</v>
      </c>
    </row>
    <row r="21" spans="1:14" x14ac:dyDescent="0.25">
      <c r="A21" s="1" t="s">
        <v>165</v>
      </c>
      <c r="B21" t="s">
        <v>121</v>
      </c>
      <c r="C21">
        <v>122153000</v>
      </c>
      <c r="D21">
        <v>6611078</v>
      </c>
      <c r="E21">
        <v>140216</v>
      </c>
      <c r="F21">
        <v>6450585</v>
      </c>
      <c r="G21">
        <v>62667211</v>
      </c>
      <c r="H21">
        <v>67198794</v>
      </c>
      <c r="I21">
        <v>30975692</v>
      </c>
      <c r="J21">
        <v>5.41</v>
      </c>
      <c r="K21">
        <v>97.57</v>
      </c>
      <c r="L21">
        <v>2.12</v>
      </c>
      <c r="M21">
        <v>55.01</v>
      </c>
      <c r="N21">
        <v>25.36</v>
      </c>
    </row>
    <row r="22" spans="1:14" x14ac:dyDescent="0.25">
      <c r="A22" s="1" t="s">
        <v>166</v>
      </c>
      <c r="B22" t="s">
        <v>122</v>
      </c>
      <c r="C22">
        <v>3224000</v>
      </c>
      <c r="D22">
        <v>83627</v>
      </c>
      <c r="E22">
        <v>1450</v>
      </c>
      <c r="F22">
        <v>81746</v>
      </c>
      <c r="G22">
        <v>1151665</v>
      </c>
      <c r="H22">
        <v>1103275</v>
      </c>
      <c r="I22">
        <v>641819</v>
      </c>
      <c r="J22">
        <v>2.59</v>
      </c>
      <c r="K22">
        <v>97.75</v>
      </c>
      <c r="L22">
        <v>1.73</v>
      </c>
      <c r="M22">
        <v>34.22</v>
      </c>
      <c r="N22">
        <v>19.91</v>
      </c>
    </row>
    <row r="23" spans="1:14" x14ac:dyDescent="0.25">
      <c r="A23" s="1" t="s">
        <v>167</v>
      </c>
      <c r="B23" t="s">
        <v>123</v>
      </c>
      <c r="C23">
        <v>3103000</v>
      </c>
      <c r="D23">
        <v>123731</v>
      </c>
      <c r="E23">
        <v>1921</v>
      </c>
      <c r="F23">
        <v>121102</v>
      </c>
      <c r="G23">
        <v>1367673</v>
      </c>
      <c r="H23">
        <v>1249436</v>
      </c>
      <c r="I23">
        <v>719413</v>
      </c>
      <c r="J23">
        <v>3.99</v>
      </c>
      <c r="K23">
        <v>97.88</v>
      </c>
      <c r="L23">
        <v>1.55</v>
      </c>
      <c r="M23">
        <v>40.270000000000003</v>
      </c>
      <c r="N23">
        <v>23.18</v>
      </c>
    </row>
    <row r="24" spans="1:14" x14ac:dyDescent="0.25">
      <c r="A24" s="1" t="s">
        <v>168</v>
      </c>
      <c r="B24" t="s">
        <v>124</v>
      </c>
      <c r="C24">
        <v>82232000</v>
      </c>
      <c r="D24">
        <v>792854</v>
      </c>
      <c r="E24">
        <v>10524</v>
      </c>
      <c r="F24">
        <v>782215</v>
      </c>
      <c r="G24">
        <v>20294225</v>
      </c>
      <c r="H24">
        <v>49911938</v>
      </c>
      <c r="I24">
        <v>20838045</v>
      </c>
      <c r="J24">
        <v>0.96</v>
      </c>
      <c r="K24">
        <v>98.66</v>
      </c>
      <c r="L24">
        <v>1.33</v>
      </c>
      <c r="M24">
        <v>60.7</v>
      </c>
      <c r="N24">
        <v>25.34</v>
      </c>
    </row>
    <row r="25" spans="1:14" x14ac:dyDescent="0.25">
      <c r="A25" s="1" t="s">
        <v>169</v>
      </c>
      <c r="B25" t="s">
        <v>125</v>
      </c>
      <c r="C25">
        <v>1192000</v>
      </c>
      <c r="D25">
        <v>121359</v>
      </c>
      <c r="E25">
        <v>432</v>
      </c>
      <c r="F25">
        <v>114612</v>
      </c>
      <c r="G25">
        <v>1298444</v>
      </c>
      <c r="H25">
        <v>711597</v>
      </c>
      <c r="I25">
        <v>512029</v>
      </c>
      <c r="J25">
        <v>10.18</v>
      </c>
      <c r="K25">
        <v>94.44</v>
      </c>
      <c r="L25">
        <v>0.36</v>
      </c>
      <c r="M25">
        <v>59.7</v>
      </c>
      <c r="N25">
        <v>42.96</v>
      </c>
    </row>
    <row r="26" spans="1:14" x14ac:dyDescent="0.25">
      <c r="A26" s="1" t="s">
        <v>170</v>
      </c>
      <c r="B26" t="s">
        <v>126</v>
      </c>
      <c r="C26">
        <v>2150000</v>
      </c>
      <c r="D26">
        <v>31842</v>
      </c>
      <c r="E26">
        <v>685</v>
      </c>
      <c r="F26">
        <v>29904</v>
      </c>
      <c r="G26">
        <v>395416</v>
      </c>
      <c r="H26">
        <v>709553</v>
      </c>
      <c r="I26">
        <v>490663</v>
      </c>
      <c r="J26">
        <v>1.48</v>
      </c>
      <c r="K26">
        <v>93.91</v>
      </c>
      <c r="L26">
        <v>2.15</v>
      </c>
      <c r="M26">
        <v>33</v>
      </c>
      <c r="N26">
        <v>22.82</v>
      </c>
    </row>
    <row r="27" spans="1:14" x14ac:dyDescent="0.25">
      <c r="A27" s="1" t="s">
        <v>171</v>
      </c>
      <c r="B27" t="s">
        <v>127</v>
      </c>
      <c r="C27">
        <v>43671000</v>
      </c>
      <c r="D27">
        <v>1041457</v>
      </c>
      <c r="E27">
        <v>8386</v>
      </c>
      <c r="F27">
        <v>1029147</v>
      </c>
      <c r="G27">
        <v>21994343</v>
      </c>
      <c r="H27">
        <v>25736641</v>
      </c>
      <c r="I27">
        <v>11560912</v>
      </c>
      <c r="J27">
        <v>2.38</v>
      </c>
      <c r="K27">
        <v>98.82</v>
      </c>
      <c r="L27">
        <v>0.81</v>
      </c>
      <c r="M27">
        <v>58.93</v>
      </c>
      <c r="N27">
        <v>26.47</v>
      </c>
    </row>
    <row r="28" spans="1:14" x14ac:dyDescent="0.25">
      <c r="A28" s="1" t="s">
        <v>172</v>
      </c>
      <c r="B28" t="s">
        <v>128</v>
      </c>
      <c r="C28">
        <v>29859000</v>
      </c>
      <c r="D28">
        <v>602401</v>
      </c>
      <c r="E28">
        <v>16559</v>
      </c>
      <c r="F28">
        <v>585591</v>
      </c>
      <c r="G28">
        <v>15429415</v>
      </c>
      <c r="H28">
        <v>15942714</v>
      </c>
      <c r="I28">
        <v>6238973</v>
      </c>
      <c r="J28">
        <v>2.02</v>
      </c>
      <c r="K28">
        <v>97.21</v>
      </c>
      <c r="L28">
        <v>2.75</v>
      </c>
      <c r="M28">
        <v>53.39</v>
      </c>
      <c r="N28">
        <v>20.89</v>
      </c>
    </row>
    <row r="29" spans="1:14" x14ac:dyDescent="0.25">
      <c r="A29" s="1" t="s">
        <v>173</v>
      </c>
      <c r="B29" t="s">
        <v>129</v>
      </c>
      <c r="C29">
        <v>1504000</v>
      </c>
      <c r="D29">
        <v>128013</v>
      </c>
      <c r="E29">
        <v>1857</v>
      </c>
      <c r="F29">
        <v>125726</v>
      </c>
      <c r="G29">
        <v>1919060</v>
      </c>
      <c r="H29">
        <v>733922</v>
      </c>
      <c r="I29">
        <v>404355</v>
      </c>
      <c r="J29">
        <v>8.51</v>
      </c>
      <c r="K29">
        <v>98.21</v>
      </c>
      <c r="L29">
        <v>1.45</v>
      </c>
      <c r="M29">
        <v>48.8</v>
      </c>
      <c r="N29">
        <v>26.89</v>
      </c>
    </row>
    <row r="30" spans="1:14" x14ac:dyDescent="0.25">
      <c r="A30" s="1" t="s">
        <v>174</v>
      </c>
      <c r="B30" t="s">
        <v>130</v>
      </c>
      <c r="C30">
        <v>77264000</v>
      </c>
      <c r="D30">
        <v>954429</v>
      </c>
      <c r="E30">
        <v>8954</v>
      </c>
      <c r="F30">
        <v>945443</v>
      </c>
      <c r="G30">
        <v>14807752</v>
      </c>
      <c r="H30">
        <v>42544909</v>
      </c>
      <c r="I30">
        <v>20097635</v>
      </c>
      <c r="J30">
        <v>1.24</v>
      </c>
      <c r="K30">
        <v>99.06</v>
      </c>
      <c r="L30">
        <v>0.94</v>
      </c>
      <c r="M30">
        <v>55.06</v>
      </c>
      <c r="N30">
        <v>26.01</v>
      </c>
    </row>
    <row r="31" spans="1:14" x14ac:dyDescent="0.25">
      <c r="A31" s="1" t="s">
        <v>175</v>
      </c>
      <c r="B31" t="s">
        <v>131</v>
      </c>
      <c r="C31">
        <v>664000</v>
      </c>
      <c r="D31">
        <v>31979</v>
      </c>
      <c r="E31">
        <v>396</v>
      </c>
      <c r="F31">
        <v>31063</v>
      </c>
      <c r="G31">
        <v>261343</v>
      </c>
      <c r="H31">
        <v>521763</v>
      </c>
      <c r="I31">
        <v>451509</v>
      </c>
      <c r="J31">
        <v>4.82</v>
      </c>
      <c r="K31">
        <v>97.14</v>
      </c>
      <c r="L31">
        <v>1.24</v>
      </c>
      <c r="M31">
        <v>78.58</v>
      </c>
      <c r="N31">
        <v>68</v>
      </c>
    </row>
    <row r="32" spans="1:14" x14ac:dyDescent="0.25">
      <c r="A32" s="1" t="s">
        <v>176</v>
      </c>
      <c r="B32" t="s">
        <v>132</v>
      </c>
      <c r="C32">
        <v>37220000</v>
      </c>
      <c r="D32">
        <v>671463</v>
      </c>
      <c r="E32">
        <v>3956</v>
      </c>
      <c r="F32">
        <v>663498</v>
      </c>
      <c r="G32">
        <v>27569831</v>
      </c>
      <c r="H32">
        <v>22498559</v>
      </c>
      <c r="I32">
        <v>9772398</v>
      </c>
      <c r="J32">
        <v>1.8</v>
      </c>
      <c r="K32">
        <v>98.81</v>
      </c>
      <c r="L32">
        <v>0.59</v>
      </c>
      <c r="M32">
        <v>60.45</v>
      </c>
      <c r="N32">
        <v>26.26</v>
      </c>
    </row>
    <row r="33" spans="1:14" x14ac:dyDescent="0.25">
      <c r="A33" s="1" t="s">
        <v>177</v>
      </c>
      <c r="B33" t="s">
        <v>133</v>
      </c>
      <c r="C33">
        <v>75695000</v>
      </c>
      <c r="D33">
        <v>2702623</v>
      </c>
      <c r="E33">
        <v>36116</v>
      </c>
      <c r="F33">
        <v>2655015</v>
      </c>
      <c r="G33">
        <v>51159242</v>
      </c>
      <c r="H33">
        <v>41279432</v>
      </c>
      <c r="I33">
        <v>17619141</v>
      </c>
      <c r="J33">
        <v>3.57</v>
      </c>
      <c r="K33">
        <v>98.24</v>
      </c>
      <c r="L33">
        <v>1.34</v>
      </c>
      <c r="M33">
        <v>54.53</v>
      </c>
      <c r="N33">
        <v>23.28</v>
      </c>
    </row>
    <row r="34" spans="1:14" x14ac:dyDescent="0.25">
      <c r="A34" s="1" t="s">
        <v>178</v>
      </c>
      <c r="B34" t="s">
        <v>134</v>
      </c>
      <c r="C34">
        <v>3992000</v>
      </c>
      <c r="D34">
        <v>84468</v>
      </c>
      <c r="E34">
        <v>813</v>
      </c>
      <c r="F34">
        <v>83466</v>
      </c>
      <c r="G34">
        <v>1983127</v>
      </c>
      <c r="H34">
        <v>2508477</v>
      </c>
      <c r="I34">
        <v>1621329</v>
      </c>
      <c r="J34">
        <v>2.12</v>
      </c>
      <c r="K34">
        <v>98.81</v>
      </c>
      <c r="L34">
        <v>0.96</v>
      </c>
      <c r="M34">
        <v>62.84</v>
      </c>
      <c r="N34">
        <v>40.61</v>
      </c>
    </row>
    <row r="35" spans="1:14" x14ac:dyDescent="0.25">
      <c r="A35" s="1" t="s">
        <v>179</v>
      </c>
      <c r="B35" t="s">
        <v>135</v>
      </c>
      <c r="C35">
        <v>224979000</v>
      </c>
      <c r="D35">
        <v>1710158</v>
      </c>
      <c r="E35">
        <v>22900</v>
      </c>
      <c r="F35">
        <v>1687151</v>
      </c>
      <c r="G35">
        <v>83635222</v>
      </c>
      <c r="H35">
        <v>98178865</v>
      </c>
      <c r="I35">
        <v>32681895</v>
      </c>
      <c r="J35">
        <v>0.76</v>
      </c>
      <c r="K35">
        <v>98.65</v>
      </c>
      <c r="L35">
        <v>1.34</v>
      </c>
      <c r="M35">
        <v>43.64</v>
      </c>
      <c r="N35">
        <v>14.53</v>
      </c>
    </row>
    <row r="36" spans="1:14" x14ac:dyDescent="0.25">
      <c r="A36" s="1" t="s">
        <v>180</v>
      </c>
      <c r="B36" t="s">
        <v>136</v>
      </c>
      <c r="C36">
        <v>11141000</v>
      </c>
      <c r="D36">
        <v>343896</v>
      </c>
      <c r="E36">
        <v>7400</v>
      </c>
      <c r="F36">
        <v>330195</v>
      </c>
      <c r="G36">
        <v>7781148</v>
      </c>
      <c r="H36">
        <v>7478017</v>
      </c>
      <c r="I36">
        <v>3898342</v>
      </c>
      <c r="J36">
        <v>3.09</v>
      </c>
      <c r="K36">
        <v>96.02</v>
      </c>
      <c r="L36">
        <v>2.15</v>
      </c>
      <c r="M36">
        <v>67.12</v>
      </c>
      <c r="N36">
        <v>34.99</v>
      </c>
    </row>
    <row r="37" spans="1:14" x14ac:dyDescent="0.25">
      <c r="A37" s="1" t="s">
        <v>181</v>
      </c>
      <c r="B37" t="s">
        <v>137</v>
      </c>
      <c r="C37">
        <v>96906000</v>
      </c>
      <c r="D37">
        <v>1592908</v>
      </c>
      <c r="E37">
        <v>19141</v>
      </c>
      <c r="F37">
        <v>1565471</v>
      </c>
      <c r="G37">
        <v>19228303</v>
      </c>
      <c r="H37">
        <v>56192166</v>
      </c>
      <c r="I37">
        <v>21559747</v>
      </c>
      <c r="J37">
        <v>1.64</v>
      </c>
      <c r="K37">
        <v>98.28</v>
      </c>
      <c r="L37">
        <v>1.2</v>
      </c>
      <c r="M37">
        <v>57.99</v>
      </c>
      <c r="N37">
        <v>22.25</v>
      </c>
    </row>
    <row r="41" spans="1:14" x14ac:dyDescent="0.25">
      <c r="C41">
        <f>SUM(C2:C37)</f>
        <v>1332898000</v>
      </c>
      <c r="D41">
        <f>SUM(D2:D37)</f>
        <v>34285612</v>
      </c>
    </row>
    <row r="43" spans="1:14" x14ac:dyDescent="0.25">
      <c r="C43">
        <f>(D41/C41) * 100</f>
        <v>2.5722607431326328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168D3-9200-4BCD-9443-EB84B808B7AE}">
  <dimension ref="A2:G37"/>
  <sheetViews>
    <sheetView workbookViewId="0">
      <selection activeCell="G5" sqref="G5"/>
    </sheetView>
  </sheetViews>
  <sheetFormatPr defaultRowHeight="15" x14ac:dyDescent="0.25"/>
  <cols>
    <col min="1" max="1" width="13.140625" bestFit="1" customWidth="1"/>
    <col min="2" max="2" width="27.85546875" bestFit="1" customWidth="1"/>
    <col min="4" max="4" width="13.28515625" bestFit="1" customWidth="1"/>
    <col min="5" max="5" width="14.42578125" customWidth="1"/>
    <col min="6" max="6" width="9.5703125" bestFit="1" customWidth="1"/>
    <col min="7" max="7" width="9.28515625" bestFit="1" customWidth="1"/>
  </cols>
  <sheetData>
    <row r="2" spans="1:7" x14ac:dyDescent="0.25">
      <c r="A2">
        <v>1</v>
      </c>
      <c r="B2" s="1" t="s">
        <v>165</v>
      </c>
    </row>
    <row r="3" spans="1:7" x14ac:dyDescent="0.25">
      <c r="A3">
        <v>2</v>
      </c>
      <c r="B3" s="1" t="s">
        <v>162</v>
      </c>
    </row>
    <row r="4" spans="1:7" x14ac:dyDescent="0.25">
      <c r="A4">
        <v>3</v>
      </c>
      <c r="B4" s="1" t="s">
        <v>161</v>
      </c>
      <c r="D4" t="s">
        <v>186</v>
      </c>
      <c r="E4" t="s">
        <v>187</v>
      </c>
      <c r="F4" t="s">
        <v>95</v>
      </c>
      <c r="G4" t="s">
        <v>188</v>
      </c>
    </row>
    <row r="5" spans="1:7" x14ac:dyDescent="0.25">
      <c r="A5">
        <v>4</v>
      </c>
      <c r="B5" s="1" t="s">
        <v>177</v>
      </c>
      <c r="D5">
        <v>32</v>
      </c>
      <c r="E5" t="str">
        <f>VLOOKUP($D$5,$A$2:$B$37,2,FALSE)</f>
        <v>Nagaland</v>
      </c>
      <c r="F5">
        <f>VLOOKUP($E$5,'state total'!$A$1:$G$37,5,FALSE)</f>
        <v>685</v>
      </c>
      <c r="G5">
        <f>VLOOKUP($E$5,'state total'!$A$1:$G$37,6,FALSE)</f>
        <v>29904</v>
      </c>
    </row>
    <row r="6" spans="1:7" x14ac:dyDescent="0.25">
      <c r="A6">
        <v>5</v>
      </c>
      <c r="B6" s="1" t="s">
        <v>147</v>
      </c>
      <c r="D6">
        <v>29</v>
      </c>
      <c r="E6" t="str">
        <f>VLOOKUP($D$6,$A$2:$B$37,2,FALSE)</f>
        <v>Chandigarh</v>
      </c>
      <c r="F6">
        <f>VLOOKUP($E$6,'state total'!$A$1:$G$37,5,FALSE)</f>
        <v>820</v>
      </c>
      <c r="G6">
        <f>VLOOKUP($E$6,'state total'!$A$1:$G$37,6,FALSE)</f>
        <v>64495</v>
      </c>
    </row>
    <row r="7" spans="1:7" x14ac:dyDescent="0.25">
      <c r="A7">
        <v>6</v>
      </c>
      <c r="B7" s="1" t="s">
        <v>179</v>
      </c>
    </row>
    <row r="8" spans="1:7" x14ac:dyDescent="0.25">
      <c r="A8">
        <v>7</v>
      </c>
      <c r="B8" s="1" t="s">
        <v>181</v>
      </c>
    </row>
    <row r="9" spans="1:7" x14ac:dyDescent="0.25">
      <c r="A9">
        <v>8</v>
      </c>
      <c r="B9" s="1" t="s">
        <v>153</v>
      </c>
    </row>
    <row r="10" spans="1:7" x14ac:dyDescent="0.25">
      <c r="A10">
        <v>9</v>
      </c>
      <c r="B10" s="1" t="s">
        <v>171</v>
      </c>
    </row>
    <row r="11" spans="1:7" x14ac:dyDescent="0.25">
      <c r="A11">
        <v>10</v>
      </c>
      <c r="B11" s="1" t="s">
        <v>152</v>
      </c>
    </row>
    <row r="12" spans="1:7" x14ac:dyDescent="0.25">
      <c r="A12">
        <v>11</v>
      </c>
      <c r="B12" s="1" t="s">
        <v>174</v>
      </c>
    </row>
    <row r="13" spans="1:7" x14ac:dyDescent="0.25">
      <c r="A13">
        <v>12</v>
      </c>
      <c r="B13" s="1" t="s">
        <v>156</v>
      </c>
    </row>
    <row r="14" spans="1:7" x14ac:dyDescent="0.25">
      <c r="A14">
        <v>13</v>
      </c>
      <c r="B14" s="1" t="s">
        <v>168</v>
      </c>
    </row>
    <row r="15" spans="1:7" x14ac:dyDescent="0.25">
      <c r="A15">
        <v>14</v>
      </c>
      <c r="B15" s="1" t="s">
        <v>158</v>
      </c>
    </row>
    <row r="16" spans="1:7" x14ac:dyDescent="0.25">
      <c r="A16">
        <v>15</v>
      </c>
      <c r="B16" s="1" t="s">
        <v>150</v>
      </c>
    </row>
    <row r="17" spans="1:2" x14ac:dyDescent="0.25">
      <c r="A17">
        <v>16</v>
      </c>
      <c r="B17" s="1" t="s">
        <v>176</v>
      </c>
    </row>
    <row r="18" spans="1:2" x14ac:dyDescent="0.25">
      <c r="A18">
        <v>17</v>
      </c>
      <c r="B18" s="1" t="s">
        <v>149</v>
      </c>
    </row>
    <row r="19" spans="1:2" x14ac:dyDescent="0.25">
      <c r="A19">
        <v>18</v>
      </c>
      <c r="B19" s="1" t="s">
        <v>172</v>
      </c>
    </row>
    <row r="20" spans="1:2" x14ac:dyDescent="0.25">
      <c r="A20">
        <v>19</v>
      </c>
      <c r="B20" s="1" t="s">
        <v>159</v>
      </c>
    </row>
    <row r="21" spans="1:2" x14ac:dyDescent="0.25">
      <c r="A21">
        <v>20</v>
      </c>
      <c r="B21" s="1" t="s">
        <v>180</v>
      </c>
    </row>
    <row r="22" spans="1:2" x14ac:dyDescent="0.25">
      <c r="A22">
        <v>21</v>
      </c>
      <c r="B22" s="1" t="s">
        <v>160</v>
      </c>
    </row>
    <row r="23" spans="1:2" x14ac:dyDescent="0.25">
      <c r="A23">
        <v>22</v>
      </c>
      <c r="B23" s="1" t="s">
        <v>157</v>
      </c>
    </row>
    <row r="24" spans="1:2" x14ac:dyDescent="0.25">
      <c r="A24">
        <v>23</v>
      </c>
      <c r="B24" s="1" t="s">
        <v>155</v>
      </c>
    </row>
    <row r="25" spans="1:2" x14ac:dyDescent="0.25">
      <c r="A25">
        <v>24</v>
      </c>
      <c r="B25" s="1" t="s">
        <v>173</v>
      </c>
    </row>
    <row r="26" spans="1:2" x14ac:dyDescent="0.25">
      <c r="A26">
        <v>25</v>
      </c>
      <c r="B26" s="1" t="s">
        <v>167</v>
      </c>
    </row>
    <row r="27" spans="1:2" x14ac:dyDescent="0.25">
      <c r="A27">
        <v>26</v>
      </c>
      <c r="B27" s="1" t="s">
        <v>169</v>
      </c>
    </row>
    <row r="28" spans="1:2" x14ac:dyDescent="0.25">
      <c r="A28">
        <v>27</v>
      </c>
      <c r="B28" s="1" t="s">
        <v>178</v>
      </c>
    </row>
    <row r="29" spans="1:2" x14ac:dyDescent="0.25">
      <c r="A29">
        <v>28</v>
      </c>
      <c r="B29" s="1" t="s">
        <v>166</v>
      </c>
    </row>
    <row r="30" spans="1:2" x14ac:dyDescent="0.25">
      <c r="A30">
        <v>29</v>
      </c>
      <c r="B30" s="1" t="s">
        <v>151</v>
      </c>
    </row>
    <row r="31" spans="1:2" x14ac:dyDescent="0.25">
      <c r="A31">
        <v>30</v>
      </c>
      <c r="B31" s="1" t="s">
        <v>148</v>
      </c>
    </row>
    <row r="32" spans="1:2" x14ac:dyDescent="0.25">
      <c r="A32">
        <v>31</v>
      </c>
      <c r="B32" s="1" t="s">
        <v>175</v>
      </c>
    </row>
    <row r="33" spans="1:2" x14ac:dyDescent="0.25">
      <c r="A33">
        <v>32</v>
      </c>
      <c r="B33" s="1" t="s">
        <v>170</v>
      </c>
    </row>
    <row r="34" spans="1:2" x14ac:dyDescent="0.25">
      <c r="A34">
        <v>33</v>
      </c>
      <c r="B34" s="1" t="s">
        <v>163</v>
      </c>
    </row>
    <row r="35" spans="1:2" x14ac:dyDescent="0.25">
      <c r="A35">
        <v>34</v>
      </c>
      <c r="B35" s="1" t="s">
        <v>154</v>
      </c>
    </row>
    <row r="36" spans="1:2" x14ac:dyDescent="0.25">
      <c r="A36">
        <v>35</v>
      </c>
      <c r="B36" s="1" t="s">
        <v>164</v>
      </c>
    </row>
    <row r="37" spans="1:2" x14ac:dyDescent="0.25">
      <c r="A37">
        <v>36</v>
      </c>
      <c r="B37" s="1" t="s">
        <v>146</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2B91B-F620-4AEE-AD9A-80268C26249B}">
  <dimension ref="A3:H44"/>
  <sheetViews>
    <sheetView topLeftCell="B1" workbookViewId="0">
      <selection activeCell="A4" sqref="A4:A39"/>
    </sheetView>
  </sheetViews>
  <sheetFormatPr defaultRowHeight="15" x14ac:dyDescent="0.25"/>
  <cols>
    <col min="1" max="1" width="39.85546875" bestFit="1" customWidth="1"/>
    <col min="2" max="2" width="17.5703125" bestFit="1" customWidth="1"/>
    <col min="3" max="3" width="17.28515625" bestFit="1" customWidth="1"/>
    <col min="4" max="4" width="16.28515625" bestFit="1" customWidth="1"/>
    <col min="5" max="5" width="17.28515625" bestFit="1" customWidth="1"/>
    <col min="6" max="6" width="13.7109375" bestFit="1" customWidth="1"/>
    <col min="7" max="8" width="18.5703125" bestFit="1" customWidth="1"/>
  </cols>
  <sheetData>
    <row r="3" spans="1:8" x14ac:dyDescent="0.25">
      <c r="A3" s="2" t="s">
        <v>79</v>
      </c>
      <c r="B3" t="s">
        <v>189</v>
      </c>
      <c r="C3" t="s">
        <v>190</v>
      </c>
      <c r="D3" t="s">
        <v>191</v>
      </c>
      <c r="E3" t="s">
        <v>192</v>
      </c>
      <c r="F3" t="s">
        <v>193</v>
      </c>
      <c r="G3" t="s">
        <v>194</v>
      </c>
      <c r="H3" t="s">
        <v>195</v>
      </c>
    </row>
    <row r="4" spans="1:8" x14ac:dyDescent="0.25">
      <c r="A4" s="3" t="s">
        <v>146</v>
      </c>
      <c r="B4">
        <v>397000</v>
      </c>
      <c r="C4">
        <v>7651</v>
      </c>
      <c r="D4">
        <v>129</v>
      </c>
      <c r="E4">
        <v>7518</v>
      </c>
      <c r="F4">
        <v>598033</v>
      </c>
      <c r="G4">
        <v>294001</v>
      </c>
      <c r="H4">
        <v>200157</v>
      </c>
    </row>
    <row r="5" spans="1:8" x14ac:dyDescent="0.25">
      <c r="A5" s="3" t="s">
        <v>147</v>
      </c>
      <c r="B5">
        <v>52221000</v>
      </c>
      <c r="C5">
        <v>2066450</v>
      </c>
      <c r="D5">
        <v>14373</v>
      </c>
      <c r="E5">
        <v>2047722</v>
      </c>
      <c r="F5">
        <v>29518787</v>
      </c>
      <c r="G5">
        <v>32976969</v>
      </c>
      <c r="H5">
        <v>20375181</v>
      </c>
    </row>
    <row r="6" spans="1:8" x14ac:dyDescent="0.25">
      <c r="A6" s="3" t="s">
        <v>148</v>
      </c>
      <c r="B6">
        <v>1504000</v>
      </c>
      <c r="C6">
        <v>55155</v>
      </c>
      <c r="D6">
        <v>280</v>
      </c>
      <c r="E6">
        <v>54774</v>
      </c>
      <c r="F6">
        <v>1185436</v>
      </c>
      <c r="G6">
        <v>771875</v>
      </c>
      <c r="H6">
        <v>534486</v>
      </c>
    </row>
    <row r="7" spans="1:8" x14ac:dyDescent="0.25">
      <c r="A7" s="3" t="s">
        <v>149</v>
      </c>
      <c r="B7">
        <v>34293000</v>
      </c>
      <c r="C7">
        <v>610645</v>
      </c>
      <c r="D7">
        <v>5997</v>
      </c>
      <c r="E7">
        <v>600974</v>
      </c>
      <c r="F7">
        <v>24712042</v>
      </c>
      <c r="G7">
        <v>20172463</v>
      </c>
      <c r="H7">
        <v>8068795</v>
      </c>
    </row>
    <row r="8" spans="1:8" x14ac:dyDescent="0.25">
      <c r="A8" s="3" t="s">
        <v>150</v>
      </c>
      <c r="B8">
        <v>119520000</v>
      </c>
      <c r="C8">
        <v>726098</v>
      </c>
      <c r="D8">
        <v>9661</v>
      </c>
      <c r="E8">
        <v>716390</v>
      </c>
      <c r="F8">
        <v>50531824</v>
      </c>
      <c r="G8">
        <v>49874828</v>
      </c>
      <c r="H8">
        <v>18346781</v>
      </c>
    </row>
    <row r="9" spans="1:8" x14ac:dyDescent="0.25">
      <c r="A9" s="3" t="s">
        <v>151</v>
      </c>
      <c r="B9">
        <v>1179000</v>
      </c>
      <c r="C9">
        <v>65351</v>
      </c>
      <c r="D9">
        <v>820</v>
      </c>
      <c r="E9">
        <v>64495</v>
      </c>
      <c r="F9">
        <v>792851</v>
      </c>
      <c r="G9">
        <v>926035</v>
      </c>
      <c r="H9">
        <v>546981</v>
      </c>
    </row>
    <row r="10" spans="1:8" x14ac:dyDescent="0.25">
      <c r="A10" s="3" t="s">
        <v>152</v>
      </c>
      <c r="B10">
        <v>28724000</v>
      </c>
      <c r="C10">
        <v>1006052</v>
      </c>
      <c r="D10">
        <v>13577</v>
      </c>
      <c r="E10">
        <v>992159</v>
      </c>
      <c r="F10">
        <v>13709510</v>
      </c>
      <c r="G10">
        <v>14851682</v>
      </c>
      <c r="H10">
        <v>7343273</v>
      </c>
    </row>
    <row r="11" spans="1:8" x14ac:dyDescent="0.25">
      <c r="A11" s="3" t="s">
        <v>154</v>
      </c>
      <c r="B11">
        <v>959000</v>
      </c>
      <c r="C11">
        <v>10681</v>
      </c>
      <c r="D11">
        <v>4</v>
      </c>
      <c r="E11">
        <v>10644</v>
      </c>
      <c r="F11">
        <v>72410</v>
      </c>
      <c r="G11">
        <v>660753</v>
      </c>
      <c r="H11">
        <v>370255</v>
      </c>
    </row>
    <row r="12" spans="1:8" x14ac:dyDescent="0.25">
      <c r="A12" s="3" t="s">
        <v>153</v>
      </c>
      <c r="B12">
        <v>19814000</v>
      </c>
      <c r="C12">
        <v>1439870</v>
      </c>
      <c r="D12">
        <v>25091</v>
      </c>
      <c r="E12">
        <v>1414431</v>
      </c>
      <c r="F12">
        <v>29427753</v>
      </c>
      <c r="G12">
        <v>13055636</v>
      </c>
      <c r="H12">
        <v>7425404</v>
      </c>
    </row>
    <row r="13" spans="1:8" x14ac:dyDescent="0.25">
      <c r="A13" s="3" t="s">
        <v>155</v>
      </c>
      <c r="B13">
        <v>1540000</v>
      </c>
      <c r="C13">
        <v>178108</v>
      </c>
      <c r="D13">
        <v>3364</v>
      </c>
      <c r="E13">
        <v>174392</v>
      </c>
      <c r="F13">
        <v>1468399</v>
      </c>
      <c r="G13">
        <v>1262568</v>
      </c>
      <c r="H13">
        <v>911114</v>
      </c>
    </row>
    <row r="14" spans="1:8" x14ac:dyDescent="0.25">
      <c r="A14" s="3" t="s">
        <v>156</v>
      </c>
      <c r="B14">
        <v>67936000</v>
      </c>
      <c r="C14">
        <v>826577</v>
      </c>
      <c r="D14">
        <v>10089</v>
      </c>
      <c r="E14">
        <v>816283</v>
      </c>
      <c r="F14">
        <v>30928063</v>
      </c>
      <c r="G14">
        <v>44735217</v>
      </c>
      <c r="H14">
        <v>25972387</v>
      </c>
    </row>
    <row r="15" spans="1:8" x14ac:dyDescent="0.25">
      <c r="A15" s="3" t="s">
        <v>158</v>
      </c>
      <c r="B15">
        <v>28672000</v>
      </c>
      <c r="C15">
        <v>771252</v>
      </c>
      <c r="D15">
        <v>10049</v>
      </c>
      <c r="E15">
        <v>761068</v>
      </c>
      <c r="F15">
        <v>13032504</v>
      </c>
      <c r="G15">
        <v>17772376</v>
      </c>
      <c r="H15">
        <v>8115463</v>
      </c>
    </row>
    <row r="16" spans="1:8" x14ac:dyDescent="0.25">
      <c r="A16" s="3" t="s">
        <v>157</v>
      </c>
      <c r="B16">
        <v>7300000</v>
      </c>
      <c r="C16">
        <v>224106</v>
      </c>
      <c r="D16">
        <v>3738</v>
      </c>
      <c r="E16">
        <v>218410</v>
      </c>
      <c r="F16">
        <v>3685011</v>
      </c>
      <c r="G16">
        <v>5713695</v>
      </c>
      <c r="H16">
        <v>3443823</v>
      </c>
    </row>
    <row r="17" spans="1:8" x14ac:dyDescent="0.25">
      <c r="A17" s="3" t="s">
        <v>160</v>
      </c>
      <c r="B17">
        <v>13203000</v>
      </c>
      <c r="C17">
        <v>332249</v>
      </c>
      <c r="D17">
        <v>4432</v>
      </c>
      <c r="E17">
        <v>326915</v>
      </c>
      <c r="F17">
        <v>16202346</v>
      </c>
      <c r="G17">
        <v>9511073</v>
      </c>
      <c r="H17">
        <v>5149471</v>
      </c>
    </row>
    <row r="18" spans="1:8" x14ac:dyDescent="0.25">
      <c r="A18" s="3" t="s">
        <v>159</v>
      </c>
      <c r="B18">
        <v>37403000</v>
      </c>
      <c r="C18">
        <v>348764</v>
      </c>
      <c r="D18">
        <v>5138</v>
      </c>
      <c r="E18">
        <v>343518</v>
      </c>
      <c r="F18">
        <v>15985878</v>
      </c>
      <c r="G18">
        <v>14986646</v>
      </c>
      <c r="H18">
        <v>5585648</v>
      </c>
    </row>
    <row r="19" spans="1:8" x14ac:dyDescent="0.25">
      <c r="A19" s="3" t="s">
        <v>161</v>
      </c>
      <c r="B19">
        <v>65798000</v>
      </c>
      <c r="C19">
        <v>2988333</v>
      </c>
      <c r="D19">
        <v>38082</v>
      </c>
      <c r="E19">
        <v>2941578</v>
      </c>
      <c r="F19">
        <v>50873103</v>
      </c>
      <c r="G19">
        <v>42497761</v>
      </c>
      <c r="H19">
        <v>22858384</v>
      </c>
    </row>
    <row r="20" spans="1:8" x14ac:dyDescent="0.25">
      <c r="A20" s="3" t="s">
        <v>162</v>
      </c>
      <c r="B20">
        <v>35125000</v>
      </c>
      <c r="C20">
        <v>4968657</v>
      </c>
      <c r="D20">
        <v>31681</v>
      </c>
      <c r="E20">
        <v>4857181</v>
      </c>
      <c r="F20">
        <v>37886378</v>
      </c>
      <c r="G20">
        <v>25306499</v>
      </c>
      <c r="H20">
        <v>13658343</v>
      </c>
    </row>
    <row r="21" spans="1:8" x14ac:dyDescent="0.25">
      <c r="A21" s="3" t="s">
        <v>163</v>
      </c>
      <c r="B21">
        <v>293000</v>
      </c>
      <c r="C21">
        <v>20962</v>
      </c>
      <c r="D21">
        <v>208</v>
      </c>
      <c r="E21">
        <v>20687</v>
      </c>
      <c r="F21">
        <v>555568</v>
      </c>
      <c r="G21">
        <v>208798</v>
      </c>
      <c r="H21">
        <v>152280</v>
      </c>
    </row>
    <row r="22" spans="1:8" x14ac:dyDescent="0.25">
      <c r="A22" s="3" t="s">
        <v>164</v>
      </c>
      <c r="B22">
        <v>68000</v>
      </c>
      <c r="C22">
        <v>10365</v>
      </c>
      <c r="D22">
        <v>51</v>
      </c>
      <c r="E22">
        <v>10270</v>
      </c>
      <c r="F22">
        <v>263541</v>
      </c>
      <c r="G22">
        <v>55129</v>
      </c>
      <c r="H22">
        <v>45951</v>
      </c>
    </row>
    <row r="23" spans="1:8" x14ac:dyDescent="0.25">
      <c r="A23" s="3" t="s">
        <v>168</v>
      </c>
      <c r="B23">
        <v>82232000</v>
      </c>
      <c r="C23">
        <v>792854</v>
      </c>
      <c r="D23">
        <v>10524</v>
      </c>
      <c r="E23">
        <v>782215</v>
      </c>
      <c r="F23">
        <v>20294225</v>
      </c>
      <c r="G23">
        <v>49911938</v>
      </c>
      <c r="H23">
        <v>20838045</v>
      </c>
    </row>
    <row r="24" spans="1:8" x14ac:dyDescent="0.25">
      <c r="A24" s="3" t="s">
        <v>165</v>
      </c>
      <c r="B24">
        <v>122153000</v>
      </c>
      <c r="C24">
        <v>6611078</v>
      </c>
      <c r="D24">
        <v>140216</v>
      </c>
      <c r="E24">
        <v>6450585</v>
      </c>
      <c r="F24">
        <v>62667211</v>
      </c>
      <c r="G24">
        <v>67198794</v>
      </c>
      <c r="H24">
        <v>30975692</v>
      </c>
    </row>
    <row r="25" spans="1:8" x14ac:dyDescent="0.25">
      <c r="A25" s="3" t="s">
        <v>167</v>
      </c>
      <c r="B25">
        <v>3103000</v>
      </c>
      <c r="C25">
        <v>123731</v>
      </c>
      <c r="D25">
        <v>1921</v>
      </c>
      <c r="E25">
        <v>121102</v>
      </c>
      <c r="F25">
        <v>1367673</v>
      </c>
      <c r="G25">
        <v>1249436</v>
      </c>
      <c r="H25">
        <v>719413</v>
      </c>
    </row>
    <row r="26" spans="1:8" x14ac:dyDescent="0.25">
      <c r="A26" s="3" t="s">
        <v>166</v>
      </c>
      <c r="B26">
        <v>3224000</v>
      </c>
      <c r="C26">
        <v>83627</v>
      </c>
      <c r="D26">
        <v>1450</v>
      </c>
      <c r="E26">
        <v>81746</v>
      </c>
      <c r="F26">
        <v>1151665</v>
      </c>
      <c r="G26">
        <v>1103275</v>
      </c>
      <c r="H26">
        <v>641819</v>
      </c>
    </row>
    <row r="27" spans="1:8" x14ac:dyDescent="0.25">
      <c r="A27" s="3" t="s">
        <v>169</v>
      </c>
      <c r="B27">
        <v>1192000</v>
      </c>
      <c r="C27">
        <v>121359</v>
      </c>
      <c r="D27">
        <v>432</v>
      </c>
      <c r="E27">
        <v>114612</v>
      </c>
      <c r="F27">
        <v>1298444</v>
      </c>
      <c r="G27">
        <v>711597</v>
      </c>
      <c r="H27">
        <v>512029</v>
      </c>
    </row>
    <row r="28" spans="1:8" x14ac:dyDescent="0.25">
      <c r="A28" s="3" t="s">
        <v>170</v>
      </c>
      <c r="B28">
        <v>2150000</v>
      </c>
      <c r="C28">
        <v>31842</v>
      </c>
      <c r="D28">
        <v>685</v>
      </c>
      <c r="E28">
        <v>29904</v>
      </c>
      <c r="F28">
        <v>395416</v>
      </c>
      <c r="G28">
        <v>709553</v>
      </c>
      <c r="H28">
        <v>490663</v>
      </c>
    </row>
    <row r="29" spans="1:8" x14ac:dyDescent="0.25">
      <c r="A29" s="3" t="s">
        <v>171</v>
      </c>
      <c r="B29">
        <v>43671000</v>
      </c>
      <c r="C29">
        <v>1041457</v>
      </c>
      <c r="D29">
        <v>8386</v>
      </c>
      <c r="E29">
        <v>1029147</v>
      </c>
      <c r="F29">
        <v>21994343</v>
      </c>
      <c r="G29">
        <v>25736641</v>
      </c>
      <c r="H29">
        <v>11560912</v>
      </c>
    </row>
    <row r="30" spans="1:8" x14ac:dyDescent="0.25">
      <c r="A30" s="3" t="s">
        <v>173</v>
      </c>
      <c r="B30">
        <v>1504000</v>
      </c>
      <c r="C30">
        <v>128013</v>
      </c>
      <c r="D30">
        <v>1857</v>
      </c>
      <c r="E30">
        <v>125726</v>
      </c>
      <c r="F30">
        <v>1919060</v>
      </c>
      <c r="G30">
        <v>733922</v>
      </c>
      <c r="H30">
        <v>404355</v>
      </c>
    </row>
    <row r="31" spans="1:8" x14ac:dyDescent="0.25">
      <c r="A31" s="3" t="s">
        <v>172</v>
      </c>
      <c r="B31">
        <v>29859000</v>
      </c>
      <c r="C31">
        <v>602401</v>
      </c>
      <c r="D31">
        <v>16559</v>
      </c>
      <c r="E31">
        <v>585591</v>
      </c>
      <c r="F31">
        <v>15429415</v>
      </c>
      <c r="G31">
        <v>15942714</v>
      </c>
      <c r="H31">
        <v>6238973</v>
      </c>
    </row>
    <row r="32" spans="1:8" x14ac:dyDescent="0.25">
      <c r="A32" s="3" t="s">
        <v>174</v>
      </c>
      <c r="B32">
        <v>77264000</v>
      </c>
      <c r="C32">
        <v>954429</v>
      </c>
      <c r="D32">
        <v>8954</v>
      </c>
      <c r="E32">
        <v>945443</v>
      </c>
      <c r="F32">
        <v>14807752</v>
      </c>
      <c r="G32">
        <v>42544909</v>
      </c>
      <c r="H32">
        <v>20097635</v>
      </c>
    </row>
    <row r="33" spans="1:8" x14ac:dyDescent="0.25">
      <c r="A33" s="3" t="s">
        <v>175</v>
      </c>
      <c r="B33">
        <v>664000</v>
      </c>
      <c r="C33">
        <v>31979</v>
      </c>
      <c r="D33">
        <v>396</v>
      </c>
      <c r="E33">
        <v>31063</v>
      </c>
      <c r="F33">
        <v>261343</v>
      </c>
      <c r="G33">
        <v>521763</v>
      </c>
      <c r="H33">
        <v>451509</v>
      </c>
    </row>
    <row r="34" spans="1:8" x14ac:dyDescent="0.25">
      <c r="A34" s="3" t="s">
        <v>177</v>
      </c>
      <c r="B34">
        <v>75695000</v>
      </c>
      <c r="C34">
        <v>2702623</v>
      </c>
      <c r="D34">
        <v>36116</v>
      </c>
      <c r="E34">
        <v>2655015</v>
      </c>
      <c r="F34">
        <v>51159242</v>
      </c>
      <c r="G34">
        <v>41279432</v>
      </c>
      <c r="H34">
        <v>17619141</v>
      </c>
    </row>
    <row r="35" spans="1:8" x14ac:dyDescent="0.25">
      <c r="A35" s="3" t="s">
        <v>176</v>
      </c>
      <c r="B35">
        <v>37220000</v>
      </c>
      <c r="C35">
        <v>671463</v>
      </c>
      <c r="D35">
        <v>3956</v>
      </c>
      <c r="E35">
        <v>663498</v>
      </c>
      <c r="F35">
        <v>27569831</v>
      </c>
      <c r="G35">
        <v>22498559</v>
      </c>
      <c r="H35">
        <v>9772398</v>
      </c>
    </row>
    <row r="36" spans="1:8" x14ac:dyDescent="0.25">
      <c r="A36" s="3" t="s">
        <v>178</v>
      </c>
      <c r="B36">
        <v>3992000</v>
      </c>
      <c r="C36">
        <v>84468</v>
      </c>
      <c r="D36">
        <v>813</v>
      </c>
      <c r="E36">
        <v>83466</v>
      </c>
      <c r="F36">
        <v>1983127</v>
      </c>
      <c r="G36">
        <v>2508477</v>
      </c>
      <c r="H36">
        <v>1621329</v>
      </c>
    </row>
    <row r="37" spans="1:8" x14ac:dyDescent="0.25">
      <c r="A37" s="3" t="s">
        <v>179</v>
      </c>
      <c r="B37">
        <v>224979000</v>
      </c>
      <c r="C37">
        <v>1710158</v>
      </c>
      <c r="D37">
        <v>22900</v>
      </c>
      <c r="E37">
        <v>1687151</v>
      </c>
      <c r="F37">
        <v>83635222</v>
      </c>
      <c r="G37">
        <v>98178865</v>
      </c>
      <c r="H37">
        <v>32681895</v>
      </c>
    </row>
    <row r="38" spans="1:8" x14ac:dyDescent="0.25">
      <c r="A38" s="3" t="s">
        <v>180</v>
      </c>
      <c r="B38">
        <v>11141000</v>
      </c>
      <c r="C38">
        <v>343896</v>
      </c>
      <c r="D38">
        <v>7400</v>
      </c>
      <c r="E38">
        <v>330195</v>
      </c>
      <c r="F38">
        <v>7781148</v>
      </c>
      <c r="G38">
        <v>7478017</v>
      </c>
      <c r="H38">
        <v>3898342</v>
      </c>
    </row>
    <row r="39" spans="1:8" x14ac:dyDescent="0.25">
      <c r="A39" s="3" t="s">
        <v>181</v>
      </c>
      <c r="B39">
        <v>96906000</v>
      </c>
      <c r="C39">
        <v>1592908</v>
      </c>
      <c r="D39">
        <v>19141</v>
      </c>
      <c r="E39">
        <v>1565471</v>
      </c>
      <c r="F39">
        <v>19228303</v>
      </c>
      <c r="G39">
        <v>56192166</v>
      </c>
      <c r="H39">
        <v>21559747</v>
      </c>
    </row>
    <row r="40" spans="1:8" x14ac:dyDescent="0.25">
      <c r="A40" s="3" t="s">
        <v>196</v>
      </c>
      <c r="B40">
        <v>1332898000</v>
      </c>
      <c r="C40">
        <v>34285612</v>
      </c>
      <c r="D40">
        <v>458470</v>
      </c>
      <c r="E40">
        <v>33661339</v>
      </c>
      <c r="F40">
        <v>654372857</v>
      </c>
      <c r="G40">
        <v>730134062</v>
      </c>
      <c r="H40">
        <v>329188074</v>
      </c>
    </row>
    <row r="44" spans="1:8" x14ac:dyDescent="0.25">
      <c r="B44" s="4"/>
      <c r="C44" s="5"/>
      <c r="D44" s="5"/>
      <c r="E44" s="5"/>
      <c r="F44" s="6"/>
      <c r="G44" s="4"/>
      <c r="H44" s="4"/>
    </row>
  </sheetData>
  <pageMargins left="0.7" right="0.7" top="0.75" bottom="0.75" header="0.3" footer="0.3"/>
  <pageSetup paperSize="9"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DDDD4-231A-4E11-8C02-C699C22B481E}">
  <dimension ref="A1:F37"/>
  <sheetViews>
    <sheetView topLeftCell="C1" workbookViewId="0">
      <selection activeCell="B2" sqref="B2:B37"/>
    </sheetView>
  </sheetViews>
  <sheetFormatPr defaultRowHeight="15" x14ac:dyDescent="0.25"/>
  <cols>
    <col min="1" max="1" width="39.85546875" bestFit="1" customWidth="1"/>
    <col min="2" max="2" width="21" bestFit="1" customWidth="1"/>
    <col min="4" max="4" width="12.42578125" bestFit="1" customWidth="1"/>
    <col min="6" max="6" width="12.42578125" bestFit="1" customWidth="1"/>
    <col min="8" max="8" width="10.140625" bestFit="1" customWidth="1"/>
    <col min="9" max="9" width="11.42578125" bestFit="1" customWidth="1"/>
    <col min="10" max="10" width="23.42578125" bestFit="1" customWidth="1"/>
    <col min="14" max="14" width="12.42578125" bestFit="1" customWidth="1"/>
    <col min="16" max="17" width="12.42578125" bestFit="1" customWidth="1"/>
  </cols>
  <sheetData>
    <row r="1" spans="1:6" x14ac:dyDescent="0.25">
      <c r="A1" t="str">
        <f>'state total'!A1</f>
        <v>state_name</v>
      </c>
      <c r="B1" t="e">
        <f ca="1">_xlfn.CONCAT("state_total_",$F$3)</f>
        <v>#NAME?</v>
      </c>
    </row>
    <row r="2" spans="1:6" x14ac:dyDescent="0.25">
      <c r="A2" s="3" t="s">
        <v>146</v>
      </c>
      <c r="B2" t="e">
        <f ca="1">GETPIVOTDATA(_xlfn.CONCAT("Sum of ",$F$3),'state total pivot'!$A$3,"state_name",'state total pivot'!$A4)</f>
        <v>#NAME?</v>
      </c>
    </row>
    <row r="3" spans="1:6" x14ac:dyDescent="0.25">
      <c r="A3" s="3" t="s">
        <v>147</v>
      </c>
      <c r="B3" t="e">
        <f ca="1">GETPIVOTDATA(_xlfn.CONCAT("Sum of ",$F$3),'state total pivot'!$A$3,"state_name",'state total pivot'!$A5)</f>
        <v>#NAME?</v>
      </c>
      <c r="E3">
        <v>3</v>
      </c>
      <c r="F3" t="str">
        <f>VLOOKUP($E$3,$E$8:$F$13,2,FALSE)</f>
        <v>Recovered</v>
      </c>
    </row>
    <row r="4" spans="1:6" x14ac:dyDescent="0.25">
      <c r="A4" s="3" t="s">
        <v>148</v>
      </c>
      <c r="B4" t="e">
        <f ca="1">GETPIVOTDATA(_xlfn.CONCAT("Sum of ",$F$3),'state total pivot'!$A$3,"state_name",'state total pivot'!$A6)</f>
        <v>#NAME?</v>
      </c>
    </row>
    <row r="5" spans="1:6" x14ac:dyDescent="0.25">
      <c r="A5" s="3" t="s">
        <v>149</v>
      </c>
      <c r="B5" t="e">
        <f ca="1">GETPIVOTDATA(_xlfn.CONCAT("Sum of ",$F$3),'state total pivot'!$A$3,"state_name",'state total pivot'!$A7)</f>
        <v>#NAME?</v>
      </c>
    </row>
    <row r="6" spans="1:6" x14ac:dyDescent="0.25">
      <c r="A6" s="3" t="s">
        <v>150</v>
      </c>
      <c r="B6" t="e">
        <f ca="1">GETPIVOTDATA(_xlfn.CONCAT("Sum of ",$F$3),'state total pivot'!$A$3,"state_name",'state total pivot'!$A8)</f>
        <v>#NAME?</v>
      </c>
    </row>
    <row r="7" spans="1:6" x14ac:dyDescent="0.25">
      <c r="A7" s="3" t="s">
        <v>151</v>
      </c>
      <c r="B7" t="e">
        <f ca="1">GETPIVOTDATA(_xlfn.CONCAT("Sum of ",$F$3),'state total pivot'!$A$3,"state_name",'state total pivot'!$A9)</f>
        <v>#NAME?</v>
      </c>
    </row>
    <row r="8" spans="1:6" x14ac:dyDescent="0.25">
      <c r="A8" s="3" t="s">
        <v>152</v>
      </c>
      <c r="B8" t="e">
        <f ca="1">GETPIVOTDATA(_xlfn.CONCAT("Sum of ",$F$3),'state total pivot'!$A$3,"state_name",'state total pivot'!$A10)</f>
        <v>#NAME?</v>
      </c>
      <c r="E8">
        <v>1</v>
      </c>
      <c r="F8" t="s">
        <v>3</v>
      </c>
    </row>
    <row r="9" spans="1:6" x14ac:dyDescent="0.25">
      <c r="A9" s="3" t="s">
        <v>154</v>
      </c>
      <c r="B9" t="e">
        <f ca="1">GETPIVOTDATA(_xlfn.CONCAT("Sum of ",$F$3),'state total pivot'!$A$3,"state_name",'state total pivot'!$A11)</f>
        <v>#NAME?</v>
      </c>
      <c r="E9">
        <v>2</v>
      </c>
      <c r="F9" t="s">
        <v>6</v>
      </c>
    </row>
    <row r="10" spans="1:6" x14ac:dyDescent="0.25">
      <c r="A10" s="3" t="s">
        <v>153</v>
      </c>
      <c r="B10" t="e">
        <f ca="1">GETPIVOTDATA(_xlfn.CONCAT("Sum of ",$F$3),'state total pivot'!$A$3,"state_name",'state total pivot'!$A12)</f>
        <v>#NAME?</v>
      </c>
      <c r="E10">
        <v>3</v>
      </c>
      <c r="F10" t="s">
        <v>4</v>
      </c>
    </row>
    <row r="11" spans="1:6" x14ac:dyDescent="0.25">
      <c r="A11" s="3" t="s">
        <v>155</v>
      </c>
      <c r="B11" t="e">
        <f ca="1">GETPIVOTDATA(_xlfn.CONCAT("Sum of ",$F$3),'state total pivot'!$A$3,"state_name",'state total pivot'!$A13)</f>
        <v>#NAME?</v>
      </c>
      <c r="E11">
        <v>4</v>
      </c>
      <c r="F11" t="s">
        <v>95</v>
      </c>
    </row>
    <row r="12" spans="1:6" x14ac:dyDescent="0.25">
      <c r="A12" s="3" t="s">
        <v>156</v>
      </c>
      <c r="B12" t="e">
        <f ca="1">GETPIVOTDATA(_xlfn.CONCAT("Sum of ",$F$3),'state total pivot'!$A$3,"state_name",'state total pivot'!$A14)</f>
        <v>#NAME?</v>
      </c>
      <c r="E12">
        <v>5</v>
      </c>
      <c r="F12" t="s">
        <v>96</v>
      </c>
    </row>
    <row r="13" spans="1:6" x14ac:dyDescent="0.25">
      <c r="A13" s="3" t="s">
        <v>158</v>
      </c>
      <c r="B13" t="e">
        <f ca="1">GETPIVOTDATA(_xlfn.CONCAT("Sum of ",$F$3),'state total pivot'!$A$3,"state_name",'state total pivot'!$A15)</f>
        <v>#NAME?</v>
      </c>
      <c r="E13">
        <v>6</v>
      </c>
      <c r="F13" t="s">
        <v>97</v>
      </c>
    </row>
    <row r="14" spans="1:6" x14ac:dyDescent="0.25">
      <c r="A14" s="3" t="s">
        <v>157</v>
      </c>
      <c r="B14" t="e">
        <f ca="1">GETPIVOTDATA(_xlfn.CONCAT("Sum of ",$F$3),'state total pivot'!$A$3,"state_name",'state total pivot'!$A16)</f>
        <v>#NAME?</v>
      </c>
    </row>
    <row r="15" spans="1:6" x14ac:dyDescent="0.25">
      <c r="A15" s="3" t="s">
        <v>160</v>
      </c>
      <c r="B15" t="e">
        <f ca="1">GETPIVOTDATA(_xlfn.CONCAT("Sum of ",$F$3),'state total pivot'!$A$3,"state_name",'state total pivot'!$A17)</f>
        <v>#NAME?</v>
      </c>
    </row>
    <row r="16" spans="1:6" x14ac:dyDescent="0.25">
      <c r="A16" s="3" t="s">
        <v>159</v>
      </c>
      <c r="B16" t="e">
        <f ca="1">GETPIVOTDATA(_xlfn.CONCAT("Sum of ",$F$3),'state total pivot'!$A$3,"state_name",'state total pivot'!$A18)</f>
        <v>#NAME?</v>
      </c>
    </row>
    <row r="17" spans="1:2" x14ac:dyDescent="0.25">
      <c r="A17" s="3" t="s">
        <v>161</v>
      </c>
      <c r="B17" t="e">
        <f ca="1">GETPIVOTDATA(_xlfn.CONCAT("Sum of ",$F$3),'state total pivot'!$A$3,"state_name",'state total pivot'!$A19)</f>
        <v>#NAME?</v>
      </c>
    </row>
    <row r="18" spans="1:2" x14ac:dyDescent="0.25">
      <c r="A18" s="3" t="s">
        <v>162</v>
      </c>
      <c r="B18" t="e">
        <f ca="1">GETPIVOTDATA(_xlfn.CONCAT("Sum of ",$F$3),'state total pivot'!$A$3,"state_name",'state total pivot'!$A20)</f>
        <v>#NAME?</v>
      </c>
    </row>
    <row r="19" spans="1:2" x14ac:dyDescent="0.25">
      <c r="A19" s="3" t="s">
        <v>163</v>
      </c>
      <c r="B19" t="e">
        <f ca="1">GETPIVOTDATA(_xlfn.CONCAT("Sum of ",$F$3),'state total pivot'!$A$3,"state_name",'state total pivot'!$A21)</f>
        <v>#NAME?</v>
      </c>
    </row>
    <row r="20" spans="1:2" x14ac:dyDescent="0.25">
      <c r="A20" s="3" t="s">
        <v>164</v>
      </c>
      <c r="B20" t="e">
        <f ca="1">GETPIVOTDATA(_xlfn.CONCAT("Sum of ",$F$3),'state total pivot'!$A$3,"state_name",'state total pivot'!$A22)</f>
        <v>#NAME?</v>
      </c>
    </row>
    <row r="21" spans="1:2" x14ac:dyDescent="0.25">
      <c r="A21" s="3" t="s">
        <v>168</v>
      </c>
      <c r="B21" t="e">
        <f ca="1">GETPIVOTDATA(_xlfn.CONCAT("Sum of ",$F$3),'state total pivot'!$A$3,"state_name",'state total pivot'!$A23)</f>
        <v>#NAME?</v>
      </c>
    </row>
    <row r="22" spans="1:2" x14ac:dyDescent="0.25">
      <c r="A22" s="3" t="s">
        <v>165</v>
      </c>
      <c r="B22" t="e">
        <f ca="1">GETPIVOTDATA(_xlfn.CONCAT("Sum of ",$F$3),'state total pivot'!$A$3,"state_name",'state total pivot'!$A24)</f>
        <v>#NAME?</v>
      </c>
    </row>
    <row r="23" spans="1:2" x14ac:dyDescent="0.25">
      <c r="A23" s="3" t="s">
        <v>167</v>
      </c>
      <c r="B23" t="e">
        <f ca="1">GETPIVOTDATA(_xlfn.CONCAT("Sum of ",$F$3),'state total pivot'!$A$3,"state_name",'state total pivot'!$A25)</f>
        <v>#NAME?</v>
      </c>
    </row>
    <row r="24" spans="1:2" x14ac:dyDescent="0.25">
      <c r="A24" s="3" t="s">
        <v>166</v>
      </c>
      <c r="B24" t="e">
        <f ca="1">GETPIVOTDATA(_xlfn.CONCAT("Sum of ",$F$3),'state total pivot'!$A$3,"state_name",'state total pivot'!$A26)</f>
        <v>#NAME?</v>
      </c>
    </row>
    <row r="25" spans="1:2" x14ac:dyDescent="0.25">
      <c r="A25" s="3" t="s">
        <v>169</v>
      </c>
      <c r="B25" t="e">
        <f ca="1">GETPIVOTDATA(_xlfn.CONCAT("Sum of ",$F$3),'state total pivot'!$A$3,"state_name",'state total pivot'!$A27)</f>
        <v>#NAME?</v>
      </c>
    </row>
    <row r="26" spans="1:2" x14ac:dyDescent="0.25">
      <c r="A26" s="3" t="s">
        <v>170</v>
      </c>
      <c r="B26" t="e">
        <f ca="1">GETPIVOTDATA(_xlfn.CONCAT("Sum of ",$F$3),'state total pivot'!$A$3,"state_name",'state total pivot'!$A28)</f>
        <v>#NAME?</v>
      </c>
    </row>
    <row r="27" spans="1:2" x14ac:dyDescent="0.25">
      <c r="A27" s="3" t="s">
        <v>171</v>
      </c>
      <c r="B27" t="e">
        <f ca="1">GETPIVOTDATA(_xlfn.CONCAT("Sum of ",$F$3),'state total pivot'!$A$3,"state_name",'state total pivot'!$A29)</f>
        <v>#NAME?</v>
      </c>
    </row>
    <row r="28" spans="1:2" x14ac:dyDescent="0.25">
      <c r="A28" s="3" t="s">
        <v>173</v>
      </c>
      <c r="B28" t="e">
        <f ca="1">GETPIVOTDATA(_xlfn.CONCAT("Sum of ",$F$3),'state total pivot'!$A$3,"state_name",'state total pivot'!$A30)</f>
        <v>#NAME?</v>
      </c>
    </row>
    <row r="29" spans="1:2" x14ac:dyDescent="0.25">
      <c r="A29" s="3" t="s">
        <v>172</v>
      </c>
      <c r="B29" t="e">
        <f ca="1">GETPIVOTDATA(_xlfn.CONCAT("Sum of ",$F$3),'state total pivot'!$A$3,"state_name",'state total pivot'!$A31)</f>
        <v>#NAME?</v>
      </c>
    </row>
    <row r="30" spans="1:2" x14ac:dyDescent="0.25">
      <c r="A30" s="3" t="s">
        <v>174</v>
      </c>
      <c r="B30" t="e">
        <f ca="1">GETPIVOTDATA(_xlfn.CONCAT("Sum of ",$F$3),'state total pivot'!$A$3,"state_name",'state total pivot'!$A32)</f>
        <v>#NAME?</v>
      </c>
    </row>
    <row r="31" spans="1:2" x14ac:dyDescent="0.25">
      <c r="A31" s="3" t="s">
        <v>175</v>
      </c>
      <c r="B31" t="e">
        <f ca="1">GETPIVOTDATA(_xlfn.CONCAT("Sum of ",$F$3),'state total pivot'!$A$3,"state_name",'state total pivot'!$A33)</f>
        <v>#NAME?</v>
      </c>
    </row>
    <row r="32" spans="1:2" x14ac:dyDescent="0.25">
      <c r="A32" s="3" t="s">
        <v>177</v>
      </c>
      <c r="B32" t="e">
        <f ca="1">GETPIVOTDATA(_xlfn.CONCAT("Sum of ",$F$3),'state total pivot'!$A$3,"state_name",'state total pivot'!$A34)</f>
        <v>#NAME?</v>
      </c>
    </row>
    <row r="33" spans="1:2" x14ac:dyDescent="0.25">
      <c r="A33" s="3" t="s">
        <v>176</v>
      </c>
      <c r="B33" t="e">
        <f ca="1">GETPIVOTDATA(_xlfn.CONCAT("Sum of ",$F$3),'state total pivot'!$A$3,"state_name",'state total pivot'!$A35)</f>
        <v>#NAME?</v>
      </c>
    </row>
    <row r="34" spans="1:2" x14ac:dyDescent="0.25">
      <c r="A34" s="3" t="s">
        <v>178</v>
      </c>
      <c r="B34" t="e">
        <f ca="1">GETPIVOTDATA(_xlfn.CONCAT("Sum of ",$F$3),'state total pivot'!$A$3,"state_name",'state total pivot'!$A36)</f>
        <v>#NAME?</v>
      </c>
    </row>
    <row r="35" spans="1:2" x14ac:dyDescent="0.25">
      <c r="A35" s="3" t="s">
        <v>179</v>
      </c>
      <c r="B35" t="e">
        <f ca="1">GETPIVOTDATA(_xlfn.CONCAT("Sum of ",$F$3),'state total pivot'!$A$3,"state_name",'state total pivot'!$A37)</f>
        <v>#NAME?</v>
      </c>
    </row>
    <row r="36" spans="1:2" x14ac:dyDescent="0.25">
      <c r="A36" s="3" t="s">
        <v>180</v>
      </c>
      <c r="B36" t="e">
        <f ca="1">GETPIVOTDATA(_xlfn.CONCAT("Sum of ",$F$3),'state total pivot'!$A$3,"state_name",'state total pivot'!$A38)</f>
        <v>#NAME?</v>
      </c>
    </row>
    <row r="37" spans="1:2" x14ac:dyDescent="0.25">
      <c r="A37" s="3" t="s">
        <v>181</v>
      </c>
      <c r="B37" t="e">
        <f ca="1">GETPIVOTDATA(_xlfn.CONCAT("Sum of ",$F$3),'state total pivot'!$A$3,"state_name",'state total pivot'!$A39)</f>
        <v>#NAME?</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E5B34-79B9-4BA8-BFCC-619F275A4A48}">
  <dimension ref="A1:P706"/>
  <sheetViews>
    <sheetView topLeftCell="A55" workbookViewId="0">
      <selection activeCell="C1" sqref="A1:P706"/>
    </sheetView>
  </sheetViews>
  <sheetFormatPr defaultRowHeight="15" x14ac:dyDescent="0.25"/>
  <cols>
    <col min="1" max="1" width="39.85546875" bestFit="1" customWidth="1"/>
    <col min="2" max="2" width="27.5703125" bestFit="1" customWidth="1"/>
    <col min="3" max="3" width="21.7109375" bestFit="1" customWidth="1"/>
    <col min="4" max="4" width="10.85546875" bestFit="1" customWidth="1"/>
    <col min="5" max="5" width="21.7109375" bestFit="1" customWidth="1"/>
    <col min="6" max="6" width="10.140625" bestFit="1" customWidth="1"/>
    <col min="11" max="11" width="12.42578125" bestFit="1" customWidth="1"/>
    <col min="12" max="12" width="22.140625" bestFit="1" customWidth="1"/>
    <col min="13" max="13" width="11.7109375" bestFit="1" customWidth="1"/>
    <col min="14" max="14" width="8.85546875" bestFit="1" customWidth="1"/>
    <col min="15" max="15" width="14.42578125" bestFit="1" customWidth="1"/>
    <col min="16" max="16" width="14.85546875" bestFit="1" customWidth="1"/>
  </cols>
  <sheetData>
    <row r="1" spans="1:16" x14ac:dyDescent="0.25">
      <c r="A1" s="1" t="s">
        <v>187</v>
      </c>
      <c r="B1" t="s">
        <v>185</v>
      </c>
      <c r="C1" t="s">
        <v>197</v>
      </c>
      <c r="D1" t="s">
        <v>198</v>
      </c>
      <c r="E1" t="s">
        <v>199</v>
      </c>
      <c r="F1" t="s">
        <v>200</v>
      </c>
      <c r="G1" t="s">
        <v>201</v>
      </c>
      <c r="H1" t="s">
        <v>202</v>
      </c>
      <c r="I1" t="s">
        <v>203</v>
      </c>
      <c r="J1" t="s">
        <v>204</v>
      </c>
      <c r="K1" t="s">
        <v>205</v>
      </c>
      <c r="L1" t="s">
        <v>206</v>
      </c>
      <c r="M1" t="s">
        <v>207</v>
      </c>
      <c r="N1" t="s">
        <v>208</v>
      </c>
      <c r="O1" t="s">
        <v>209</v>
      </c>
      <c r="P1" t="s">
        <v>210</v>
      </c>
    </row>
    <row r="2" spans="1:16" x14ac:dyDescent="0.25">
      <c r="A2" s="1" t="s">
        <v>146</v>
      </c>
      <c r="B2" s="3" t="s">
        <v>102</v>
      </c>
      <c r="C2" s="3">
        <v>397000</v>
      </c>
      <c r="D2" t="s">
        <v>211</v>
      </c>
      <c r="E2">
        <v>2020</v>
      </c>
      <c r="F2">
        <v>10</v>
      </c>
      <c r="G2">
        <v>0</v>
      </c>
      <c r="H2">
        <v>0</v>
      </c>
      <c r="I2">
        <v>0</v>
      </c>
      <c r="J2">
        <v>0</v>
      </c>
      <c r="K2">
        <v>0</v>
      </c>
      <c r="L2">
        <v>1.93</v>
      </c>
      <c r="M2">
        <v>98.26</v>
      </c>
      <c r="N2" s="1">
        <v>1.69</v>
      </c>
      <c r="O2">
        <v>74.06</v>
      </c>
      <c r="P2">
        <v>50.42</v>
      </c>
    </row>
    <row r="3" spans="1:16" x14ac:dyDescent="0.25">
      <c r="A3" s="1" t="s">
        <v>146</v>
      </c>
      <c r="B3" s="3" t="s">
        <v>102</v>
      </c>
      <c r="C3">
        <v>397000</v>
      </c>
      <c r="D3" t="s">
        <v>212</v>
      </c>
      <c r="E3">
        <v>2020</v>
      </c>
      <c r="F3">
        <v>23</v>
      </c>
      <c r="G3">
        <v>0</v>
      </c>
      <c r="H3">
        <v>2848</v>
      </c>
      <c r="I3">
        <v>16</v>
      </c>
      <c r="J3">
        <v>0</v>
      </c>
      <c r="K3">
        <v>0</v>
      </c>
      <c r="L3">
        <v>1.93</v>
      </c>
      <c r="M3">
        <v>98.26</v>
      </c>
      <c r="N3">
        <v>1.69</v>
      </c>
      <c r="O3">
        <v>74.06</v>
      </c>
      <c r="P3">
        <v>50.42</v>
      </c>
    </row>
    <row r="4" spans="1:16" x14ac:dyDescent="0.25">
      <c r="A4" s="1" t="s">
        <v>146</v>
      </c>
      <c r="B4" t="s">
        <v>102</v>
      </c>
      <c r="C4">
        <v>397000</v>
      </c>
      <c r="D4" t="s">
        <v>213</v>
      </c>
      <c r="E4">
        <v>2020</v>
      </c>
      <c r="F4">
        <v>0</v>
      </c>
      <c r="G4">
        <v>0</v>
      </c>
      <c r="H4">
        <v>4858</v>
      </c>
      <c r="I4">
        <v>17</v>
      </c>
      <c r="J4">
        <v>0</v>
      </c>
      <c r="K4">
        <v>0</v>
      </c>
      <c r="L4">
        <v>1.93</v>
      </c>
      <c r="M4">
        <v>98.26</v>
      </c>
      <c r="N4" s="1">
        <v>1.69</v>
      </c>
      <c r="O4">
        <v>74.06</v>
      </c>
      <c r="P4">
        <v>50.42</v>
      </c>
    </row>
    <row r="5" spans="1:16" x14ac:dyDescent="0.25">
      <c r="A5" s="1" t="s">
        <v>146</v>
      </c>
      <c r="B5" t="s">
        <v>102</v>
      </c>
      <c r="C5">
        <v>397000</v>
      </c>
      <c r="D5" t="s">
        <v>214</v>
      </c>
      <c r="E5">
        <v>2020</v>
      </c>
      <c r="F5">
        <v>64</v>
      </c>
      <c r="G5">
        <v>0</v>
      </c>
      <c r="H5">
        <v>8003</v>
      </c>
      <c r="I5">
        <v>12</v>
      </c>
      <c r="J5">
        <v>0</v>
      </c>
      <c r="K5">
        <v>0</v>
      </c>
      <c r="L5">
        <v>1.93</v>
      </c>
      <c r="M5">
        <v>98.26</v>
      </c>
      <c r="N5">
        <v>1.69</v>
      </c>
      <c r="O5">
        <v>74.06</v>
      </c>
      <c r="P5">
        <v>50.42</v>
      </c>
    </row>
    <row r="6" spans="1:16" x14ac:dyDescent="0.25">
      <c r="A6" s="1" t="s">
        <v>146</v>
      </c>
      <c r="B6" t="s">
        <v>102</v>
      </c>
      <c r="C6">
        <v>397000</v>
      </c>
      <c r="D6" t="s">
        <v>215</v>
      </c>
      <c r="E6">
        <v>2020</v>
      </c>
      <c r="F6">
        <v>451</v>
      </c>
      <c r="G6">
        <v>5</v>
      </c>
      <c r="H6">
        <v>8329</v>
      </c>
      <c r="I6">
        <v>169</v>
      </c>
      <c r="J6">
        <v>0</v>
      </c>
      <c r="K6">
        <v>0</v>
      </c>
      <c r="L6">
        <v>1.93</v>
      </c>
      <c r="M6">
        <v>98.26</v>
      </c>
      <c r="N6" s="1">
        <v>1.69</v>
      </c>
      <c r="O6">
        <v>74.06</v>
      </c>
      <c r="P6">
        <v>50.42</v>
      </c>
    </row>
    <row r="7" spans="1:16" x14ac:dyDescent="0.25">
      <c r="A7" s="1" t="s">
        <v>146</v>
      </c>
      <c r="B7" t="s">
        <v>102</v>
      </c>
      <c r="C7">
        <v>397000</v>
      </c>
      <c r="D7" t="s">
        <v>216</v>
      </c>
      <c r="E7">
        <v>2020</v>
      </c>
      <c r="F7">
        <v>2584</v>
      </c>
      <c r="G7">
        <v>41</v>
      </c>
      <c r="H7">
        <v>9447</v>
      </c>
      <c r="I7">
        <v>2433</v>
      </c>
      <c r="J7">
        <v>0</v>
      </c>
      <c r="K7">
        <v>0</v>
      </c>
      <c r="L7">
        <v>1.93</v>
      </c>
      <c r="M7">
        <v>98.26</v>
      </c>
      <c r="N7" s="1">
        <v>1.69</v>
      </c>
      <c r="O7">
        <v>74.06</v>
      </c>
      <c r="P7">
        <v>50.42</v>
      </c>
    </row>
    <row r="8" spans="1:16" x14ac:dyDescent="0.25">
      <c r="A8" s="1" t="s">
        <v>146</v>
      </c>
      <c r="B8" t="s">
        <v>102</v>
      </c>
      <c r="C8">
        <v>397000</v>
      </c>
      <c r="D8" t="s">
        <v>217</v>
      </c>
      <c r="E8">
        <v>2020</v>
      </c>
      <c r="F8">
        <v>703</v>
      </c>
      <c r="G8">
        <v>7</v>
      </c>
      <c r="H8">
        <v>25278</v>
      </c>
      <c r="I8">
        <v>961</v>
      </c>
      <c r="J8">
        <v>0</v>
      </c>
      <c r="K8">
        <v>0</v>
      </c>
      <c r="L8">
        <v>1.93</v>
      </c>
      <c r="M8">
        <v>98.26</v>
      </c>
      <c r="N8" s="1">
        <v>1.69</v>
      </c>
      <c r="O8">
        <v>74.06</v>
      </c>
      <c r="P8">
        <v>50.42</v>
      </c>
    </row>
    <row r="9" spans="1:16" x14ac:dyDescent="0.25">
      <c r="A9" s="1" t="s">
        <v>146</v>
      </c>
      <c r="B9" t="s">
        <v>102</v>
      </c>
      <c r="C9">
        <v>397000</v>
      </c>
      <c r="D9" t="s">
        <v>218</v>
      </c>
      <c r="E9">
        <v>2020</v>
      </c>
      <c r="F9">
        <v>497</v>
      </c>
      <c r="G9">
        <v>6</v>
      </c>
      <c r="H9">
        <v>29690</v>
      </c>
      <c r="I9">
        <v>492</v>
      </c>
      <c r="J9">
        <v>0</v>
      </c>
      <c r="K9">
        <v>0</v>
      </c>
      <c r="L9">
        <v>1.93</v>
      </c>
      <c r="M9">
        <v>98.26</v>
      </c>
      <c r="N9" s="1">
        <v>1.69</v>
      </c>
      <c r="O9">
        <v>74.06</v>
      </c>
      <c r="P9">
        <v>50.42</v>
      </c>
    </row>
    <row r="10" spans="1:16" x14ac:dyDescent="0.25">
      <c r="A10" s="1" t="s">
        <v>146</v>
      </c>
      <c r="B10" t="s">
        <v>102</v>
      </c>
      <c r="C10">
        <v>397000</v>
      </c>
      <c r="D10" t="s">
        <v>219</v>
      </c>
      <c r="E10">
        <v>2020</v>
      </c>
      <c r="F10">
        <v>378</v>
      </c>
      <c r="G10">
        <v>2</v>
      </c>
      <c r="H10">
        <v>40936</v>
      </c>
      <c r="I10">
        <v>450</v>
      </c>
      <c r="J10">
        <v>0</v>
      </c>
      <c r="K10">
        <v>0</v>
      </c>
      <c r="L10">
        <v>1.93</v>
      </c>
      <c r="M10">
        <v>98.26</v>
      </c>
      <c r="N10" s="1">
        <v>1.69</v>
      </c>
      <c r="O10">
        <v>74.06</v>
      </c>
      <c r="P10">
        <v>50.42</v>
      </c>
    </row>
    <row r="11" spans="1:16" x14ac:dyDescent="0.25">
      <c r="A11" s="1" t="s">
        <v>146</v>
      </c>
      <c r="B11" t="s">
        <v>102</v>
      </c>
      <c r="C11">
        <v>397000</v>
      </c>
      <c r="D11" t="s">
        <v>220</v>
      </c>
      <c r="E11">
        <v>2020</v>
      </c>
      <c r="F11">
        <v>235</v>
      </c>
      <c r="G11">
        <v>1</v>
      </c>
      <c r="H11">
        <v>52251</v>
      </c>
      <c r="I11">
        <v>276</v>
      </c>
      <c r="J11">
        <v>0</v>
      </c>
      <c r="K11">
        <v>0</v>
      </c>
      <c r="L11">
        <v>1.93</v>
      </c>
      <c r="M11">
        <v>98.26</v>
      </c>
      <c r="N11" s="1">
        <v>1.69</v>
      </c>
      <c r="O11">
        <v>74.06</v>
      </c>
      <c r="P11">
        <v>50.42</v>
      </c>
    </row>
    <row r="12" spans="1:16" x14ac:dyDescent="0.25">
      <c r="A12" s="1" t="s">
        <v>146</v>
      </c>
      <c r="B12" t="s">
        <v>102</v>
      </c>
      <c r="C12">
        <v>397000</v>
      </c>
      <c r="D12" t="s">
        <v>221</v>
      </c>
      <c r="E12">
        <v>2021</v>
      </c>
      <c r="F12">
        <v>49</v>
      </c>
      <c r="G12">
        <v>0</v>
      </c>
      <c r="H12">
        <v>41497</v>
      </c>
      <c r="I12">
        <v>102</v>
      </c>
      <c r="J12">
        <v>2727</v>
      </c>
      <c r="K12">
        <v>0</v>
      </c>
      <c r="L12">
        <v>1.93</v>
      </c>
      <c r="M12">
        <v>98.26</v>
      </c>
      <c r="N12" s="1">
        <v>1.69</v>
      </c>
      <c r="O12">
        <v>74.06</v>
      </c>
      <c r="P12">
        <v>50.42</v>
      </c>
    </row>
    <row r="13" spans="1:16" x14ac:dyDescent="0.25">
      <c r="A13" s="1" t="s">
        <v>146</v>
      </c>
      <c r="B13" t="s">
        <v>102</v>
      </c>
      <c r="C13">
        <v>397000</v>
      </c>
      <c r="D13" t="s">
        <v>222</v>
      </c>
      <c r="E13">
        <v>2021</v>
      </c>
      <c r="F13">
        <v>26</v>
      </c>
      <c r="G13">
        <v>0</v>
      </c>
      <c r="H13">
        <v>45362</v>
      </c>
      <c r="I13">
        <v>24</v>
      </c>
      <c r="J13">
        <v>3407</v>
      </c>
      <c r="K13">
        <v>2422</v>
      </c>
      <c r="L13">
        <v>1.93</v>
      </c>
      <c r="M13">
        <v>98.26</v>
      </c>
      <c r="N13" s="1">
        <v>1.69</v>
      </c>
      <c r="O13">
        <v>74.06</v>
      </c>
      <c r="P13">
        <v>50.42</v>
      </c>
    </row>
    <row r="14" spans="1:16" x14ac:dyDescent="0.25">
      <c r="A14" s="1" t="s">
        <v>146</v>
      </c>
      <c r="B14" t="s">
        <v>102</v>
      </c>
      <c r="C14">
        <v>397000</v>
      </c>
      <c r="D14" t="s">
        <v>211</v>
      </c>
      <c r="E14">
        <v>2021</v>
      </c>
      <c r="F14">
        <v>63</v>
      </c>
      <c r="G14">
        <v>0</v>
      </c>
      <c r="H14">
        <v>51365</v>
      </c>
      <c r="I14">
        <v>24</v>
      </c>
      <c r="J14">
        <v>10346</v>
      </c>
      <c r="K14">
        <v>3186</v>
      </c>
      <c r="L14">
        <v>1.93</v>
      </c>
      <c r="M14">
        <v>98.26</v>
      </c>
      <c r="N14" s="1">
        <v>1.69</v>
      </c>
      <c r="O14">
        <v>74.06</v>
      </c>
      <c r="P14">
        <v>50.42</v>
      </c>
    </row>
    <row r="15" spans="1:16" x14ac:dyDescent="0.25">
      <c r="A15" s="1" t="s">
        <v>146</v>
      </c>
      <c r="B15" t="s">
        <v>102</v>
      </c>
      <c r="C15">
        <v>397000</v>
      </c>
      <c r="D15" t="s">
        <v>212</v>
      </c>
      <c r="E15">
        <v>2021</v>
      </c>
      <c r="F15">
        <v>866</v>
      </c>
      <c r="G15">
        <v>5</v>
      </c>
      <c r="H15">
        <v>51032</v>
      </c>
      <c r="I15">
        <v>725</v>
      </c>
      <c r="J15">
        <v>77013</v>
      </c>
      <c r="K15">
        <v>5273</v>
      </c>
      <c r="L15">
        <v>1.93</v>
      </c>
      <c r="M15">
        <v>98.26</v>
      </c>
      <c r="N15" s="1">
        <v>1.69</v>
      </c>
      <c r="O15">
        <v>74.06</v>
      </c>
      <c r="P15">
        <v>50.42</v>
      </c>
    </row>
    <row r="16" spans="1:16" x14ac:dyDescent="0.25">
      <c r="A16" s="1" t="s">
        <v>146</v>
      </c>
      <c r="B16" t="s">
        <v>102</v>
      </c>
      <c r="C16">
        <v>397000</v>
      </c>
      <c r="D16" t="s">
        <v>213</v>
      </c>
      <c r="E16">
        <v>2021</v>
      </c>
      <c r="F16">
        <v>1056</v>
      </c>
      <c r="G16">
        <v>48</v>
      </c>
      <c r="H16">
        <v>15717</v>
      </c>
      <c r="I16">
        <v>1018</v>
      </c>
      <c r="J16">
        <v>15591</v>
      </c>
      <c r="K16">
        <v>4300</v>
      </c>
      <c r="L16">
        <v>1.93</v>
      </c>
      <c r="M16">
        <v>98.26</v>
      </c>
      <c r="N16" s="1">
        <v>1.69</v>
      </c>
      <c r="O16">
        <v>74.06</v>
      </c>
      <c r="P16">
        <v>50.42</v>
      </c>
    </row>
    <row r="17" spans="1:16" x14ac:dyDescent="0.25">
      <c r="A17" s="1" t="s">
        <v>146</v>
      </c>
      <c r="B17" t="s">
        <v>102</v>
      </c>
      <c r="C17">
        <v>397000</v>
      </c>
      <c r="D17" t="s">
        <v>214</v>
      </c>
      <c r="E17">
        <v>2021</v>
      </c>
      <c r="F17">
        <v>462</v>
      </c>
      <c r="G17">
        <v>13</v>
      </c>
      <c r="H17">
        <v>23277</v>
      </c>
      <c r="I17">
        <v>589</v>
      </c>
      <c r="J17">
        <v>47386</v>
      </c>
      <c r="K17">
        <v>4642</v>
      </c>
      <c r="L17">
        <v>1.93</v>
      </c>
      <c r="M17">
        <v>98.26</v>
      </c>
      <c r="N17" s="1">
        <v>1.69</v>
      </c>
      <c r="O17">
        <v>74.06</v>
      </c>
      <c r="P17">
        <v>50.42</v>
      </c>
    </row>
    <row r="18" spans="1:16" x14ac:dyDescent="0.25">
      <c r="A18" s="1" t="s">
        <v>146</v>
      </c>
      <c r="B18" t="s">
        <v>102</v>
      </c>
      <c r="C18">
        <v>397000</v>
      </c>
      <c r="D18" t="s">
        <v>215</v>
      </c>
      <c r="E18">
        <v>2021</v>
      </c>
      <c r="F18">
        <v>70</v>
      </c>
      <c r="G18">
        <v>1</v>
      </c>
      <c r="H18">
        <v>30980</v>
      </c>
      <c r="I18">
        <v>92</v>
      </c>
      <c r="J18">
        <v>53226</v>
      </c>
      <c r="K18">
        <v>71739</v>
      </c>
      <c r="L18">
        <v>1.93</v>
      </c>
      <c r="M18">
        <v>98.26</v>
      </c>
      <c r="N18" s="1">
        <v>1.69</v>
      </c>
      <c r="O18">
        <v>74.06</v>
      </c>
      <c r="P18">
        <v>50.42</v>
      </c>
    </row>
    <row r="19" spans="1:16" x14ac:dyDescent="0.25">
      <c r="A19" s="1" t="s">
        <v>146</v>
      </c>
      <c r="B19" t="s">
        <v>102</v>
      </c>
      <c r="C19">
        <v>397000</v>
      </c>
      <c r="D19" t="s">
        <v>216</v>
      </c>
      <c r="E19">
        <v>2021</v>
      </c>
      <c r="F19">
        <v>29</v>
      </c>
      <c r="G19">
        <v>0</v>
      </c>
      <c r="H19">
        <v>49782</v>
      </c>
      <c r="I19">
        <v>31</v>
      </c>
      <c r="J19">
        <v>47799</v>
      </c>
      <c r="K19">
        <v>14240</v>
      </c>
      <c r="L19">
        <v>1.93</v>
      </c>
      <c r="M19">
        <v>98.26</v>
      </c>
      <c r="N19" s="1">
        <v>1.69</v>
      </c>
      <c r="O19">
        <v>74.06</v>
      </c>
      <c r="P19">
        <v>50.42</v>
      </c>
    </row>
    <row r="20" spans="1:16" x14ac:dyDescent="0.25">
      <c r="A20" s="1" t="s">
        <v>146</v>
      </c>
      <c r="B20" t="s">
        <v>102</v>
      </c>
      <c r="C20">
        <v>397000</v>
      </c>
      <c r="D20" t="s">
        <v>217</v>
      </c>
      <c r="E20">
        <v>2021</v>
      </c>
      <c r="F20">
        <v>55</v>
      </c>
      <c r="G20">
        <v>0</v>
      </c>
      <c r="H20">
        <v>61501</v>
      </c>
      <c r="I20">
        <v>52</v>
      </c>
      <c r="J20">
        <v>32233</v>
      </c>
      <c r="K20">
        <v>47412</v>
      </c>
      <c r="L20">
        <v>1.93</v>
      </c>
      <c r="M20">
        <v>98.26</v>
      </c>
      <c r="N20" s="1">
        <v>1.69</v>
      </c>
      <c r="O20">
        <v>74.06</v>
      </c>
      <c r="P20">
        <v>50.42</v>
      </c>
    </row>
    <row r="21" spans="1:16" x14ac:dyDescent="0.25">
      <c r="A21" s="1" t="s">
        <v>146</v>
      </c>
      <c r="B21" t="s">
        <v>102</v>
      </c>
      <c r="C21">
        <v>397000</v>
      </c>
      <c r="D21" t="s">
        <v>218</v>
      </c>
      <c r="E21">
        <v>2021</v>
      </c>
      <c r="F21">
        <v>30</v>
      </c>
      <c r="G21">
        <v>0</v>
      </c>
      <c r="H21">
        <v>45880</v>
      </c>
      <c r="I21">
        <v>35</v>
      </c>
      <c r="J21">
        <v>4273</v>
      </c>
      <c r="K21">
        <v>46943</v>
      </c>
      <c r="L21">
        <v>1.93</v>
      </c>
      <c r="M21">
        <v>98.26</v>
      </c>
      <c r="N21" s="1">
        <v>1.69</v>
      </c>
      <c r="O21">
        <v>74.06</v>
      </c>
      <c r="P21">
        <v>50.42</v>
      </c>
    </row>
    <row r="22" spans="1:16" x14ac:dyDescent="0.25">
      <c r="A22" s="1" t="s">
        <v>147</v>
      </c>
      <c r="B22" t="s">
        <v>103</v>
      </c>
      <c r="C22">
        <v>52221000</v>
      </c>
      <c r="D22" t="s">
        <v>211</v>
      </c>
      <c r="E22">
        <v>2020</v>
      </c>
      <c r="F22">
        <v>44</v>
      </c>
      <c r="G22">
        <v>0</v>
      </c>
      <c r="H22">
        <v>0</v>
      </c>
      <c r="I22">
        <v>1</v>
      </c>
      <c r="J22">
        <v>0</v>
      </c>
      <c r="K22">
        <v>0</v>
      </c>
      <c r="L22">
        <v>3.96</v>
      </c>
      <c r="M22">
        <v>99.09</v>
      </c>
      <c r="N22" s="1">
        <v>0.7</v>
      </c>
      <c r="O22">
        <v>63.15</v>
      </c>
      <c r="P22">
        <v>39.020000000000003</v>
      </c>
    </row>
    <row r="23" spans="1:16" x14ac:dyDescent="0.25">
      <c r="A23" s="1" t="s">
        <v>147</v>
      </c>
      <c r="B23" t="s">
        <v>103</v>
      </c>
      <c r="C23">
        <v>52221000</v>
      </c>
      <c r="D23" t="s">
        <v>212</v>
      </c>
      <c r="E23">
        <v>2020</v>
      </c>
      <c r="F23">
        <v>1359</v>
      </c>
      <c r="G23">
        <v>31</v>
      </c>
      <c r="H23">
        <v>94558</v>
      </c>
      <c r="I23">
        <v>320</v>
      </c>
      <c r="J23">
        <v>0</v>
      </c>
      <c r="K23">
        <v>0</v>
      </c>
      <c r="L23">
        <v>3.96</v>
      </c>
      <c r="M23">
        <v>99.09</v>
      </c>
      <c r="N23" s="1">
        <v>0.7</v>
      </c>
      <c r="O23">
        <v>63.15</v>
      </c>
      <c r="P23">
        <v>39.020000000000003</v>
      </c>
    </row>
    <row r="24" spans="1:16" x14ac:dyDescent="0.25">
      <c r="A24" s="1" t="s">
        <v>147</v>
      </c>
      <c r="B24" t="s">
        <v>103</v>
      </c>
      <c r="C24">
        <v>52221000</v>
      </c>
      <c r="D24" t="s">
        <v>213</v>
      </c>
      <c r="E24">
        <v>2020</v>
      </c>
      <c r="F24">
        <v>2168</v>
      </c>
      <c r="G24">
        <v>31</v>
      </c>
      <c r="H24">
        <v>278190</v>
      </c>
      <c r="I24">
        <v>2019</v>
      </c>
      <c r="J24">
        <v>0</v>
      </c>
      <c r="K24">
        <v>0</v>
      </c>
      <c r="L24">
        <v>3.96</v>
      </c>
      <c r="M24">
        <v>99.09</v>
      </c>
      <c r="N24" s="1">
        <v>0.7</v>
      </c>
      <c r="O24">
        <v>63.15</v>
      </c>
      <c r="P24">
        <v>39.020000000000003</v>
      </c>
    </row>
    <row r="25" spans="1:16" x14ac:dyDescent="0.25">
      <c r="A25" s="1" t="s">
        <v>147</v>
      </c>
      <c r="B25" t="s">
        <v>103</v>
      </c>
      <c r="C25">
        <v>52221000</v>
      </c>
      <c r="D25" t="s">
        <v>214</v>
      </c>
      <c r="E25">
        <v>2020</v>
      </c>
      <c r="F25">
        <v>11024</v>
      </c>
      <c r="G25">
        <v>125</v>
      </c>
      <c r="H25">
        <v>517442</v>
      </c>
      <c r="I25">
        <v>4171</v>
      </c>
      <c r="J25">
        <v>0</v>
      </c>
      <c r="K25">
        <v>0</v>
      </c>
      <c r="L25">
        <v>3.96</v>
      </c>
      <c r="M25">
        <v>99.09</v>
      </c>
      <c r="N25" s="1">
        <v>0.7</v>
      </c>
      <c r="O25">
        <v>63.15</v>
      </c>
      <c r="P25">
        <v>39.020000000000003</v>
      </c>
    </row>
    <row r="26" spans="1:16" x14ac:dyDescent="0.25">
      <c r="A26" s="1" t="s">
        <v>147</v>
      </c>
      <c r="B26" t="s">
        <v>103</v>
      </c>
      <c r="C26">
        <v>52221000</v>
      </c>
      <c r="D26" t="s">
        <v>215</v>
      </c>
      <c r="E26">
        <v>2020</v>
      </c>
      <c r="F26">
        <v>126338</v>
      </c>
      <c r="G26">
        <v>1162</v>
      </c>
      <c r="H26">
        <v>1061586</v>
      </c>
      <c r="I26">
        <v>57353</v>
      </c>
      <c r="J26">
        <v>0</v>
      </c>
      <c r="K26">
        <v>0</v>
      </c>
      <c r="L26">
        <v>3.96</v>
      </c>
      <c r="M26">
        <v>99.09</v>
      </c>
      <c r="N26" s="1">
        <v>0.7</v>
      </c>
      <c r="O26">
        <v>63.15</v>
      </c>
      <c r="P26">
        <v>39.020000000000003</v>
      </c>
    </row>
    <row r="27" spans="1:16" x14ac:dyDescent="0.25">
      <c r="A27" s="1" t="s">
        <v>147</v>
      </c>
      <c r="B27" t="s">
        <v>103</v>
      </c>
      <c r="C27">
        <v>52221000</v>
      </c>
      <c r="D27" t="s">
        <v>216</v>
      </c>
      <c r="E27">
        <v>2020</v>
      </c>
      <c r="F27">
        <v>293838</v>
      </c>
      <c r="G27">
        <v>2620</v>
      </c>
      <c r="H27">
        <v>1771136</v>
      </c>
      <c r="I27">
        <v>266662</v>
      </c>
      <c r="J27">
        <v>0</v>
      </c>
      <c r="K27">
        <v>0</v>
      </c>
      <c r="L27">
        <v>3.96</v>
      </c>
      <c r="M27">
        <v>99.09</v>
      </c>
      <c r="N27" s="1">
        <v>0.7</v>
      </c>
      <c r="O27">
        <v>63.15</v>
      </c>
      <c r="P27">
        <v>39.020000000000003</v>
      </c>
    </row>
    <row r="28" spans="1:16" x14ac:dyDescent="0.25">
      <c r="A28" s="1" t="s">
        <v>147</v>
      </c>
      <c r="B28" t="s">
        <v>103</v>
      </c>
      <c r="C28">
        <v>52221000</v>
      </c>
      <c r="D28" t="s">
        <v>217</v>
      </c>
      <c r="E28">
        <v>2020</v>
      </c>
      <c r="F28">
        <v>258713</v>
      </c>
      <c r="G28">
        <v>1859</v>
      </c>
      <c r="H28">
        <v>2083646</v>
      </c>
      <c r="I28">
        <v>298685</v>
      </c>
      <c r="J28">
        <v>0</v>
      </c>
      <c r="K28">
        <v>0</v>
      </c>
      <c r="L28">
        <v>3.96</v>
      </c>
      <c r="M28">
        <v>99.09</v>
      </c>
      <c r="N28" s="1">
        <v>0.7</v>
      </c>
      <c r="O28">
        <v>63.15</v>
      </c>
      <c r="P28">
        <v>39.020000000000003</v>
      </c>
    </row>
    <row r="29" spans="1:16" x14ac:dyDescent="0.25">
      <c r="A29" s="1" t="s">
        <v>147</v>
      </c>
      <c r="B29" t="s">
        <v>103</v>
      </c>
      <c r="C29">
        <v>52221000</v>
      </c>
      <c r="D29" t="s">
        <v>218</v>
      </c>
      <c r="E29">
        <v>2020</v>
      </c>
      <c r="F29">
        <v>129864</v>
      </c>
      <c r="G29">
        <v>862</v>
      </c>
      <c r="H29">
        <v>2222347</v>
      </c>
      <c r="I29">
        <v>162872</v>
      </c>
      <c r="J29">
        <v>0</v>
      </c>
      <c r="K29">
        <v>0</v>
      </c>
      <c r="L29">
        <v>3.96</v>
      </c>
      <c r="M29">
        <v>99.09</v>
      </c>
      <c r="N29" s="1">
        <v>0.7</v>
      </c>
      <c r="O29">
        <v>63.15</v>
      </c>
      <c r="P29">
        <v>39.020000000000003</v>
      </c>
    </row>
    <row r="30" spans="1:16" x14ac:dyDescent="0.25">
      <c r="A30" s="1" t="s">
        <v>147</v>
      </c>
      <c r="B30" t="s">
        <v>103</v>
      </c>
      <c r="C30">
        <v>52221000</v>
      </c>
      <c r="D30" t="s">
        <v>219</v>
      </c>
      <c r="E30">
        <v>2020</v>
      </c>
      <c r="F30">
        <v>44716</v>
      </c>
      <c r="G30">
        <v>302</v>
      </c>
      <c r="H30">
        <v>2028949</v>
      </c>
      <c r="I30">
        <v>61149</v>
      </c>
      <c r="J30">
        <v>0</v>
      </c>
      <c r="K30">
        <v>0</v>
      </c>
      <c r="L30">
        <v>3.96</v>
      </c>
      <c r="M30">
        <v>99.09</v>
      </c>
      <c r="N30" s="1">
        <v>0.7</v>
      </c>
      <c r="O30">
        <v>63.15</v>
      </c>
      <c r="P30">
        <v>39.020000000000003</v>
      </c>
    </row>
    <row r="31" spans="1:16" x14ac:dyDescent="0.25">
      <c r="A31" s="1" t="s">
        <v>147</v>
      </c>
      <c r="B31" t="s">
        <v>103</v>
      </c>
      <c r="C31">
        <v>52221000</v>
      </c>
      <c r="D31" t="s">
        <v>220</v>
      </c>
      <c r="E31">
        <v>2020</v>
      </c>
      <c r="F31">
        <v>14222</v>
      </c>
      <c r="G31">
        <v>116</v>
      </c>
      <c r="H31">
        <v>1767712</v>
      </c>
      <c r="I31">
        <v>18684</v>
      </c>
      <c r="J31">
        <v>0</v>
      </c>
      <c r="K31">
        <v>0</v>
      </c>
      <c r="L31">
        <v>3.96</v>
      </c>
      <c r="M31">
        <v>99.09</v>
      </c>
      <c r="N31" s="1">
        <v>0.7</v>
      </c>
      <c r="O31">
        <v>63.15</v>
      </c>
      <c r="P31">
        <v>39.020000000000003</v>
      </c>
    </row>
    <row r="32" spans="1:16" x14ac:dyDescent="0.25">
      <c r="A32" s="1" t="s">
        <v>147</v>
      </c>
      <c r="B32" t="s">
        <v>103</v>
      </c>
      <c r="C32">
        <v>52221000</v>
      </c>
      <c r="D32" t="s">
        <v>221</v>
      </c>
      <c r="E32">
        <v>2021</v>
      </c>
      <c r="F32">
        <v>5550</v>
      </c>
      <c r="G32">
        <v>45</v>
      </c>
      <c r="H32">
        <v>1312306</v>
      </c>
      <c r="I32">
        <v>7489</v>
      </c>
      <c r="J32">
        <v>187252</v>
      </c>
      <c r="K32">
        <v>0</v>
      </c>
      <c r="L32">
        <v>3.96</v>
      </c>
      <c r="M32">
        <v>99.09</v>
      </c>
      <c r="N32" s="1">
        <v>0.7</v>
      </c>
      <c r="O32">
        <v>63.15</v>
      </c>
      <c r="P32">
        <v>39.020000000000003</v>
      </c>
    </row>
    <row r="33" spans="1:16" x14ac:dyDescent="0.25">
      <c r="A33" s="1" t="s">
        <v>147</v>
      </c>
      <c r="B33" t="s">
        <v>103</v>
      </c>
      <c r="C33">
        <v>52221000</v>
      </c>
      <c r="D33" t="s">
        <v>222</v>
      </c>
      <c r="E33">
        <v>2021</v>
      </c>
      <c r="F33">
        <v>2080</v>
      </c>
      <c r="G33">
        <v>16</v>
      </c>
      <c r="H33">
        <v>816259</v>
      </c>
      <c r="I33">
        <v>2624</v>
      </c>
      <c r="J33">
        <v>342355</v>
      </c>
      <c r="K33">
        <v>139337</v>
      </c>
      <c r="L33">
        <v>3.96</v>
      </c>
      <c r="M33">
        <v>99.09</v>
      </c>
      <c r="N33" s="1">
        <v>0.7</v>
      </c>
      <c r="O33">
        <v>63.15</v>
      </c>
      <c r="P33">
        <v>39.020000000000003</v>
      </c>
    </row>
    <row r="34" spans="1:16" x14ac:dyDescent="0.25">
      <c r="A34" s="1" t="s">
        <v>147</v>
      </c>
      <c r="B34" t="s">
        <v>103</v>
      </c>
      <c r="C34">
        <v>52221000</v>
      </c>
      <c r="D34" t="s">
        <v>211</v>
      </c>
      <c r="E34">
        <v>2021</v>
      </c>
      <c r="F34">
        <v>12073</v>
      </c>
      <c r="G34">
        <v>48</v>
      </c>
      <c r="H34">
        <v>1129048</v>
      </c>
      <c r="I34">
        <v>5405</v>
      </c>
      <c r="J34">
        <v>1682209</v>
      </c>
      <c r="K34">
        <v>254016</v>
      </c>
      <c r="L34">
        <v>3.96</v>
      </c>
      <c r="M34">
        <v>99.09</v>
      </c>
      <c r="N34" s="1">
        <v>0.7</v>
      </c>
      <c r="O34">
        <v>63.15</v>
      </c>
      <c r="P34">
        <v>39.020000000000003</v>
      </c>
    </row>
    <row r="35" spans="1:16" x14ac:dyDescent="0.25">
      <c r="A35" s="1" t="s">
        <v>147</v>
      </c>
      <c r="B35" t="s">
        <v>103</v>
      </c>
      <c r="C35">
        <v>52221000</v>
      </c>
      <c r="D35" t="s">
        <v>212</v>
      </c>
      <c r="E35">
        <v>2021</v>
      </c>
      <c r="F35">
        <v>199701</v>
      </c>
      <c r="G35">
        <v>775</v>
      </c>
      <c r="H35">
        <v>1307181</v>
      </c>
      <c r="I35">
        <v>83284</v>
      </c>
      <c r="J35">
        <v>2900737</v>
      </c>
      <c r="K35">
        <v>1073911</v>
      </c>
      <c r="L35">
        <v>3.96</v>
      </c>
      <c r="M35">
        <v>99.09</v>
      </c>
      <c r="N35" s="1">
        <v>0.7</v>
      </c>
      <c r="O35">
        <v>63.15</v>
      </c>
      <c r="P35">
        <v>39.020000000000003</v>
      </c>
    </row>
    <row r="36" spans="1:16" x14ac:dyDescent="0.25">
      <c r="A36" s="1" t="s">
        <v>147</v>
      </c>
      <c r="B36" t="s">
        <v>103</v>
      </c>
      <c r="C36">
        <v>52221000</v>
      </c>
      <c r="D36" t="s">
        <v>213</v>
      </c>
      <c r="E36">
        <v>2021</v>
      </c>
      <c r="F36">
        <v>591395</v>
      </c>
      <c r="G36">
        <v>2938</v>
      </c>
      <c r="H36">
        <v>2865944</v>
      </c>
      <c r="I36">
        <v>557642</v>
      </c>
      <c r="J36">
        <v>2238415</v>
      </c>
      <c r="K36">
        <v>1045115</v>
      </c>
      <c r="L36">
        <v>3.96</v>
      </c>
      <c r="M36">
        <v>99.09</v>
      </c>
      <c r="N36" s="1">
        <v>0.7</v>
      </c>
      <c r="O36">
        <v>63.15</v>
      </c>
      <c r="P36">
        <v>39.020000000000003</v>
      </c>
    </row>
    <row r="37" spans="1:16" x14ac:dyDescent="0.25">
      <c r="A37" s="1" t="s">
        <v>147</v>
      </c>
      <c r="B37" t="s">
        <v>103</v>
      </c>
      <c r="C37">
        <v>52221000</v>
      </c>
      <c r="D37" t="s">
        <v>214</v>
      </c>
      <c r="E37">
        <v>2021</v>
      </c>
      <c r="F37">
        <v>196428</v>
      </c>
      <c r="G37">
        <v>1776</v>
      </c>
      <c r="H37">
        <v>2737314</v>
      </c>
      <c r="I37">
        <v>310109</v>
      </c>
      <c r="J37">
        <v>5237401</v>
      </c>
      <c r="K37">
        <v>603822</v>
      </c>
      <c r="L37">
        <v>3.96</v>
      </c>
      <c r="M37">
        <v>99.09</v>
      </c>
      <c r="N37" s="1">
        <v>0.7</v>
      </c>
      <c r="O37">
        <v>63.15</v>
      </c>
      <c r="P37">
        <v>39.020000000000003</v>
      </c>
    </row>
    <row r="38" spans="1:16" x14ac:dyDescent="0.25">
      <c r="A38" s="1" t="s">
        <v>147</v>
      </c>
      <c r="B38" t="s">
        <v>103</v>
      </c>
      <c r="C38">
        <v>52221000</v>
      </c>
      <c r="D38" t="s">
        <v>215</v>
      </c>
      <c r="E38">
        <v>2021</v>
      </c>
      <c r="F38">
        <v>76662</v>
      </c>
      <c r="G38">
        <v>671</v>
      </c>
      <c r="H38">
        <v>2569425</v>
      </c>
      <c r="I38">
        <v>93149</v>
      </c>
      <c r="J38">
        <v>3697974</v>
      </c>
      <c r="K38">
        <v>2458155</v>
      </c>
      <c r="L38">
        <v>3.96</v>
      </c>
      <c r="M38">
        <v>99.09</v>
      </c>
      <c r="N38">
        <v>0.7</v>
      </c>
      <c r="O38">
        <v>63.15</v>
      </c>
      <c r="P38">
        <v>39.020000000000003</v>
      </c>
    </row>
    <row r="39" spans="1:16" x14ac:dyDescent="0.25">
      <c r="A39" s="1" t="s">
        <v>147</v>
      </c>
      <c r="B39" t="s">
        <v>103</v>
      </c>
      <c r="C39">
        <v>52221000</v>
      </c>
      <c r="D39" t="s">
        <v>216</v>
      </c>
      <c r="E39">
        <v>2021</v>
      </c>
      <c r="F39">
        <v>47941</v>
      </c>
      <c r="G39">
        <v>480</v>
      </c>
      <c r="H39">
        <v>2066271</v>
      </c>
      <c r="I39">
        <v>53948</v>
      </c>
      <c r="J39">
        <v>5698762</v>
      </c>
      <c r="K39">
        <v>3019979</v>
      </c>
      <c r="L39">
        <v>3.96</v>
      </c>
      <c r="M39">
        <v>99.09</v>
      </c>
      <c r="N39">
        <v>0.7</v>
      </c>
      <c r="O39">
        <v>63.15</v>
      </c>
      <c r="P39">
        <v>39.020000000000003</v>
      </c>
    </row>
    <row r="40" spans="1:16" x14ac:dyDescent="0.25">
      <c r="A40" s="1" t="s">
        <v>147</v>
      </c>
      <c r="B40" t="s">
        <v>103</v>
      </c>
      <c r="C40">
        <v>52221000</v>
      </c>
      <c r="D40" t="s">
        <v>217</v>
      </c>
      <c r="E40">
        <v>2021</v>
      </c>
      <c r="F40">
        <v>36208</v>
      </c>
      <c r="G40">
        <v>319</v>
      </c>
      <c r="H40">
        <v>1664390</v>
      </c>
      <c r="I40">
        <v>39079</v>
      </c>
      <c r="J40">
        <v>5405420</v>
      </c>
      <c r="K40">
        <v>5111998</v>
      </c>
      <c r="L40">
        <v>3.96</v>
      </c>
      <c r="M40">
        <v>99.09</v>
      </c>
      <c r="N40">
        <v>0.7</v>
      </c>
      <c r="O40">
        <v>63.15</v>
      </c>
      <c r="P40">
        <v>39.020000000000003</v>
      </c>
    </row>
    <row r="41" spans="1:16" x14ac:dyDescent="0.25">
      <c r="A41" s="1" t="s">
        <v>147</v>
      </c>
      <c r="B41" t="s">
        <v>103</v>
      </c>
      <c r="C41">
        <v>52221000</v>
      </c>
      <c r="D41" t="s">
        <v>218</v>
      </c>
      <c r="E41">
        <v>2021</v>
      </c>
      <c r="F41">
        <v>16126</v>
      </c>
      <c r="G41">
        <v>197</v>
      </c>
      <c r="H41">
        <v>1225083</v>
      </c>
      <c r="I41">
        <v>23077</v>
      </c>
      <c r="J41">
        <v>5586444</v>
      </c>
      <c r="K41">
        <v>6668848</v>
      </c>
      <c r="L41">
        <v>3.96</v>
      </c>
      <c r="M41">
        <v>99.09</v>
      </c>
      <c r="N41">
        <v>0.7</v>
      </c>
      <c r="O41">
        <v>63.15</v>
      </c>
      <c r="P41">
        <v>39.020000000000003</v>
      </c>
    </row>
    <row r="42" spans="1:16" x14ac:dyDescent="0.25">
      <c r="A42" s="1" t="s">
        <v>148</v>
      </c>
      <c r="B42" t="s">
        <v>104</v>
      </c>
      <c r="C42">
        <v>1504000</v>
      </c>
      <c r="D42" t="s">
        <v>212</v>
      </c>
      <c r="E42">
        <v>2020</v>
      </c>
      <c r="F42">
        <v>1</v>
      </c>
      <c r="G42">
        <v>0</v>
      </c>
      <c r="H42">
        <v>694</v>
      </c>
      <c r="I42">
        <v>1</v>
      </c>
      <c r="J42">
        <v>0</v>
      </c>
      <c r="K42">
        <v>0</v>
      </c>
      <c r="L42">
        <v>3.67</v>
      </c>
      <c r="M42">
        <v>99.31</v>
      </c>
      <c r="N42">
        <v>0.51</v>
      </c>
      <c r="O42">
        <v>51.32</v>
      </c>
      <c r="P42">
        <v>35.54</v>
      </c>
    </row>
    <row r="43" spans="1:16" x14ac:dyDescent="0.25">
      <c r="A43" s="1" t="s">
        <v>148</v>
      </c>
      <c r="B43" t="s">
        <v>104</v>
      </c>
      <c r="C43">
        <v>1504000</v>
      </c>
      <c r="D43" t="s">
        <v>213</v>
      </c>
      <c r="E43">
        <v>2020</v>
      </c>
      <c r="F43">
        <v>3</v>
      </c>
      <c r="G43">
        <v>0</v>
      </c>
      <c r="H43">
        <v>7589</v>
      </c>
      <c r="I43">
        <v>0</v>
      </c>
      <c r="J43">
        <v>0</v>
      </c>
      <c r="K43">
        <v>0</v>
      </c>
      <c r="L43">
        <v>3.67</v>
      </c>
      <c r="M43">
        <v>99.31</v>
      </c>
      <c r="N43">
        <v>0.51</v>
      </c>
      <c r="O43">
        <v>51.32</v>
      </c>
      <c r="P43">
        <v>35.54</v>
      </c>
    </row>
    <row r="44" spans="1:16" x14ac:dyDescent="0.25">
      <c r="A44" s="1" t="s">
        <v>148</v>
      </c>
      <c r="B44" t="s">
        <v>104</v>
      </c>
      <c r="C44">
        <v>1504000</v>
      </c>
      <c r="D44" t="s">
        <v>214</v>
      </c>
      <c r="E44">
        <v>2020</v>
      </c>
      <c r="F44">
        <v>187</v>
      </c>
      <c r="G44">
        <v>1</v>
      </c>
      <c r="H44">
        <v>15954</v>
      </c>
      <c r="I44">
        <v>61</v>
      </c>
      <c r="J44">
        <v>0</v>
      </c>
      <c r="K44">
        <v>0</v>
      </c>
      <c r="L44">
        <v>3.67</v>
      </c>
      <c r="M44">
        <v>99.31</v>
      </c>
      <c r="N44">
        <v>0.51</v>
      </c>
      <c r="O44">
        <v>51.32</v>
      </c>
      <c r="P44">
        <v>35.54</v>
      </c>
    </row>
    <row r="45" spans="1:16" x14ac:dyDescent="0.25">
      <c r="A45" s="1" t="s">
        <v>148</v>
      </c>
      <c r="B45" t="s">
        <v>104</v>
      </c>
      <c r="C45">
        <v>1504000</v>
      </c>
      <c r="D45" t="s">
        <v>215</v>
      </c>
      <c r="E45">
        <v>2020</v>
      </c>
      <c r="F45">
        <v>1400</v>
      </c>
      <c r="G45">
        <v>2</v>
      </c>
      <c r="H45">
        <v>57628</v>
      </c>
      <c r="I45">
        <v>856</v>
      </c>
      <c r="J45">
        <v>0</v>
      </c>
      <c r="K45">
        <v>0</v>
      </c>
      <c r="L45">
        <v>3.67</v>
      </c>
      <c r="M45">
        <v>99.31</v>
      </c>
      <c r="N45">
        <v>0.51</v>
      </c>
      <c r="O45">
        <v>51.32</v>
      </c>
      <c r="P45">
        <v>35.54</v>
      </c>
    </row>
    <row r="46" spans="1:16" x14ac:dyDescent="0.25">
      <c r="A46" s="1" t="s">
        <v>148</v>
      </c>
      <c r="B46" t="s">
        <v>104</v>
      </c>
      <c r="C46">
        <v>1504000</v>
      </c>
      <c r="D46" t="s">
        <v>216</v>
      </c>
      <c r="E46">
        <v>2020</v>
      </c>
      <c r="F46">
        <v>2521</v>
      </c>
      <c r="G46">
        <v>4</v>
      </c>
      <c r="H46">
        <v>85750</v>
      </c>
      <c r="I46">
        <v>1967</v>
      </c>
      <c r="J46">
        <v>0</v>
      </c>
      <c r="K46">
        <v>0</v>
      </c>
      <c r="L46">
        <v>3.67</v>
      </c>
      <c r="M46">
        <v>99.31</v>
      </c>
      <c r="N46">
        <v>0.51</v>
      </c>
      <c r="O46">
        <v>51.32</v>
      </c>
      <c r="P46">
        <v>35.54</v>
      </c>
    </row>
    <row r="47" spans="1:16" x14ac:dyDescent="0.25">
      <c r="A47" s="1" t="s">
        <v>148</v>
      </c>
      <c r="B47" t="s">
        <v>104</v>
      </c>
      <c r="C47">
        <v>1504000</v>
      </c>
      <c r="D47" t="s">
        <v>217</v>
      </c>
      <c r="E47">
        <v>2020</v>
      </c>
      <c r="F47">
        <v>5684</v>
      </c>
      <c r="G47">
        <v>9</v>
      </c>
      <c r="H47">
        <v>80824</v>
      </c>
      <c r="I47">
        <v>4005</v>
      </c>
      <c r="J47">
        <v>0</v>
      </c>
      <c r="K47">
        <v>0</v>
      </c>
      <c r="L47">
        <v>3.67</v>
      </c>
      <c r="M47">
        <v>99.31</v>
      </c>
      <c r="N47">
        <v>0.51</v>
      </c>
      <c r="O47">
        <v>51.32</v>
      </c>
      <c r="P47">
        <v>35.54</v>
      </c>
    </row>
    <row r="48" spans="1:16" x14ac:dyDescent="0.25">
      <c r="A48" s="1" t="s">
        <v>148</v>
      </c>
      <c r="B48" t="s">
        <v>104</v>
      </c>
      <c r="C48">
        <v>1504000</v>
      </c>
      <c r="D48" t="s">
        <v>218</v>
      </c>
      <c r="E48">
        <v>2020</v>
      </c>
      <c r="F48">
        <v>5056</v>
      </c>
      <c r="G48">
        <v>21</v>
      </c>
      <c r="H48">
        <v>70040</v>
      </c>
      <c r="I48">
        <v>6069</v>
      </c>
      <c r="J48">
        <v>0</v>
      </c>
      <c r="K48">
        <v>0</v>
      </c>
      <c r="L48">
        <v>3.67</v>
      </c>
      <c r="M48">
        <v>99.31</v>
      </c>
      <c r="N48">
        <v>0.51</v>
      </c>
      <c r="O48">
        <v>51.32</v>
      </c>
      <c r="P48">
        <v>35.54</v>
      </c>
    </row>
    <row r="49" spans="1:16" x14ac:dyDescent="0.25">
      <c r="A49" s="1" t="s">
        <v>148</v>
      </c>
      <c r="B49" t="s">
        <v>104</v>
      </c>
      <c r="C49">
        <v>1504000</v>
      </c>
      <c r="D49" t="s">
        <v>219</v>
      </c>
      <c r="E49">
        <v>2020</v>
      </c>
      <c r="F49">
        <v>1430</v>
      </c>
      <c r="G49">
        <v>17</v>
      </c>
      <c r="H49">
        <v>40644</v>
      </c>
      <c r="I49">
        <v>2452</v>
      </c>
      <c r="J49">
        <v>0</v>
      </c>
      <c r="K49">
        <v>0</v>
      </c>
      <c r="L49">
        <v>3.67</v>
      </c>
      <c r="M49">
        <v>99.31</v>
      </c>
      <c r="N49">
        <v>0.51</v>
      </c>
      <c r="O49">
        <v>51.32</v>
      </c>
      <c r="P49">
        <v>35.54</v>
      </c>
    </row>
    <row r="50" spans="1:16" x14ac:dyDescent="0.25">
      <c r="A50" s="1" t="s">
        <v>148</v>
      </c>
      <c r="B50" t="s">
        <v>104</v>
      </c>
      <c r="C50">
        <v>1504000</v>
      </c>
      <c r="D50" t="s">
        <v>220</v>
      </c>
      <c r="E50">
        <v>2020</v>
      </c>
      <c r="F50">
        <v>437</v>
      </c>
      <c r="G50">
        <v>2</v>
      </c>
      <c r="H50">
        <v>19028</v>
      </c>
      <c r="I50">
        <v>1153</v>
      </c>
      <c r="J50">
        <v>0</v>
      </c>
      <c r="K50">
        <v>0</v>
      </c>
      <c r="L50">
        <v>3.67</v>
      </c>
      <c r="M50">
        <v>99.31</v>
      </c>
      <c r="N50">
        <v>0.51</v>
      </c>
      <c r="O50">
        <v>51.32</v>
      </c>
      <c r="P50">
        <v>35.54</v>
      </c>
    </row>
    <row r="51" spans="1:16" x14ac:dyDescent="0.25">
      <c r="A51" s="1" t="s">
        <v>148</v>
      </c>
      <c r="B51" t="s">
        <v>104</v>
      </c>
      <c r="C51">
        <v>1504000</v>
      </c>
      <c r="D51" t="s">
        <v>221</v>
      </c>
      <c r="E51">
        <v>2021</v>
      </c>
      <c r="F51">
        <v>109</v>
      </c>
      <c r="G51">
        <v>0</v>
      </c>
      <c r="H51">
        <v>14060</v>
      </c>
      <c r="I51">
        <v>195</v>
      </c>
      <c r="J51">
        <v>9651</v>
      </c>
      <c r="K51">
        <v>0</v>
      </c>
      <c r="L51">
        <v>3.67</v>
      </c>
      <c r="M51">
        <v>99.31</v>
      </c>
      <c r="N51">
        <v>0.51</v>
      </c>
      <c r="O51">
        <v>51.32</v>
      </c>
      <c r="P51">
        <v>35.54</v>
      </c>
    </row>
    <row r="52" spans="1:16" x14ac:dyDescent="0.25">
      <c r="A52" s="1" t="s">
        <v>148</v>
      </c>
      <c r="B52" t="s">
        <v>104</v>
      </c>
      <c r="C52">
        <v>1504000</v>
      </c>
      <c r="D52" t="s">
        <v>222</v>
      </c>
      <c r="E52">
        <v>2021</v>
      </c>
      <c r="F52">
        <v>8</v>
      </c>
      <c r="G52">
        <v>0</v>
      </c>
      <c r="H52">
        <v>13593</v>
      </c>
      <c r="I52">
        <v>21</v>
      </c>
      <c r="J52">
        <v>15728</v>
      </c>
      <c r="K52">
        <v>6741</v>
      </c>
      <c r="L52">
        <v>3.67</v>
      </c>
      <c r="M52">
        <v>99.31</v>
      </c>
      <c r="N52">
        <v>0.51</v>
      </c>
      <c r="O52">
        <v>51.32</v>
      </c>
      <c r="P52">
        <v>35.54</v>
      </c>
    </row>
    <row r="53" spans="1:16" x14ac:dyDescent="0.25">
      <c r="A53" s="1" t="s">
        <v>148</v>
      </c>
      <c r="B53" t="s">
        <v>104</v>
      </c>
      <c r="C53">
        <v>1504000</v>
      </c>
      <c r="D53" t="s">
        <v>211</v>
      </c>
      <c r="E53">
        <v>2021</v>
      </c>
      <c r="F53">
        <v>9</v>
      </c>
      <c r="G53">
        <v>0</v>
      </c>
      <c r="H53">
        <v>8159</v>
      </c>
      <c r="I53">
        <v>5</v>
      </c>
      <c r="J53">
        <v>40572</v>
      </c>
      <c r="K53">
        <v>13197</v>
      </c>
      <c r="L53">
        <v>3.67</v>
      </c>
      <c r="M53">
        <v>99.31</v>
      </c>
      <c r="N53">
        <v>0.51</v>
      </c>
      <c r="O53">
        <v>51.32</v>
      </c>
      <c r="P53">
        <v>35.54</v>
      </c>
    </row>
    <row r="54" spans="1:16" x14ac:dyDescent="0.25">
      <c r="A54" s="1" t="s">
        <v>148</v>
      </c>
      <c r="B54" t="s">
        <v>104</v>
      </c>
      <c r="C54">
        <v>1504000</v>
      </c>
      <c r="D54" t="s">
        <v>212</v>
      </c>
      <c r="E54">
        <v>2021</v>
      </c>
      <c r="F54">
        <v>1574</v>
      </c>
      <c r="G54">
        <v>3</v>
      </c>
      <c r="H54">
        <v>39943</v>
      </c>
      <c r="I54">
        <v>349</v>
      </c>
      <c r="J54">
        <v>121208</v>
      </c>
      <c r="K54">
        <v>34386</v>
      </c>
      <c r="L54">
        <v>3.67</v>
      </c>
      <c r="M54">
        <v>99.31</v>
      </c>
      <c r="N54">
        <v>0.51</v>
      </c>
      <c r="O54">
        <v>51.32</v>
      </c>
      <c r="P54">
        <v>35.54</v>
      </c>
    </row>
    <row r="55" spans="1:16" x14ac:dyDescent="0.25">
      <c r="A55" s="1" t="s">
        <v>148</v>
      </c>
      <c r="B55" t="s">
        <v>104</v>
      </c>
      <c r="C55">
        <v>1504000</v>
      </c>
      <c r="D55" t="s">
        <v>213</v>
      </c>
      <c r="E55">
        <v>2021</v>
      </c>
      <c r="F55">
        <v>8853</v>
      </c>
      <c r="G55">
        <v>56</v>
      </c>
      <c r="H55">
        <v>131999</v>
      </c>
      <c r="I55">
        <v>6268</v>
      </c>
      <c r="J55">
        <v>68430</v>
      </c>
      <c r="K55">
        <v>24005</v>
      </c>
      <c r="L55">
        <v>3.67</v>
      </c>
      <c r="M55">
        <v>99.31</v>
      </c>
      <c r="N55">
        <v>0.51</v>
      </c>
      <c r="O55">
        <v>51.32</v>
      </c>
      <c r="P55">
        <v>35.54</v>
      </c>
    </row>
    <row r="56" spans="1:16" x14ac:dyDescent="0.25">
      <c r="A56" s="1" t="s">
        <v>148</v>
      </c>
      <c r="B56" t="s">
        <v>104</v>
      </c>
      <c r="C56">
        <v>1504000</v>
      </c>
      <c r="D56" t="s">
        <v>214</v>
      </c>
      <c r="E56">
        <v>2021</v>
      </c>
      <c r="F56">
        <v>8585</v>
      </c>
      <c r="G56">
        <v>57</v>
      </c>
      <c r="H56">
        <v>179985</v>
      </c>
      <c r="I56">
        <v>9521</v>
      </c>
      <c r="J56">
        <v>253686</v>
      </c>
      <c r="K56">
        <v>6201</v>
      </c>
      <c r="L56">
        <v>3.67</v>
      </c>
      <c r="M56">
        <v>99.31</v>
      </c>
      <c r="N56">
        <v>0.51</v>
      </c>
      <c r="O56">
        <v>51.32</v>
      </c>
      <c r="P56">
        <v>35.54</v>
      </c>
    </row>
    <row r="57" spans="1:16" x14ac:dyDescent="0.25">
      <c r="A57" s="1" t="s">
        <v>148</v>
      </c>
      <c r="B57" t="s">
        <v>104</v>
      </c>
      <c r="C57">
        <v>1504000</v>
      </c>
      <c r="D57" t="s">
        <v>215</v>
      </c>
      <c r="E57">
        <v>2021</v>
      </c>
      <c r="F57">
        <v>12265</v>
      </c>
      <c r="G57">
        <v>57</v>
      </c>
      <c r="H57">
        <v>173042</v>
      </c>
      <c r="I57">
        <v>11016</v>
      </c>
      <c r="J57">
        <v>162653</v>
      </c>
      <c r="K57">
        <v>90037</v>
      </c>
      <c r="L57">
        <v>3.67</v>
      </c>
      <c r="M57">
        <v>99.31</v>
      </c>
      <c r="N57">
        <v>0.51</v>
      </c>
      <c r="O57">
        <v>51.32</v>
      </c>
      <c r="P57">
        <v>35.54</v>
      </c>
    </row>
    <row r="58" spans="1:16" x14ac:dyDescent="0.25">
      <c r="A58" s="1" t="s">
        <v>148</v>
      </c>
      <c r="B58" t="s">
        <v>104</v>
      </c>
      <c r="C58">
        <v>1504000</v>
      </c>
      <c r="D58" t="s">
        <v>216</v>
      </c>
      <c r="E58">
        <v>2021</v>
      </c>
      <c r="F58">
        <v>4909</v>
      </c>
      <c r="G58">
        <v>31</v>
      </c>
      <c r="H58">
        <v>120682</v>
      </c>
      <c r="I58">
        <v>7969</v>
      </c>
      <c r="J58">
        <v>54511</v>
      </c>
      <c r="K58">
        <v>68335</v>
      </c>
      <c r="L58">
        <v>3.67</v>
      </c>
      <c r="M58">
        <v>99.31</v>
      </c>
      <c r="N58">
        <v>0.51</v>
      </c>
      <c r="O58">
        <v>51.32</v>
      </c>
      <c r="P58">
        <v>35.54</v>
      </c>
    </row>
    <row r="59" spans="1:16" x14ac:dyDescent="0.25">
      <c r="A59" s="1" t="s">
        <v>148</v>
      </c>
      <c r="B59" t="s">
        <v>104</v>
      </c>
      <c r="C59">
        <v>1504000</v>
      </c>
      <c r="D59" t="s">
        <v>217</v>
      </c>
      <c r="E59">
        <v>2021</v>
      </c>
      <c r="F59">
        <v>1595</v>
      </c>
      <c r="G59">
        <v>16</v>
      </c>
      <c r="H59">
        <v>85905</v>
      </c>
      <c r="I59">
        <v>2023</v>
      </c>
      <c r="J59">
        <v>29433</v>
      </c>
      <c r="K59">
        <v>174863</v>
      </c>
      <c r="L59">
        <v>3.67</v>
      </c>
      <c r="M59">
        <v>99.31</v>
      </c>
      <c r="N59">
        <v>0.51</v>
      </c>
      <c r="O59">
        <v>51.32</v>
      </c>
      <c r="P59">
        <v>35.54</v>
      </c>
    </row>
    <row r="60" spans="1:16" x14ac:dyDescent="0.25">
      <c r="A60" s="1" t="s">
        <v>148</v>
      </c>
      <c r="B60" t="s">
        <v>104</v>
      </c>
      <c r="C60">
        <v>1504000</v>
      </c>
      <c r="D60" t="s">
        <v>218</v>
      </c>
      <c r="E60">
        <v>2021</v>
      </c>
      <c r="F60">
        <v>529</v>
      </c>
      <c r="G60">
        <v>4</v>
      </c>
      <c r="H60">
        <v>39917</v>
      </c>
      <c r="I60">
        <v>843</v>
      </c>
      <c r="J60">
        <v>16003</v>
      </c>
      <c r="K60">
        <v>116721</v>
      </c>
      <c r="L60">
        <v>3.67</v>
      </c>
      <c r="M60">
        <v>99.31</v>
      </c>
      <c r="N60">
        <v>0.51</v>
      </c>
      <c r="O60">
        <v>51.32</v>
      </c>
      <c r="P60">
        <v>35.54</v>
      </c>
    </row>
    <row r="61" spans="1:16" x14ac:dyDescent="0.25">
      <c r="A61" s="1" t="s">
        <v>149</v>
      </c>
      <c r="B61" t="s">
        <v>105</v>
      </c>
      <c r="C61">
        <v>34293000</v>
      </c>
      <c r="D61" t="s">
        <v>211</v>
      </c>
      <c r="E61">
        <v>2020</v>
      </c>
      <c r="F61">
        <v>1</v>
      </c>
      <c r="G61">
        <v>0</v>
      </c>
      <c r="H61">
        <v>0</v>
      </c>
      <c r="I61">
        <v>0</v>
      </c>
      <c r="J61">
        <v>0</v>
      </c>
      <c r="K61">
        <v>0</v>
      </c>
      <c r="L61">
        <v>1.78</v>
      </c>
      <c r="M61">
        <v>98.42</v>
      </c>
      <c r="N61">
        <v>0.98</v>
      </c>
      <c r="O61">
        <v>58.82</v>
      </c>
      <c r="P61">
        <v>23.53</v>
      </c>
    </row>
    <row r="62" spans="1:16" x14ac:dyDescent="0.25">
      <c r="A62" s="1" t="s">
        <v>149</v>
      </c>
      <c r="B62" t="s">
        <v>105</v>
      </c>
      <c r="C62">
        <v>34293000</v>
      </c>
      <c r="D62" t="s">
        <v>212</v>
      </c>
      <c r="E62">
        <v>2020</v>
      </c>
      <c r="F62">
        <v>42</v>
      </c>
      <c r="G62">
        <v>1</v>
      </c>
      <c r="H62">
        <v>9520</v>
      </c>
      <c r="I62">
        <v>29</v>
      </c>
      <c r="J62">
        <v>0</v>
      </c>
      <c r="K62">
        <v>0</v>
      </c>
      <c r="L62">
        <v>1.78</v>
      </c>
      <c r="M62">
        <v>98.42</v>
      </c>
      <c r="N62">
        <v>0.98</v>
      </c>
      <c r="O62">
        <v>58.82</v>
      </c>
      <c r="P62">
        <v>23.53</v>
      </c>
    </row>
    <row r="63" spans="1:16" x14ac:dyDescent="0.25">
      <c r="A63" s="1" t="s">
        <v>149</v>
      </c>
      <c r="B63" t="s">
        <v>105</v>
      </c>
      <c r="C63">
        <v>34293000</v>
      </c>
      <c r="D63" t="s">
        <v>213</v>
      </c>
      <c r="E63">
        <v>2020</v>
      </c>
      <c r="F63">
        <v>1297</v>
      </c>
      <c r="G63">
        <v>3</v>
      </c>
      <c r="H63">
        <v>99577</v>
      </c>
      <c r="I63">
        <v>157</v>
      </c>
      <c r="J63">
        <v>0</v>
      </c>
      <c r="K63">
        <v>0</v>
      </c>
      <c r="L63">
        <v>1.78</v>
      </c>
      <c r="M63">
        <v>98.42</v>
      </c>
      <c r="N63">
        <v>0.98</v>
      </c>
      <c r="O63">
        <v>58.82</v>
      </c>
      <c r="P63">
        <v>23.53</v>
      </c>
    </row>
    <row r="64" spans="1:16" x14ac:dyDescent="0.25">
      <c r="A64" s="1" t="s">
        <v>149</v>
      </c>
      <c r="B64" t="s">
        <v>105</v>
      </c>
      <c r="C64">
        <v>34293000</v>
      </c>
      <c r="D64" t="s">
        <v>214</v>
      </c>
      <c r="E64">
        <v>2020</v>
      </c>
      <c r="F64">
        <v>7068</v>
      </c>
      <c r="G64">
        <v>8</v>
      </c>
      <c r="H64">
        <v>303117</v>
      </c>
      <c r="I64">
        <v>5462</v>
      </c>
      <c r="J64">
        <v>0</v>
      </c>
      <c r="K64">
        <v>0</v>
      </c>
      <c r="L64">
        <v>1.78</v>
      </c>
      <c r="M64">
        <v>98.42</v>
      </c>
      <c r="N64">
        <v>0.98</v>
      </c>
      <c r="O64">
        <v>58.82</v>
      </c>
      <c r="P64">
        <v>23.53</v>
      </c>
    </row>
    <row r="65" spans="1:16" x14ac:dyDescent="0.25">
      <c r="A65" s="1" t="s">
        <v>149</v>
      </c>
      <c r="B65" t="s">
        <v>105</v>
      </c>
      <c r="C65">
        <v>34293000</v>
      </c>
      <c r="D65" t="s">
        <v>215</v>
      </c>
      <c r="E65">
        <v>2020</v>
      </c>
      <c r="F65">
        <v>31862</v>
      </c>
      <c r="G65">
        <v>86</v>
      </c>
      <c r="H65">
        <v>505181</v>
      </c>
      <c r="I65">
        <v>24710</v>
      </c>
      <c r="J65">
        <v>0</v>
      </c>
      <c r="K65">
        <v>0</v>
      </c>
      <c r="L65">
        <v>1.78</v>
      </c>
      <c r="M65">
        <v>98.42</v>
      </c>
      <c r="N65">
        <v>0.98</v>
      </c>
      <c r="O65">
        <v>58.82</v>
      </c>
      <c r="P65">
        <v>23.53</v>
      </c>
    </row>
    <row r="66" spans="1:16" x14ac:dyDescent="0.25">
      <c r="A66" s="1" t="s">
        <v>149</v>
      </c>
      <c r="B66" t="s">
        <v>105</v>
      </c>
      <c r="C66">
        <v>34293000</v>
      </c>
      <c r="D66" t="s">
        <v>216</v>
      </c>
      <c r="E66">
        <v>2020</v>
      </c>
      <c r="F66">
        <v>68771</v>
      </c>
      <c r="G66">
        <v>208</v>
      </c>
      <c r="H66">
        <v>1345432</v>
      </c>
      <c r="I66">
        <v>55101</v>
      </c>
      <c r="J66">
        <v>0</v>
      </c>
      <c r="K66">
        <v>0</v>
      </c>
      <c r="L66">
        <v>1.78</v>
      </c>
      <c r="M66">
        <v>98.42</v>
      </c>
      <c r="N66">
        <v>0.98</v>
      </c>
      <c r="O66">
        <v>58.82</v>
      </c>
      <c r="P66">
        <v>23.53</v>
      </c>
    </row>
    <row r="67" spans="1:16" x14ac:dyDescent="0.25">
      <c r="A67" s="1" t="s">
        <v>149</v>
      </c>
      <c r="B67" t="s">
        <v>105</v>
      </c>
      <c r="C67">
        <v>34293000</v>
      </c>
      <c r="D67" t="s">
        <v>217</v>
      </c>
      <c r="E67">
        <v>2020</v>
      </c>
      <c r="F67">
        <v>71770</v>
      </c>
      <c r="G67">
        <v>391</v>
      </c>
      <c r="H67">
        <v>1260603</v>
      </c>
      <c r="I67">
        <v>60156</v>
      </c>
      <c r="J67">
        <v>0</v>
      </c>
      <c r="K67">
        <v>0</v>
      </c>
      <c r="L67">
        <v>1.78</v>
      </c>
      <c r="M67">
        <v>98.42</v>
      </c>
      <c r="N67">
        <v>0.98</v>
      </c>
      <c r="O67">
        <v>58.82</v>
      </c>
      <c r="P67">
        <v>23.53</v>
      </c>
    </row>
    <row r="68" spans="1:16" x14ac:dyDescent="0.25">
      <c r="A68" s="1" t="s">
        <v>149</v>
      </c>
      <c r="B68" t="s">
        <v>105</v>
      </c>
      <c r="C68">
        <v>34293000</v>
      </c>
      <c r="D68" t="s">
        <v>218</v>
      </c>
      <c r="E68">
        <v>2020</v>
      </c>
      <c r="F68">
        <v>25540</v>
      </c>
      <c r="G68">
        <v>233</v>
      </c>
      <c r="H68">
        <v>1134409</v>
      </c>
      <c r="I68">
        <v>50436</v>
      </c>
      <c r="J68">
        <v>0</v>
      </c>
      <c r="K68">
        <v>0</v>
      </c>
      <c r="L68">
        <v>1.78</v>
      </c>
      <c r="M68">
        <v>98.42</v>
      </c>
      <c r="N68">
        <v>0.98</v>
      </c>
      <c r="O68">
        <v>58.82</v>
      </c>
      <c r="P68">
        <v>23.53</v>
      </c>
    </row>
    <row r="69" spans="1:16" x14ac:dyDescent="0.25">
      <c r="A69" s="1" t="s">
        <v>149</v>
      </c>
      <c r="B69" t="s">
        <v>105</v>
      </c>
      <c r="C69">
        <v>34293000</v>
      </c>
      <c r="D69" t="s">
        <v>219</v>
      </c>
      <c r="E69">
        <v>2020</v>
      </c>
      <c r="F69">
        <v>6425</v>
      </c>
      <c r="G69">
        <v>51</v>
      </c>
      <c r="H69">
        <v>656350</v>
      </c>
      <c r="I69">
        <v>12342</v>
      </c>
      <c r="J69">
        <v>0</v>
      </c>
      <c r="K69">
        <v>0</v>
      </c>
      <c r="L69">
        <v>1.78</v>
      </c>
      <c r="M69">
        <v>98.42</v>
      </c>
      <c r="N69">
        <v>0.98</v>
      </c>
      <c r="O69">
        <v>58.82</v>
      </c>
      <c r="P69">
        <v>23.53</v>
      </c>
    </row>
    <row r="70" spans="1:16" x14ac:dyDescent="0.25">
      <c r="A70" s="1" t="s">
        <v>149</v>
      </c>
      <c r="B70" t="s">
        <v>105</v>
      </c>
      <c r="C70">
        <v>34293000</v>
      </c>
      <c r="D70" t="s">
        <v>220</v>
      </c>
      <c r="E70">
        <v>2020</v>
      </c>
      <c r="F70">
        <v>3435</v>
      </c>
      <c r="G70">
        <v>64</v>
      </c>
      <c r="H70">
        <v>683261</v>
      </c>
      <c r="I70">
        <v>3514</v>
      </c>
      <c r="J70">
        <v>0</v>
      </c>
      <c r="K70">
        <v>0</v>
      </c>
      <c r="L70">
        <v>1.78</v>
      </c>
      <c r="M70">
        <v>98.42</v>
      </c>
      <c r="N70">
        <v>0.98</v>
      </c>
      <c r="O70">
        <v>58.82</v>
      </c>
      <c r="P70">
        <v>23.53</v>
      </c>
    </row>
    <row r="71" spans="1:16" x14ac:dyDescent="0.25">
      <c r="A71" s="1" t="s">
        <v>149</v>
      </c>
      <c r="B71" t="s">
        <v>105</v>
      </c>
      <c r="C71">
        <v>34293000</v>
      </c>
      <c r="D71" t="s">
        <v>221</v>
      </c>
      <c r="E71">
        <v>2021</v>
      </c>
      <c r="F71">
        <v>930</v>
      </c>
      <c r="G71">
        <v>37</v>
      </c>
      <c r="H71">
        <v>468476</v>
      </c>
      <c r="I71">
        <v>2271</v>
      </c>
      <c r="J71">
        <v>38106</v>
      </c>
      <c r="K71">
        <v>0</v>
      </c>
      <c r="L71">
        <v>1.78</v>
      </c>
      <c r="M71">
        <v>98.42</v>
      </c>
      <c r="N71">
        <v>0.98</v>
      </c>
      <c r="O71">
        <v>58.82</v>
      </c>
      <c r="P71">
        <v>23.53</v>
      </c>
    </row>
    <row r="72" spans="1:16" x14ac:dyDescent="0.25">
      <c r="A72" s="1" t="s">
        <v>149</v>
      </c>
      <c r="B72" t="s">
        <v>105</v>
      </c>
      <c r="C72">
        <v>34293000</v>
      </c>
      <c r="D72" t="s">
        <v>222</v>
      </c>
      <c r="E72">
        <v>2021</v>
      </c>
      <c r="F72">
        <v>396</v>
      </c>
      <c r="G72">
        <v>10</v>
      </c>
      <c r="H72">
        <v>384278</v>
      </c>
      <c r="I72">
        <v>652</v>
      </c>
      <c r="J72">
        <v>157800</v>
      </c>
      <c r="K72">
        <v>27675</v>
      </c>
      <c r="L72">
        <v>1.78</v>
      </c>
      <c r="M72">
        <v>98.42</v>
      </c>
      <c r="N72">
        <v>0.98</v>
      </c>
      <c r="O72">
        <v>58.82</v>
      </c>
      <c r="P72">
        <v>23.53</v>
      </c>
    </row>
    <row r="73" spans="1:16" x14ac:dyDescent="0.25">
      <c r="A73" s="1" t="s">
        <v>149</v>
      </c>
      <c r="B73" t="s">
        <v>105</v>
      </c>
      <c r="C73">
        <v>34293000</v>
      </c>
      <c r="D73" t="s">
        <v>211</v>
      </c>
      <c r="E73">
        <v>2021</v>
      </c>
      <c r="F73">
        <v>875</v>
      </c>
      <c r="G73">
        <v>13</v>
      </c>
      <c r="H73">
        <v>381195</v>
      </c>
      <c r="I73">
        <v>615</v>
      </c>
      <c r="J73">
        <v>712801</v>
      </c>
      <c r="K73">
        <v>112592</v>
      </c>
      <c r="L73">
        <v>1.78</v>
      </c>
      <c r="M73">
        <v>98.42</v>
      </c>
      <c r="N73">
        <v>0.98</v>
      </c>
      <c r="O73">
        <v>58.82</v>
      </c>
      <c r="P73">
        <v>23.53</v>
      </c>
    </row>
    <row r="74" spans="1:16" x14ac:dyDescent="0.25">
      <c r="A74" s="1" t="s">
        <v>149</v>
      </c>
      <c r="B74" t="s">
        <v>105</v>
      </c>
      <c r="C74">
        <v>34293000</v>
      </c>
      <c r="D74" t="s">
        <v>212</v>
      </c>
      <c r="E74">
        <v>2021</v>
      </c>
      <c r="F74">
        <v>34711</v>
      </c>
      <c r="G74">
        <v>202</v>
      </c>
      <c r="H74">
        <v>1373536</v>
      </c>
      <c r="I74">
        <v>11198</v>
      </c>
      <c r="J74">
        <v>1041410</v>
      </c>
      <c r="K74">
        <v>394229</v>
      </c>
      <c r="L74">
        <v>1.78</v>
      </c>
      <c r="M74">
        <v>98.42</v>
      </c>
      <c r="N74">
        <v>0.98</v>
      </c>
      <c r="O74">
        <v>58.82</v>
      </c>
      <c r="P74">
        <v>23.53</v>
      </c>
    </row>
    <row r="75" spans="1:16" x14ac:dyDescent="0.25">
      <c r="A75" s="1" t="s">
        <v>149</v>
      </c>
      <c r="B75" t="s">
        <v>105</v>
      </c>
      <c r="C75">
        <v>34293000</v>
      </c>
      <c r="D75" t="s">
        <v>213</v>
      </c>
      <c r="E75">
        <v>2021</v>
      </c>
      <c r="F75">
        <v>158093</v>
      </c>
      <c r="G75">
        <v>2058</v>
      </c>
      <c r="H75">
        <v>2440767</v>
      </c>
      <c r="I75">
        <v>128167</v>
      </c>
      <c r="J75">
        <v>1354028</v>
      </c>
      <c r="K75">
        <v>298660</v>
      </c>
      <c r="L75">
        <v>1.78</v>
      </c>
      <c r="M75">
        <v>98.42</v>
      </c>
      <c r="N75">
        <v>0.98</v>
      </c>
      <c r="O75">
        <v>58.82</v>
      </c>
      <c r="P75">
        <v>23.53</v>
      </c>
    </row>
    <row r="76" spans="1:16" x14ac:dyDescent="0.25">
      <c r="A76" s="1" t="s">
        <v>149</v>
      </c>
      <c r="B76" t="s">
        <v>105</v>
      </c>
      <c r="C76">
        <v>34293000</v>
      </c>
      <c r="D76" t="s">
        <v>214</v>
      </c>
      <c r="E76">
        <v>2021</v>
      </c>
      <c r="F76">
        <v>97268</v>
      </c>
      <c r="G76">
        <v>1174</v>
      </c>
      <c r="H76">
        <v>3803089</v>
      </c>
      <c r="I76">
        <v>122700</v>
      </c>
      <c r="J76">
        <v>2487969</v>
      </c>
      <c r="K76">
        <v>397711</v>
      </c>
      <c r="L76">
        <v>1.78</v>
      </c>
      <c r="M76">
        <v>98.42</v>
      </c>
      <c r="N76">
        <v>0.98</v>
      </c>
      <c r="O76">
        <v>58.82</v>
      </c>
      <c r="P76">
        <v>23.53</v>
      </c>
    </row>
    <row r="77" spans="1:16" x14ac:dyDescent="0.25">
      <c r="A77" s="1" t="s">
        <v>149</v>
      </c>
      <c r="B77" t="s">
        <v>105</v>
      </c>
      <c r="C77">
        <v>34293000</v>
      </c>
      <c r="D77" t="s">
        <v>215</v>
      </c>
      <c r="E77">
        <v>2021</v>
      </c>
      <c r="F77">
        <v>57714</v>
      </c>
      <c r="G77">
        <v>721</v>
      </c>
      <c r="H77">
        <v>3782319</v>
      </c>
      <c r="I77">
        <v>70106</v>
      </c>
      <c r="J77">
        <v>2961283</v>
      </c>
      <c r="K77">
        <v>699014</v>
      </c>
      <c r="L77">
        <v>1.78</v>
      </c>
      <c r="M77">
        <v>98.42</v>
      </c>
      <c r="N77">
        <v>0.98</v>
      </c>
      <c r="O77">
        <v>58.82</v>
      </c>
      <c r="P77">
        <v>23.53</v>
      </c>
    </row>
    <row r="78" spans="1:16" x14ac:dyDescent="0.25">
      <c r="A78" s="1" t="s">
        <v>149</v>
      </c>
      <c r="B78" t="s">
        <v>105</v>
      </c>
      <c r="C78">
        <v>34293000</v>
      </c>
      <c r="D78" t="s">
        <v>216</v>
      </c>
      <c r="E78">
        <v>2021</v>
      </c>
      <c r="F78">
        <v>23228</v>
      </c>
      <c r="G78">
        <v>400</v>
      </c>
      <c r="H78">
        <v>3043761</v>
      </c>
      <c r="I78">
        <v>29249</v>
      </c>
      <c r="J78">
        <v>5670404</v>
      </c>
      <c r="K78">
        <v>1197727</v>
      </c>
      <c r="L78">
        <v>1.78</v>
      </c>
      <c r="M78">
        <v>98.42</v>
      </c>
      <c r="N78">
        <v>0.98</v>
      </c>
      <c r="O78">
        <v>58.82</v>
      </c>
      <c r="P78">
        <v>23.53</v>
      </c>
    </row>
    <row r="79" spans="1:16" x14ac:dyDescent="0.25">
      <c r="A79" s="1" t="s">
        <v>149</v>
      </c>
      <c r="B79" t="s">
        <v>105</v>
      </c>
      <c r="C79">
        <v>34293000</v>
      </c>
      <c r="D79" t="s">
        <v>217</v>
      </c>
      <c r="E79">
        <v>2021</v>
      </c>
      <c r="F79">
        <v>12737</v>
      </c>
      <c r="G79">
        <v>213</v>
      </c>
      <c r="H79">
        <v>1888496</v>
      </c>
      <c r="I79">
        <v>15021</v>
      </c>
      <c r="J79">
        <v>4046949</v>
      </c>
      <c r="K79">
        <v>2424621</v>
      </c>
      <c r="L79">
        <v>1.78</v>
      </c>
      <c r="M79">
        <v>98.42</v>
      </c>
      <c r="N79">
        <v>0.98</v>
      </c>
      <c r="O79">
        <v>58.82</v>
      </c>
      <c r="P79">
        <v>23.53</v>
      </c>
    </row>
    <row r="80" spans="1:16" x14ac:dyDescent="0.25">
      <c r="A80" s="1" t="s">
        <v>149</v>
      </c>
      <c r="B80" t="s">
        <v>105</v>
      </c>
      <c r="C80">
        <v>34293000</v>
      </c>
      <c r="D80" t="s">
        <v>218</v>
      </c>
      <c r="E80">
        <v>2021</v>
      </c>
      <c r="F80">
        <v>8482</v>
      </c>
      <c r="G80">
        <v>124</v>
      </c>
      <c r="H80">
        <v>1148675</v>
      </c>
      <c r="I80">
        <v>9088</v>
      </c>
      <c r="J80">
        <v>1701713</v>
      </c>
      <c r="K80">
        <v>2516566</v>
      </c>
      <c r="L80">
        <v>1.78</v>
      </c>
      <c r="M80">
        <v>98.42</v>
      </c>
      <c r="N80">
        <v>0.98</v>
      </c>
      <c r="O80">
        <v>58.82</v>
      </c>
      <c r="P80">
        <v>23.53</v>
      </c>
    </row>
    <row r="81" spans="1:16" x14ac:dyDescent="0.25">
      <c r="A81" t="s">
        <v>150</v>
      </c>
      <c r="B81" t="s">
        <v>106</v>
      </c>
      <c r="C81">
        <v>119520000</v>
      </c>
      <c r="D81" t="s">
        <v>211</v>
      </c>
      <c r="E81">
        <v>2020</v>
      </c>
      <c r="F81">
        <v>21</v>
      </c>
      <c r="G81">
        <v>1</v>
      </c>
      <c r="H81">
        <v>0</v>
      </c>
      <c r="I81">
        <v>0</v>
      </c>
      <c r="J81">
        <v>0</v>
      </c>
      <c r="K81">
        <v>0</v>
      </c>
      <c r="L81">
        <v>0.61</v>
      </c>
      <c r="M81">
        <v>98.66</v>
      </c>
      <c r="N81">
        <v>1.33</v>
      </c>
      <c r="O81">
        <v>41.73</v>
      </c>
      <c r="P81">
        <v>15.35</v>
      </c>
    </row>
    <row r="82" spans="1:16" x14ac:dyDescent="0.25">
      <c r="A82" t="s">
        <v>150</v>
      </c>
      <c r="B82" t="s">
        <v>106</v>
      </c>
      <c r="C82">
        <v>119520000</v>
      </c>
      <c r="D82" t="s">
        <v>212</v>
      </c>
      <c r="E82">
        <v>2020</v>
      </c>
      <c r="F82">
        <v>404</v>
      </c>
      <c r="G82">
        <v>1</v>
      </c>
      <c r="H82">
        <v>22672</v>
      </c>
      <c r="I82">
        <v>84</v>
      </c>
      <c r="J82">
        <v>0</v>
      </c>
      <c r="K82">
        <v>0</v>
      </c>
      <c r="L82">
        <v>0.61</v>
      </c>
      <c r="M82">
        <v>98.66</v>
      </c>
      <c r="N82">
        <v>1.33</v>
      </c>
      <c r="O82">
        <v>41.73</v>
      </c>
      <c r="P82">
        <v>15.35</v>
      </c>
    </row>
    <row r="83" spans="1:16" x14ac:dyDescent="0.25">
      <c r="A83" t="s">
        <v>150</v>
      </c>
      <c r="B83" t="s">
        <v>106</v>
      </c>
      <c r="C83">
        <v>119520000</v>
      </c>
      <c r="D83" t="s">
        <v>213</v>
      </c>
      <c r="E83">
        <v>2020</v>
      </c>
      <c r="F83">
        <v>3382</v>
      </c>
      <c r="G83">
        <v>21</v>
      </c>
      <c r="H83">
        <v>53065</v>
      </c>
      <c r="I83">
        <v>1436</v>
      </c>
      <c r="J83">
        <v>0</v>
      </c>
      <c r="K83">
        <v>0</v>
      </c>
      <c r="L83">
        <v>0.61</v>
      </c>
      <c r="M83">
        <v>98.66</v>
      </c>
      <c r="N83">
        <v>1.33</v>
      </c>
      <c r="O83">
        <v>41.73</v>
      </c>
      <c r="P83">
        <v>15.35</v>
      </c>
    </row>
    <row r="84" spans="1:16" x14ac:dyDescent="0.25">
      <c r="A84" t="s">
        <v>150</v>
      </c>
      <c r="B84" t="s">
        <v>106</v>
      </c>
      <c r="C84">
        <v>119520000</v>
      </c>
      <c r="D84" t="s">
        <v>214</v>
      </c>
      <c r="E84">
        <v>2020</v>
      </c>
      <c r="F84">
        <v>6180</v>
      </c>
      <c r="G84">
        <v>45</v>
      </c>
      <c r="H84">
        <v>145153</v>
      </c>
      <c r="I84">
        <v>6024</v>
      </c>
      <c r="J84">
        <v>0</v>
      </c>
      <c r="K84">
        <v>0</v>
      </c>
      <c r="L84">
        <v>0.61</v>
      </c>
      <c r="M84">
        <v>98.66</v>
      </c>
      <c r="N84">
        <v>1.33</v>
      </c>
      <c r="O84">
        <v>41.73</v>
      </c>
      <c r="P84">
        <v>15.35</v>
      </c>
    </row>
    <row r="85" spans="1:16" x14ac:dyDescent="0.25">
      <c r="A85" t="s">
        <v>150</v>
      </c>
      <c r="B85" t="s">
        <v>106</v>
      </c>
      <c r="C85">
        <v>119520000</v>
      </c>
      <c r="D85" t="s">
        <v>215</v>
      </c>
      <c r="E85">
        <v>2020</v>
      </c>
      <c r="F85">
        <v>41000</v>
      </c>
      <c r="G85">
        <v>230</v>
      </c>
      <c r="H85">
        <v>327282</v>
      </c>
      <c r="I85">
        <v>26106</v>
      </c>
      <c r="J85">
        <v>0</v>
      </c>
      <c r="K85">
        <v>0</v>
      </c>
      <c r="L85">
        <v>0.61</v>
      </c>
      <c r="M85">
        <v>98.66</v>
      </c>
      <c r="N85">
        <v>1.33</v>
      </c>
      <c r="O85">
        <v>41.73</v>
      </c>
      <c r="P85">
        <v>15.35</v>
      </c>
    </row>
    <row r="86" spans="1:16" x14ac:dyDescent="0.25">
      <c r="A86" t="s">
        <v>150</v>
      </c>
      <c r="B86" t="s">
        <v>106</v>
      </c>
      <c r="C86">
        <v>119520000</v>
      </c>
      <c r="D86" t="s">
        <v>216</v>
      </c>
      <c r="E86">
        <v>2020</v>
      </c>
      <c r="F86">
        <v>85350</v>
      </c>
      <c r="G86">
        <v>396</v>
      </c>
      <c r="H86">
        <v>2638989</v>
      </c>
      <c r="I86">
        <v>85922</v>
      </c>
      <c r="J86">
        <v>0</v>
      </c>
      <c r="K86">
        <v>0</v>
      </c>
      <c r="L86">
        <v>0.61</v>
      </c>
      <c r="M86">
        <v>98.66</v>
      </c>
      <c r="N86">
        <v>1.33</v>
      </c>
      <c r="O86">
        <v>41.73</v>
      </c>
      <c r="P86">
        <v>15.35</v>
      </c>
    </row>
    <row r="87" spans="1:16" x14ac:dyDescent="0.25">
      <c r="A87" t="s">
        <v>150</v>
      </c>
      <c r="B87" t="s">
        <v>106</v>
      </c>
      <c r="C87">
        <v>119520000</v>
      </c>
      <c r="D87" t="s">
        <v>217</v>
      </c>
      <c r="E87">
        <v>2020</v>
      </c>
      <c r="F87">
        <v>46569</v>
      </c>
      <c r="G87">
        <v>210</v>
      </c>
      <c r="H87">
        <v>4078989</v>
      </c>
      <c r="I87">
        <v>50053</v>
      </c>
      <c r="J87">
        <v>0</v>
      </c>
      <c r="K87">
        <v>0</v>
      </c>
      <c r="L87">
        <v>0.61</v>
      </c>
      <c r="M87">
        <v>98.66</v>
      </c>
      <c r="N87">
        <v>1.33</v>
      </c>
      <c r="O87">
        <v>41.73</v>
      </c>
      <c r="P87">
        <v>15.35</v>
      </c>
    </row>
    <row r="88" spans="1:16" x14ac:dyDescent="0.25">
      <c r="A88" t="s">
        <v>150</v>
      </c>
      <c r="B88" t="s">
        <v>106</v>
      </c>
      <c r="C88">
        <v>119520000</v>
      </c>
      <c r="D88" t="s">
        <v>218</v>
      </c>
      <c r="E88">
        <v>2020</v>
      </c>
      <c r="F88">
        <v>33858</v>
      </c>
      <c r="G88">
        <v>186</v>
      </c>
      <c r="H88">
        <v>3656873</v>
      </c>
      <c r="I88">
        <v>38186</v>
      </c>
      <c r="J88">
        <v>0</v>
      </c>
      <c r="K88">
        <v>0</v>
      </c>
      <c r="L88">
        <v>0.61</v>
      </c>
      <c r="M88">
        <v>98.66</v>
      </c>
      <c r="N88">
        <v>1.33</v>
      </c>
      <c r="O88">
        <v>41.73</v>
      </c>
      <c r="P88">
        <v>15.35</v>
      </c>
    </row>
    <row r="89" spans="1:16" x14ac:dyDescent="0.25">
      <c r="A89" t="s">
        <v>150</v>
      </c>
      <c r="B89" t="s">
        <v>106</v>
      </c>
      <c r="C89">
        <v>119520000</v>
      </c>
      <c r="D89" t="s">
        <v>219</v>
      </c>
      <c r="E89">
        <v>2020</v>
      </c>
      <c r="F89">
        <v>18852</v>
      </c>
      <c r="G89">
        <v>174</v>
      </c>
      <c r="H89">
        <v>3741408</v>
      </c>
      <c r="I89">
        <v>20987</v>
      </c>
      <c r="J89">
        <v>0</v>
      </c>
      <c r="K89">
        <v>0</v>
      </c>
      <c r="L89">
        <v>0.61</v>
      </c>
      <c r="M89">
        <v>98.66</v>
      </c>
      <c r="N89">
        <v>1.33</v>
      </c>
      <c r="O89">
        <v>41.73</v>
      </c>
      <c r="P89">
        <v>15.35</v>
      </c>
    </row>
    <row r="90" spans="1:16" x14ac:dyDescent="0.25">
      <c r="A90" t="s">
        <v>150</v>
      </c>
      <c r="B90" t="s">
        <v>106</v>
      </c>
      <c r="C90">
        <v>119520000</v>
      </c>
      <c r="D90" t="s">
        <v>220</v>
      </c>
      <c r="E90">
        <v>2020</v>
      </c>
      <c r="F90">
        <v>17176</v>
      </c>
      <c r="G90">
        <v>133</v>
      </c>
      <c r="H90">
        <v>3672291</v>
      </c>
      <c r="I90">
        <v>17887</v>
      </c>
      <c r="J90">
        <v>0</v>
      </c>
      <c r="K90">
        <v>0</v>
      </c>
      <c r="L90">
        <v>0.61</v>
      </c>
      <c r="M90">
        <v>98.66</v>
      </c>
      <c r="N90">
        <v>1.33</v>
      </c>
      <c r="O90">
        <v>41.73</v>
      </c>
      <c r="P90">
        <v>15.35</v>
      </c>
    </row>
    <row r="91" spans="1:16" x14ac:dyDescent="0.25">
      <c r="A91" t="s">
        <v>150</v>
      </c>
      <c r="B91" t="s">
        <v>106</v>
      </c>
      <c r="C91">
        <v>119520000</v>
      </c>
      <c r="D91" t="s">
        <v>221</v>
      </c>
      <c r="E91">
        <v>2021</v>
      </c>
      <c r="F91">
        <v>7927</v>
      </c>
      <c r="G91">
        <v>104</v>
      </c>
      <c r="H91">
        <v>2684928</v>
      </c>
      <c r="I91">
        <v>11333</v>
      </c>
      <c r="J91">
        <v>148293</v>
      </c>
      <c r="K91">
        <v>0</v>
      </c>
      <c r="L91">
        <v>0.61</v>
      </c>
      <c r="M91">
        <v>98.66</v>
      </c>
      <c r="N91">
        <v>1.33</v>
      </c>
      <c r="O91">
        <v>41.73</v>
      </c>
      <c r="P91">
        <v>15.35</v>
      </c>
    </row>
    <row r="92" spans="1:16" x14ac:dyDescent="0.25">
      <c r="A92" t="s">
        <v>150</v>
      </c>
      <c r="B92" t="s">
        <v>106</v>
      </c>
      <c r="C92">
        <v>119520000</v>
      </c>
      <c r="D92" t="s">
        <v>222</v>
      </c>
      <c r="E92">
        <v>2021</v>
      </c>
      <c r="F92">
        <v>1815</v>
      </c>
      <c r="G92">
        <v>40</v>
      </c>
      <c r="H92">
        <v>1412394</v>
      </c>
      <c r="I92">
        <v>2576</v>
      </c>
      <c r="J92">
        <v>411865</v>
      </c>
      <c r="K92">
        <v>79212</v>
      </c>
      <c r="L92">
        <v>0.61</v>
      </c>
      <c r="M92">
        <v>98.66</v>
      </c>
      <c r="N92">
        <v>1.33</v>
      </c>
      <c r="O92">
        <v>41.73</v>
      </c>
      <c r="P92">
        <v>15.35</v>
      </c>
    </row>
    <row r="93" spans="1:16" x14ac:dyDescent="0.25">
      <c r="A93" t="s">
        <v>150</v>
      </c>
      <c r="B93" t="s">
        <v>106</v>
      </c>
      <c r="C93">
        <v>119520000</v>
      </c>
      <c r="D93" t="s">
        <v>211</v>
      </c>
      <c r="E93">
        <v>2021</v>
      </c>
      <c r="F93">
        <v>2993</v>
      </c>
      <c r="G93">
        <v>35</v>
      </c>
      <c r="H93">
        <v>1267426</v>
      </c>
      <c r="I93">
        <v>1777</v>
      </c>
      <c r="J93">
        <v>1837967</v>
      </c>
      <c r="K93">
        <v>356801</v>
      </c>
      <c r="L93">
        <v>0.61</v>
      </c>
      <c r="M93">
        <v>98.66</v>
      </c>
      <c r="N93">
        <v>1.33</v>
      </c>
      <c r="O93">
        <v>41.73</v>
      </c>
      <c r="P93">
        <v>15.35</v>
      </c>
    </row>
    <row r="94" spans="1:16" x14ac:dyDescent="0.25">
      <c r="A94" t="s">
        <v>150</v>
      </c>
      <c r="B94" t="s">
        <v>106</v>
      </c>
      <c r="C94">
        <v>119520000</v>
      </c>
      <c r="D94" t="s">
        <v>212</v>
      </c>
      <c r="E94">
        <v>2021</v>
      </c>
      <c r="F94">
        <v>204790</v>
      </c>
      <c r="G94">
        <v>984</v>
      </c>
      <c r="H94">
        <v>2732420</v>
      </c>
      <c r="I94">
        <v>99985</v>
      </c>
      <c r="J94">
        <v>3484272</v>
      </c>
      <c r="K94">
        <v>649824</v>
      </c>
      <c r="L94">
        <v>0.61</v>
      </c>
      <c r="M94">
        <v>98.66</v>
      </c>
      <c r="N94">
        <v>1.33</v>
      </c>
      <c r="O94">
        <v>41.73</v>
      </c>
      <c r="P94">
        <v>15.35</v>
      </c>
    </row>
    <row r="95" spans="1:16" x14ac:dyDescent="0.25">
      <c r="A95" t="s">
        <v>150</v>
      </c>
      <c r="B95" t="s">
        <v>106</v>
      </c>
      <c r="C95">
        <v>119520000</v>
      </c>
      <c r="D95" t="s">
        <v>213</v>
      </c>
      <c r="E95">
        <v>2021</v>
      </c>
      <c r="F95">
        <v>236444</v>
      </c>
      <c r="G95">
        <v>2603</v>
      </c>
      <c r="H95">
        <v>3476706</v>
      </c>
      <c r="I95">
        <v>323006</v>
      </c>
      <c r="J95">
        <v>2632065</v>
      </c>
      <c r="K95">
        <v>705670</v>
      </c>
      <c r="L95">
        <v>0.61</v>
      </c>
      <c r="M95">
        <v>98.66</v>
      </c>
      <c r="N95">
        <v>1.33</v>
      </c>
      <c r="O95">
        <v>41.73</v>
      </c>
      <c r="P95">
        <v>15.35</v>
      </c>
    </row>
    <row r="96" spans="1:16" x14ac:dyDescent="0.25">
      <c r="A96" t="s">
        <v>150</v>
      </c>
      <c r="B96" t="s">
        <v>106</v>
      </c>
      <c r="C96">
        <v>119520000</v>
      </c>
      <c r="D96" t="s">
        <v>214</v>
      </c>
      <c r="E96">
        <v>2021</v>
      </c>
      <c r="F96">
        <v>15153</v>
      </c>
      <c r="G96">
        <v>4425</v>
      </c>
      <c r="H96">
        <v>3295508</v>
      </c>
      <c r="I96">
        <v>25207</v>
      </c>
      <c r="J96">
        <v>5169650</v>
      </c>
      <c r="K96">
        <v>424038</v>
      </c>
      <c r="L96">
        <v>0.61</v>
      </c>
      <c r="M96">
        <v>98.66</v>
      </c>
      <c r="N96">
        <v>1.33</v>
      </c>
      <c r="O96">
        <v>41.73</v>
      </c>
      <c r="P96">
        <v>15.35</v>
      </c>
    </row>
    <row r="97" spans="1:16" x14ac:dyDescent="0.25">
      <c r="A97" t="s">
        <v>150</v>
      </c>
      <c r="B97" t="s">
        <v>106</v>
      </c>
      <c r="C97">
        <v>119520000</v>
      </c>
      <c r="D97" t="s">
        <v>215</v>
      </c>
      <c r="E97">
        <v>2021</v>
      </c>
      <c r="F97">
        <v>2921</v>
      </c>
      <c r="G97">
        <v>55</v>
      </c>
      <c r="H97">
        <v>4145691</v>
      </c>
      <c r="I97">
        <v>4166</v>
      </c>
      <c r="J97">
        <v>6979997</v>
      </c>
      <c r="K97">
        <v>1677754</v>
      </c>
      <c r="L97">
        <v>0.61</v>
      </c>
      <c r="M97">
        <v>98.66</v>
      </c>
      <c r="N97">
        <v>1.33</v>
      </c>
      <c r="O97">
        <v>41.73</v>
      </c>
      <c r="P97">
        <v>15.35</v>
      </c>
    </row>
    <row r="98" spans="1:16" x14ac:dyDescent="0.25">
      <c r="A98" t="s">
        <v>150</v>
      </c>
      <c r="B98" t="s">
        <v>106</v>
      </c>
      <c r="C98">
        <v>119520000</v>
      </c>
      <c r="D98" t="s">
        <v>216</v>
      </c>
      <c r="E98">
        <v>2021</v>
      </c>
      <c r="F98">
        <v>873</v>
      </c>
      <c r="G98">
        <v>10</v>
      </c>
      <c r="H98">
        <v>4493302</v>
      </c>
      <c r="I98">
        <v>1220</v>
      </c>
      <c r="J98">
        <v>11076790</v>
      </c>
      <c r="K98">
        <v>2384976</v>
      </c>
      <c r="L98">
        <v>0.61</v>
      </c>
      <c r="M98">
        <v>98.66</v>
      </c>
      <c r="N98">
        <v>1.33</v>
      </c>
      <c r="O98">
        <v>41.73</v>
      </c>
      <c r="P98">
        <v>15.35</v>
      </c>
    </row>
    <row r="99" spans="1:16" x14ac:dyDescent="0.25">
      <c r="A99" t="s">
        <v>150</v>
      </c>
      <c r="B99" t="s">
        <v>106</v>
      </c>
      <c r="C99">
        <v>119520000</v>
      </c>
      <c r="D99" t="s">
        <v>217</v>
      </c>
      <c r="E99">
        <v>2021</v>
      </c>
      <c r="F99">
        <v>250</v>
      </c>
      <c r="G99">
        <v>8</v>
      </c>
      <c r="H99">
        <v>4370082</v>
      </c>
      <c r="I99">
        <v>288</v>
      </c>
      <c r="J99">
        <v>11808552</v>
      </c>
      <c r="K99">
        <v>4524787</v>
      </c>
      <c r="L99">
        <v>0.61</v>
      </c>
      <c r="M99">
        <v>98.66</v>
      </c>
      <c r="N99">
        <v>1.33</v>
      </c>
      <c r="O99">
        <v>41.73</v>
      </c>
      <c r="P99">
        <v>15.35</v>
      </c>
    </row>
    <row r="100" spans="1:16" x14ac:dyDescent="0.25">
      <c r="A100" t="s">
        <v>150</v>
      </c>
      <c r="B100" t="s">
        <v>106</v>
      </c>
      <c r="C100">
        <v>119520000</v>
      </c>
      <c r="D100" t="s">
        <v>218</v>
      </c>
      <c r="E100">
        <v>2021</v>
      </c>
      <c r="F100">
        <v>140</v>
      </c>
      <c r="G100">
        <v>0</v>
      </c>
      <c r="H100">
        <v>4316645</v>
      </c>
      <c r="I100">
        <v>147</v>
      </c>
      <c r="J100">
        <v>6325377</v>
      </c>
      <c r="K100">
        <v>7543719</v>
      </c>
      <c r="L100">
        <v>0.61</v>
      </c>
      <c r="M100">
        <v>98.66</v>
      </c>
      <c r="N100">
        <v>1.33</v>
      </c>
      <c r="O100">
        <v>41.73</v>
      </c>
      <c r="P100">
        <v>15.35</v>
      </c>
    </row>
    <row r="101" spans="1:16" x14ac:dyDescent="0.25">
      <c r="A101" t="s">
        <v>151</v>
      </c>
      <c r="B101" t="s">
        <v>107</v>
      </c>
      <c r="C101">
        <v>1179000</v>
      </c>
      <c r="D101" t="s">
        <v>211</v>
      </c>
      <c r="E101">
        <v>2020</v>
      </c>
      <c r="F101">
        <v>15</v>
      </c>
      <c r="G101">
        <v>0</v>
      </c>
      <c r="H101">
        <v>0</v>
      </c>
      <c r="I101">
        <v>0</v>
      </c>
      <c r="J101">
        <v>0</v>
      </c>
      <c r="K101">
        <v>0</v>
      </c>
      <c r="L101">
        <v>5.54</v>
      </c>
      <c r="M101">
        <v>98.69</v>
      </c>
      <c r="N101">
        <v>1.25</v>
      </c>
      <c r="O101">
        <v>78.540000000000006</v>
      </c>
      <c r="P101">
        <v>46.39</v>
      </c>
    </row>
    <row r="102" spans="1:16" x14ac:dyDescent="0.25">
      <c r="A102" t="s">
        <v>151</v>
      </c>
      <c r="B102" t="s">
        <v>107</v>
      </c>
      <c r="C102">
        <v>1179000</v>
      </c>
      <c r="D102" t="s">
        <v>212</v>
      </c>
      <c r="E102">
        <v>2020</v>
      </c>
      <c r="F102">
        <v>59</v>
      </c>
      <c r="G102">
        <v>0</v>
      </c>
      <c r="H102">
        <v>1147</v>
      </c>
      <c r="I102">
        <v>18</v>
      </c>
      <c r="J102">
        <v>0</v>
      </c>
      <c r="K102">
        <v>0</v>
      </c>
      <c r="L102">
        <v>5.54</v>
      </c>
      <c r="M102">
        <v>98.69</v>
      </c>
      <c r="N102">
        <v>1.25</v>
      </c>
      <c r="O102">
        <v>78.540000000000006</v>
      </c>
      <c r="P102">
        <v>46.39</v>
      </c>
    </row>
    <row r="103" spans="1:16" x14ac:dyDescent="0.25">
      <c r="A103" t="s">
        <v>151</v>
      </c>
      <c r="B103" t="s">
        <v>107</v>
      </c>
      <c r="C103">
        <v>1179000</v>
      </c>
      <c r="D103" t="s">
        <v>213</v>
      </c>
      <c r="E103">
        <v>2020</v>
      </c>
      <c r="F103">
        <v>219</v>
      </c>
      <c r="G103">
        <v>4</v>
      </c>
      <c r="H103">
        <v>3638</v>
      </c>
      <c r="I103">
        <v>181</v>
      </c>
      <c r="J103">
        <v>0</v>
      </c>
      <c r="K103">
        <v>0</v>
      </c>
      <c r="L103">
        <v>5.54</v>
      </c>
      <c r="M103">
        <v>98.69</v>
      </c>
      <c r="N103">
        <v>1.25</v>
      </c>
      <c r="O103">
        <v>78.540000000000006</v>
      </c>
      <c r="P103">
        <v>46.39</v>
      </c>
    </row>
    <row r="104" spans="1:16" x14ac:dyDescent="0.25">
      <c r="A104" t="s">
        <v>151</v>
      </c>
      <c r="B104" t="s">
        <v>107</v>
      </c>
      <c r="C104">
        <v>1179000</v>
      </c>
      <c r="D104" t="s">
        <v>214</v>
      </c>
      <c r="E104">
        <v>2020</v>
      </c>
      <c r="F104">
        <v>147</v>
      </c>
      <c r="G104">
        <v>2</v>
      </c>
      <c r="H104">
        <v>2904</v>
      </c>
      <c r="I104">
        <v>165</v>
      </c>
      <c r="J104">
        <v>0</v>
      </c>
      <c r="K104">
        <v>0</v>
      </c>
      <c r="L104">
        <v>5.54</v>
      </c>
      <c r="M104">
        <v>98.69</v>
      </c>
      <c r="N104">
        <v>1.25</v>
      </c>
      <c r="O104">
        <v>78.540000000000006</v>
      </c>
      <c r="P104">
        <v>46.39</v>
      </c>
    </row>
    <row r="105" spans="1:16" x14ac:dyDescent="0.25">
      <c r="A105" t="s">
        <v>151</v>
      </c>
      <c r="B105" t="s">
        <v>107</v>
      </c>
      <c r="C105">
        <v>1179000</v>
      </c>
      <c r="D105" t="s">
        <v>215</v>
      </c>
      <c r="E105">
        <v>2020</v>
      </c>
      <c r="F105">
        <v>611</v>
      </c>
      <c r="G105">
        <v>9</v>
      </c>
      <c r="H105">
        <v>6270</v>
      </c>
      <c r="I105">
        <v>303</v>
      </c>
      <c r="J105">
        <v>0</v>
      </c>
      <c r="K105">
        <v>0</v>
      </c>
      <c r="L105">
        <v>5.54</v>
      </c>
      <c r="M105">
        <v>98.69</v>
      </c>
      <c r="N105">
        <v>1.25</v>
      </c>
      <c r="O105">
        <v>78.540000000000006</v>
      </c>
      <c r="P105">
        <v>46.39</v>
      </c>
    </row>
    <row r="106" spans="1:16" x14ac:dyDescent="0.25">
      <c r="A106" t="s">
        <v>151</v>
      </c>
      <c r="B106" t="s">
        <v>107</v>
      </c>
      <c r="C106">
        <v>1179000</v>
      </c>
      <c r="D106" t="s">
        <v>216</v>
      </c>
      <c r="E106">
        <v>2020</v>
      </c>
      <c r="F106">
        <v>3295</v>
      </c>
      <c r="G106">
        <v>41</v>
      </c>
      <c r="H106">
        <v>16418</v>
      </c>
      <c r="I106">
        <v>1764</v>
      </c>
      <c r="J106">
        <v>0</v>
      </c>
      <c r="K106">
        <v>0</v>
      </c>
      <c r="L106">
        <v>5.54</v>
      </c>
      <c r="M106">
        <v>98.69</v>
      </c>
      <c r="N106">
        <v>1.25</v>
      </c>
      <c r="O106">
        <v>78.540000000000006</v>
      </c>
      <c r="P106">
        <v>46.39</v>
      </c>
    </row>
    <row r="107" spans="1:16" x14ac:dyDescent="0.25">
      <c r="A107" t="s">
        <v>151</v>
      </c>
      <c r="B107" t="s">
        <v>107</v>
      </c>
      <c r="C107">
        <v>1179000</v>
      </c>
      <c r="D107" t="s">
        <v>217</v>
      </c>
      <c r="E107">
        <v>2020</v>
      </c>
      <c r="F107">
        <v>7592</v>
      </c>
      <c r="G107">
        <v>106</v>
      </c>
      <c r="H107">
        <v>47112</v>
      </c>
      <c r="I107">
        <v>7382</v>
      </c>
      <c r="J107">
        <v>0</v>
      </c>
      <c r="K107">
        <v>0</v>
      </c>
      <c r="L107">
        <v>5.54</v>
      </c>
      <c r="M107">
        <v>98.69</v>
      </c>
      <c r="N107">
        <v>1.25</v>
      </c>
      <c r="O107">
        <v>78.540000000000006</v>
      </c>
      <c r="P107">
        <v>46.39</v>
      </c>
    </row>
    <row r="108" spans="1:16" x14ac:dyDescent="0.25">
      <c r="A108" t="s">
        <v>151</v>
      </c>
      <c r="B108" t="s">
        <v>107</v>
      </c>
      <c r="C108">
        <v>1179000</v>
      </c>
      <c r="D108" t="s">
        <v>218</v>
      </c>
      <c r="E108">
        <v>2020</v>
      </c>
      <c r="F108">
        <v>2480</v>
      </c>
      <c r="G108">
        <v>64</v>
      </c>
      <c r="H108">
        <v>29526</v>
      </c>
      <c r="I108">
        <v>3738</v>
      </c>
      <c r="J108">
        <v>0</v>
      </c>
      <c r="K108">
        <v>0</v>
      </c>
      <c r="L108">
        <v>5.54</v>
      </c>
      <c r="M108">
        <v>98.69</v>
      </c>
      <c r="N108">
        <v>1.25</v>
      </c>
      <c r="O108">
        <v>78.540000000000006</v>
      </c>
      <c r="P108">
        <v>46.39</v>
      </c>
    </row>
    <row r="109" spans="1:16" x14ac:dyDescent="0.25">
      <c r="A109" t="s">
        <v>151</v>
      </c>
      <c r="B109" t="s">
        <v>107</v>
      </c>
      <c r="C109">
        <v>1179000</v>
      </c>
      <c r="D109" t="s">
        <v>219</v>
      </c>
      <c r="E109">
        <v>2020</v>
      </c>
      <c r="F109">
        <v>2991</v>
      </c>
      <c r="G109">
        <v>51</v>
      </c>
      <c r="H109">
        <v>35311</v>
      </c>
      <c r="I109">
        <v>2519</v>
      </c>
      <c r="J109">
        <v>0</v>
      </c>
      <c r="K109">
        <v>0</v>
      </c>
      <c r="L109">
        <v>5.54</v>
      </c>
      <c r="M109">
        <v>98.69</v>
      </c>
      <c r="N109">
        <v>1.25</v>
      </c>
      <c r="O109">
        <v>78.540000000000006</v>
      </c>
      <c r="P109">
        <v>46.39</v>
      </c>
    </row>
    <row r="110" spans="1:16" x14ac:dyDescent="0.25">
      <c r="A110" t="s">
        <v>151</v>
      </c>
      <c r="B110" t="s">
        <v>107</v>
      </c>
      <c r="C110">
        <v>1179000</v>
      </c>
      <c r="D110" t="s">
        <v>220</v>
      </c>
      <c r="E110">
        <v>2020</v>
      </c>
      <c r="F110">
        <v>2339</v>
      </c>
      <c r="G110">
        <v>40</v>
      </c>
      <c r="H110">
        <v>38860</v>
      </c>
      <c r="I110">
        <v>2975</v>
      </c>
      <c r="J110">
        <v>0</v>
      </c>
      <c r="K110">
        <v>0</v>
      </c>
      <c r="L110">
        <v>5.54</v>
      </c>
      <c r="M110">
        <v>98.69</v>
      </c>
      <c r="N110">
        <v>1.25</v>
      </c>
      <c r="O110">
        <v>78.540000000000006</v>
      </c>
      <c r="P110">
        <v>46.39</v>
      </c>
    </row>
    <row r="111" spans="1:16" x14ac:dyDescent="0.25">
      <c r="A111" t="s">
        <v>151</v>
      </c>
      <c r="B111" t="s">
        <v>107</v>
      </c>
      <c r="C111">
        <v>1179000</v>
      </c>
      <c r="D111" t="s">
        <v>221</v>
      </c>
      <c r="E111">
        <v>2021</v>
      </c>
      <c r="F111">
        <v>1177</v>
      </c>
      <c r="G111">
        <v>17</v>
      </c>
      <c r="H111">
        <v>35060</v>
      </c>
      <c r="I111">
        <v>1381</v>
      </c>
      <c r="J111">
        <v>3447</v>
      </c>
      <c r="K111">
        <v>0</v>
      </c>
      <c r="L111">
        <v>5.54</v>
      </c>
      <c r="M111">
        <v>98.69</v>
      </c>
      <c r="N111">
        <v>1.25</v>
      </c>
      <c r="O111">
        <v>78.540000000000006</v>
      </c>
      <c r="P111">
        <v>46.39</v>
      </c>
    </row>
    <row r="112" spans="1:16" x14ac:dyDescent="0.25">
      <c r="A112" t="s">
        <v>151</v>
      </c>
      <c r="B112" t="s">
        <v>107</v>
      </c>
      <c r="C112">
        <v>1179000</v>
      </c>
      <c r="D112" t="s">
        <v>222</v>
      </c>
      <c r="E112">
        <v>2021</v>
      </c>
      <c r="F112">
        <v>845</v>
      </c>
      <c r="G112">
        <v>18</v>
      </c>
      <c r="H112">
        <v>38187</v>
      </c>
      <c r="I112">
        <v>611</v>
      </c>
      <c r="J112">
        <v>17443</v>
      </c>
      <c r="K112">
        <v>1712</v>
      </c>
      <c r="L112">
        <v>5.54</v>
      </c>
      <c r="M112">
        <v>98.69</v>
      </c>
      <c r="N112">
        <v>1.25</v>
      </c>
      <c r="O112">
        <v>78.540000000000006</v>
      </c>
      <c r="P112">
        <v>46.39</v>
      </c>
    </row>
    <row r="113" spans="1:16" x14ac:dyDescent="0.25">
      <c r="A113" t="s">
        <v>151</v>
      </c>
      <c r="B113" t="s">
        <v>107</v>
      </c>
      <c r="C113">
        <v>1179000</v>
      </c>
      <c r="D113" t="s">
        <v>211</v>
      </c>
      <c r="E113">
        <v>2021</v>
      </c>
      <c r="F113">
        <v>5229</v>
      </c>
      <c r="G113">
        <v>27</v>
      </c>
      <c r="H113">
        <v>57472</v>
      </c>
      <c r="I113">
        <v>2665</v>
      </c>
      <c r="J113">
        <v>45140</v>
      </c>
      <c r="K113">
        <v>9839</v>
      </c>
      <c r="L113">
        <v>5.54</v>
      </c>
      <c r="M113">
        <v>98.69</v>
      </c>
      <c r="N113">
        <v>1.25</v>
      </c>
      <c r="O113">
        <v>78.540000000000006</v>
      </c>
      <c r="P113">
        <v>46.39</v>
      </c>
    </row>
    <row r="114" spans="1:16" x14ac:dyDescent="0.25">
      <c r="A114" t="s">
        <v>151</v>
      </c>
      <c r="B114" t="s">
        <v>107</v>
      </c>
      <c r="C114">
        <v>1179000</v>
      </c>
      <c r="D114" t="s">
        <v>212</v>
      </c>
      <c r="E114">
        <v>2021</v>
      </c>
      <c r="F114">
        <v>15648</v>
      </c>
      <c r="G114">
        <v>99</v>
      </c>
      <c r="H114">
        <v>92710</v>
      </c>
      <c r="I114">
        <v>11561</v>
      </c>
      <c r="J114">
        <v>94041</v>
      </c>
      <c r="K114">
        <v>36867</v>
      </c>
      <c r="L114">
        <v>5.54</v>
      </c>
      <c r="M114">
        <v>98.69</v>
      </c>
      <c r="N114">
        <v>1.25</v>
      </c>
      <c r="O114">
        <v>78.540000000000006</v>
      </c>
      <c r="P114">
        <v>46.39</v>
      </c>
    </row>
    <row r="115" spans="1:16" x14ac:dyDescent="0.25">
      <c r="A115" t="s">
        <v>151</v>
      </c>
      <c r="B115" t="s">
        <v>107</v>
      </c>
      <c r="C115">
        <v>1179000</v>
      </c>
      <c r="D115" t="s">
        <v>213</v>
      </c>
      <c r="E115">
        <v>2021</v>
      </c>
      <c r="F115">
        <v>17399</v>
      </c>
      <c r="G115">
        <v>275</v>
      </c>
      <c r="H115">
        <v>103854</v>
      </c>
      <c r="I115">
        <v>22263</v>
      </c>
      <c r="J115">
        <v>114351</v>
      </c>
      <c r="K115">
        <v>26483</v>
      </c>
      <c r="L115">
        <v>5.54</v>
      </c>
      <c r="M115">
        <v>98.69</v>
      </c>
      <c r="N115">
        <v>1.25</v>
      </c>
      <c r="O115">
        <v>78.540000000000006</v>
      </c>
      <c r="P115">
        <v>46.39</v>
      </c>
    </row>
    <row r="116" spans="1:16" x14ac:dyDescent="0.25">
      <c r="A116" t="s">
        <v>151</v>
      </c>
      <c r="B116" t="s">
        <v>107</v>
      </c>
      <c r="C116">
        <v>1179000</v>
      </c>
      <c r="D116" t="s">
        <v>214</v>
      </c>
      <c r="E116">
        <v>2021</v>
      </c>
      <c r="F116">
        <v>1624</v>
      </c>
      <c r="G116">
        <v>55</v>
      </c>
      <c r="H116">
        <v>58703</v>
      </c>
      <c r="I116">
        <v>3182</v>
      </c>
      <c r="J116">
        <v>164879</v>
      </c>
      <c r="K116">
        <v>12675</v>
      </c>
      <c r="L116">
        <v>5.54</v>
      </c>
      <c r="M116">
        <v>98.69</v>
      </c>
      <c r="N116">
        <v>1.25</v>
      </c>
      <c r="O116">
        <v>78.540000000000006</v>
      </c>
      <c r="P116">
        <v>46.39</v>
      </c>
    </row>
    <row r="117" spans="1:16" x14ac:dyDescent="0.25">
      <c r="A117" t="s">
        <v>151</v>
      </c>
      <c r="B117" t="s">
        <v>107</v>
      </c>
      <c r="C117">
        <v>1179000</v>
      </c>
      <c r="D117" t="s">
        <v>215</v>
      </c>
      <c r="E117">
        <v>2021</v>
      </c>
      <c r="F117">
        <v>283</v>
      </c>
      <c r="G117">
        <v>3</v>
      </c>
      <c r="H117">
        <v>46719</v>
      </c>
      <c r="I117">
        <v>403</v>
      </c>
      <c r="J117">
        <v>203527</v>
      </c>
      <c r="K117">
        <v>107802</v>
      </c>
      <c r="L117">
        <v>5.54</v>
      </c>
      <c r="M117">
        <v>98.69</v>
      </c>
      <c r="N117">
        <v>1.25</v>
      </c>
      <c r="O117">
        <v>78.540000000000006</v>
      </c>
      <c r="P117">
        <v>46.39</v>
      </c>
    </row>
    <row r="118" spans="1:16" x14ac:dyDescent="0.25">
      <c r="A118" t="s">
        <v>151</v>
      </c>
      <c r="B118" t="s">
        <v>107</v>
      </c>
      <c r="C118">
        <v>1179000</v>
      </c>
      <c r="D118" t="s">
        <v>216</v>
      </c>
      <c r="E118">
        <v>2021</v>
      </c>
      <c r="F118">
        <v>3152</v>
      </c>
      <c r="G118">
        <v>2</v>
      </c>
      <c r="H118">
        <v>57984</v>
      </c>
      <c r="I118">
        <v>3141</v>
      </c>
      <c r="J118">
        <v>164238</v>
      </c>
      <c r="K118">
        <v>113011</v>
      </c>
      <c r="L118">
        <v>5.54</v>
      </c>
      <c r="M118">
        <v>98.69</v>
      </c>
      <c r="N118">
        <v>1.25</v>
      </c>
      <c r="O118">
        <v>78.540000000000006</v>
      </c>
      <c r="P118">
        <v>46.39</v>
      </c>
    </row>
    <row r="119" spans="1:16" x14ac:dyDescent="0.25">
      <c r="A119" t="s">
        <v>151</v>
      </c>
      <c r="B119" t="s">
        <v>107</v>
      </c>
      <c r="C119">
        <v>1179000</v>
      </c>
      <c r="D119" t="s">
        <v>217</v>
      </c>
      <c r="E119">
        <v>2021</v>
      </c>
      <c r="F119">
        <v>125</v>
      </c>
      <c r="G119">
        <v>6</v>
      </c>
      <c r="H119">
        <v>61730</v>
      </c>
      <c r="I119">
        <v>118</v>
      </c>
      <c r="J119">
        <v>93919</v>
      </c>
      <c r="K119">
        <v>140670</v>
      </c>
      <c r="L119">
        <v>5.54</v>
      </c>
      <c r="M119">
        <v>98.69</v>
      </c>
      <c r="N119">
        <v>1.25</v>
      </c>
      <c r="O119">
        <v>78.540000000000006</v>
      </c>
      <c r="P119">
        <v>46.39</v>
      </c>
    </row>
    <row r="120" spans="1:16" x14ac:dyDescent="0.25">
      <c r="A120" t="s">
        <v>151</v>
      </c>
      <c r="B120" t="s">
        <v>107</v>
      </c>
      <c r="C120">
        <v>1179000</v>
      </c>
      <c r="D120" t="s">
        <v>218</v>
      </c>
      <c r="E120">
        <v>2021</v>
      </c>
      <c r="F120">
        <v>121</v>
      </c>
      <c r="G120">
        <v>1</v>
      </c>
      <c r="H120">
        <v>59246</v>
      </c>
      <c r="I120">
        <v>125</v>
      </c>
      <c r="J120">
        <v>25050</v>
      </c>
      <c r="K120">
        <v>97922</v>
      </c>
      <c r="L120">
        <v>5.54</v>
      </c>
      <c r="M120">
        <v>98.69</v>
      </c>
      <c r="N120">
        <v>1.25</v>
      </c>
      <c r="O120">
        <v>78.540000000000006</v>
      </c>
      <c r="P120">
        <v>46.39</v>
      </c>
    </row>
    <row r="121" spans="1:16" x14ac:dyDescent="0.25">
      <c r="A121" t="s">
        <v>152</v>
      </c>
      <c r="B121" t="s">
        <v>108</v>
      </c>
      <c r="C121">
        <v>28724000</v>
      </c>
      <c r="D121" t="s">
        <v>211</v>
      </c>
      <c r="E121">
        <v>2020</v>
      </c>
      <c r="F121">
        <v>9</v>
      </c>
      <c r="G121">
        <v>0</v>
      </c>
      <c r="H121">
        <v>0</v>
      </c>
      <c r="I121">
        <v>2</v>
      </c>
      <c r="J121">
        <v>0</v>
      </c>
      <c r="K121">
        <v>0</v>
      </c>
      <c r="L121">
        <v>3.5</v>
      </c>
      <c r="M121">
        <v>98.62</v>
      </c>
      <c r="N121">
        <v>1.35</v>
      </c>
      <c r="O121">
        <v>51.7</v>
      </c>
      <c r="P121">
        <v>25.56</v>
      </c>
    </row>
    <row r="122" spans="1:16" x14ac:dyDescent="0.25">
      <c r="A122" t="s">
        <v>152</v>
      </c>
      <c r="B122" t="s">
        <v>108</v>
      </c>
      <c r="C122">
        <v>28724000</v>
      </c>
      <c r="D122" t="s">
        <v>212</v>
      </c>
      <c r="E122">
        <v>2020</v>
      </c>
      <c r="F122">
        <v>31</v>
      </c>
      <c r="G122">
        <v>0</v>
      </c>
      <c r="H122">
        <v>17541</v>
      </c>
      <c r="I122">
        <v>34</v>
      </c>
      <c r="J122">
        <v>0</v>
      </c>
      <c r="K122">
        <v>0</v>
      </c>
      <c r="L122">
        <v>3.5</v>
      </c>
      <c r="M122">
        <v>98.62</v>
      </c>
      <c r="N122">
        <v>1.35</v>
      </c>
      <c r="O122">
        <v>51.7</v>
      </c>
      <c r="P122">
        <v>25.56</v>
      </c>
    </row>
    <row r="123" spans="1:16" x14ac:dyDescent="0.25">
      <c r="A123" t="s">
        <v>152</v>
      </c>
      <c r="B123" t="s">
        <v>108</v>
      </c>
      <c r="C123">
        <v>28724000</v>
      </c>
      <c r="D123" t="s">
        <v>213</v>
      </c>
      <c r="E123">
        <v>2020</v>
      </c>
      <c r="F123">
        <v>458</v>
      </c>
      <c r="G123">
        <v>1</v>
      </c>
      <c r="H123">
        <v>51611</v>
      </c>
      <c r="I123">
        <v>78</v>
      </c>
      <c r="J123">
        <v>0</v>
      </c>
      <c r="K123">
        <v>0</v>
      </c>
      <c r="L123">
        <v>3.5</v>
      </c>
      <c r="M123">
        <v>98.62</v>
      </c>
      <c r="N123">
        <v>1.35</v>
      </c>
      <c r="O123">
        <v>51.7</v>
      </c>
      <c r="P123">
        <v>25.56</v>
      </c>
    </row>
    <row r="124" spans="1:16" x14ac:dyDescent="0.25">
      <c r="A124" t="s">
        <v>152</v>
      </c>
      <c r="B124" t="s">
        <v>108</v>
      </c>
      <c r="C124">
        <v>28724000</v>
      </c>
      <c r="D124" t="s">
        <v>214</v>
      </c>
      <c r="E124">
        <v>2020</v>
      </c>
      <c r="F124">
        <v>2360</v>
      </c>
      <c r="G124">
        <v>12</v>
      </c>
      <c r="H124">
        <v>91498</v>
      </c>
      <c r="I124">
        <v>2136</v>
      </c>
      <c r="J124">
        <v>0</v>
      </c>
      <c r="K124">
        <v>0</v>
      </c>
      <c r="L124">
        <v>3.5</v>
      </c>
      <c r="M124">
        <v>98.62</v>
      </c>
      <c r="N124">
        <v>1.35</v>
      </c>
      <c r="O124">
        <v>51.7</v>
      </c>
      <c r="P124">
        <v>25.56</v>
      </c>
    </row>
    <row r="125" spans="1:16" x14ac:dyDescent="0.25">
      <c r="A125" t="s">
        <v>152</v>
      </c>
      <c r="B125" t="s">
        <v>108</v>
      </c>
      <c r="C125">
        <v>28724000</v>
      </c>
      <c r="D125" t="s">
        <v>215</v>
      </c>
      <c r="E125">
        <v>2020</v>
      </c>
      <c r="F125">
        <v>6334</v>
      </c>
      <c r="G125">
        <v>41</v>
      </c>
      <c r="H125">
        <v>155477</v>
      </c>
      <c r="I125">
        <v>3980</v>
      </c>
      <c r="J125">
        <v>0</v>
      </c>
      <c r="K125">
        <v>0</v>
      </c>
      <c r="L125">
        <v>3.5</v>
      </c>
      <c r="M125">
        <v>98.62</v>
      </c>
      <c r="N125">
        <v>1.35</v>
      </c>
      <c r="O125">
        <v>51.7</v>
      </c>
      <c r="P125">
        <v>25.56</v>
      </c>
    </row>
    <row r="126" spans="1:16" x14ac:dyDescent="0.25">
      <c r="A126" t="s">
        <v>152</v>
      </c>
      <c r="B126" t="s">
        <v>108</v>
      </c>
      <c r="C126">
        <v>28724000</v>
      </c>
      <c r="D126" t="s">
        <v>216</v>
      </c>
      <c r="E126">
        <v>2020</v>
      </c>
      <c r="F126">
        <v>22311</v>
      </c>
      <c r="G126">
        <v>223</v>
      </c>
      <c r="H126">
        <v>266413</v>
      </c>
      <c r="I126">
        <v>10759</v>
      </c>
      <c r="J126">
        <v>0</v>
      </c>
      <c r="K126">
        <v>0</v>
      </c>
      <c r="L126">
        <v>3.5</v>
      </c>
      <c r="M126">
        <v>98.62</v>
      </c>
      <c r="N126">
        <v>1.35</v>
      </c>
      <c r="O126">
        <v>51.7</v>
      </c>
      <c r="P126">
        <v>25.56</v>
      </c>
    </row>
    <row r="127" spans="1:16" x14ac:dyDescent="0.25">
      <c r="A127" t="s">
        <v>152</v>
      </c>
      <c r="B127" t="s">
        <v>108</v>
      </c>
      <c r="C127">
        <v>28724000</v>
      </c>
      <c r="D127" t="s">
        <v>217</v>
      </c>
      <c r="E127">
        <v>2020</v>
      </c>
      <c r="F127">
        <v>82099</v>
      </c>
      <c r="G127">
        <v>680</v>
      </c>
      <c r="H127">
        <v>524072</v>
      </c>
      <c r="I127">
        <v>64729</v>
      </c>
      <c r="J127">
        <v>0</v>
      </c>
      <c r="K127">
        <v>0</v>
      </c>
      <c r="L127">
        <v>3.5</v>
      </c>
      <c r="M127">
        <v>98.62</v>
      </c>
      <c r="N127">
        <v>1.35</v>
      </c>
      <c r="O127">
        <v>51.7</v>
      </c>
      <c r="P127">
        <v>25.56</v>
      </c>
    </row>
    <row r="128" spans="1:16" x14ac:dyDescent="0.25">
      <c r="A128" t="s">
        <v>152</v>
      </c>
      <c r="B128" t="s">
        <v>108</v>
      </c>
      <c r="C128">
        <v>28724000</v>
      </c>
      <c r="D128" t="s">
        <v>218</v>
      </c>
      <c r="E128">
        <v>2020</v>
      </c>
      <c r="F128">
        <v>73668</v>
      </c>
      <c r="G128">
        <v>1144</v>
      </c>
      <c r="H128">
        <v>702834</v>
      </c>
      <c r="I128">
        <v>81361</v>
      </c>
      <c r="J128">
        <v>0</v>
      </c>
      <c r="K128">
        <v>0</v>
      </c>
      <c r="L128">
        <v>3.5</v>
      </c>
      <c r="M128">
        <v>98.62</v>
      </c>
      <c r="N128">
        <v>1.35</v>
      </c>
      <c r="O128">
        <v>51.7</v>
      </c>
      <c r="P128">
        <v>25.56</v>
      </c>
    </row>
    <row r="129" spans="1:16" x14ac:dyDescent="0.25">
      <c r="A129" t="s">
        <v>152</v>
      </c>
      <c r="B129" t="s">
        <v>108</v>
      </c>
      <c r="C129">
        <v>28724000</v>
      </c>
      <c r="D129" t="s">
        <v>219</v>
      </c>
      <c r="E129">
        <v>2020</v>
      </c>
      <c r="F129">
        <v>50052</v>
      </c>
      <c r="G129">
        <v>760</v>
      </c>
      <c r="H129">
        <v>754160</v>
      </c>
      <c r="I129">
        <v>51747</v>
      </c>
      <c r="J129">
        <v>0</v>
      </c>
      <c r="K129">
        <v>0</v>
      </c>
      <c r="L129">
        <v>3.5</v>
      </c>
      <c r="M129">
        <v>98.62</v>
      </c>
      <c r="N129">
        <v>1.35</v>
      </c>
      <c r="O129">
        <v>51.7</v>
      </c>
      <c r="P129">
        <v>25.56</v>
      </c>
    </row>
    <row r="130" spans="1:16" x14ac:dyDescent="0.25">
      <c r="A130" t="s">
        <v>152</v>
      </c>
      <c r="B130" t="s">
        <v>108</v>
      </c>
      <c r="C130">
        <v>28724000</v>
      </c>
      <c r="D130" t="s">
        <v>220</v>
      </c>
      <c r="E130">
        <v>2020</v>
      </c>
      <c r="F130">
        <v>42253</v>
      </c>
      <c r="G130">
        <v>510</v>
      </c>
      <c r="H130">
        <v>951101</v>
      </c>
      <c r="I130">
        <v>49943</v>
      </c>
      <c r="J130">
        <v>0</v>
      </c>
      <c r="K130">
        <v>0</v>
      </c>
      <c r="L130">
        <v>3.5</v>
      </c>
      <c r="M130">
        <v>98.62</v>
      </c>
      <c r="N130">
        <v>1.35</v>
      </c>
      <c r="O130">
        <v>51.7</v>
      </c>
      <c r="P130">
        <v>25.56</v>
      </c>
    </row>
    <row r="131" spans="1:16" x14ac:dyDescent="0.25">
      <c r="A131" t="s">
        <v>152</v>
      </c>
      <c r="B131" t="s">
        <v>108</v>
      </c>
      <c r="C131">
        <v>28724000</v>
      </c>
      <c r="D131" t="s">
        <v>221</v>
      </c>
      <c r="E131">
        <v>2021</v>
      </c>
      <c r="F131">
        <v>25792</v>
      </c>
      <c r="G131">
        <v>330</v>
      </c>
      <c r="H131">
        <v>705597</v>
      </c>
      <c r="I131">
        <v>32570</v>
      </c>
      <c r="J131">
        <v>72704</v>
      </c>
      <c r="K131">
        <v>0</v>
      </c>
      <c r="L131">
        <v>3.5</v>
      </c>
      <c r="M131">
        <v>98.62</v>
      </c>
      <c r="N131">
        <v>1.35</v>
      </c>
      <c r="O131">
        <v>51.7</v>
      </c>
      <c r="P131">
        <v>25.56</v>
      </c>
    </row>
    <row r="132" spans="1:16" x14ac:dyDescent="0.25">
      <c r="A132" t="s">
        <v>152</v>
      </c>
      <c r="B132" t="s">
        <v>108</v>
      </c>
      <c r="C132">
        <v>28724000</v>
      </c>
      <c r="D132" t="s">
        <v>222</v>
      </c>
      <c r="E132">
        <v>2021</v>
      </c>
      <c r="F132">
        <v>7193</v>
      </c>
      <c r="G132">
        <v>134</v>
      </c>
      <c r="H132">
        <v>591969</v>
      </c>
      <c r="I132">
        <v>8612</v>
      </c>
      <c r="J132">
        <v>305130</v>
      </c>
      <c r="K132">
        <v>51791</v>
      </c>
      <c r="L132">
        <v>3.5</v>
      </c>
      <c r="M132">
        <v>98.62</v>
      </c>
      <c r="N132">
        <v>1.35</v>
      </c>
      <c r="O132">
        <v>51.7</v>
      </c>
      <c r="P132">
        <v>25.56</v>
      </c>
    </row>
    <row r="133" spans="1:16" x14ac:dyDescent="0.25">
      <c r="A133" t="s">
        <v>152</v>
      </c>
      <c r="B133" t="s">
        <v>108</v>
      </c>
      <c r="C133">
        <v>28724000</v>
      </c>
      <c r="D133" t="s">
        <v>211</v>
      </c>
      <c r="E133">
        <v>2021</v>
      </c>
      <c r="F133">
        <v>36627</v>
      </c>
      <c r="G133">
        <v>335</v>
      </c>
      <c r="H133">
        <v>945535</v>
      </c>
      <c r="I133">
        <v>13537</v>
      </c>
      <c r="J133">
        <v>1247092</v>
      </c>
      <c r="K133">
        <v>265388</v>
      </c>
      <c r="L133">
        <v>3.5</v>
      </c>
      <c r="M133">
        <v>98.62</v>
      </c>
      <c r="N133">
        <v>1.35</v>
      </c>
      <c r="O133">
        <v>51.7</v>
      </c>
      <c r="P133">
        <v>25.56</v>
      </c>
    </row>
    <row r="134" spans="1:16" x14ac:dyDescent="0.25">
      <c r="A134" t="s">
        <v>152</v>
      </c>
      <c r="B134" t="s">
        <v>108</v>
      </c>
      <c r="C134">
        <v>28724000</v>
      </c>
      <c r="D134" t="s">
        <v>212</v>
      </c>
      <c r="E134">
        <v>2021</v>
      </c>
      <c r="F134">
        <v>379513</v>
      </c>
      <c r="G134">
        <v>4411</v>
      </c>
      <c r="H134">
        <v>1448692</v>
      </c>
      <c r="I134">
        <v>281673</v>
      </c>
      <c r="J134">
        <v>3228173</v>
      </c>
      <c r="K134">
        <v>400821</v>
      </c>
      <c r="L134">
        <v>3.5</v>
      </c>
      <c r="M134">
        <v>98.62</v>
      </c>
      <c r="N134">
        <v>1.35</v>
      </c>
      <c r="O134">
        <v>51.7</v>
      </c>
      <c r="P134">
        <v>25.56</v>
      </c>
    </row>
    <row r="135" spans="1:16" x14ac:dyDescent="0.25">
      <c r="A135" t="s">
        <v>152</v>
      </c>
      <c r="B135" t="s">
        <v>108</v>
      </c>
      <c r="C135">
        <v>28724000</v>
      </c>
      <c r="D135" t="s">
        <v>213</v>
      </c>
      <c r="E135">
        <v>2021</v>
      </c>
      <c r="F135">
        <v>242763</v>
      </c>
      <c r="G135">
        <v>4467</v>
      </c>
      <c r="H135">
        <v>1918743</v>
      </c>
      <c r="I135">
        <v>321513</v>
      </c>
      <c r="J135">
        <v>1039090</v>
      </c>
      <c r="K135">
        <v>387870</v>
      </c>
      <c r="L135">
        <v>3.5</v>
      </c>
      <c r="M135">
        <v>98.62</v>
      </c>
      <c r="N135">
        <v>1.35</v>
      </c>
      <c r="O135">
        <v>51.7</v>
      </c>
      <c r="P135">
        <v>25.56</v>
      </c>
    </row>
    <row r="136" spans="1:16" x14ac:dyDescent="0.25">
      <c r="A136" t="s">
        <v>152</v>
      </c>
      <c r="B136" t="s">
        <v>108</v>
      </c>
      <c r="C136">
        <v>28724000</v>
      </c>
      <c r="D136" t="s">
        <v>214</v>
      </c>
      <c r="E136">
        <v>2021</v>
      </c>
      <c r="F136">
        <v>23017</v>
      </c>
      <c r="G136">
        <v>391</v>
      </c>
      <c r="H136">
        <v>1224994</v>
      </c>
      <c r="I136">
        <v>52403</v>
      </c>
      <c r="J136">
        <v>2034231</v>
      </c>
      <c r="K136">
        <v>494807</v>
      </c>
      <c r="L136">
        <v>3.5</v>
      </c>
      <c r="M136">
        <v>98.62</v>
      </c>
      <c r="N136">
        <v>1.35</v>
      </c>
      <c r="O136">
        <v>51.7</v>
      </c>
      <c r="P136">
        <v>25.56</v>
      </c>
    </row>
    <row r="137" spans="1:16" x14ac:dyDescent="0.25">
      <c r="A137" t="s">
        <v>152</v>
      </c>
      <c r="B137" t="s">
        <v>108</v>
      </c>
      <c r="C137">
        <v>28724000</v>
      </c>
      <c r="D137" t="s">
        <v>215</v>
      </c>
      <c r="E137">
        <v>2021</v>
      </c>
      <c r="F137">
        <v>7528</v>
      </c>
      <c r="G137">
        <v>85</v>
      </c>
      <c r="H137">
        <v>1043996</v>
      </c>
      <c r="I137">
        <v>11544</v>
      </c>
      <c r="J137">
        <v>1708527</v>
      </c>
      <c r="K137">
        <v>745641</v>
      </c>
      <c r="L137">
        <v>3.5</v>
      </c>
      <c r="M137">
        <v>98.62</v>
      </c>
      <c r="N137">
        <v>1.35</v>
      </c>
      <c r="O137">
        <v>51.7</v>
      </c>
      <c r="P137">
        <v>25.56</v>
      </c>
    </row>
    <row r="138" spans="1:16" x14ac:dyDescent="0.25">
      <c r="A138" t="s">
        <v>152</v>
      </c>
      <c r="B138" t="s">
        <v>108</v>
      </c>
      <c r="C138">
        <v>28724000</v>
      </c>
      <c r="D138" t="s">
        <v>216</v>
      </c>
      <c r="E138">
        <v>2021</v>
      </c>
      <c r="F138">
        <v>2443</v>
      </c>
      <c r="G138">
        <v>31</v>
      </c>
      <c r="H138">
        <v>991494</v>
      </c>
      <c r="I138">
        <v>3863</v>
      </c>
      <c r="J138">
        <v>1115721</v>
      </c>
      <c r="K138">
        <v>913820</v>
      </c>
      <c r="L138">
        <v>3.5</v>
      </c>
      <c r="M138">
        <v>98.62</v>
      </c>
      <c r="N138">
        <v>1.35</v>
      </c>
      <c r="O138">
        <v>51.7</v>
      </c>
      <c r="P138">
        <v>25.56</v>
      </c>
    </row>
    <row r="139" spans="1:16" x14ac:dyDescent="0.25">
      <c r="A139" t="s">
        <v>152</v>
      </c>
      <c r="B139" t="s">
        <v>108</v>
      </c>
      <c r="C139">
        <v>28724000</v>
      </c>
      <c r="D139" t="s">
        <v>217</v>
      </c>
      <c r="E139">
        <v>2021</v>
      </c>
      <c r="F139">
        <v>906</v>
      </c>
      <c r="G139">
        <v>11</v>
      </c>
      <c r="H139">
        <v>739174</v>
      </c>
      <c r="I139">
        <v>1007</v>
      </c>
      <c r="J139">
        <v>2333762</v>
      </c>
      <c r="K139">
        <v>2018962</v>
      </c>
      <c r="L139">
        <v>3.5</v>
      </c>
      <c r="M139">
        <v>98.62</v>
      </c>
      <c r="N139">
        <v>1.35</v>
      </c>
      <c r="O139">
        <v>51.7</v>
      </c>
      <c r="P139">
        <v>25.56</v>
      </c>
    </row>
    <row r="140" spans="1:16" x14ac:dyDescent="0.25">
      <c r="A140" t="s">
        <v>152</v>
      </c>
      <c r="B140" t="s">
        <v>108</v>
      </c>
      <c r="C140">
        <v>28724000</v>
      </c>
      <c r="D140" t="s">
        <v>218</v>
      </c>
      <c r="E140">
        <v>2021</v>
      </c>
      <c r="F140">
        <v>695</v>
      </c>
      <c r="G140">
        <v>11</v>
      </c>
      <c r="H140">
        <v>584609</v>
      </c>
      <c r="I140">
        <v>668</v>
      </c>
      <c r="J140">
        <v>1767252</v>
      </c>
      <c r="K140">
        <v>2064173</v>
      </c>
      <c r="L140">
        <v>3.5</v>
      </c>
      <c r="M140">
        <v>98.62</v>
      </c>
      <c r="N140">
        <v>1.35</v>
      </c>
      <c r="O140">
        <v>51.7</v>
      </c>
      <c r="P140">
        <v>25.56</v>
      </c>
    </row>
    <row r="141" spans="1:16" x14ac:dyDescent="0.25">
      <c r="A141" t="s">
        <v>153</v>
      </c>
      <c r="B141" t="s">
        <v>109</v>
      </c>
      <c r="C141">
        <v>19814000</v>
      </c>
      <c r="D141" t="s">
        <v>211</v>
      </c>
      <c r="E141">
        <v>2020</v>
      </c>
      <c r="F141">
        <v>120</v>
      </c>
      <c r="G141">
        <v>2</v>
      </c>
      <c r="H141">
        <v>0</v>
      </c>
      <c r="I141">
        <v>6</v>
      </c>
      <c r="J141">
        <v>0</v>
      </c>
      <c r="K141">
        <v>0</v>
      </c>
      <c r="L141">
        <v>7.27</v>
      </c>
      <c r="M141">
        <v>98.23</v>
      </c>
      <c r="N141">
        <v>1.74</v>
      </c>
      <c r="O141">
        <v>65.89</v>
      </c>
      <c r="P141">
        <v>37.479999999999997</v>
      </c>
    </row>
    <row r="142" spans="1:16" x14ac:dyDescent="0.25">
      <c r="A142" t="s">
        <v>153</v>
      </c>
      <c r="B142" t="s">
        <v>109</v>
      </c>
      <c r="C142">
        <v>19814000</v>
      </c>
      <c r="D142" t="s">
        <v>212</v>
      </c>
      <c r="E142">
        <v>2020</v>
      </c>
      <c r="F142">
        <v>3395</v>
      </c>
      <c r="G142">
        <v>57</v>
      </c>
      <c r="H142">
        <v>47225</v>
      </c>
      <c r="I142">
        <v>1088</v>
      </c>
      <c r="J142">
        <v>0</v>
      </c>
      <c r="K142">
        <v>0</v>
      </c>
      <c r="L142">
        <v>7.27</v>
      </c>
      <c r="M142">
        <v>98.23</v>
      </c>
      <c r="N142">
        <v>1.74</v>
      </c>
      <c r="O142">
        <v>65.89</v>
      </c>
      <c r="P142">
        <v>37.479999999999997</v>
      </c>
    </row>
    <row r="143" spans="1:16" x14ac:dyDescent="0.25">
      <c r="A143" t="s">
        <v>153</v>
      </c>
      <c r="B143" t="s">
        <v>109</v>
      </c>
      <c r="C143">
        <v>19814000</v>
      </c>
      <c r="D143" t="s">
        <v>213</v>
      </c>
      <c r="E143">
        <v>2020</v>
      </c>
      <c r="F143">
        <v>16329</v>
      </c>
      <c r="G143">
        <v>414</v>
      </c>
      <c r="H143">
        <v>165559</v>
      </c>
      <c r="I143">
        <v>7384</v>
      </c>
      <c r="J143">
        <v>0</v>
      </c>
      <c r="K143">
        <v>0</v>
      </c>
      <c r="L143">
        <v>7.27</v>
      </c>
      <c r="M143">
        <v>98.23</v>
      </c>
      <c r="N143">
        <v>1.74</v>
      </c>
      <c r="O143">
        <v>65.89</v>
      </c>
      <c r="P143">
        <v>37.479999999999997</v>
      </c>
    </row>
    <row r="144" spans="1:16" x14ac:dyDescent="0.25">
      <c r="A144" t="s">
        <v>153</v>
      </c>
      <c r="B144" t="s">
        <v>109</v>
      </c>
      <c r="C144">
        <v>19814000</v>
      </c>
      <c r="D144" t="s">
        <v>214</v>
      </c>
      <c r="E144">
        <v>2020</v>
      </c>
      <c r="F144">
        <v>67516</v>
      </c>
      <c r="G144">
        <v>2269</v>
      </c>
      <c r="H144">
        <v>318968</v>
      </c>
      <c r="I144">
        <v>49870</v>
      </c>
      <c r="J144">
        <v>0</v>
      </c>
      <c r="K144">
        <v>0</v>
      </c>
      <c r="L144">
        <v>7.27</v>
      </c>
      <c r="M144">
        <v>98.23</v>
      </c>
      <c r="N144">
        <v>1.74</v>
      </c>
      <c r="O144">
        <v>65.89</v>
      </c>
      <c r="P144">
        <v>37.479999999999997</v>
      </c>
    </row>
    <row r="145" spans="1:16" x14ac:dyDescent="0.25">
      <c r="A145" t="s">
        <v>153</v>
      </c>
      <c r="B145" t="s">
        <v>109</v>
      </c>
      <c r="C145">
        <v>19814000</v>
      </c>
      <c r="D145" t="s">
        <v>215</v>
      </c>
      <c r="E145">
        <v>2020</v>
      </c>
      <c r="F145">
        <v>48238</v>
      </c>
      <c r="G145">
        <v>1221</v>
      </c>
      <c r="H145">
        <v>501033</v>
      </c>
      <c r="I145">
        <v>62582</v>
      </c>
      <c r="J145">
        <v>0</v>
      </c>
      <c r="K145">
        <v>0</v>
      </c>
      <c r="L145">
        <v>7.27</v>
      </c>
      <c r="M145">
        <v>98.23</v>
      </c>
      <c r="N145">
        <v>1.74</v>
      </c>
      <c r="O145">
        <v>65.89</v>
      </c>
      <c r="P145">
        <v>37.479999999999997</v>
      </c>
    </row>
    <row r="146" spans="1:16" x14ac:dyDescent="0.25">
      <c r="A146" t="s">
        <v>153</v>
      </c>
      <c r="B146" t="s">
        <v>109</v>
      </c>
      <c r="C146">
        <v>19814000</v>
      </c>
      <c r="D146" t="s">
        <v>216</v>
      </c>
      <c r="E146">
        <v>2020</v>
      </c>
      <c r="F146">
        <v>39150</v>
      </c>
      <c r="G146">
        <v>481</v>
      </c>
      <c r="H146">
        <v>550700</v>
      </c>
      <c r="I146">
        <v>34748</v>
      </c>
      <c r="J146">
        <v>0</v>
      </c>
      <c r="K146">
        <v>0</v>
      </c>
      <c r="L146">
        <v>7.27</v>
      </c>
      <c r="M146">
        <v>98.23</v>
      </c>
      <c r="N146">
        <v>1.74</v>
      </c>
      <c r="O146">
        <v>65.89</v>
      </c>
      <c r="P146">
        <v>37.479999999999997</v>
      </c>
    </row>
    <row r="147" spans="1:16" x14ac:dyDescent="0.25">
      <c r="A147" t="s">
        <v>153</v>
      </c>
      <c r="B147" t="s">
        <v>109</v>
      </c>
      <c r="C147">
        <v>19814000</v>
      </c>
      <c r="D147" t="s">
        <v>217</v>
      </c>
      <c r="E147">
        <v>2020</v>
      </c>
      <c r="F147">
        <v>104967</v>
      </c>
      <c r="G147">
        <v>917</v>
      </c>
      <c r="H147">
        <v>1496480</v>
      </c>
      <c r="I147">
        <v>91768</v>
      </c>
      <c r="J147">
        <v>0</v>
      </c>
      <c r="K147">
        <v>0</v>
      </c>
      <c r="L147">
        <v>7.27</v>
      </c>
      <c r="M147">
        <v>98.23</v>
      </c>
      <c r="N147">
        <v>1.74</v>
      </c>
      <c r="O147">
        <v>65.89</v>
      </c>
      <c r="P147">
        <v>37.479999999999997</v>
      </c>
    </row>
    <row r="148" spans="1:16" x14ac:dyDescent="0.25">
      <c r="A148" t="s">
        <v>153</v>
      </c>
      <c r="B148" t="s">
        <v>109</v>
      </c>
      <c r="C148">
        <v>19814000</v>
      </c>
      <c r="D148" t="s">
        <v>218</v>
      </c>
      <c r="E148">
        <v>2020</v>
      </c>
      <c r="F148">
        <v>106991</v>
      </c>
      <c r="G148">
        <v>1150</v>
      </c>
      <c r="H148">
        <v>1600730</v>
      </c>
      <c r="I148">
        <v>100030</v>
      </c>
      <c r="J148">
        <v>0</v>
      </c>
      <c r="K148">
        <v>0</v>
      </c>
      <c r="L148">
        <v>7.27</v>
      </c>
      <c r="M148">
        <v>98.23</v>
      </c>
      <c r="N148">
        <v>1.74</v>
      </c>
      <c r="O148">
        <v>65.89</v>
      </c>
      <c r="P148">
        <v>37.479999999999997</v>
      </c>
    </row>
    <row r="149" spans="1:16" x14ac:dyDescent="0.25">
      <c r="A149" t="s">
        <v>153</v>
      </c>
      <c r="B149" t="s">
        <v>109</v>
      </c>
      <c r="C149">
        <v>19814000</v>
      </c>
      <c r="D149" t="s">
        <v>219</v>
      </c>
      <c r="E149">
        <v>2020</v>
      </c>
      <c r="F149">
        <v>183668</v>
      </c>
      <c r="G149">
        <v>2663</v>
      </c>
      <c r="H149">
        <v>1607370</v>
      </c>
      <c r="I149">
        <v>180839</v>
      </c>
      <c r="J149">
        <v>0</v>
      </c>
      <c r="K149">
        <v>0</v>
      </c>
      <c r="L149">
        <v>7.27</v>
      </c>
      <c r="M149">
        <v>98.23</v>
      </c>
      <c r="N149">
        <v>1.74</v>
      </c>
      <c r="O149">
        <v>65.89</v>
      </c>
      <c r="P149">
        <v>37.479999999999997</v>
      </c>
    </row>
    <row r="150" spans="1:16" x14ac:dyDescent="0.25">
      <c r="A150" t="s">
        <v>153</v>
      </c>
      <c r="B150" t="s">
        <v>109</v>
      </c>
      <c r="C150">
        <v>19814000</v>
      </c>
      <c r="D150" t="s">
        <v>220</v>
      </c>
      <c r="E150">
        <v>2020</v>
      </c>
      <c r="F150">
        <v>54995</v>
      </c>
      <c r="G150">
        <v>1362</v>
      </c>
      <c r="H150">
        <v>2371765</v>
      </c>
      <c r="I150">
        <v>81007</v>
      </c>
      <c r="J150">
        <v>0</v>
      </c>
      <c r="K150">
        <v>0</v>
      </c>
      <c r="L150">
        <v>7.27</v>
      </c>
      <c r="M150">
        <v>98.23</v>
      </c>
      <c r="N150">
        <v>1.74</v>
      </c>
      <c r="O150">
        <v>65.89</v>
      </c>
      <c r="P150">
        <v>37.479999999999997</v>
      </c>
    </row>
    <row r="151" spans="1:16" x14ac:dyDescent="0.25">
      <c r="A151" t="s">
        <v>153</v>
      </c>
      <c r="B151" t="s">
        <v>109</v>
      </c>
      <c r="C151">
        <v>19814000</v>
      </c>
      <c r="D151" t="s">
        <v>221</v>
      </c>
      <c r="E151">
        <v>2021</v>
      </c>
      <c r="F151">
        <v>9727</v>
      </c>
      <c r="G151">
        <v>317</v>
      </c>
      <c r="H151">
        <v>2081596</v>
      </c>
      <c r="I151">
        <v>13560</v>
      </c>
      <c r="J151">
        <v>56818</v>
      </c>
      <c r="K151">
        <v>0</v>
      </c>
      <c r="L151">
        <v>7.27</v>
      </c>
      <c r="M151">
        <v>98.23</v>
      </c>
      <c r="N151">
        <v>1.74</v>
      </c>
      <c r="O151">
        <v>65.89</v>
      </c>
      <c r="P151">
        <v>37.479999999999997</v>
      </c>
    </row>
    <row r="152" spans="1:16" x14ac:dyDescent="0.25">
      <c r="A152" t="s">
        <v>153</v>
      </c>
      <c r="B152" t="s">
        <v>109</v>
      </c>
      <c r="C152">
        <v>19814000</v>
      </c>
      <c r="D152" t="s">
        <v>222</v>
      </c>
      <c r="E152">
        <v>2021</v>
      </c>
      <c r="F152">
        <v>4193</v>
      </c>
      <c r="G152">
        <v>57</v>
      </c>
      <c r="H152">
        <v>1639273</v>
      </c>
      <c r="I152">
        <v>4162</v>
      </c>
      <c r="J152">
        <v>316088</v>
      </c>
      <c r="K152">
        <v>37053</v>
      </c>
      <c r="L152">
        <v>7.27</v>
      </c>
      <c r="M152">
        <v>98.23</v>
      </c>
      <c r="N152">
        <v>1.74</v>
      </c>
      <c r="O152">
        <v>65.89</v>
      </c>
      <c r="P152">
        <v>37.479999999999997</v>
      </c>
    </row>
    <row r="153" spans="1:16" x14ac:dyDescent="0.25">
      <c r="A153" t="s">
        <v>153</v>
      </c>
      <c r="B153" t="s">
        <v>109</v>
      </c>
      <c r="C153">
        <v>19814000</v>
      </c>
      <c r="D153" t="s">
        <v>211</v>
      </c>
      <c r="E153">
        <v>2021</v>
      </c>
      <c r="F153">
        <v>23141</v>
      </c>
      <c r="G153">
        <v>117</v>
      </c>
      <c r="H153">
        <v>2194963</v>
      </c>
      <c r="I153">
        <v>15521</v>
      </c>
      <c r="J153">
        <v>641293</v>
      </c>
      <c r="K153">
        <v>214400</v>
      </c>
      <c r="L153">
        <v>7.27</v>
      </c>
      <c r="M153">
        <v>98.23</v>
      </c>
      <c r="N153">
        <v>1.74</v>
      </c>
      <c r="O153">
        <v>65.89</v>
      </c>
      <c r="P153">
        <v>37.479999999999997</v>
      </c>
    </row>
    <row r="154" spans="1:16" x14ac:dyDescent="0.25">
      <c r="A154" t="s">
        <v>153</v>
      </c>
      <c r="B154" t="s">
        <v>109</v>
      </c>
      <c r="C154">
        <v>19814000</v>
      </c>
      <c r="D154" t="s">
        <v>212</v>
      </c>
      <c r="E154">
        <v>2021</v>
      </c>
      <c r="F154">
        <v>486903</v>
      </c>
      <c r="G154">
        <v>5120</v>
      </c>
      <c r="H154">
        <v>2576123</v>
      </c>
      <c r="I154">
        <v>391260</v>
      </c>
      <c r="J154">
        <v>1567597</v>
      </c>
      <c r="K154">
        <v>438879</v>
      </c>
      <c r="L154">
        <v>7.27</v>
      </c>
      <c r="M154">
        <v>98.23</v>
      </c>
      <c r="N154">
        <v>1.74</v>
      </c>
      <c r="O154">
        <v>65.89</v>
      </c>
      <c r="P154">
        <v>37.479999999999997</v>
      </c>
    </row>
    <row r="155" spans="1:16" x14ac:dyDescent="0.25">
      <c r="A155" t="s">
        <v>153</v>
      </c>
      <c r="B155" t="s">
        <v>109</v>
      </c>
      <c r="C155">
        <v>19814000</v>
      </c>
      <c r="D155" t="s">
        <v>213</v>
      </c>
      <c r="E155">
        <v>2021</v>
      </c>
      <c r="F155">
        <v>276907</v>
      </c>
      <c r="G155">
        <v>8090</v>
      </c>
      <c r="H155">
        <v>2150495</v>
      </c>
      <c r="I155">
        <v>357138</v>
      </c>
      <c r="J155">
        <v>1603276</v>
      </c>
      <c r="K155">
        <v>534002</v>
      </c>
      <c r="L155">
        <v>7.27</v>
      </c>
      <c r="M155">
        <v>98.23</v>
      </c>
      <c r="N155">
        <v>1.74</v>
      </c>
      <c r="O155">
        <v>65.89</v>
      </c>
      <c r="P155">
        <v>37.479999999999997</v>
      </c>
    </row>
    <row r="156" spans="1:16" x14ac:dyDescent="0.25">
      <c r="A156" t="s">
        <v>153</v>
      </c>
      <c r="B156" t="s">
        <v>109</v>
      </c>
      <c r="C156">
        <v>19814000</v>
      </c>
      <c r="D156" t="s">
        <v>214</v>
      </c>
      <c r="E156">
        <v>2021</v>
      </c>
      <c r="F156">
        <v>7948</v>
      </c>
      <c r="G156">
        <v>740</v>
      </c>
      <c r="H156">
        <v>2180824</v>
      </c>
      <c r="I156">
        <v>16869</v>
      </c>
      <c r="J156">
        <v>1903809</v>
      </c>
      <c r="K156">
        <v>580321</v>
      </c>
      <c r="L156">
        <v>7.27</v>
      </c>
      <c r="M156">
        <v>98.23</v>
      </c>
      <c r="N156">
        <v>1.74</v>
      </c>
      <c r="O156">
        <v>65.89</v>
      </c>
      <c r="P156">
        <v>37.479999999999997</v>
      </c>
    </row>
    <row r="157" spans="1:16" x14ac:dyDescent="0.25">
      <c r="A157" t="s">
        <v>153</v>
      </c>
      <c r="B157" t="s">
        <v>109</v>
      </c>
      <c r="C157">
        <v>19814000</v>
      </c>
      <c r="D157" t="s">
        <v>215</v>
      </c>
      <c r="E157">
        <v>2021</v>
      </c>
      <c r="F157">
        <v>2077</v>
      </c>
      <c r="G157">
        <v>76</v>
      </c>
      <c r="H157">
        <v>2183133</v>
      </c>
      <c r="I157">
        <v>2799</v>
      </c>
      <c r="J157">
        <v>1337691</v>
      </c>
      <c r="K157">
        <v>862602</v>
      </c>
      <c r="L157">
        <v>7.27</v>
      </c>
      <c r="M157">
        <v>98.23</v>
      </c>
      <c r="N157">
        <v>1.74</v>
      </c>
      <c r="O157">
        <v>65.89</v>
      </c>
      <c r="P157">
        <v>37.479999999999997</v>
      </c>
    </row>
    <row r="158" spans="1:16" x14ac:dyDescent="0.25">
      <c r="A158" t="s">
        <v>153</v>
      </c>
      <c r="B158" t="s">
        <v>109</v>
      </c>
      <c r="C158">
        <v>19814000</v>
      </c>
      <c r="D158" t="s">
        <v>216</v>
      </c>
      <c r="E158">
        <v>2021</v>
      </c>
      <c r="F158">
        <v>1499</v>
      </c>
      <c r="G158">
        <v>29</v>
      </c>
      <c r="H158">
        <v>2012565</v>
      </c>
      <c r="I158">
        <v>1702</v>
      </c>
      <c r="J158">
        <v>2230866</v>
      </c>
      <c r="K158">
        <v>1193880</v>
      </c>
      <c r="L158">
        <v>7.27</v>
      </c>
      <c r="M158">
        <v>98.23</v>
      </c>
      <c r="N158">
        <v>1.74</v>
      </c>
      <c r="O158">
        <v>65.89</v>
      </c>
      <c r="P158">
        <v>37.479999999999997</v>
      </c>
    </row>
    <row r="159" spans="1:16" x14ac:dyDescent="0.25">
      <c r="A159" t="s">
        <v>153</v>
      </c>
      <c r="B159" t="s">
        <v>109</v>
      </c>
      <c r="C159">
        <v>19814000</v>
      </c>
      <c r="D159" t="s">
        <v>217</v>
      </c>
      <c r="E159">
        <v>2021</v>
      </c>
      <c r="F159">
        <v>1104</v>
      </c>
      <c r="G159">
        <v>5</v>
      </c>
      <c r="H159">
        <v>1990057</v>
      </c>
      <c r="I159">
        <v>1048</v>
      </c>
      <c r="J159">
        <v>2411294</v>
      </c>
      <c r="K159">
        <v>1949439</v>
      </c>
      <c r="L159">
        <v>7.27</v>
      </c>
      <c r="M159">
        <v>98.23</v>
      </c>
      <c r="N159">
        <v>1.74</v>
      </c>
      <c r="O159">
        <v>65.89</v>
      </c>
      <c r="P159">
        <v>37.479999999999997</v>
      </c>
    </row>
    <row r="160" spans="1:16" x14ac:dyDescent="0.25">
      <c r="A160" t="s">
        <v>153</v>
      </c>
      <c r="B160" t="s">
        <v>109</v>
      </c>
      <c r="C160">
        <v>19814000</v>
      </c>
      <c r="D160" t="s">
        <v>218</v>
      </c>
      <c r="E160">
        <v>2021</v>
      </c>
      <c r="F160">
        <v>1002</v>
      </c>
      <c r="G160">
        <v>4</v>
      </c>
      <c r="H160">
        <v>1758894</v>
      </c>
      <c r="I160">
        <v>1050</v>
      </c>
      <c r="J160">
        <v>986904</v>
      </c>
      <c r="K160">
        <v>1614828</v>
      </c>
      <c r="L160">
        <v>7.27</v>
      </c>
      <c r="M160">
        <v>98.23</v>
      </c>
      <c r="N160">
        <v>1.74</v>
      </c>
      <c r="O160">
        <v>65.89</v>
      </c>
      <c r="P160">
        <v>37.479999999999997</v>
      </c>
    </row>
    <row r="161" spans="1:16" x14ac:dyDescent="0.25">
      <c r="A161" t="s">
        <v>154</v>
      </c>
      <c r="B161" t="s">
        <v>110</v>
      </c>
      <c r="C161">
        <v>959000</v>
      </c>
      <c r="D161" t="s">
        <v>212</v>
      </c>
      <c r="E161">
        <v>2020</v>
      </c>
      <c r="F161">
        <v>0</v>
      </c>
      <c r="G161">
        <v>0</v>
      </c>
      <c r="H161">
        <v>3464</v>
      </c>
      <c r="I161">
        <v>0</v>
      </c>
      <c r="J161">
        <v>0</v>
      </c>
      <c r="K161">
        <v>0</v>
      </c>
      <c r="L161">
        <v>1.1100000000000001</v>
      </c>
      <c r="M161">
        <v>99.65</v>
      </c>
      <c r="N161">
        <v>0.04</v>
      </c>
      <c r="O161">
        <v>68.900000000000006</v>
      </c>
      <c r="P161">
        <v>38.61</v>
      </c>
    </row>
    <row r="162" spans="1:16" x14ac:dyDescent="0.25">
      <c r="A162" t="s">
        <v>154</v>
      </c>
      <c r="B162" t="s">
        <v>110</v>
      </c>
      <c r="C162">
        <v>959000</v>
      </c>
      <c r="D162" t="s">
        <v>213</v>
      </c>
      <c r="E162">
        <v>2020</v>
      </c>
      <c r="F162">
        <v>2</v>
      </c>
      <c r="G162">
        <v>0</v>
      </c>
      <c r="H162">
        <v>8013</v>
      </c>
      <c r="I162">
        <v>1</v>
      </c>
      <c r="J162">
        <v>0</v>
      </c>
      <c r="K162">
        <v>0</v>
      </c>
      <c r="L162">
        <v>1.1100000000000001</v>
      </c>
      <c r="M162">
        <v>99.65</v>
      </c>
      <c r="N162">
        <v>0.04</v>
      </c>
      <c r="O162">
        <v>68.900000000000006</v>
      </c>
      <c r="P162">
        <v>38.61</v>
      </c>
    </row>
    <row r="163" spans="1:16" x14ac:dyDescent="0.25">
      <c r="A163" t="s">
        <v>154</v>
      </c>
      <c r="B163" t="s">
        <v>110</v>
      </c>
      <c r="C163">
        <v>959000</v>
      </c>
      <c r="D163" t="s">
        <v>214</v>
      </c>
      <c r="E163">
        <v>2020</v>
      </c>
      <c r="F163">
        <v>211</v>
      </c>
      <c r="G163">
        <v>0</v>
      </c>
      <c r="H163">
        <v>20554</v>
      </c>
      <c r="I163">
        <v>81</v>
      </c>
      <c r="J163">
        <v>0</v>
      </c>
      <c r="K163">
        <v>0</v>
      </c>
      <c r="L163">
        <v>1.1100000000000001</v>
      </c>
      <c r="M163">
        <v>99.65</v>
      </c>
      <c r="N163">
        <v>0.04</v>
      </c>
      <c r="O163">
        <v>68.900000000000006</v>
      </c>
      <c r="P163">
        <v>38.61</v>
      </c>
    </row>
    <row r="164" spans="1:16" x14ac:dyDescent="0.25">
      <c r="A164" t="s">
        <v>154</v>
      </c>
      <c r="B164" t="s">
        <v>110</v>
      </c>
      <c r="C164">
        <v>959000</v>
      </c>
      <c r="D164" t="s">
        <v>215</v>
      </c>
      <c r="E164">
        <v>2020</v>
      </c>
      <c r="F164">
        <v>936</v>
      </c>
      <c r="G164">
        <v>2</v>
      </c>
      <c r="H164">
        <v>10372</v>
      </c>
      <c r="I164">
        <v>643</v>
      </c>
      <c r="J164">
        <v>0</v>
      </c>
      <c r="K164">
        <v>0</v>
      </c>
      <c r="L164">
        <v>1.1100000000000001</v>
      </c>
      <c r="M164">
        <v>99.65</v>
      </c>
      <c r="N164">
        <v>0.04</v>
      </c>
      <c r="O164">
        <v>68.900000000000006</v>
      </c>
      <c r="P164">
        <v>38.61</v>
      </c>
    </row>
    <row r="165" spans="1:16" x14ac:dyDescent="0.25">
      <c r="A165" t="s">
        <v>154</v>
      </c>
      <c r="B165" t="s">
        <v>110</v>
      </c>
      <c r="C165">
        <v>959000</v>
      </c>
      <c r="D165" t="s">
        <v>216</v>
      </c>
      <c r="E165">
        <v>2020</v>
      </c>
      <c r="F165">
        <v>1218</v>
      </c>
      <c r="G165">
        <v>0</v>
      </c>
      <c r="H165">
        <v>11791</v>
      </c>
      <c r="I165">
        <v>1356</v>
      </c>
      <c r="J165">
        <v>0</v>
      </c>
      <c r="K165">
        <v>0</v>
      </c>
      <c r="L165">
        <v>1.1100000000000001</v>
      </c>
      <c r="M165">
        <v>99.65</v>
      </c>
      <c r="N165">
        <v>0.04</v>
      </c>
      <c r="O165">
        <v>68.900000000000006</v>
      </c>
      <c r="P165">
        <v>38.61</v>
      </c>
    </row>
    <row r="166" spans="1:16" x14ac:dyDescent="0.25">
      <c r="A166" t="s">
        <v>154</v>
      </c>
      <c r="B166" t="s">
        <v>110</v>
      </c>
      <c r="C166">
        <v>959000</v>
      </c>
      <c r="D166" t="s">
        <v>217</v>
      </c>
      <c r="E166">
        <v>2020</v>
      </c>
      <c r="F166">
        <v>673</v>
      </c>
      <c r="G166">
        <v>0</v>
      </c>
      <c r="H166">
        <v>11759</v>
      </c>
      <c r="I166">
        <v>821</v>
      </c>
      <c r="J166">
        <v>0</v>
      </c>
      <c r="K166">
        <v>0</v>
      </c>
      <c r="L166">
        <v>1.1100000000000001</v>
      </c>
      <c r="M166">
        <v>99.65</v>
      </c>
      <c r="N166">
        <v>0.04</v>
      </c>
      <c r="O166">
        <v>68.900000000000006</v>
      </c>
      <c r="P166">
        <v>38.61</v>
      </c>
    </row>
    <row r="167" spans="1:16" x14ac:dyDescent="0.25">
      <c r="A167" t="s">
        <v>154</v>
      </c>
      <c r="B167" t="s">
        <v>110</v>
      </c>
      <c r="C167">
        <v>959000</v>
      </c>
      <c r="D167" t="s">
        <v>218</v>
      </c>
      <c r="E167">
        <v>2020</v>
      </c>
      <c r="F167">
        <v>209</v>
      </c>
      <c r="G167">
        <v>0</v>
      </c>
      <c r="H167">
        <v>6457</v>
      </c>
      <c r="I167">
        <v>279</v>
      </c>
      <c r="J167">
        <v>0</v>
      </c>
      <c r="K167">
        <v>0</v>
      </c>
      <c r="L167">
        <v>1.1100000000000001</v>
      </c>
      <c r="M167">
        <v>99.65</v>
      </c>
      <c r="N167">
        <v>0.04</v>
      </c>
      <c r="O167">
        <v>68.900000000000006</v>
      </c>
      <c r="P167">
        <v>38.61</v>
      </c>
    </row>
    <row r="168" spans="1:16" x14ac:dyDescent="0.25">
      <c r="A168" t="s">
        <v>154</v>
      </c>
      <c r="B168" t="s">
        <v>110</v>
      </c>
      <c r="C168">
        <v>959000</v>
      </c>
      <c r="D168" t="s">
        <v>219</v>
      </c>
      <c r="E168">
        <v>2020</v>
      </c>
      <c r="F168">
        <v>78</v>
      </c>
      <c r="G168">
        <v>0</v>
      </c>
      <c r="H168">
        <v>0</v>
      </c>
      <c r="I168">
        <v>96</v>
      </c>
      <c r="J168">
        <v>0</v>
      </c>
      <c r="K168">
        <v>0</v>
      </c>
      <c r="L168">
        <v>1.1100000000000001</v>
      </c>
      <c r="M168">
        <v>99.65</v>
      </c>
      <c r="N168">
        <v>0.04</v>
      </c>
      <c r="O168">
        <v>68.900000000000006</v>
      </c>
      <c r="P168">
        <v>38.61</v>
      </c>
    </row>
    <row r="169" spans="1:16" x14ac:dyDescent="0.25">
      <c r="A169" t="s">
        <v>154</v>
      </c>
      <c r="B169" t="s">
        <v>110</v>
      </c>
      <c r="C169">
        <v>959000</v>
      </c>
      <c r="D169" t="s">
        <v>220</v>
      </c>
      <c r="E169">
        <v>2020</v>
      </c>
      <c r="F169">
        <v>37</v>
      </c>
      <c r="G169">
        <v>0</v>
      </c>
      <c r="H169">
        <v>0</v>
      </c>
      <c r="I169">
        <v>43</v>
      </c>
      <c r="J169">
        <v>0</v>
      </c>
      <c r="K169">
        <v>0</v>
      </c>
      <c r="L169">
        <v>1.1100000000000001</v>
      </c>
      <c r="M169">
        <v>99.65</v>
      </c>
      <c r="N169">
        <v>0.04</v>
      </c>
      <c r="O169">
        <v>68.900000000000006</v>
      </c>
      <c r="P169">
        <v>38.61</v>
      </c>
    </row>
    <row r="170" spans="1:16" x14ac:dyDescent="0.25">
      <c r="A170" t="s">
        <v>154</v>
      </c>
      <c r="B170" t="s">
        <v>110</v>
      </c>
      <c r="C170">
        <v>959000</v>
      </c>
      <c r="D170" t="s">
        <v>221</v>
      </c>
      <c r="E170">
        <v>2021</v>
      </c>
      <c r="F170">
        <v>16</v>
      </c>
      <c r="G170">
        <v>0</v>
      </c>
      <c r="H170">
        <v>0</v>
      </c>
      <c r="I170">
        <v>22</v>
      </c>
      <c r="J170">
        <v>1083</v>
      </c>
      <c r="K170">
        <v>0</v>
      </c>
      <c r="L170">
        <v>1.1100000000000001</v>
      </c>
      <c r="M170">
        <v>99.65</v>
      </c>
      <c r="N170">
        <v>0.04</v>
      </c>
      <c r="O170">
        <v>68.900000000000006</v>
      </c>
      <c r="P170">
        <v>38.61</v>
      </c>
    </row>
    <row r="171" spans="1:16" x14ac:dyDescent="0.25">
      <c r="A171" t="s">
        <v>154</v>
      </c>
      <c r="B171" t="s">
        <v>110</v>
      </c>
      <c r="C171">
        <v>959000</v>
      </c>
      <c r="D171" t="s">
        <v>222</v>
      </c>
      <c r="E171">
        <v>2021</v>
      </c>
      <c r="F171">
        <v>8</v>
      </c>
      <c r="G171">
        <v>0</v>
      </c>
      <c r="H171">
        <v>0</v>
      </c>
      <c r="I171">
        <v>11</v>
      </c>
      <c r="J171">
        <v>6640</v>
      </c>
      <c r="K171">
        <v>719</v>
      </c>
      <c r="L171">
        <v>1.1100000000000001</v>
      </c>
      <c r="M171">
        <v>99.65</v>
      </c>
      <c r="N171">
        <v>0.04</v>
      </c>
      <c r="O171">
        <v>68.900000000000006</v>
      </c>
      <c r="P171">
        <v>38.61</v>
      </c>
    </row>
    <row r="172" spans="1:16" x14ac:dyDescent="0.25">
      <c r="A172" t="s">
        <v>154</v>
      </c>
      <c r="B172" t="s">
        <v>110</v>
      </c>
      <c r="C172">
        <v>959000</v>
      </c>
      <c r="D172" t="s">
        <v>211</v>
      </c>
      <c r="E172">
        <v>2021</v>
      </c>
      <c r="F172">
        <v>240</v>
      </c>
      <c r="G172">
        <v>0</v>
      </c>
      <c r="H172">
        <v>0</v>
      </c>
      <c r="I172">
        <v>80</v>
      </c>
      <c r="J172">
        <v>15896</v>
      </c>
      <c r="K172">
        <v>3728</v>
      </c>
      <c r="L172">
        <v>1.1100000000000001</v>
      </c>
      <c r="M172">
        <v>99.65</v>
      </c>
      <c r="N172">
        <v>0.04</v>
      </c>
      <c r="O172">
        <v>68.900000000000006</v>
      </c>
      <c r="P172">
        <v>38.61</v>
      </c>
    </row>
    <row r="173" spans="1:16" x14ac:dyDescent="0.25">
      <c r="A173" t="s">
        <v>154</v>
      </c>
      <c r="B173" t="s">
        <v>110</v>
      </c>
      <c r="C173">
        <v>959000</v>
      </c>
      <c r="D173" t="s">
        <v>212</v>
      </c>
      <c r="E173">
        <v>2021</v>
      </c>
      <c r="F173">
        <v>4033</v>
      </c>
      <c r="G173">
        <v>2</v>
      </c>
      <c r="H173">
        <v>0</v>
      </c>
      <c r="I173">
        <v>2113</v>
      </c>
      <c r="J173">
        <v>55739</v>
      </c>
      <c r="K173">
        <v>11691</v>
      </c>
      <c r="L173">
        <v>1.1100000000000001</v>
      </c>
      <c r="M173">
        <v>99.65</v>
      </c>
      <c r="N173">
        <v>0.04</v>
      </c>
      <c r="O173">
        <v>68.900000000000006</v>
      </c>
      <c r="P173">
        <v>38.61</v>
      </c>
    </row>
    <row r="174" spans="1:16" x14ac:dyDescent="0.25">
      <c r="A174" t="s">
        <v>154</v>
      </c>
      <c r="B174" t="s">
        <v>110</v>
      </c>
      <c r="C174">
        <v>959000</v>
      </c>
      <c r="D174" t="s">
        <v>213</v>
      </c>
      <c r="E174">
        <v>2021</v>
      </c>
      <c r="F174">
        <v>2619</v>
      </c>
      <c r="G174">
        <v>0</v>
      </c>
      <c r="H174">
        <v>0</v>
      </c>
      <c r="I174">
        <v>4400</v>
      </c>
      <c r="J174">
        <v>90697</v>
      </c>
      <c r="K174">
        <v>9836</v>
      </c>
      <c r="L174">
        <v>1.1100000000000001</v>
      </c>
      <c r="M174">
        <v>99.65</v>
      </c>
      <c r="N174">
        <v>0.04</v>
      </c>
      <c r="O174">
        <v>68.900000000000006</v>
      </c>
      <c r="P174">
        <v>38.61</v>
      </c>
    </row>
    <row r="175" spans="1:16" x14ac:dyDescent="0.25">
      <c r="A175" t="s">
        <v>154</v>
      </c>
      <c r="B175" t="s">
        <v>110</v>
      </c>
      <c r="C175">
        <v>959000</v>
      </c>
      <c r="D175" t="s">
        <v>214</v>
      </c>
      <c r="E175">
        <v>2021</v>
      </c>
      <c r="F175">
        <v>283</v>
      </c>
      <c r="G175">
        <v>0</v>
      </c>
      <c r="H175">
        <v>0</v>
      </c>
      <c r="I175">
        <v>538</v>
      </c>
      <c r="J175">
        <v>217027</v>
      </c>
      <c r="K175">
        <v>14260</v>
      </c>
      <c r="L175">
        <v>1.1100000000000001</v>
      </c>
      <c r="M175">
        <v>99.65</v>
      </c>
      <c r="N175">
        <v>0.04</v>
      </c>
      <c r="O175">
        <v>68.900000000000006</v>
      </c>
      <c r="P175">
        <v>38.61</v>
      </c>
    </row>
    <row r="176" spans="1:16" x14ac:dyDescent="0.25">
      <c r="A176" t="s">
        <v>154</v>
      </c>
      <c r="B176" t="s">
        <v>110</v>
      </c>
      <c r="C176">
        <v>959000</v>
      </c>
      <c r="D176" t="s">
        <v>215</v>
      </c>
      <c r="E176">
        <v>2021</v>
      </c>
      <c r="F176">
        <v>90</v>
      </c>
      <c r="G176">
        <v>0</v>
      </c>
      <c r="H176">
        <v>0</v>
      </c>
      <c r="I176">
        <v>105</v>
      </c>
      <c r="J176">
        <v>169543</v>
      </c>
      <c r="K176">
        <v>34583</v>
      </c>
      <c r="L176">
        <v>1.1100000000000001</v>
      </c>
      <c r="M176">
        <v>99.65</v>
      </c>
      <c r="N176">
        <v>0.04</v>
      </c>
      <c r="O176">
        <v>68.900000000000006</v>
      </c>
      <c r="P176">
        <v>38.61</v>
      </c>
    </row>
    <row r="177" spans="1:16" x14ac:dyDescent="0.25">
      <c r="A177" t="s">
        <v>154</v>
      </c>
      <c r="B177" t="s">
        <v>110</v>
      </c>
      <c r="C177">
        <v>959000</v>
      </c>
      <c r="D177" t="s">
        <v>216</v>
      </c>
      <c r="E177">
        <v>2021</v>
      </c>
      <c r="F177">
        <v>13</v>
      </c>
      <c r="G177">
        <v>0</v>
      </c>
      <c r="H177">
        <v>0</v>
      </c>
      <c r="I177">
        <v>38</v>
      </c>
      <c r="J177">
        <v>60556</v>
      </c>
      <c r="K177">
        <v>66332</v>
      </c>
      <c r="L177">
        <v>1.1100000000000001</v>
      </c>
      <c r="M177">
        <v>99.65</v>
      </c>
      <c r="N177">
        <v>0.04</v>
      </c>
      <c r="O177">
        <v>68.900000000000006</v>
      </c>
      <c r="P177">
        <v>38.61</v>
      </c>
    </row>
    <row r="178" spans="1:16" x14ac:dyDescent="0.25">
      <c r="A178" t="s">
        <v>154</v>
      </c>
      <c r="B178" t="s">
        <v>110</v>
      </c>
      <c r="C178">
        <v>959000</v>
      </c>
      <c r="D178" t="s">
        <v>217</v>
      </c>
      <c r="E178">
        <v>2021</v>
      </c>
      <c r="F178">
        <v>7</v>
      </c>
      <c r="G178">
        <v>0</v>
      </c>
      <c r="H178">
        <v>0</v>
      </c>
      <c r="I178">
        <v>11</v>
      </c>
      <c r="J178">
        <v>28638</v>
      </c>
      <c r="K178">
        <v>135342</v>
      </c>
      <c r="L178">
        <v>1.1100000000000001</v>
      </c>
      <c r="M178">
        <v>99.65</v>
      </c>
      <c r="N178">
        <v>0.04</v>
      </c>
      <c r="O178">
        <v>68.900000000000006</v>
      </c>
      <c r="P178">
        <v>38.61</v>
      </c>
    </row>
    <row r="179" spans="1:16" x14ac:dyDescent="0.25">
      <c r="A179" t="s">
        <v>154</v>
      </c>
      <c r="B179" t="s">
        <v>110</v>
      </c>
      <c r="C179">
        <v>959000</v>
      </c>
      <c r="D179" t="s">
        <v>218</v>
      </c>
      <c r="E179">
        <v>2021</v>
      </c>
      <c r="F179">
        <v>8</v>
      </c>
      <c r="G179">
        <v>0</v>
      </c>
      <c r="H179">
        <v>0</v>
      </c>
      <c r="I179">
        <v>6</v>
      </c>
      <c r="J179">
        <v>14934</v>
      </c>
      <c r="K179">
        <v>93764</v>
      </c>
      <c r="L179">
        <v>1.1100000000000001</v>
      </c>
      <c r="M179">
        <v>99.65</v>
      </c>
      <c r="N179">
        <v>0.04</v>
      </c>
      <c r="O179">
        <v>68.900000000000006</v>
      </c>
      <c r="P179">
        <v>38.61</v>
      </c>
    </row>
    <row r="180" spans="1:16" x14ac:dyDescent="0.25">
      <c r="A180" t="s">
        <v>155</v>
      </c>
      <c r="B180" t="s">
        <v>111</v>
      </c>
      <c r="C180">
        <v>1540000</v>
      </c>
      <c r="D180" t="s">
        <v>211</v>
      </c>
      <c r="E180">
        <v>2020</v>
      </c>
      <c r="F180">
        <v>5</v>
      </c>
      <c r="G180">
        <v>0</v>
      </c>
      <c r="H180">
        <v>0</v>
      </c>
      <c r="I180">
        <v>0</v>
      </c>
      <c r="J180">
        <v>0</v>
      </c>
      <c r="K180">
        <v>0</v>
      </c>
      <c r="L180">
        <v>11.57</v>
      </c>
      <c r="M180">
        <v>97.91</v>
      </c>
      <c r="N180">
        <v>1.89</v>
      </c>
      <c r="O180">
        <v>81.98</v>
      </c>
      <c r="P180">
        <v>59.16</v>
      </c>
    </row>
    <row r="181" spans="1:16" x14ac:dyDescent="0.25">
      <c r="A181" t="s">
        <v>155</v>
      </c>
      <c r="B181" t="s">
        <v>111</v>
      </c>
      <c r="C181">
        <v>1540000</v>
      </c>
      <c r="D181" t="s">
        <v>212</v>
      </c>
      <c r="E181">
        <v>2020</v>
      </c>
      <c r="F181">
        <v>2</v>
      </c>
      <c r="G181">
        <v>0</v>
      </c>
      <c r="H181">
        <v>2031</v>
      </c>
      <c r="I181">
        <v>7</v>
      </c>
      <c r="J181">
        <v>0</v>
      </c>
      <c r="K181">
        <v>0</v>
      </c>
      <c r="L181">
        <v>11.57</v>
      </c>
      <c r="M181">
        <v>97.91</v>
      </c>
      <c r="N181">
        <v>1.89</v>
      </c>
      <c r="O181">
        <v>81.98</v>
      </c>
      <c r="P181">
        <v>59.16</v>
      </c>
    </row>
    <row r="182" spans="1:16" x14ac:dyDescent="0.25">
      <c r="A182" t="s">
        <v>155</v>
      </c>
      <c r="B182" t="s">
        <v>111</v>
      </c>
      <c r="C182">
        <v>1540000</v>
      </c>
      <c r="D182" t="s">
        <v>213</v>
      </c>
      <c r="E182">
        <v>2020</v>
      </c>
      <c r="F182">
        <v>64</v>
      </c>
      <c r="G182">
        <v>0</v>
      </c>
      <c r="H182">
        <v>17460</v>
      </c>
      <c r="I182">
        <v>37</v>
      </c>
      <c r="J182">
        <v>0</v>
      </c>
      <c r="K182">
        <v>0</v>
      </c>
      <c r="L182">
        <v>11.57</v>
      </c>
      <c r="M182">
        <v>97.91</v>
      </c>
      <c r="N182">
        <v>1.89</v>
      </c>
      <c r="O182">
        <v>81.98</v>
      </c>
      <c r="P182">
        <v>59.16</v>
      </c>
    </row>
    <row r="183" spans="1:16" x14ac:dyDescent="0.25">
      <c r="A183" t="s">
        <v>155</v>
      </c>
      <c r="B183" t="s">
        <v>111</v>
      </c>
      <c r="C183">
        <v>1540000</v>
      </c>
      <c r="D183" t="s">
        <v>214</v>
      </c>
      <c r="E183">
        <v>2020</v>
      </c>
      <c r="F183">
        <v>1244</v>
      </c>
      <c r="G183">
        <v>3</v>
      </c>
      <c r="H183">
        <v>47000</v>
      </c>
      <c r="I183">
        <v>552</v>
      </c>
      <c r="J183">
        <v>0</v>
      </c>
      <c r="K183">
        <v>0</v>
      </c>
      <c r="L183">
        <v>11.57</v>
      </c>
      <c r="M183">
        <v>97.91</v>
      </c>
      <c r="N183">
        <v>1.89</v>
      </c>
      <c r="O183">
        <v>81.98</v>
      </c>
      <c r="P183">
        <v>59.16</v>
      </c>
    </row>
    <row r="184" spans="1:16" x14ac:dyDescent="0.25">
      <c r="A184" t="s">
        <v>155</v>
      </c>
      <c r="B184" t="s">
        <v>111</v>
      </c>
      <c r="C184">
        <v>1540000</v>
      </c>
      <c r="D184" t="s">
        <v>215</v>
      </c>
      <c r="E184">
        <v>2020</v>
      </c>
      <c r="F184">
        <v>4598</v>
      </c>
      <c r="G184">
        <v>42</v>
      </c>
      <c r="H184">
        <v>64827</v>
      </c>
      <c r="I184">
        <v>3615</v>
      </c>
      <c r="J184">
        <v>0</v>
      </c>
      <c r="K184">
        <v>0</v>
      </c>
      <c r="L184">
        <v>11.57</v>
      </c>
      <c r="M184">
        <v>97.91</v>
      </c>
      <c r="N184">
        <v>1.89</v>
      </c>
      <c r="O184">
        <v>81.98</v>
      </c>
      <c r="P184">
        <v>59.16</v>
      </c>
    </row>
    <row r="185" spans="1:16" x14ac:dyDescent="0.25">
      <c r="A185" t="s">
        <v>155</v>
      </c>
      <c r="B185" t="s">
        <v>111</v>
      </c>
      <c r="C185">
        <v>1540000</v>
      </c>
      <c r="D185" t="s">
        <v>216</v>
      </c>
      <c r="E185">
        <v>2020</v>
      </c>
      <c r="F185">
        <v>11505</v>
      </c>
      <c r="G185">
        <v>147</v>
      </c>
      <c r="H185">
        <v>67906</v>
      </c>
      <c r="I185">
        <v>9366</v>
      </c>
      <c r="J185">
        <v>0</v>
      </c>
      <c r="K185">
        <v>0</v>
      </c>
      <c r="L185">
        <v>11.57</v>
      </c>
      <c r="M185">
        <v>97.91</v>
      </c>
      <c r="N185">
        <v>1.89</v>
      </c>
      <c r="O185">
        <v>81.98</v>
      </c>
      <c r="P185">
        <v>59.16</v>
      </c>
    </row>
    <row r="186" spans="1:16" x14ac:dyDescent="0.25">
      <c r="A186" t="s">
        <v>155</v>
      </c>
      <c r="B186" t="s">
        <v>111</v>
      </c>
      <c r="C186">
        <v>1540000</v>
      </c>
      <c r="D186" t="s">
        <v>217</v>
      </c>
      <c r="E186">
        <v>2020</v>
      </c>
      <c r="F186">
        <v>16000</v>
      </c>
      <c r="G186">
        <v>236</v>
      </c>
      <c r="H186">
        <v>55577</v>
      </c>
      <c r="I186">
        <v>14548</v>
      </c>
      <c r="J186">
        <v>0</v>
      </c>
      <c r="K186">
        <v>0</v>
      </c>
      <c r="L186">
        <v>11.57</v>
      </c>
      <c r="M186">
        <v>97.91</v>
      </c>
      <c r="N186">
        <v>1.89</v>
      </c>
      <c r="O186">
        <v>81.98</v>
      </c>
      <c r="P186">
        <v>59.16</v>
      </c>
    </row>
    <row r="187" spans="1:16" x14ac:dyDescent="0.25">
      <c r="A187" t="s">
        <v>155</v>
      </c>
      <c r="B187" t="s">
        <v>111</v>
      </c>
      <c r="C187">
        <v>1540000</v>
      </c>
      <c r="D187" t="s">
        <v>218</v>
      </c>
      <c r="E187">
        <v>2020</v>
      </c>
      <c r="F187">
        <v>10208</v>
      </c>
      <c r="G187">
        <v>176</v>
      </c>
      <c r="H187">
        <v>45747</v>
      </c>
      <c r="I187">
        <v>12553</v>
      </c>
      <c r="J187">
        <v>0</v>
      </c>
      <c r="K187">
        <v>0</v>
      </c>
      <c r="L187">
        <v>11.57</v>
      </c>
      <c r="M187">
        <v>97.91</v>
      </c>
      <c r="N187">
        <v>1.89</v>
      </c>
      <c r="O187">
        <v>81.98</v>
      </c>
      <c r="P187">
        <v>59.16</v>
      </c>
    </row>
    <row r="188" spans="1:16" x14ac:dyDescent="0.25">
      <c r="A188" t="s">
        <v>155</v>
      </c>
      <c r="B188" t="s">
        <v>111</v>
      </c>
      <c r="C188">
        <v>1540000</v>
      </c>
      <c r="D188" t="s">
        <v>219</v>
      </c>
      <c r="E188">
        <v>2020</v>
      </c>
      <c r="F188">
        <v>4337</v>
      </c>
      <c r="G188">
        <v>84</v>
      </c>
      <c r="H188">
        <v>48323</v>
      </c>
      <c r="I188">
        <v>5262</v>
      </c>
      <c r="J188">
        <v>0</v>
      </c>
      <c r="K188">
        <v>0</v>
      </c>
      <c r="L188">
        <v>11.57</v>
      </c>
      <c r="M188">
        <v>97.91</v>
      </c>
      <c r="N188">
        <v>1.89</v>
      </c>
      <c r="O188">
        <v>81.98</v>
      </c>
      <c r="P188">
        <v>59.16</v>
      </c>
    </row>
    <row r="189" spans="1:16" x14ac:dyDescent="0.25">
      <c r="A189" t="s">
        <v>155</v>
      </c>
      <c r="B189" t="s">
        <v>111</v>
      </c>
      <c r="C189">
        <v>1540000</v>
      </c>
      <c r="D189" t="s">
        <v>220</v>
      </c>
      <c r="E189">
        <v>2020</v>
      </c>
      <c r="F189">
        <v>3103</v>
      </c>
      <c r="G189">
        <v>51</v>
      </c>
      <c r="H189">
        <v>50335</v>
      </c>
      <c r="I189">
        <v>3448</v>
      </c>
      <c r="J189">
        <v>0</v>
      </c>
      <c r="K189">
        <v>0</v>
      </c>
      <c r="L189">
        <v>11.57</v>
      </c>
      <c r="M189">
        <v>97.91</v>
      </c>
      <c r="N189">
        <v>1.89</v>
      </c>
      <c r="O189">
        <v>81.98</v>
      </c>
      <c r="P189">
        <v>59.16</v>
      </c>
    </row>
    <row r="190" spans="1:16" x14ac:dyDescent="0.25">
      <c r="A190" t="s">
        <v>155</v>
      </c>
      <c r="B190" t="s">
        <v>111</v>
      </c>
      <c r="C190">
        <v>1540000</v>
      </c>
      <c r="D190" t="s">
        <v>221</v>
      </c>
      <c r="E190">
        <v>2021</v>
      </c>
      <c r="F190">
        <v>2343</v>
      </c>
      <c r="G190">
        <v>29</v>
      </c>
      <c r="H190">
        <v>51470</v>
      </c>
      <c r="I190">
        <v>2503</v>
      </c>
      <c r="J190">
        <v>4117</v>
      </c>
      <c r="K190">
        <v>0</v>
      </c>
      <c r="L190">
        <v>11.57</v>
      </c>
      <c r="M190">
        <v>97.91</v>
      </c>
      <c r="N190">
        <v>1.89</v>
      </c>
      <c r="O190">
        <v>81.98</v>
      </c>
      <c r="P190">
        <v>59.16</v>
      </c>
    </row>
    <row r="191" spans="1:16" x14ac:dyDescent="0.25">
      <c r="A191" t="s">
        <v>155</v>
      </c>
      <c r="B191" t="s">
        <v>111</v>
      </c>
      <c r="C191">
        <v>1540000</v>
      </c>
      <c r="D191" t="s">
        <v>222</v>
      </c>
      <c r="E191">
        <v>2021</v>
      </c>
      <c r="F191">
        <v>1577</v>
      </c>
      <c r="G191">
        <v>27</v>
      </c>
      <c r="H191">
        <v>42691</v>
      </c>
      <c r="I191">
        <v>1694</v>
      </c>
      <c r="J191">
        <v>14605</v>
      </c>
      <c r="K191">
        <v>2072</v>
      </c>
      <c r="L191">
        <v>11.57</v>
      </c>
      <c r="M191">
        <v>97.91</v>
      </c>
      <c r="N191">
        <v>1.89</v>
      </c>
      <c r="O191">
        <v>81.98</v>
      </c>
      <c r="P191">
        <v>59.16</v>
      </c>
    </row>
    <row r="192" spans="1:16" x14ac:dyDescent="0.25">
      <c r="A192" t="s">
        <v>155</v>
      </c>
      <c r="B192" t="s">
        <v>111</v>
      </c>
      <c r="C192">
        <v>1540000</v>
      </c>
      <c r="D192" t="s">
        <v>211</v>
      </c>
      <c r="E192">
        <v>2021</v>
      </c>
      <c r="F192">
        <v>3053</v>
      </c>
      <c r="G192">
        <v>35</v>
      </c>
      <c r="H192">
        <v>51285</v>
      </c>
      <c r="I192">
        <v>2068</v>
      </c>
      <c r="J192">
        <v>78598</v>
      </c>
      <c r="K192">
        <v>16358</v>
      </c>
      <c r="L192">
        <v>11.57</v>
      </c>
      <c r="M192">
        <v>97.91</v>
      </c>
      <c r="N192">
        <v>1.89</v>
      </c>
      <c r="O192">
        <v>81.98</v>
      </c>
      <c r="P192">
        <v>59.16</v>
      </c>
    </row>
    <row r="193" spans="1:16" x14ac:dyDescent="0.25">
      <c r="A193" t="s">
        <v>155</v>
      </c>
      <c r="B193" t="s">
        <v>111</v>
      </c>
      <c r="C193">
        <v>1540000</v>
      </c>
      <c r="D193" t="s">
        <v>212</v>
      </c>
      <c r="E193">
        <v>2021</v>
      </c>
      <c r="F193">
        <v>33013</v>
      </c>
      <c r="G193">
        <v>338</v>
      </c>
      <c r="H193">
        <v>108164</v>
      </c>
      <c r="I193">
        <v>11286</v>
      </c>
      <c r="J193">
        <v>179805</v>
      </c>
      <c r="K193">
        <v>54163</v>
      </c>
      <c r="L193">
        <v>11.57</v>
      </c>
      <c r="M193">
        <v>97.91</v>
      </c>
      <c r="N193">
        <v>1.89</v>
      </c>
      <c r="O193">
        <v>81.98</v>
      </c>
      <c r="P193">
        <v>59.16</v>
      </c>
    </row>
    <row r="194" spans="1:16" x14ac:dyDescent="0.25">
      <c r="A194" t="s">
        <v>155</v>
      </c>
      <c r="B194" t="s">
        <v>111</v>
      </c>
      <c r="C194">
        <v>1540000</v>
      </c>
      <c r="D194" t="s">
        <v>213</v>
      </c>
      <c r="E194">
        <v>2021</v>
      </c>
      <c r="F194">
        <v>64614</v>
      </c>
      <c r="G194">
        <v>1481</v>
      </c>
      <c r="H194">
        <v>170121</v>
      </c>
      <c r="I194">
        <v>73315</v>
      </c>
      <c r="J194">
        <v>156709</v>
      </c>
      <c r="K194">
        <v>22507</v>
      </c>
      <c r="L194">
        <v>11.57</v>
      </c>
      <c r="M194">
        <v>97.91</v>
      </c>
      <c r="N194">
        <v>1.89</v>
      </c>
      <c r="O194">
        <v>81.98</v>
      </c>
      <c r="P194">
        <v>59.16</v>
      </c>
    </row>
    <row r="195" spans="1:16" x14ac:dyDescent="0.25">
      <c r="A195" t="s">
        <v>155</v>
      </c>
      <c r="B195" t="s">
        <v>111</v>
      </c>
      <c r="C195">
        <v>1540000</v>
      </c>
      <c r="D195" t="s">
        <v>214</v>
      </c>
      <c r="E195">
        <v>2021</v>
      </c>
      <c r="F195">
        <v>11023</v>
      </c>
      <c r="G195">
        <v>405</v>
      </c>
      <c r="H195">
        <v>99323</v>
      </c>
      <c r="I195">
        <v>21107</v>
      </c>
      <c r="J195">
        <v>383780</v>
      </c>
      <c r="K195">
        <v>21466</v>
      </c>
      <c r="L195">
        <v>11.57</v>
      </c>
      <c r="M195">
        <v>97.91</v>
      </c>
      <c r="N195">
        <v>1.89</v>
      </c>
      <c r="O195">
        <v>81.98</v>
      </c>
      <c r="P195">
        <v>59.16</v>
      </c>
    </row>
    <row r="196" spans="1:16" x14ac:dyDescent="0.25">
      <c r="A196" t="s">
        <v>155</v>
      </c>
      <c r="B196" t="s">
        <v>111</v>
      </c>
      <c r="C196">
        <v>1540000</v>
      </c>
      <c r="D196" t="s">
        <v>215</v>
      </c>
      <c r="E196">
        <v>2021</v>
      </c>
      <c r="F196">
        <v>4457</v>
      </c>
      <c r="G196">
        <v>93</v>
      </c>
      <c r="H196">
        <v>133924</v>
      </c>
      <c r="I196">
        <v>5580</v>
      </c>
      <c r="J196">
        <v>240409</v>
      </c>
      <c r="K196">
        <v>156036</v>
      </c>
      <c r="L196">
        <v>11.57</v>
      </c>
      <c r="M196">
        <v>97.91</v>
      </c>
      <c r="N196">
        <v>1.89</v>
      </c>
      <c r="O196">
        <v>81.98</v>
      </c>
      <c r="P196">
        <v>59.16</v>
      </c>
    </row>
    <row r="197" spans="1:16" x14ac:dyDescent="0.25">
      <c r="A197" t="s">
        <v>155</v>
      </c>
      <c r="B197" t="s">
        <v>111</v>
      </c>
      <c r="C197">
        <v>1540000</v>
      </c>
      <c r="D197" t="s">
        <v>216</v>
      </c>
      <c r="E197">
        <v>2021</v>
      </c>
      <c r="F197">
        <v>2809</v>
      </c>
      <c r="G197">
        <v>54</v>
      </c>
      <c r="H197">
        <v>152633</v>
      </c>
      <c r="I197">
        <v>2936</v>
      </c>
      <c r="J197">
        <v>108184</v>
      </c>
      <c r="K197">
        <v>147757</v>
      </c>
      <c r="L197">
        <v>11.57</v>
      </c>
      <c r="M197">
        <v>97.91</v>
      </c>
      <c r="N197">
        <v>1.89</v>
      </c>
      <c r="O197">
        <v>81.98</v>
      </c>
      <c r="P197">
        <v>59.16</v>
      </c>
    </row>
    <row r="198" spans="1:16" x14ac:dyDescent="0.25">
      <c r="A198" t="s">
        <v>155</v>
      </c>
      <c r="B198" t="s">
        <v>111</v>
      </c>
      <c r="C198">
        <v>1540000</v>
      </c>
      <c r="D198" t="s">
        <v>217</v>
      </c>
      <c r="E198">
        <v>2021</v>
      </c>
      <c r="F198">
        <v>2476</v>
      </c>
      <c r="G198">
        <v>113</v>
      </c>
      <c r="H198">
        <v>144672</v>
      </c>
      <c r="I198">
        <v>2384</v>
      </c>
      <c r="J198">
        <v>59575</v>
      </c>
      <c r="K198">
        <v>278541</v>
      </c>
      <c r="L198">
        <v>11.57</v>
      </c>
      <c r="M198">
        <v>97.91</v>
      </c>
      <c r="N198">
        <v>1.89</v>
      </c>
      <c r="O198">
        <v>81.98</v>
      </c>
      <c r="P198">
        <v>59.16</v>
      </c>
    </row>
    <row r="199" spans="1:16" x14ac:dyDescent="0.25">
      <c r="A199" t="s">
        <v>155</v>
      </c>
      <c r="B199" t="s">
        <v>111</v>
      </c>
      <c r="C199">
        <v>1540000</v>
      </c>
      <c r="D199" t="s">
        <v>218</v>
      </c>
      <c r="E199">
        <v>2021</v>
      </c>
      <c r="F199">
        <v>1677</v>
      </c>
      <c r="G199">
        <v>50</v>
      </c>
      <c r="H199">
        <v>114910</v>
      </c>
      <c r="I199">
        <v>2131</v>
      </c>
      <c r="J199">
        <v>36786</v>
      </c>
      <c r="K199">
        <v>212214</v>
      </c>
      <c r="L199">
        <v>11.57</v>
      </c>
      <c r="M199">
        <v>97.91</v>
      </c>
      <c r="N199">
        <v>1.89</v>
      </c>
      <c r="O199">
        <v>81.98</v>
      </c>
      <c r="P199">
        <v>59.16</v>
      </c>
    </row>
    <row r="200" spans="1:16" x14ac:dyDescent="0.25">
      <c r="A200" t="s">
        <v>156</v>
      </c>
      <c r="B200" t="s">
        <v>112</v>
      </c>
      <c r="C200">
        <v>67936000</v>
      </c>
      <c r="D200" t="s">
        <v>211</v>
      </c>
      <c r="E200">
        <v>2020</v>
      </c>
      <c r="F200">
        <v>74</v>
      </c>
      <c r="G200">
        <v>6</v>
      </c>
      <c r="H200">
        <v>0</v>
      </c>
      <c r="I200">
        <v>5</v>
      </c>
      <c r="J200">
        <v>0</v>
      </c>
      <c r="K200">
        <v>0</v>
      </c>
      <c r="L200">
        <v>1.22</v>
      </c>
      <c r="M200">
        <v>98.75</v>
      </c>
      <c r="N200">
        <v>1.22</v>
      </c>
      <c r="O200">
        <v>65.849999999999994</v>
      </c>
      <c r="P200">
        <v>38.229999999999997</v>
      </c>
    </row>
    <row r="201" spans="1:16" x14ac:dyDescent="0.25">
      <c r="A201" t="s">
        <v>156</v>
      </c>
      <c r="B201" t="s">
        <v>112</v>
      </c>
      <c r="C201">
        <v>67936000</v>
      </c>
      <c r="D201" t="s">
        <v>212</v>
      </c>
      <c r="E201">
        <v>2020</v>
      </c>
      <c r="F201">
        <v>4321</v>
      </c>
      <c r="G201">
        <v>208</v>
      </c>
      <c r="H201">
        <v>64007</v>
      </c>
      <c r="I201">
        <v>608</v>
      </c>
      <c r="J201">
        <v>0</v>
      </c>
      <c r="K201">
        <v>0</v>
      </c>
      <c r="L201">
        <v>1.22</v>
      </c>
      <c r="M201">
        <v>98.75</v>
      </c>
      <c r="N201">
        <v>1.22</v>
      </c>
      <c r="O201">
        <v>65.849999999999994</v>
      </c>
      <c r="P201">
        <v>38.229999999999997</v>
      </c>
    </row>
    <row r="202" spans="1:16" x14ac:dyDescent="0.25">
      <c r="A202" t="s">
        <v>156</v>
      </c>
      <c r="B202" t="s">
        <v>112</v>
      </c>
      <c r="C202">
        <v>67936000</v>
      </c>
      <c r="D202" t="s">
        <v>213</v>
      </c>
      <c r="E202">
        <v>2020</v>
      </c>
      <c r="F202">
        <v>12399</v>
      </c>
      <c r="G202">
        <v>824</v>
      </c>
      <c r="H202">
        <v>147923</v>
      </c>
      <c r="I202">
        <v>9306</v>
      </c>
      <c r="J202">
        <v>0</v>
      </c>
      <c r="K202">
        <v>0</v>
      </c>
      <c r="L202">
        <v>1.22</v>
      </c>
      <c r="M202">
        <v>98.75</v>
      </c>
      <c r="N202">
        <v>1.22</v>
      </c>
      <c r="O202">
        <v>65.849999999999994</v>
      </c>
      <c r="P202">
        <v>38.229999999999997</v>
      </c>
    </row>
    <row r="203" spans="1:16" x14ac:dyDescent="0.25">
      <c r="A203" t="s">
        <v>156</v>
      </c>
      <c r="B203" t="s">
        <v>112</v>
      </c>
      <c r="C203">
        <v>67936000</v>
      </c>
      <c r="D203" t="s">
        <v>214</v>
      </c>
      <c r="E203">
        <v>2020</v>
      </c>
      <c r="F203">
        <v>15849</v>
      </c>
      <c r="G203">
        <v>810</v>
      </c>
      <c r="H203">
        <v>161683</v>
      </c>
      <c r="I203">
        <v>13751</v>
      </c>
      <c r="J203">
        <v>0</v>
      </c>
      <c r="K203">
        <v>0</v>
      </c>
      <c r="L203">
        <v>1.22</v>
      </c>
      <c r="M203">
        <v>98.75</v>
      </c>
      <c r="N203">
        <v>1.22</v>
      </c>
      <c r="O203">
        <v>65.849999999999994</v>
      </c>
      <c r="P203">
        <v>38.229999999999997</v>
      </c>
    </row>
    <row r="204" spans="1:16" x14ac:dyDescent="0.25">
      <c r="A204" t="s">
        <v>156</v>
      </c>
      <c r="B204" t="s">
        <v>112</v>
      </c>
      <c r="C204">
        <v>67936000</v>
      </c>
      <c r="D204" t="s">
        <v>215</v>
      </c>
      <c r="E204">
        <v>2020</v>
      </c>
      <c r="F204">
        <v>28795</v>
      </c>
      <c r="G204">
        <v>593</v>
      </c>
      <c r="H204">
        <v>391164</v>
      </c>
      <c r="I204">
        <v>21237</v>
      </c>
      <c r="J204">
        <v>0</v>
      </c>
      <c r="K204">
        <v>0</v>
      </c>
      <c r="L204">
        <v>1.22</v>
      </c>
      <c r="M204">
        <v>98.75</v>
      </c>
      <c r="N204">
        <v>1.22</v>
      </c>
      <c r="O204">
        <v>65.849999999999994</v>
      </c>
      <c r="P204">
        <v>38.229999999999997</v>
      </c>
    </row>
    <row r="205" spans="1:16" x14ac:dyDescent="0.25">
      <c r="A205" t="s">
        <v>156</v>
      </c>
      <c r="B205" t="s">
        <v>112</v>
      </c>
      <c r="C205">
        <v>67936000</v>
      </c>
      <c r="D205" t="s">
        <v>216</v>
      </c>
      <c r="E205">
        <v>2020</v>
      </c>
      <c r="F205">
        <v>34997</v>
      </c>
      <c r="G205">
        <v>581</v>
      </c>
      <c r="H205">
        <v>1567059</v>
      </c>
      <c r="I205">
        <v>32975</v>
      </c>
      <c r="J205">
        <v>0</v>
      </c>
      <c r="K205">
        <v>0</v>
      </c>
      <c r="L205">
        <v>1.22</v>
      </c>
      <c r="M205">
        <v>98.75</v>
      </c>
      <c r="N205">
        <v>1.22</v>
      </c>
      <c r="O205">
        <v>65.849999999999994</v>
      </c>
      <c r="P205">
        <v>38.229999999999997</v>
      </c>
    </row>
    <row r="206" spans="1:16" x14ac:dyDescent="0.25">
      <c r="A206" t="s">
        <v>156</v>
      </c>
      <c r="B206" t="s">
        <v>112</v>
      </c>
      <c r="C206">
        <v>67936000</v>
      </c>
      <c r="D206" t="s">
        <v>217</v>
      </c>
      <c r="E206">
        <v>2020</v>
      </c>
      <c r="F206">
        <v>40959</v>
      </c>
      <c r="G206">
        <v>431</v>
      </c>
      <c r="H206">
        <v>2086192</v>
      </c>
      <c r="I206">
        <v>39449</v>
      </c>
      <c r="J206">
        <v>0</v>
      </c>
      <c r="K206">
        <v>0</v>
      </c>
      <c r="L206">
        <v>1.22</v>
      </c>
      <c r="M206">
        <v>98.75</v>
      </c>
      <c r="N206">
        <v>1.22</v>
      </c>
      <c r="O206">
        <v>65.849999999999994</v>
      </c>
      <c r="P206">
        <v>38.229999999999997</v>
      </c>
    </row>
    <row r="207" spans="1:16" x14ac:dyDescent="0.25">
      <c r="A207" t="s">
        <v>156</v>
      </c>
      <c r="B207" t="s">
        <v>112</v>
      </c>
      <c r="C207">
        <v>67936000</v>
      </c>
      <c r="D207" t="s">
        <v>218</v>
      </c>
      <c r="E207">
        <v>2020</v>
      </c>
      <c r="F207">
        <v>35550</v>
      </c>
      <c r="G207">
        <v>266</v>
      </c>
      <c r="H207">
        <v>1635819</v>
      </c>
      <c r="I207">
        <v>38888</v>
      </c>
      <c r="J207">
        <v>0</v>
      </c>
      <c r="K207">
        <v>0</v>
      </c>
      <c r="L207">
        <v>1.22</v>
      </c>
      <c r="M207">
        <v>98.75</v>
      </c>
      <c r="N207">
        <v>1.22</v>
      </c>
      <c r="O207">
        <v>65.849999999999994</v>
      </c>
      <c r="P207">
        <v>38.229999999999997</v>
      </c>
    </row>
    <row r="208" spans="1:16" x14ac:dyDescent="0.25">
      <c r="A208" t="s">
        <v>156</v>
      </c>
      <c r="B208" t="s">
        <v>112</v>
      </c>
      <c r="C208">
        <v>67936000</v>
      </c>
      <c r="D208" t="s">
        <v>219</v>
      </c>
      <c r="E208">
        <v>2020</v>
      </c>
      <c r="F208">
        <v>36836</v>
      </c>
      <c r="G208">
        <v>270</v>
      </c>
      <c r="H208">
        <v>1771768</v>
      </c>
      <c r="I208">
        <v>34702</v>
      </c>
      <c r="J208">
        <v>0</v>
      </c>
      <c r="K208">
        <v>0</v>
      </c>
      <c r="L208">
        <v>1.22</v>
      </c>
      <c r="M208">
        <v>98.75</v>
      </c>
      <c r="N208">
        <v>1.22</v>
      </c>
      <c r="O208">
        <v>65.849999999999994</v>
      </c>
      <c r="P208">
        <v>38.229999999999997</v>
      </c>
    </row>
    <row r="209" spans="1:16" x14ac:dyDescent="0.25">
      <c r="A209" t="s">
        <v>156</v>
      </c>
      <c r="B209" t="s">
        <v>112</v>
      </c>
      <c r="C209">
        <v>67936000</v>
      </c>
      <c r="D209" t="s">
        <v>220</v>
      </c>
      <c r="E209">
        <v>2020</v>
      </c>
      <c r="F209">
        <v>35258</v>
      </c>
      <c r="G209">
        <v>317</v>
      </c>
      <c r="H209">
        <v>1827165</v>
      </c>
      <c r="I209">
        <v>40072</v>
      </c>
      <c r="J209">
        <v>0</v>
      </c>
      <c r="K209">
        <v>0</v>
      </c>
      <c r="L209">
        <v>1.22</v>
      </c>
      <c r="M209">
        <v>98.75</v>
      </c>
      <c r="N209">
        <v>1.22</v>
      </c>
      <c r="O209">
        <v>65.849999999999994</v>
      </c>
      <c r="P209">
        <v>38.229999999999997</v>
      </c>
    </row>
    <row r="210" spans="1:16" x14ac:dyDescent="0.25">
      <c r="A210" t="s">
        <v>156</v>
      </c>
      <c r="B210" t="s">
        <v>112</v>
      </c>
      <c r="C210">
        <v>67936000</v>
      </c>
      <c r="D210" t="s">
        <v>221</v>
      </c>
      <c r="E210">
        <v>2021</v>
      </c>
      <c r="F210">
        <v>16502</v>
      </c>
      <c r="G210">
        <v>81</v>
      </c>
      <c r="H210">
        <v>1160891</v>
      </c>
      <c r="I210">
        <v>22810</v>
      </c>
      <c r="J210">
        <v>247891</v>
      </c>
      <c r="K210">
        <v>0</v>
      </c>
      <c r="L210">
        <v>1.22</v>
      </c>
      <c r="M210">
        <v>98.75</v>
      </c>
      <c r="N210">
        <v>1.22</v>
      </c>
      <c r="O210">
        <v>65.849999999999994</v>
      </c>
      <c r="P210">
        <v>38.229999999999997</v>
      </c>
    </row>
    <row r="211" spans="1:16" x14ac:dyDescent="0.25">
      <c r="A211" t="s">
        <v>156</v>
      </c>
      <c r="B211" t="s">
        <v>112</v>
      </c>
      <c r="C211">
        <v>67936000</v>
      </c>
      <c r="D211" t="s">
        <v>222</v>
      </c>
      <c r="E211">
        <v>2021</v>
      </c>
      <c r="F211">
        <v>8349</v>
      </c>
      <c r="G211">
        <v>23</v>
      </c>
      <c r="H211">
        <v>926175</v>
      </c>
      <c r="I211">
        <v>9313</v>
      </c>
      <c r="J211">
        <v>585831</v>
      </c>
      <c r="K211">
        <v>167448</v>
      </c>
      <c r="L211">
        <v>1.22</v>
      </c>
      <c r="M211">
        <v>98.75</v>
      </c>
      <c r="N211">
        <v>1.22</v>
      </c>
      <c r="O211">
        <v>65.849999999999994</v>
      </c>
      <c r="P211">
        <v>38.229999999999997</v>
      </c>
    </row>
    <row r="212" spans="1:16" x14ac:dyDescent="0.25">
      <c r="A212" t="s">
        <v>156</v>
      </c>
      <c r="B212" t="s">
        <v>112</v>
      </c>
      <c r="C212">
        <v>67936000</v>
      </c>
      <c r="D212" t="s">
        <v>211</v>
      </c>
      <c r="E212">
        <v>2021</v>
      </c>
      <c r="F212">
        <v>37809</v>
      </c>
      <c r="G212">
        <v>109</v>
      </c>
      <c r="H212">
        <v>1757331</v>
      </c>
      <c r="I212">
        <v>27453</v>
      </c>
      <c r="J212">
        <v>4190690</v>
      </c>
      <c r="K212">
        <v>508314</v>
      </c>
      <c r="L212">
        <v>1.22</v>
      </c>
      <c r="M212">
        <v>98.75</v>
      </c>
      <c r="N212">
        <v>1.22</v>
      </c>
      <c r="O212">
        <v>65.849999999999994</v>
      </c>
      <c r="P212">
        <v>38.229999999999997</v>
      </c>
    </row>
    <row r="213" spans="1:16" x14ac:dyDescent="0.25">
      <c r="A213" t="s">
        <v>156</v>
      </c>
      <c r="B213" t="s">
        <v>112</v>
      </c>
      <c r="C213">
        <v>67936000</v>
      </c>
      <c r="D213" t="s">
        <v>212</v>
      </c>
      <c r="E213">
        <v>2021</v>
      </c>
      <c r="F213">
        <v>260079</v>
      </c>
      <c r="G213">
        <v>2664</v>
      </c>
      <c r="H213">
        <v>4542779</v>
      </c>
      <c r="I213">
        <v>127979</v>
      </c>
      <c r="J213">
        <v>4941486</v>
      </c>
      <c r="K213">
        <v>1816848</v>
      </c>
      <c r="L213">
        <v>1.22</v>
      </c>
      <c r="M213">
        <v>98.75</v>
      </c>
      <c r="N213">
        <v>1.22</v>
      </c>
      <c r="O213">
        <v>65.849999999999994</v>
      </c>
      <c r="P213">
        <v>38.229999999999997</v>
      </c>
    </row>
    <row r="214" spans="1:16" x14ac:dyDescent="0.25">
      <c r="A214" t="s">
        <v>156</v>
      </c>
      <c r="B214" t="s">
        <v>112</v>
      </c>
      <c r="C214">
        <v>67936000</v>
      </c>
      <c r="D214" t="s">
        <v>213</v>
      </c>
      <c r="E214">
        <v>2021</v>
      </c>
      <c r="F214">
        <v>241392</v>
      </c>
      <c r="G214">
        <v>2650</v>
      </c>
      <c r="H214">
        <v>3719258</v>
      </c>
      <c r="I214">
        <v>348443</v>
      </c>
      <c r="J214">
        <v>2992940</v>
      </c>
      <c r="K214">
        <v>1652339</v>
      </c>
      <c r="L214">
        <v>1.22</v>
      </c>
      <c r="M214">
        <v>98.75</v>
      </c>
      <c r="N214">
        <v>1.22</v>
      </c>
      <c r="O214">
        <v>65.849999999999994</v>
      </c>
      <c r="P214">
        <v>38.229999999999997</v>
      </c>
    </row>
    <row r="215" spans="1:16" x14ac:dyDescent="0.25">
      <c r="A215" t="s">
        <v>156</v>
      </c>
      <c r="B215" t="s">
        <v>112</v>
      </c>
      <c r="C215">
        <v>67936000</v>
      </c>
      <c r="D215" t="s">
        <v>214</v>
      </c>
      <c r="E215">
        <v>2021</v>
      </c>
      <c r="F215">
        <v>14354</v>
      </c>
      <c r="G215">
        <v>226</v>
      </c>
      <c r="H215">
        <v>1931086</v>
      </c>
      <c r="I215">
        <v>43460</v>
      </c>
      <c r="J215">
        <v>7112148</v>
      </c>
      <c r="K215">
        <v>1476287</v>
      </c>
      <c r="L215">
        <v>1.22</v>
      </c>
      <c r="M215">
        <v>98.75</v>
      </c>
      <c r="N215">
        <v>1.22</v>
      </c>
      <c r="O215">
        <v>65.849999999999994</v>
      </c>
      <c r="P215">
        <v>38.229999999999997</v>
      </c>
    </row>
    <row r="216" spans="1:16" x14ac:dyDescent="0.25">
      <c r="A216" t="s">
        <v>156</v>
      </c>
      <c r="B216" t="s">
        <v>112</v>
      </c>
      <c r="C216">
        <v>67936000</v>
      </c>
      <c r="D216" t="s">
        <v>215</v>
      </c>
      <c r="E216">
        <v>2021</v>
      </c>
      <c r="F216">
        <v>1354</v>
      </c>
      <c r="G216">
        <v>17</v>
      </c>
      <c r="H216">
        <v>1864591</v>
      </c>
      <c r="I216">
        <v>4098</v>
      </c>
      <c r="J216">
        <v>5379920</v>
      </c>
      <c r="K216">
        <v>2320886</v>
      </c>
      <c r="L216">
        <v>1.22</v>
      </c>
      <c r="M216">
        <v>98.75</v>
      </c>
      <c r="N216">
        <v>1.22</v>
      </c>
      <c r="O216">
        <v>65.849999999999994</v>
      </c>
      <c r="P216">
        <v>38.229999999999997</v>
      </c>
    </row>
    <row r="217" spans="1:16" x14ac:dyDescent="0.25">
      <c r="A217" t="s">
        <v>156</v>
      </c>
      <c r="B217" t="s">
        <v>112</v>
      </c>
      <c r="C217">
        <v>67936000</v>
      </c>
      <c r="D217" t="s">
        <v>216</v>
      </c>
      <c r="E217">
        <v>2021</v>
      </c>
      <c r="F217">
        <v>545</v>
      </c>
      <c r="G217">
        <v>5</v>
      </c>
      <c r="H217">
        <v>1881584</v>
      </c>
      <c r="I217">
        <v>642</v>
      </c>
      <c r="J217">
        <v>9245930</v>
      </c>
      <c r="K217">
        <v>3745492</v>
      </c>
      <c r="L217">
        <v>1.22</v>
      </c>
      <c r="M217">
        <v>98.75</v>
      </c>
      <c r="N217">
        <v>1.22</v>
      </c>
      <c r="O217">
        <v>65.849999999999994</v>
      </c>
      <c r="P217">
        <v>38.229999999999997</v>
      </c>
    </row>
    <row r="218" spans="1:16" x14ac:dyDescent="0.25">
      <c r="A218" t="s">
        <v>156</v>
      </c>
      <c r="B218" t="s">
        <v>112</v>
      </c>
      <c r="C218">
        <v>67936000</v>
      </c>
      <c r="D218" t="s">
        <v>217</v>
      </c>
      <c r="E218">
        <v>2021</v>
      </c>
      <c r="F218">
        <v>514</v>
      </c>
      <c r="G218">
        <v>1</v>
      </c>
      <c r="H218">
        <v>1896797</v>
      </c>
      <c r="I218">
        <v>505</v>
      </c>
      <c r="J218">
        <v>7325474</v>
      </c>
      <c r="K218">
        <v>7315475</v>
      </c>
      <c r="L218">
        <v>1.22</v>
      </c>
      <c r="M218">
        <v>98.75</v>
      </c>
      <c r="N218">
        <v>1.22</v>
      </c>
      <c r="O218">
        <v>65.849999999999994</v>
      </c>
      <c r="P218">
        <v>38.229999999999997</v>
      </c>
    </row>
    <row r="219" spans="1:16" x14ac:dyDescent="0.25">
      <c r="A219" t="s">
        <v>156</v>
      </c>
      <c r="B219" t="s">
        <v>112</v>
      </c>
      <c r="C219">
        <v>67936000</v>
      </c>
      <c r="D219" t="s">
        <v>218</v>
      </c>
      <c r="E219">
        <v>2021</v>
      </c>
      <c r="F219">
        <v>641</v>
      </c>
      <c r="G219">
        <v>7</v>
      </c>
      <c r="H219">
        <v>1594791</v>
      </c>
      <c r="I219">
        <v>587</v>
      </c>
      <c r="J219">
        <v>2712907</v>
      </c>
      <c r="K219">
        <v>6969298</v>
      </c>
      <c r="L219">
        <v>1.22</v>
      </c>
      <c r="M219">
        <v>98.75</v>
      </c>
      <c r="N219">
        <v>1.22</v>
      </c>
      <c r="O219">
        <v>65.849999999999994</v>
      </c>
      <c r="P219">
        <v>38.229999999999997</v>
      </c>
    </row>
    <row r="220" spans="1:16" x14ac:dyDescent="0.25">
      <c r="A220" t="s">
        <v>157</v>
      </c>
      <c r="B220" t="s">
        <v>113</v>
      </c>
      <c r="C220">
        <v>7300000</v>
      </c>
      <c r="D220" t="s">
        <v>211</v>
      </c>
      <c r="E220">
        <v>2020</v>
      </c>
      <c r="F220">
        <v>3</v>
      </c>
      <c r="G220">
        <v>1</v>
      </c>
      <c r="H220">
        <v>0</v>
      </c>
      <c r="I220">
        <v>1</v>
      </c>
      <c r="J220">
        <v>0</v>
      </c>
      <c r="K220">
        <v>0</v>
      </c>
      <c r="L220">
        <v>3.07</v>
      </c>
      <c r="M220">
        <v>97.46</v>
      </c>
      <c r="N220">
        <v>1.67</v>
      </c>
      <c r="O220">
        <v>78.27</v>
      </c>
      <c r="P220">
        <v>47.18</v>
      </c>
    </row>
    <row r="221" spans="1:16" x14ac:dyDescent="0.25">
      <c r="A221" t="s">
        <v>157</v>
      </c>
      <c r="B221" t="s">
        <v>113</v>
      </c>
      <c r="C221">
        <v>7300000</v>
      </c>
      <c r="D221" t="s">
        <v>212</v>
      </c>
      <c r="E221">
        <v>2020</v>
      </c>
      <c r="F221">
        <v>37</v>
      </c>
      <c r="G221">
        <v>1</v>
      </c>
      <c r="H221">
        <v>6133</v>
      </c>
      <c r="I221">
        <v>27</v>
      </c>
      <c r="J221">
        <v>0</v>
      </c>
      <c r="K221">
        <v>0</v>
      </c>
      <c r="L221">
        <v>3.07</v>
      </c>
      <c r="M221">
        <v>97.46</v>
      </c>
      <c r="N221">
        <v>1.67</v>
      </c>
      <c r="O221">
        <v>78.27</v>
      </c>
      <c r="P221">
        <v>47.18</v>
      </c>
    </row>
    <row r="222" spans="1:16" x14ac:dyDescent="0.25">
      <c r="A222" t="s">
        <v>157</v>
      </c>
      <c r="B222" t="s">
        <v>113</v>
      </c>
      <c r="C222">
        <v>7300000</v>
      </c>
      <c r="D222" t="s">
        <v>213</v>
      </c>
      <c r="E222">
        <v>2020</v>
      </c>
      <c r="F222">
        <v>291</v>
      </c>
      <c r="G222">
        <v>4</v>
      </c>
      <c r="H222">
        <v>31035</v>
      </c>
      <c r="I222">
        <v>88</v>
      </c>
      <c r="J222">
        <v>0</v>
      </c>
      <c r="K222">
        <v>0</v>
      </c>
      <c r="L222">
        <v>3.07</v>
      </c>
      <c r="M222">
        <v>97.46</v>
      </c>
      <c r="N222">
        <v>1.67</v>
      </c>
      <c r="O222">
        <v>78.27</v>
      </c>
      <c r="P222">
        <v>47.18</v>
      </c>
    </row>
    <row r="223" spans="1:16" x14ac:dyDescent="0.25">
      <c r="A223" t="s">
        <v>157</v>
      </c>
      <c r="B223" t="s">
        <v>113</v>
      </c>
      <c r="C223">
        <v>7300000</v>
      </c>
      <c r="D223" t="s">
        <v>214</v>
      </c>
      <c r="E223">
        <v>2020</v>
      </c>
      <c r="F223">
        <v>622</v>
      </c>
      <c r="G223">
        <v>3</v>
      </c>
      <c r="H223">
        <v>42331</v>
      </c>
      <c r="I223">
        <v>459</v>
      </c>
      <c r="J223">
        <v>0</v>
      </c>
      <c r="K223">
        <v>0</v>
      </c>
      <c r="L223">
        <v>3.07</v>
      </c>
      <c r="M223">
        <v>97.46</v>
      </c>
      <c r="N223">
        <v>1.67</v>
      </c>
      <c r="O223">
        <v>78.27</v>
      </c>
      <c r="P223">
        <v>47.18</v>
      </c>
    </row>
    <row r="224" spans="1:16" x14ac:dyDescent="0.25">
      <c r="A224" t="s">
        <v>157</v>
      </c>
      <c r="B224" t="s">
        <v>113</v>
      </c>
      <c r="C224">
        <v>7300000</v>
      </c>
      <c r="D224" t="s">
        <v>215</v>
      </c>
      <c r="E224">
        <v>2020</v>
      </c>
      <c r="F224">
        <v>1611</v>
      </c>
      <c r="G224">
        <v>4</v>
      </c>
      <c r="H224">
        <v>65655</v>
      </c>
      <c r="I224">
        <v>884</v>
      </c>
      <c r="J224">
        <v>0</v>
      </c>
      <c r="K224">
        <v>0</v>
      </c>
      <c r="L224">
        <v>3.07</v>
      </c>
      <c r="M224">
        <v>97.46</v>
      </c>
      <c r="N224">
        <v>1.67</v>
      </c>
      <c r="O224">
        <v>78.27</v>
      </c>
      <c r="P224">
        <v>47.18</v>
      </c>
    </row>
    <row r="225" spans="1:16" x14ac:dyDescent="0.25">
      <c r="A225" t="s">
        <v>157</v>
      </c>
      <c r="B225" t="s">
        <v>113</v>
      </c>
      <c r="C225">
        <v>7300000</v>
      </c>
      <c r="D225" t="s">
        <v>216</v>
      </c>
      <c r="E225">
        <v>2020</v>
      </c>
      <c r="F225">
        <v>3552</v>
      </c>
      <c r="G225">
        <v>24</v>
      </c>
      <c r="H225">
        <v>69028</v>
      </c>
      <c r="I225">
        <v>3014</v>
      </c>
      <c r="J225">
        <v>0</v>
      </c>
      <c r="K225">
        <v>0</v>
      </c>
      <c r="L225">
        <v>3.07</v>
      </c>
      <c r="M225">
        <v>97.46</v>
      </c>
      <c r="N225">
        <v>1.67</v>
      </c>
      <c r="O225">
        <v>78.27</v>
      </c>
      <c r="P225">
        <v>47.18</v>
      </c>
    </row>
    <row r="226" spans="1:16" x14ac:dyDescent="0.25">
      <c r="A226" t="s">
        <v>157</v>
      </c>
      <c r="B226" t="s">
        <v>113</v>
      </c>
      <c r="C226">
        <v>7300000</v>
      </c>
      <c r="D226" t="s">
        <v>217</v>
      </c>
      <c r="E226">
        <v>2020</v>
      </c>
      <c r="F226">
        <v>8860</v>
      </c>
      <c r="G226">
        <v>144</v>
      </c>
      <c r="H226">
        <v>81725</v>
      </c>
      <c r="I226">
        <v>6897</v>
      </c>
      <c r="J226">
        <v>0</v>
      </c>
      <c r="K226">
        <v>0</v>
      </c>
      <c r="L226">
        <v>3.07</v>
      </c>
      <c r="M226">
        <v>97.46</v>
      </c>
      <c r="N226">
        <v>1.67</v>
      </c>
      <c r="O226">
        <v>78.27</v>
      </c>
      <c r="P226">
        <v>47.18</v>
      </c>
    </row>
    <row r="227" spans="1:16" x14ac:dyDescent="0.25">
      <c r="A227" t="s">
        <v>157</v>
      </c>
      <c r="B227" t="s">
        <v>113</v>
      </c>
      <c r="C227">
        <v>7300000</v>
      </c>
      <c r="D227" t="s">
        <v>218</v>
      </c>
      <c r="E227">
        <v>2020</v>
      </c>
      <c r="F227">
        <v>7083</v>
      </c>
      <c r="G227">
        <v>131</v>
      </c>
      <c r="H227">
        <v>97595</v>
      </c>
      <c r="I227">
        <v>7468</v>
      </c>
      <c r="J227">
        <v>0</v>
      </c>
      <c r="K227">
        <v>0</v>
      </c>
      <c r="L227">
        <v>3.07</v>
      </c>
      <c r="M227">
        <v>97.46</v>
      </c>
      <c r="N227">
        <v>1.67</v>
      </c>
      <c r="O227">
        <v>78.27</v>
      </c>
      <c r="P227">
        <v>47.18</v>
      </c>
    </row>
    <row r="228" spans="1:16" x14ac:dyDescent="0.25">
      <c r="A228" t="s">
        <v>157</v>
      </c>
      <c r="B228" t="s">
        <v>113</v>
      </c>
      <c r="C228">
        <v>7300000</v>
      </c>
      <c r="D228" t="s">
        <v>219</v>
      </c>
      <c r="E228">
        <v>2020</v>
      </c>
      <c r="F228">
        <v>18459</v>
      </c>
      <c r="G228">
        <v>323</v>
      </c>
      <c r="H228">
        <v>135853</v>
      </c>
      <c r="I228">
        <v>12710</v>
      </c>
      <c r="J228">
        <v>0</v>
      </c>
      <c r="K228">
        <v>0</v>
      </c>
      <c r="L228">
        <v>3.07</v>
      </c>
      <c r="M228">
        <v>97.46</v>
      </c>
      <c r="N228">
        <v>1.67</v>
      </c>
      <c r="O228">
        <v>78.27</v>
      </c>
      <c r="P228">
        <v>47.18</v>
      </c>
    </row>
    <row r="229" spans="1:16" x14ac:dyDescent="0.25">
      <c r="A229" t="s">
        <v>157</v>
      </c>
      <c r="B229" t="s">
        <v>113</v>
      </c>
      <c r="C229">
        <v>7300000</v>
      </c>
      <c r="D229" t="s">
        <v>220</v>
      </c>
      <c r="E229">
        <v>2020</v>
      </c>
      <c r="F229">
        <v>14759</v>
      </c>
      <c r="G229">
        <v>287</v>
      </c>
      <c r="H229">
        <v>242666</v>
      </c>
      <c r="I229">
        <v>20144</v>
      </c>
      <c r="J229">
        <v>0</v>
      </c>
      <c r="K229">
        <v>0</v>
      </c>
      <c r="L229">
        <v>3.07</v>
      </c>
      <c r="M229">
        <v>97.46</v>
      </c>
      <c r="N229">
        <v>1.67</v>
      </c>
      <c r="O229">
        <v>78.27</v>
      </c>
      <c r="P229">
        <v>47.18</v>
      </c>
    </row>
    <row r="230" spans="1:16" x14ac:dyDescent="0.25">
      <c r="A230" t="s">
        <v>157</v>
      </c>
      <c r="B230" t="s">
        <v>113</v>
      </c>
      <c r="C230">
        <v>7300000</v>
      </c>
      <c r="D230" t="s">
        <v>221</v>
      </c>
      <c r="E230">
        <v>2021</v>
      </c>
      <c r="F230">
        <v>2259</v>
      </c>
      <c r="G230">
        <v>45</v>
      </c>
      <c r="H230">
        <v>159379</v>
      </c>
      <c r="I230">
        <v>4471</v>
      </c>
      <c r="J230">
        <v>27734</v>
      </c>
      <c r="K230">
        <v>0</v>
      </c>
      <c r="L230">
        <v>3.07</v>
      </c>
      <c r="M230">
        <v>97.46</v>
      </c>
      <c r="N230">
        <v>1.67</v>
      </c>
      <c r="O230">
        <v>78.27</v>
      </c>
      <c r="P230">
        <v>47.18</v>
      </c>
    </row>
    <row r="231" spans="1:16" x14ac:dyDescent="0.25">
      <c r="A231" t="s">
        <v>157</v>
      </c>
      <c r="B231" t="s">
        <v>113</v>
      </c>
      <c r="C231">
        <v>7300000</v>
      </c>
      <c r="D231" t="s">
        <v>222</v>
      </c>
      <c r="E231">
        <v>2021</v>
      </c>
      <c r="F231">
        <v>1109</v>
      </c>
      <c r="G231">
        <v>15</v>
      </c>
      <c r="H231">
        <v>163309</v>
      </c>
      <c r="I231">
        <v>1169</v>
      </c>
      <c r="J231">
        <v>73770</v>
      </c>
      <c r="K231">
        <v>20924</v>
      </c>
      <c r="L231">
        <v>3.07</v>
      </c>
      <c r="M231">
        <v>97.46</v>
      </c>
      <c r="N231">
        <v>1.67</v>
      </c>
      <c r="O231">
        <v>78.27</v>
      </c>
      <c r="P231">
        <v>47.18</v>
      </c>
    </row>
    <row r="232" spans="1:16" x14ac:dyDescent="0.25">
      <c r="A232" t="s">
        <v>157</v>
      </c>
      <c r="B232" t="s">
        <v>113</v>
      </c>
      <c r="C232">
        <v>7300000</v>
      </c>
      <c r="D232" t="s">
        <v>211</v>
      </c>
      <c r="E232">
        <v>2021</v>
      </c>
      <c r="F232">
        <v>4960</v>
      </c>
      <c r="G232">
        <v>53</v>
      </c>
      <c r="H232">
        <v>165803</v>
      </c>
      <c r="I232">
        <v>2249</v>
      </c>
      <c r="J232">
        <v>338273</v>
      </c>
      <c r="K232">
        <v>71352</v>
      </c>
      <c r="L232">
        <v>3.07</v>
      </c>
      <c r="M232">
        <v>97.46</v>
      </c>
      <c r="N232">
        <v>1.67</v>
      </c>
      <c r="O232">
        <v>78.27</v>
      </c>
      <c r="P232">
        <v>47.18</v>
      </c>
    </row>
    <row r="233" spans="1:16" x14ac:dyDescent="0.25">
      <c r="A233" t="s">
        <v>157</v>
      </c>
      <c r="B233" t="s">
        <v>113</v>
      </c>
      <c r="C233">
        <v>7300000</v>
      </c>
      <c r="D233" t="s">
        <v>212</v>
      </c>
      <c r="E233">
        <v>2021</v>
      </c>
      <c r="F233">
        <v>35682</v>
      </c>
      <c r="G233">
        <v>449</v>
      </c>
      <c r="H233">
        <v>249056</v>
      </c>
      <c r="I233">
        <v>19729</v>
      </c>
      <c r="J233">
        <v>1101494</v>
      </c>
      <c r="K233">
        <v>159855</v>
      </c>
      <c r="L233">
        <v>3.07</v>
      </c>
      <c r="M233">
        <v>97.46</v>
      </c>
      <c r="N233">
        <v>1.67</v>
      </c>
      <c r="O233">
        <v>78.27</v>
      </c>
      <c r="P233">
        <v>47.18</v>
      </c>
    </row>
    <row r="234" spans="1:16" x14ac:dyDescent="0.25">
      <c r="A234" t="s">
        <v>157</v>
      </c>
      <c r="B234" t="s">
        <v>113</v>
      </c>
      <c r="C234">
        <v>7300000</v>
      </c>
      <c r="D234" t="s">
        <v>213</v>
      </c>
      <c r="E234">
        <v>2021</v>
      </c>
      <c r="F234">
        <v>91043</v>
      </c>
      <c r="G234">
        <v>1643</v>
      </c>
      <c r="H234">
        <v>412643</v>
      </c>
      <c r="I234">
        <v>94250</v>
      </c>
      <c r="J234">
        <v>481235</v>
      </c>
      <c r="K234">
        <v>181490</v>
      </c>
      <c r="L234">
        <v>3.07</v>
      </c>
      <c r="M234">
        <v>97.46</v>
      </c>
      <c r="N234">
        <v>1.67</v>
      </c>
      <c r="O234">
        <v>78.27</v>
      </c>
      <c r="P234">
        <v>47.18</v>
      </c>
    </row>
    <row r="235" spans="1:16" x14ac:dyDescent="0.25">
      <c r="A235" t="s">
        <v>157</v>
      </c>
      <c r="B235" t="s">
        <v>113</v>
      </c>
      <c r="C235">
        <v>7300000</v>
      </c>
      <c r="D235" t="s">
        <v>214</v>
      </c>
      <c r="E235">
        <v>2021</v>
      </c>
      <c r="F235">
        <v>11793</v>
      </c>
      <c r="G235">
        <v>336</v>
      </c>
      <c r="H235">
        <v>515943</v>
      </c>
      <c r="I235">
        <v>23446</v>
      </c>
      <c r="J235">
        <v>1328995</v>
      </c>
      <c r="K235">
        <v>81165</v>
      </c>
      <c r="L235">
        <v>3.07</v>
      </c>
      <c r="M235">
        <v>97.46</v>
      </c>
      <c r="N235">
        <v>1.67</v>
      </c>
      <c r="O235">
        <v>78.27</v>
      </c>
      <c r="P235">
        <v>47.18</v>
      </c>
    </row>
    <row r="236" spans="1:16" x14ac:dyDescent="0.25">
      <c r="A236" t="s">
        <v>157</v>
      </c>
      <c r="B236" t="s">
        <v>113</v>
      </c>
      <c r="C236">
        <v>7300000</v>
      </c>
      <c r="D236" t="s">
        <v>215</v>
      </c>
      <c r="E236">
        <v>2021</v>
      </c>
      <c r="F236">
        <v>3904</v>
      </c>
      <c r="G236">
        <v>42</v>
      </c>
      <c r="H236">
        <v>396277</v>
      </c>
      <c r="I236">
        <v>4264</v>
      </c>
      <c r="J236">
        <v>617119</v>
      </c>
      <c r="K236">
        <v>758738</v>
      </c>
      <c r="L236">
        <v>3.07</v>
      </c>
      <c r="M236">
        <v>97.46</v>
      </c>
      <c r="N236">
        <v>1.67</v>
      </c>
      <c r="O236">
        <v>78.27</v>
      </c>
      <c r="P236">
        <v>47.18</v>
      </c>
    </row>
    <row r="237" spans="1:16" x14ac:dyDescent="0.25">
      <c r="A237" t="s">
        <v>157</v>
      </c>
      <c r="B237" t="s">
        <v>113</v>
      </c>
      <c r="C237">
        <v>7300000</v>
      </c>
      <c r="D237" t="s">
        <v>216</v>
      </c>
      <c r="E237">
        <v>2021</v>
      </c>
      <c r="F237">
        <v>7521</v>
      </c>
      <c r="G237">
        <v>77</v>
      </c>
      <c r="H237">
        <v>362615</v>
      </c>
      <c r="I237">
        <v>7035</v>
      </c>
      <c r="J237">
        <v>1524318</v>
      </c>
      <c r="K237">
        <v>475594</v>
      </c>
      <c r="L237">
        <v>3.07</v>
      </c>
      <c r="M237">
        <v>97.46</v>
      </c>
      <c r="N237">
        <v>1.67</v>
      </c>
      <c r="O237">
        <v>78.27</v>
      </c>
      <c r="P237">
        <v>47.18</v>
      </c>
    </row>
    <row r="238" spans="1:16" x14ac:dyDescent="0.25">
      <c r="A238" t="s">
        <v>157</v>
      </c>
      <c r="B238" t="s">
        <v>113</v>
      </c>
      <c r="C238">
        <v>7300000</v>
      </c>
      <c r="D238" t="s">
        <v>217</v>
      </c>
      <c r="E238">
        <v>2021</v>
      </c>
      <c r="F238">
        <v>5513</v>
      </c>
      <c r="G238">
        <v>78</v>
      </c>
      <c r="H238">
        <v>273446</v>
      </c>
      <c r="I238">
        <v>5385</v>
      </c>
      <c r="J238">
        <v>168841</v>
      </c>
      <c r="K238">
        <v>981989</v>
      </c>
      <c r="L238">
        <v>3.07</v>
      </c>
      <c r="M238">
        <v>97.46</v>
      </c>
      <c r="N238">
        <v>1.67</v>
      </c>
      <c r="O238">
        <v>78.27</v>
      </c>
      <c r="P238">
        <v>47.18</v>
      </c>
    </row>
    <row r="239" spans="1:16" x14ac:dyDescent="0.25">
      <c r="A239" t="s">
        <v>157</v>
      </c>
      <c r="B239" t="s">
        <v>113</v>
      </c>
      <c r="C239">
        <v>7300000</v>
      </c>
      <c r="D239" t="s">
        <v>218</v>
      </c>
      <c r="E239">
        <v>2021</v>
      </c>
      <c r="F239">
        <v>5045</v>
      </c>
      <c r="G239">
        <v>78</v>
      </c>
      <c r="H239">
        <v>214519</v>
      </c>
      <c r="I239">
        <v>4720</v>
      </c>
      <c r="J239">
        <v>51916</v>
      </c>
      <c r="K239">
        <v>712716</v>
      </c>
      <c r="L239">
        <v>3.07</v>
      </c>
      <c r="M239">
        <v>97.46</v>
      </c>
      <c r="N239">
        <v>1.67</v>
      </c>
      <c r="O239">
        <v>78.27</v>
      </c>
      <c r="P239">
        <v>47.18</v>
      </c>
    </row>
    <row r="240" spans="1:16" x14ac:dyDescent="0.25">
      <c r="A240" t="s">
        <v>158</v>
      </c>
      <c r="B240" t="s">
        <v>114</v>
      </c>
      <c r="C240">
        <v>28672000</v>
      </c>
      <c r="D240" t="s">
        <v>211</v>
      </c>
      <c r="E240">
        <v>2020</v>
      </c>
      <c r="F240">
        <v>43</v>
      </c>
      <c r="G240">
        <v>0</v>
      </c>
      <c r="H240">
        <v>0</v>
      </c>
      <c r="I240">
        <v>24</v>
      </c>
      <c r="J240">
        <v>0</v>
      </c>
      <c r="K240">
        <v>0</v>
      </c>
      <c r="L240">
        <v>2.69</v>
      </c>
      <c r="M240">
        <v>98.68</v>
      </c>
      <c r="N240">
        <v>1.3</v>
      </c>
      <c r="O240">
        <v>61.99</v>
      </c>
      <c r="P240">
        <v>28.3</v>
      </c>
    </row>
    <row r="241" spans="1:16" x14ac:dyDescent="0.25">
      <c r="A241" t="s">
        <v>158</v>
      </c>
      <c r="B241" t="s">
        <v>114</v>
      </c>
      <c r="C241">
        <v>28672000</v>
      </c>
      <c r="D241" t="s">
        <v>212</v>
      </c>
      <c r="E241">
        <v>2020</v>
      </c>
      <c r="F241">
        <v>296</v>
      </c>
      <c r="G241">
        <v>4</v>
      </c>
      <c r="H241">
        <v>28202</v>
      </c>
      <c r="I241">
        <v>211</v>
      </c>
      <c r="J241">
        <v>0</v>
      </c>
      <c r="K241">
        <v>0</v>
      </c>
      <c r="L241">
        <v>2.69</v>
      </c>
      <c r="M241">
        <v>98.68</v>
      </c>
      <c r="N241">
        <v>1.3</v>
      </c>
      <c r="O241">
        <v>61.99</v>
      </c>
      <c r="P241">
        <v>28.3</v>
      </c>
    </row>
    <row r="242" spans="1:16" x14ac:dyDescent="0.25">
      <c r="A242" t="s">
        <v>158</v>
      </c>
      <c r="B242" t="s">
        <v>114</v>
      </c>
      <c r="C242">
        <v>28672000</v>
      </c>
      <c r="D242" t="s">
        <v>213</v>
      </c>
      <c r="E242">
        <v>2020</v>
      </c>
      <c r="F242">
        <v>1752</v>
      </c>
      <c r="G242">
        <v>16</v>
      </c>
      <c r="H242">
        <v>89936</v>
      </c>
      <c r="I242">
        <v>813</v>
      </c>
      <c r="J242">
        <v>0</v>
      </c>
      <c r="K242">
        <v>0</v>
      </c>
      <c r="L242">
        <v>2.69</v>
      </c>
      <c r="M242">
        <v>98.68</v>
      </c>
      <c r="N242">
        <v>1.3</v>
      </c>
      <c r="O242">
        <v>61.99</v>
      </c>
      <c r="P242">
        <v>28.3</v>
      </c>
    </row>
    <row r="243" spans="1:16" x14ac:dyDescent="0.25">
      <c r="A243" t="s">
        <v>158</v>
      </c>
      <c r="B243" t="s">
        <v>114</v>
      </c>
      <c r="C243">
        <v>28672000</v>
      </c>
      <c r="D243" t="s">
        <v>214</v>
      </c>
      <c r="E243">
        <v>2020</v>
      </c>
      <c r="F243">
        <v>12457</v>
      </c>
      <c r="G243">
        <v>216</v>
      </c>
      <c r="H243">
        <v>146065</v>
      </c>
      <c r="I243">
        <v>8924</v>
      </c>
      <c r="J243">
        <v>0</v>
      </c>
      <c r="K243">
        <v>0</v>
      </c>
      <c r="L243">
        <v>2.69</v>
      </c>
      <c r="M243">
        <v>98.68</v>
      </c>
      <c r="N243">
        <v>1.3</v>
      </c>
      <c r="O243">
        <v>61.99</v>
      </c>
      <c r="P243">
        <v>28.3</v>
      </c>
    </row>
    <row r="244" spans="1:16" x14ac:dyDescent="0.25">
      <c r="A244" t="s">
        <v>158</v>
      </c>
      <c r="B244" t="s">
        <v>114</v>
      </c>
      <c r="C244">
        <v>28672000</v>
      </c>
      <c r="D244" t="s">
        <v>215</v>
      </c>
      <c r="E244">
        <v>2020</v>
      </c>
      <c r="F244">
        <v>20417</v>
      </c>
      <c r="G244">
        <v>185</v>
      </c>
      <c r="H244">
        <v>348388</v>
      </c>
      <c r="I244">
        <v>18255</v>
      </c>
      <c r="J244">
        <v>0</v>
      </c>
      <c r="K244">
        <v>0</v>
      </c>
      <c r="L244">
        <v>2.69</v>
      </c>
      <c r="M244">
        <v>98.68</v>
      </c>
      <c r="N244">
        <v>1.3</v>
      </c>
      <c r="O244">
        <v>61.99</v>
      </c>
      <c r="P244">
        <v>28.3</v>
      </c>
    </row>
    <row r="245" spans="1:16" x14ac:dyDescent="0.25">
      <c r="A245" t="s">
        <v>158</v>
      </c>
      <c r="B245" t="s">
        <v>114</v>
      </c>
      <c r="C245">
        <v>28672000</v>
      </c>
      <c r="D245" t="s">
        <v>216</v>
      </c>
      <c r="E245">
        <v>2020</v>
      </c>
      <c r="F245">
        <v>29767</v>
      </c>
      <c r="G245">
        <v>268</v>
      </c>
      <c r="H245">
        <v>537535</v>
      </c>
      <c r="I245">
        <v>24445</v>
      </c>
      <c r="J245">
        <v>0</v>
      </c>
      <c r="K245">
        <v>0</v>
      </c>
      <c r="L245">
        <v>2.69</v>
      </c>
      <c r="M245">
        <v>98.68</v>
      </c>
      <c r="N245">
        <v>1.3</v>
      </c>
      <c r="O245">
        <v>61.99</v>
      </c>
      <c r="P245">
        <v>28.3</v>
      </c>
    </row>
    <row r="246" spans="1:16" x14ac:dyDescent="0.25">
      <c r="A246" t="s">
        <v>158</v>
      </c>
      <c r="B246" t="s">
        <v>114</v>
      </c>
      <c r="C246">
        <v>28672000</v>
      </c>
      <c r="D246" t="s">
        <v>217</v>
      </c>
      <c r="E246">
        <v>2020</v>
      </c>
      <c r="F246">
        <v>63867</v>
      </c>
      <c r="G246">
        <v>693</v>
      </c>
      <c r="H246">
        <v>770055</v>
      </c>
      <c r="I246">
        <v>60205</v>
      </c>
      <c r="J246">
        <v>0</v>
      </c>
      <c r="K246">
        <v>0</v>
      </c>
      <c r="L246">
        <v>2.69</v>
      </c>
      <c r="M246">
        <v>98.68</v>
      </c>
      <c r="N246">
        <v>1.3</v>
      </c>
      <c r="O246">
        <v>61.99</v>
      </c>
      <c r="P246">
        <v>28.3</v>
      </c>
    </row>
    <row r="247" spans="1:16" x14ac:dyDescent="0.25">
      <c r="A247" t="s">
        <v>158</v>
      </c>
      <c r="B247" t="s">
        <v>114</v>
      </c>
      <c r="C247">
        <v>28672000</v>
      </c>
      <c r="D247" t="s">
        <v>218</v>
      </c>
      <c r="E247">
        <v>2020</v>
      </c>
      <c r="F247">
        <v>38611</v>
      </c>
      <c r="G247">
        <v>407</v>
      </c>
      <c r="H247">
        <v>740375</v>
      </c>
      <c r="I247">
        <v>40353</v>
      </c>
      <c r="J247">
        <v>0</v>
      </c>
      <c r="K247">
        <v>0</v>
      </c>
      <c r="L247">
        <v>2.69</v>
      </c>
      <c r="M247">
        <v>98.68</v>
      </c>
      <c r="N247">
        <v>1.3</v>
      </c>
      <c r="O247">
        <v>61.99</v>
      </c>
      <c r="P247">
        <v>28.3</v>
      </c>
    </row>
    <row r="248" spans="1:16" x14ac:dyDescent="0.25">
      <c r="A248" t="s">
        <v>158</v>
      </c>
      <c r="B248" t="s">
        <v>114</v>
      </c>
      <c r="C248">
        <v>28672000</v>
      </c>
      <c r="D248" t="s">
        <v>219</v>
      </c>
      <c r="E248">
        <v>2020</v>
      </c>
      <c r="F248">
        <v>66916</v>
      </c>
      <c r="G248">
        <v>639</v>
      </c>
      <c r="H248">
        <v>910985</v>
      </c>
      <c r="I248">
        <v>60106</v>
      </c>
      <c r="J248">
        <v>0</v>
      </c>
      <c r="K248">
        <v>0</v>
      </c>
      <c r="L248">
        <v>2.69</v>
      </c>
      <c r="M248">
        <v>98.68</v>
      </c>
      <c r="N248">
        <v>1.3</v>
      </c>
      <c r="O248">
        <v>61.99</v>
      </c>
      <c r="P248">
        <v>28.3</v>
      </c>
    </row>
    <row r="249" spans="1:16" x14ac:dyDescent="0.25">
      <c r="A249" t="s">
        <v>158</v>
      </c>
      <c r="B249" t="s">
        <v>114</v>
      </c>
      <c r="C249">
        <v>28672000</v>
      </c>
      <c r="D249" t="s">
        <v>220</v>
      </c>
      <c r="E249">
        <v>2020</v>
      </c>
      <c r="F249">
        <v>28199</v>
      </c>
      <c r="G249">
        <v>477</v>
      </c>
      <c r="H249">
        <v>982615</v>
      </c>
      <c r="I249">
        <v>42517</v>
      </c>
      <c r="J249">
        <v>0</v>
      </c>
      <c r="K249">
        <v>0</v>
      </c>
      <c r="L249">
        <v>2.69</v>
      </c>
      <c r="M249">
        <v>98.68</v>
      </c>
      <c r="N249">
        <v>1.3</v>
      </c>
      <c r="O249">
        <v>61.99</v>
      </c>
      <c r="P249">
        <v>28.3</v>
      </c>
    </row>
    <row r="250" spans="1:16" x14ac:dyDescent="0.25">
      <c r="A250" t="s">
        <v>158</v>
      </c>
      <c r="B250" t="s">
        <v>114</v>
      </c>
      <c r="C250">
        <v>28672000</v>
      </c>
      <c r="D250" t="s">
        <v>221</v>
      </c>
      <c r="E250">
        <v>2021</v>
      </c>
      <c r="F250">
        <v>5572</v>
      </c>
      <c r="G250">
        <v>113</v>
      </c>
      <c r="H250">
        <v>618174</v>
      </c>
      <c r="I250">
        <v>7911</v>
      </c>
      <c r="J250">
        <v>125977</v>
      </c>
      <c r="K250">
        <v>0</v>
      </c>
      <c r="L250">
        <v>2.69</v>
      </c>
      <c r="M250">
        <v>98.68</v>
      </c>
      <c r="N250">
        <v>1.3</v>
      </c>
      <c r="O250">
        <v>61.99</v>
      </c>
      <c r="P250">
        <v>28.3</v>
      </c>
    </row>
    <row r="251" spans="1:16" x14ac:dyDescent="0.25">
      <c r="A251" t="s">
        <v>158</v>
      </c>
      <c r="B251" t="s">
        <v>114</v>
      </c>
      <c r="C251">
        <v>28672000</v>
      </c>
      <c r="D251" t="s">
        <v>222</v>
      </c>
      <c r="E251">
        <v>2021</v>
      </c>
      <c r="F251">
        <v>2887</v>
      </c>
      <c r="G251">
        <v>30</v>
      </c>
      <c r="H251">
        <v>497654</v>
      </c>
      <c r="I251">
        <v>2697</v>
      </c>
      <c r="J251">
        <v>95864</v>
      </c>
      <c r="K251">
        <v>71983</v>
      </c>
      <c r="L251">
        <v>2.69</v>
      </c>
      <c r="M251">
        <v>98.68</v>
      </c>
      <c r="N251">
        <v>1.3</v>
      </c>
      <c r="O251">
        <v>61.99</v>
      </c>
      <c r="P251">
        <v>28.3</v>
      </c>
    </row>
    <row r="252" spans="1:16" x14ac:dyDescent="0.25">
      <c r="A252" t="s">
        <v>158</v>
      </c>
      <c r="B252" t="s">
        <v>114</v>
      </c>
      <c r="C252">
        <v>28672000</v>
      </c>
      <c r="D252" t="s">
        <v>211</v>
      </c>
      <c r="E252">
        <v>2021</v>
      </c>
      <c r="F252">
        <v>20016</v>
      </c>
      <c r="G252">
        <v>107</v>
      </c>
      <c r="H252">
        <v>586202</v>
      </c>
      <c r="I252">
        <v>11458</v>
      </c>
      <c r="J252">
        <v>1215935</v>
      </c>
      <c r="K252">
        <v>81840</v>
      </c>
      <c r="L252">
        <v>2.69</v>
      </c>
      <c r="M252">
        <v>98.68</v>
      </c>
      <c r="N252">
        <v>1.3</v>
      </c>
      <c r="O252">
        <v>61.99</v>
      </c>
      <c r="P252">
        <v>28.3</v>
      </c>
    </row>
    <row r="253" spans="1:16" x14ac:dyDescent="0.25">
      <c r="A253" t="s">
        <v>158</v>
      </c>
      <c r="B253" t="s">
        <v>114</v>
      </c>
      <c r="C253">
        <v>28672000</v>
      </c>
      <c r="D253" t="s">
        <v>212</v>
      </c>
      <c r="E253">
        <v>2021</v>
      </c>
      <c r="F253">
        <v>197178</v>
      </c>
      <c r="G253">
        <v>1061</v>
      </c>
      <c r="H253">
        <v>1138264</v>
      </c>
      <c r="I253">
        <v>108281</v>
      </c>
      <c r="J253">
        <v>1761337</v>
      </c>
      <c r="K253">
        <v>405579</v>
      </c>
      <c r="L253">
        <v>2.69</v>
      </c>
      <c r="M253">
        <v>98.68</v>
      </c>
      <c r="N253">
        <v>1.3</v>
      </c>
      <c r="O253">
        <v>61.99</v>
      </c>
      <c r="P253">
        <v>28.3</v>
      </c>
    </row>
    <row r="254" spans="1:16" x14ac:dyDescent="0.25">
      <c r="A254" t="s">
        <v>158</v>
      </c>
      <c r="B254" t="s">
        <v>114</v>
      </c>
      <c r="C254">
        <v>28672000</v>
      </c>
      <c r="D254" t="s">
        <v>213</v>
      </c>
      <c r="E254">
        <v>2021</v>
      </c>
      <c r="F254">
        <v>268657</v>
      </c>
      <c r="G254">
        <v>4087</v>
      </c>
      <c r="H254">
        <v>1655856</v>
      </c>
      <c r="I254">
        <v>343552</v>
      </c>
      <c r="J254">
        <v>1692613</v>
      </c>
      <c r="K254">
        <v>436443</v>
      </c>
      <c r="L254">
        <v>2.69</v>
      </c>
      <c r="M254">
        <v>98.68</v>
      </c>
      <c r="N254">
        <v>1.3</v>
      </c>
      <c r="O254">
        <v>61.99</v>
      </c>
      <c r="P254">
        <v>28.3</v>
      </c>
    </row>
    <row r="255" spans="1:16" x14ac:dyDescent="0.25">
      <c r="A255" t="s">
        <v>158</v>
      </c>
      <c r="B255" t="s">
        <v>114</v>
      </c>
      <c r="C255">
        <v>28672000</v>
      </c>
      <c r="D255" t="s">
        <v>214</v>
      </c>
      <c r="E255">
        <v>2021</v>
      </c>
      <c r="F255">
        <v>12004</v>
      </c>
      <c r="G255">
        <v>1128</v>
      </c>
      <c r="H255">
        <v>988861</v>
      </c>
      <c r="I255">
        <v>28019</v>
      </c>
      <c r="J255">
        <v>2542033</v>
      </c>
      <c r="K255">
        <v>427294</v>
      </c>
      <c r="L255">
        <v>2.69</v>
      </c>
      <c r="M255">
        <v>98.68</v>
      </c>
      <c r="N255">
        <v>1.3</v>
      </c>
      <c r="O255">
        <v>61.99</v>
      </c>
      <c r="P255">
        <v>28.3</v>
      </c>
    </row>
    <row r="256" spans="1:16" x14ac:dyDescent="0.25">
      <c r="A256" t="s">
        <v>158</v>
      </c>
      <c r="B256" t="s">
        <v>114</v>
      </c>
      <c r="C256">
        <v>28672000</v>
      </c>
      <c r="D256" t="s">
        <v>215</v>
      </c>
      <c r="E256">
        <v>2021</v>
      </c>
      <c r="F256">
        <v>1274</v>
      </c>
      <c r="G256">
        <v>204</v>
      </c>
      <c r="H256">
        <v>834914</v>
      </c>
      <c r="I256">
        <v>1795</v>
      </c>
      <c r="J256">
        <v>1926395</v>
      </c>
      <c r="K256">
        <v>1086567</v>
      </c>
      <c r="L256">
        <v>2.69</v>
      </c>
      <c r="M256">
        <v>98.68</v>
      </c>
      <c r="N256">
        <v>1.3</v>
      </c>
      <c r="O256">
        <v>61.99</v>
      </c>
      <c r="P256">
        <v>28.3</v>
      </c>
    </row>
    <row r="257" spans="1:16" x14ac:dyDescent="0.25">
      <c r="A257" t="s">
        <v>158</v>
      </c>
      <c r="B257" t="s">
        <v>114</v>
      </c>
      <c r="C257">
        <v>28672000</v>
      </c>
      <c r="D257" t="s">
        <v>216</v>
      </c>
      <c r="E257">
        <v>2021</v>
      </c>
      <c r="F257">
        <v>573</v>
      </c>
      <c r="G257">
        <v>42</v>
      </c>
      <c r="H257">
        <v>810819</v>
      </c>
      <c r="I257">
        <v>609</v>
      </c>
      <c r="J257">
        <v>2894209</v>
      </c>
      <c r="K257">
        <v>1614846</v>
      </c>
      <c r="L257">
        <v>2.69</v>
      </c>
      <c r="M257">
        <v>98.68</v>
      </c>
      <c r="N257">
        <v>1.3</v>
      </c>
      <c r="O257">
        <v>61.99</v>
      </c>
      <c r="P257">
        <v>28.3</v>
      </c>
    </row>
    <row r="258" spans="1:16" x14ac:dyDescent="0.25">
      <c r="A258" t="s">
        <v>158</v>
      </c>
      <c r="B258" t="s">
        <v>114</v>
      </c>
      <c r="C258">
        <v>28672000</v>
      </c>
      <c r="D258" t="s">
        <v>217</v>
      </c>
      <c r="E258">
        <v>2021</v>
      </c>
      <c r="F258">
        <v>386</v>
      </c>
      <c r="G258">
        <v>197</v>
      </c>
      <c r="H258">
        <v>738040</v>
      </c>
      <c r="I258">
        <v>551</v>
      </c>
      <c r="J258">
        <v>4352965</v>
      </c>
      <c r="K258">
        <v>2199628</v>
      </c>
      <c r="L258">
        <v>2.69</v>
      </c>
      <c r="M258">
        <v>98.68</v>
      </c>
      <c r="N258">
        <v>1.3</v>
      </c>
      <c r="O258">
        <v>61.99</v>
      </c>
      <c r="P258">
        <v>28.3</v>
      </c>
    </row>
    <row r="259" spans="1:16" x14ac:dyDescent="0.25">
      <c r="A259" t="s">
        <v>158</v>
      </c>
      <c r="B259" t="s">
        <v>114</v>
      </c>
      <c r="C259">
        <v>28672000</v>
      </c>
      <c r="D259" t="s">
        <v>218</v>
      </c>
      <c r="E259">
        <v>2021</v>
      </c>
      <c r="F259">
        <v>380</v>
      </c>
      <c r="G259">
        <v>175</v>
      </c>
      <c r="H259">
        <v>609564</v>
      </c>
      <c r="I259">
        <v>342</v>
      </c>
      <c r="J259">
        <v>1165048</v>
      </c>
      <c r="K259">
        <v>1791283</v>
      </c>
      <c r="L259">
        <v>2.69</v>
      </c>
      <c r="M259">
        <v>98.68</v>
      </c>
      <c r="N259">
        <v>1.3</v>
      </c>
      <c r="O259">
        <v>61.99</v>
      </c>
      <c r="P259">
        <v>28.3</v>
      </c>
    </row>
    <row r="260" spans="1:16" x14ac:dyDescent="0.25">
      <c r="A260" t="s">
        <v>159</v>
      </c>
      <c r="B260" t="s">
        <v>115</v>
      </c>
      <c r="C260">
        <v>37403000</v>
      </c>
      <c r="D260" t="s">
        <v>211</v>
      </c>
      <c r="E260">
        <v>2020</v>
      </c>
      <c r="F260">
        <v>1</v>
      </c>
      <c r="G260">
        <v>0</v>
      </c>
      <c r="H260">
        <v>0</v>
      </c>
      <c r="I260">
        <v>0</v>
      </c>
      <c r="J260">
        <v>0</v>
      </c>
      <c r="K260">
        <v>0</v>
      </c>
      <c r="L260">
        <v>0.93</v>
      </c>
      <c r="M260">
        <v>98.5</v>
      </c>
      <c r="N260">
        <v>1.47</v>
      </c>
      <c r="O260">
        <v>40.07</v>
      </c>
      <c r="P260">
        <v>14.93</v>
      </c>
    </row>
    <row r="261" spans="1:16" x14ac:dyDescent="0.25">
      <c r="A261" t="s">
        <v>159</v>
      </c>
      <c r="B261" t="s">
        <v>115</v>
      </c>
      <c r="C261">
        <v>37403000</v>
      </c>
      <c r="D261" t="s">
        <v>212</v>
      </c>
      <c r="E261">
        <v>2020</v>
      </c>
      <c r="F261">
        <v>109</v>
      </c>
      <c r="G261">
        <v>3</v>
      </c>
      <c r="H261">
        <v>10987</v>
      </c>
      <c r="I261">
        <v>19</v>
      </c>
      <c r="J261">
        <v>0</v>
      </c>
      <c r="K261">
        <v>0</v>
      </c>
      <c r="L261">
        <v>0.93</v>
      </c>
      <c r="M261">
        <v>98.5</v>
      </c>
      <c r="N261">
        <v>1.47</v>
      </c>
      <c r="O261">
        <v>40.07</v>
      </c>
      <c r="P261">
        <v>14.93</v>
      </c>
    </row>
    <row r="262" spans="1:16" x14ac:dyDescent="0.25">
      <c r="A262" t="s">
        <v>159</v>
      </c>
      <c r="B262" t="s">
        <v>115</v>
      </c>
      <c r="C262">
        <v>37403000</v>
      </c>
      <c r="D262" t="s">
        <v>213</v>
      </c>
      <c r="E262">
        <v>2020</v>
      </c>
      <c r="F262">
        <v>525</v>
      </c>
      <c r="G262">
        <v>2</v>
      </c>
      <c r="H262">
        <v>54899</v>
      </c>
      <c r="I262">
        <v>237</v>
      </c>
      <c r="J262">
        <v>0</v>
      </c>
      <c r="K262">
        <v>0</v>
      </c>
      <c r="L262">
        <v>0.93</v>
      </c>
      <c r="M262">
        <v>98.5</v>
      </c>
      <c r="N262">
        <v>1.47</v>
      </c>
      <c r="O262">
        <v>40.07</v>
      </c>
      <c r="P262">
        <v>14.93</v>
      </c>
    </row>
    <row r="263" spans="1:16" x14ac:dyDescent="0.25">
      <c r="A263" t="s">
        <v>159</v>
      </c>
      <c r="B263" t="s">
        <v>115</v>
      </c>
      <c r="C263">
        <v>37403000</v>
      </c>
      <c r="D263" t="s">
        <v>214</v>
      </c>
      <c r="E263">
        <v>2020</v>
      </c>
      <c r="F263">
        <v>1855</v>
      </c>
      <c r="G263">
        <v>10</v>
      </c>
      <c r="H263">
        <v>76755</v>
      </c>
      <c r="I263">
        <v>1628</v>
      </c>
      <c r="J263">
        <v>0</v>
      </c>
      <c r="K263">
        <v>0</v>
      </c>
      <c r="L263">
        <v>0.93</v>
      </c>
      <c r="M263">
        <v>98.5</v>
      </c>
      <c r="N263">
        <v>1.47</v>
      </c>
      <c r="O263">
        <v>40.07</v>
      </c>
      <c r="P263">
        <v>14.93</v>
      </c>
    </row>
    <row r="264" spans="1:16" x14ac:dyDescent="0.25">
      <c r="A264" t="s">
        <v>159</v>
      </c>
      <c r="B264" t="s">
        <v>115</v>
      </c>
      <c r="C264">
        <v>37403000</v>
      </c>
      <c r="D264" t="s">
        <v>215</v>
      </c>
      <c r="E264">
        <v>2020</v>
      </c>
      <c r="F264">
        <v>8824</v>
      </c>
      <c r="G264">
        <v>91</v>
      </c>
      <c r="H264">
        <v>151835</v>
      </c>
      <c r="I264">
        <v>2459</v>
      </c>
      <c r="J264">
        <v>0</v>
      </c>
      <c r="K264">
        <v>0</v>
      </c>
      <c r="L264">
        <v>0.93</v>
      </c>
      <c r="M264">
        <v>98.5</v>
      </c>
      <c r="N264">
        <v>1.47</v>
      </c>
      <c r="O264">
        <v>40.07</v>
      </c>
      <c r="P264">
        <v>14.93</v>
      </c>
    </row>
    <row r="265" spans="1:16" x14ac:dyDescent="0.25">
      <c r="A265" t="s">
        <v>159</v>
      </c>
      <c r="B265" t="s">
        <v>115</v>
      </c>
      <c r="C265">
        <v>37403000</v>
      </c>
      <c r="D265" t="s">
        <v>216</v>
      </c>
      <c r="E265">
        <v>2020</v>
      </c>
      <c r="F265">
        <v>30342</v>
      </c>
      <c r="G265">
        <v>311</v>
      </c>
      <c r="H265">
        <v>618789</v>
      </c>
      <c r="I265">
        <v>22800</v>
      </c>
      <c r="J265">
        <v>0</v>
      </c>
      <c r="K265">
        <v>0</v>
      </c>
      <c r="L265">
        <v>0.93</v>
      </c>
      <c r="M265">
        <v>98.5</v>
      </c>
      <c r="N265">
        <v>1.47</v>
      </c>
      <c r="O265">
        <v>40.07</v>
      </c>
      <c r="P265">
        <v>14.93</v>
      </c>
    </row>
    <row r="266" spans="1:16" x14ac:dyDescent="0.25">
      <c r="A266" t="s">
        <v>159</v>
      </c>
      <c r="B266" t="s">
        <v>115</v>
      </c>
      <c r="C266">
        <v>37403000</v>
      </c>
      <c r="D266" t="s">
        <v>217</v>
      </c>
      <c r="E266">
        <v>2020</v>
      </c>
      <c r="F266">
        <v>41995</v>
      </c>
      <c r="G266">
        <v>296</v>
      </c>
      <c r="H266">
        <v>1337174</v>
      </c>
      <c r="I266">
        <v>44199</v>
      </c>
      <c r="J266">
        <v>0</v>
      </c>
      <c r="K266">
        <v>0</v>
      </c>
      <c r="L266">
        <v>0.93</v>
      </c>
      <c r="M266">
        <v>98.5</v>
      </c>
      <c r="N266">
        <v>1.47</v>
      </c>
      <c r="O266">
        <v>40.07</v>
      </c>
      <c r="P266">
        <v>14.93</v>
      </c>
    </row>
    <row r="267" spans="1:16" x14ac:dyDescent="0.25">
      <c r="A267" t="s">
        <v>159</v>
      </c>
      <c r="B267" t="s">
        <v>115</v>
      </c>
      <c r="C267">
        <v>37403000</v>
      </c>
      <c r="D267" t="s">
        <v>218</v>
      </c>
      <c r="E267">
        <v>2020</v>
      </c>
      <c r="F267">
        <v>18110</v>
      </c>
      <c r="G267">
        <v>171</v>
      </c>
      <c r="H267">
        <v>1111955</v>
      </c>
      <c r="I267">
        <v>24233</v>
      </c>
      <c r="J267">
        <v>0</v>
      </c>
      <c r="K267">
        <v>0</v>
      </c>
      <c r="L267">
        <v>0.93</v>
      </c>
      <c r="M267">
        <v>98.5</v>
      </c>
      <c r="N267">
        <v>1.47</v>
      </c>
      <c r="O267">
        <v>40.07</v>
      </c>
      <c r="P267">
        <v>14.93</v>
      </c>
    </row>
    <row r="268" spans="1:16" x14ac:dyDescent="0.25">
      <c r="A268" t="s">
        <v>159</v>
      </c>
      <c r="B268" t="s">
        <v>115</v>
      </c>
      <c r="C268">
        <v>37403000</v>
      </c>
      <c r="D268" t="s">
        <v>219</v>
      </c>
      <c r="E268">
        <v>2020</v>
      </c>
      <c r="F268">
        <v>7390</v>
      </c>
      <c r="G268">
        <v>80</v>
      </c>
      <c r="H268">
        <v>816521</v>
      </c>
      <c r="I268">
        <v>10596</v>
      </c>
      <c r="J268">
        <v>0</v>
      </c>
      <c r="K268">
        <v>0</v>
      </c>
      <c r="L268">
        <v>0.93</v>
      </c>
      <c r="M268">
        <v>98.5</v>
      </c>
      <c r="N268">
        <v>1.47</v>
      </c>
      <c r="O268">
        <v>40.07</v>
      </c>
      <c r="P268">
        <v>14.93</v>
      </c>
    </row>
    <row r="269" spans="1:16" x14ac:dyDescent="0.25">
      <c r="A269" t="s">
        <v>159</v>
      </c>
      <c r="B269" t="s">
        <v>115</v>
      </c>
      <c r="C269">
        <v>37403000</v>
      </c>
      <c r="D269" t="s">
        <v>220</v>
      </c>
      <c r="E269">
        <v>2020</v>
      </c>
      <c r="F269">
        <v>5962</v>
      </c>
      <c r="G269">
        <v>66</v>
      </c>
      <c r="H269">
        <v>620325</v>
      </c>
      <c r="I269">
        <v>6253</v>
      </c>
      <c r="J269">
        <v>0</v>
      </c>
      <c r="K269">
        <v>0</v>
      </c>
      <c r="L269">
        <v>0.93</v>
      </c>
      <c r="M269">
        <v>98.5</v>
      </c>
      <c r="N269">
        <v>1.47</v>
      </c>
      <c r="O269">
        <v>40.07</v>
      </c>
      <c r="P269">
        <v>14.93</v>
      </c>
    </row>
    <row r="270" spans="1:16" x14ac:dyDescent="0.25">
      <c r="A270" t="s">
        <v>159</v>
      </c>
      <c r="B270" t="s">
        <v>115</v>
      </c>
      <c r="C270">
        <v>37403000</v>
      </c>
      <c r="D270" t="s">
        <v>221</v>
      </c>
      <c r="E270">
        <v>2021</v>
      </c>
      <c r="F270">
        <v>3579</v>
      </c>
      <c r="G270">
        <v>42</v>
      </c>
      <c r="H270">
        <v>417879</v>
      </c>
      <c r="I270">
        <v>4643</v>
      </c>
      <c r="J270">
        <v>40860</v>
      </c>
      <c r="K270">
        <v>0</v>
      </c>
      <c r="L270">
        <v>0.93</v>
      </c>
      <c r="M270">
        <v>98.5</v>
      </c>
      <c r="N270">
        <v>1.47</v>
      </c>
      <c r="O270">
        <v>40.07</v>
      </c>
      <c r="P270">
        <v>14.93</v>
      </c>
    </row>
    <row r="271" spans="1:16" x14ac:dyDescent="0.25">
      <c r="A271" t="s">
        <v>159</v>
      </c>
      <c r="B271" t="s">
        <v>115</v>
      </c>
      <c r="C271">
        <v>37403000</v>
      </c>
      <c r="D271" t="s">
        <v>222</v>
      </c>
      <c r="E271">
        <v>2021</v>
      </c>
      <c r="F271">
        <v>1258</v>
      </c>
      <c r="G271">
        <v>18</v>
      </c>
      <c r="H271">
        <v>311395</v>
      </c>
      <c r="I271">
        <v>1298</v>
      </c>
      <c r="J271">
        <v>243511</v>
      </c>
      <c r="K271">
        <v>23837</v>
      </c>
      <c r="L271">
        <v>0.93</v>
      </c>
      <c r="M271">
        <v>98.5</v>
      </c>
      <c r="N271">
        <v>1.47</v>
      </c>
      <c r="O271">
        <v>40.07</v>
      </c>
      <c r="P271">
        <v>14.93</v>
      </c>
    </row>
    <row r="272" spans="1:16" x14ac:dyDescent="0.25">
      <c r="A272" t="s">
        <v>159</v>
      </c>
      <c r="B272" t="s">
        <v>115</v>
      </c>
      <c r="C272">
        <v>37403000</v>
      </c>
      <c r="D272" t="s">
        <v>211</v>
      </c>
      <c r="E272">
        <v>2021</v>
      </c>
      <c r="F272">
        <v>4252</v>
      </c>
      <c r="G272">
        <v>23</v>
      </c>
      <c r="H272">
        <v>352692</v>
      </c>
      <c r="I272">
        <v>1899</v>
      </c>
      <c r="J272">
        <v>1084899</v>
      </c>
      <c r="K272">
        <v>203326</v>
      </c>
      <c r="L272">
        <v>0.93</v>
      </c>
      <c r="M272">
        <v>98.5</v>
      </c>
      <c r="N272">
        <v>1.47</v>
      </c>
      <c r="O272">
        <v>40.07</v>
      </c>
      <c r="P272">
        <v>14.93</v>
      </c>
    </row>
    <row r="273" spans="1:16" x14ac:dyDescent="0.25">
      <c r="A273" t="s">
        <v>159</v>
      </c>
      <c r="B273" t="s">
        <v>115</v>
      </c>
      <c r="C273">
        <v>37403000</v>
      </c>
      <c r="D273" t="s">
        <v>212</v>
      </c>
      <c r="E273">
        <v>2021</v>
      </c>
      <c r="F273">
        <v>109209</v>
      </c>
      <c r="G273">
        <v>1547</v>
      </c>
      <c r="H273">
        <v>1040061</v>
      </c>
      <c r="I273">
        <v>52771</v>
      </c>
      <c r="J273">
        <v>1266720</v>
      </c>
      <c r="K273">
        <v>250971</v>
      </c>
      <c r="L273">
        <v>0.93</v>
      </c>
      <c r="M273">
        <v>98.5</v>
      </c>
      <c r="N273">
        <v>1.47</v>
      </c>
      <c r="O273">
        <v>40.07</v>
      </c>
      <c r="P273">
        <v>14.93</v>
      </c>
    </row>
    <row r="274" spans="1:16" x14ac:dyDescent="0.25">
      <c r="A274" t="s">
        <v>159</v>
      </c>
      <c r="B274" t="s">
        <v>115</v>
      </c>
      <c r="C274">
        <v>37403000</v>
      </c>
      <c r="D274" t="s">
        <v>213</v>
      </c>
      <c r="E274">
        <v>2021</v>
      </c>
      <c r="F274">
        <v>104363</v>
      </c>
      <c r="G274">
        <v>2331</v>
      </c>
      <c r="H274">
        <v>1569707</v>
      </c>
      <c r="I274">
        <v>150841</v>
      </c>
      <c r="J274">
        <v>847419</v>
      </c>
      <c r="K274">
        <v>231890</v>
      </c>
      <c r="L274">
        <v>0.93</v>
      </c>
      <c r="M274">
        <v>98.5</v>
      </c>
      <c r="N274">
        <v>1.47</v>
      </c>
      <c r="O274">
        <v>40.07</v>
      </c>
      <c r="P274">
        <v>14.93</v>
      </c>
    </row>
    <row r="275" spans="1:16" x14ac:dyDescent="0.25">
      <c r="A275" t="s">
        <v>159</v>
      </c>
      <c r="B275" t="s">
        <v>115</v>
      </c>
      <c r="C275">
        <v>37403000</v>
      </c>
      <c r="D275" t="s">
        <v>214</v>
      </c>
      <c r="E275">
        <v>2021</v>
      </c>
      <c r="F275">
        <v>7836</v>
      </c>
      <c r="G275">
        <v>122</v>
      </c>
      <c r="H275">
        <v>1492697</v>
      </c>
      <c r="I275">
        <v>15707</v>
      </c>
      <c r="J275">
        <v>2306838</v>
      </c>
      <c r="K275">
        <v>354276</v>
      </c>
      <c r="L275">
        <v>0.93</v>
      </c>
      <c r="M275">
        <v>98.5</v>
      </c>
      <c r="N275">
        <v>1.47</v>
      </c>
      <c r="O275">
        <v>40.07</v>
      </c>
      <c r="P275">
        <v>14.93</v>
      </c>
    </row>
    <row r="276" spans="1:16" x14ac:dyDescent="0.25">
      <c r="A276" t="s">
        <v>159</v>
      </c>
      <c r="B276" t="s">
        <v>115</v>
      </c>
      <c r="C276">
        <v>37403000</v>
      </c>
      <c r="D276" t="s">
        <v>215</v>
      </c>
      <c r="E276">
        <v>2021</v>
      </c>
      <c r="F276">
        <v>1563</v>
      </c>
      <c r="G276">
        <v>15</v>
      </c>
      <c r="H276">
        <v>1677444</v>
      </c>
      <c r="I276">
        <v>2210</v>
      </c>
      <c r="J276">
        <v>2039740</v>
      </c>
      <c r="K276">
        <v>749773</v>
      </c>
      <c r="L276">
        <v>0.93</v>
      </c>
      <c r="M276">
        <v>98.5</v>
      </c>
      <c r="N276">
        <v>1.47</v>
      </c>
      <c r="O276">
        <v>40.07</v>
      </c>
      <c r="P276">
        <v>14.93</v>
      </c>
    </row>
    <row r="277" spans="1:16" x14ac:dyDescent="0.25">
      <c r="A277" t="s">
        <v>159</v>
      </c>
      <c r="B277" t="s">
        <v>115</v>
      </c>
      <c r="C277">
        <v>37403000</v>
      </c>
      <c r="D277" t="s">
        <v>216</v>
      </c>
      <c r="E277">
        <v>2021</v>
      </c>
      <c r="F277">
        <v>694</v>
      </c>
      <c r="G277">
        <v>4</v>
      </c>
      <c r="H277">
        <v>1692941</v>
      </c>
      <c r="I277">
        <v>812</v>
      </c>
      <c r="J277">
        <v>2505948</v>
      </c>
      <c r="K277">
        <v>800211</v>
      </c>
      <c r="L277">
        <v>0.93</v>
      </c>
      <c r="M277">
        <v>98.5</v>
      </c>
      <c r="N277">
        <v>1.47</v>
      </c>
      <c r="O277">
        <v>40.07</v>
      </c>
      <c r="P277">
        <v>14.93</v>
      </c>
    </row>
    <row r="278" spans="1:16" x14ac:dyDescent="0.25">
      <c r="A278" t="s">
        <v>159</v>
      </c>
      <c r="B278" t="s">
        <v>115</v>
      </c>
      <c r="C278">
        <v>37403000</v>
      </c>
      <c r="D278" t="s">
        <v>217</v>
      </c>
      <c r="E278">
        <v>2021</v>
      </c>
      <c r="F278">
        <v>359</v>
      </c>
      <c r="G278">
        <v>3</v>
      </c>
      <c r="H278">
        <v>1447805</v>
      </c>
      <c r="I278">
        <v>403</v>
      </c>
      <c r="J278">
        <v>3281359</v>
      </c>
      <c r="K278">
        <v>1491951</v>
      </c>
      <c r="L278">
        <v>0.93</v>
      </c>
      <c r="M278">
        <v>98.5</v>
      </c>
      <c r="N278">
        <v>1.47</v>
      </c>
      <c r="O278">
        <v>40.07</v>
      </c>
      <c r="P278">
        <v>14.93</v>
      </c>
    </row>
    <row r="279" spans="1:16" x14ac:dyDescent="0.25">
      <c r="A279" t="s">
        <v>159</v>
      </c>
      <c r="B279" t="s">
        <v>115</v>
      </c>
      <c r="C279">
        <v>37403000</v>
      </c>
      <c r="D279" t="s">
        <v>218</v>
      </c>
      <c r="E279">
        <v>2021</v>
      </c>
      <c r="F279">
        <v>538</v>
      </c>
      <c r="G279">
        <v>3</v>
      </c>
      <c r="H279">
        <v>1184017</v>
      </c>
      <c r="I279">
        <v>510</v>
      </c>
      <c r="J279">
        <v>1369352</v>
      </c>
      <c r="K279">
        <v>1479413</v>
      </c>
      <c r="L279">
        <v>0.93</v>
      </c>
      <c r="M279">
        <v>98.5</v>
      </c>
      <c r="N279">
        <v>1.47</v>
      </c>
      <c r="O279">
        <v>40.07</v>
      </c>
      <c r="P279">
        <v>14.93</v>
      </c>
    </row>
    <row r="280" spans="1:16" x14ac:dyDescent="0.25">
      <c r="A280" t="s">
        <v>160</v>
      </c>
      <c r="B280" t="s">
        <v>116</v>
      </c>
      <c r="C280">
        <v>13203000</v>
      </c>
      <c r="D280" t="s">
        <v>211</v>
      </c>
      <c r="E280">
        <v>2020</v>
      </c>
      <c r="F280">
        <v>55</v>
      </c>
      <c r="G280">
        <v>2</v>
      </c>
      <c r="H280">
        <v>0</v>
      </c>
      <c r="I280">
        <v>1</v>
      </c>
      <c r="J280">
        <v>0</v>
      </c>
      <c r="K280">
        <v>0</v>
      </c>
      <c r="L280">
        <v>2.52</v>
      </c>
      <c r="M280">
        <v>98.39</v>
      </c>
      <c r="N280">
        <v>1.33</v>
      </c>
      <c r="O280">
        <v>72.040000000000006</v>
      </c>
      <c r="P280">
        <v>39</v>
      </c>
    </row>
    <row r="281" spans="1:16" x14ac:dyDescent="0.25">
      <c r="A281" t="s">
        <v>160</v>
      </c>
      <c r="B281" t="s">
        <v>116</v>
      </c>
      <c r="C281">
        <v>13203000</v>
      </c>
      <c r="D281" t="s">
        <v>212</v>
      </c>
      <c r="E281">
        <v>2020</v>
      </c>
      <c r="F281">
        <v>559</v>
      </c>
      <c r="G281">
        <v>6</v>
      </c>
      <c r="H281">
        <v>19746</v>
      </c>
      <c r="I281">
        <v>215</v>
      </c>
      <c r="J281">
        <v>0</v>
      </c>
      <c r="K281">
        <v>0</v>
      </c>
      <c r="L281">
        <v>2.52</v>
      </c>
      <c r="M281">
        <v>98.39</v>
      </c>
      <c r="N281">
        <v>1.33</v>
      </c>
      <c r="O281">
        <v>72.040000000000006</v>
      </c>
      <c r="P281">
        <v>39</v>
      </c>
    </row>
    <row r="282" spans="1:16" x14ac:dyDescent="0.25">
      <c r="A282" t="s">
        <v>160</v>
      </c>
      <c r="B282" t="s">
        <v>116</v>
      </c>
      <c r="C282">
        <v>13203000</v>
      </c>
      <c r="D282" t="s">
        <v>213</v>
      </c>
      <c r="E282">
        <v>2020</v>
      </c>
      <c r="F282">
        <v>1832</v>
      </c>
      <c r="G282">
        <v>20</v>
      </c>
      <c r="H282">
        <v>151299</v>
      </c>
      <c r="I282">
        <v>711</v>
      </c>
      <c r="J282">
        <v>0</v>
      </c>
      <c r="K282">
        <v>0</v>
      </c>
      <c r="L282">
        <v>2.52</v>
      </c>
      <c r="M282">
        <v>98.39</v>
      </c>
      <c r="N282">
        <v>1.33</v>
      </c>
      <c r="O282">
        <v>72.040000000000006</v>
      </c>
      <c r="P282">
        <v>39</v>
      </c>
    </row>
    <row r="283" spans="1:16" x14ac:dyDescent="0.25">
      <c r="A283" t="s">
        <v>160</v>
      </c>
      <c r="B283" t="s">
        <v>116</v>
      </c>
      <c r="C283">
        <v>13203000</v>
      </c>
      <c r="D283" t="s">
        <v>214</v>
      </c>
      <c r="E283">
        <v>2020</v>
      </c>
      <c r="F283">
        <v>5051</v>
      </c>
      <c r="G283">
        <v>73</v>
      </c>
      <c r="H283">
        <v>194013</v>
      </c>
      <c r="I283">
        <v>3795</v>
      </c>
      <c r="J283">
        <v>0</v>
      </c>
      <c r="K283">
        <v>0</v>
      </c>
      <c r="L283">
        <v>2.52</v>
      </c>
      <c r="M283">
        <v>98.39</v>
      </c>
      <c r="N283">
        <v>1.33</v>
      </c>
      <c r="O283">
        <v>72.040000000000006</v>
      </c>
      <c r="P283">
        <v>39</v>
      </c>
    </row>
    <row r="284" spans="1:16" x14ac:dyDescent="0.25">
      <c r="A284" t="s">
        <v>160</v>
      </c>
      <c r="B284" t="s">
        <v>116</v>
      </c>
      <c r="C284">
        <v>13203000</v>
      </c>
      <c r="D284" t="s">
        <v>215</v>
      </c>
      <c r="E284">
        <v>2020</v>
      </c>
      <c r="F284">
        <v>12862</v>
      </c>
      <c r="G284">
        <v>276</v>
      </c>
      <c r="H284">
        <v>272457</v>
      </c>
      <c r="I284">
        <v>7495</v>
      </c>
      <c r="J284">
        <v>0</v>
      </c>
      <c r="K284">
        <v>0</v>
      </c>
      <c r="L284">
        <v>2.52</v>
      </c>
      <c r="M284">
        <v>98.39</v>
      </c>
      <c r="N284">
        <v>1.33</v>
      </c>
      <c r="O284">
        <v>72.040000000000006</v>
      </c>
      <c r="P284">
        <v>39</v>
      </c>
    </row>
    <row r="285" spans="1:16" x14ac:dyDescent="0.25">
      <c r="A285" t="s">
        <v>160</v>
      </c>
      <c r="B285" t="s">
        <v>116</v>
      </c>
      <c r="C285">
        <v>13203000</v>
      </c>
      <c r="D285" t="s">
        <v>216</v>
      </c>
      <c r="E285">
        <v>2020</v>
      </c>
      <c r="F285">
        <v>17339</v>
      </c>
      <c r="G285">
        <v>326</v>
      </c>
      <c r="H285">
        <v>328897</v>
      </c>
      <c r="I285">
        <v>16798</v>
      </c>
      <c r="J285">
        <v>0</v>
      </c>
      <c r="K285">
        <v>0</v>
      </c>
      <c r="L285">
        <v>2.52</v>
      </c>
      <c r="M285">
        <v>98.39</v>
      </c>
      <c r="N285">
        <v>1.33</v>
      </c>
      <c r="O285">
        <v>72.040000000000006</v>
      </c>
      <c r="P285">
        <v>39</v>
      </c>
    </row>
    <row r="286" spans="1:16" x14ac:dyDescent="0.25">
      <c r="A286" t="s">
        <v>160</v>
      </c>
      <c r="B286" t="s">
        <v>116</v>
      </c>
      <c r="C286">
        <v>13203000</v>
      </c>
      <c r="D286" t="s">
        <v>217</v>
      </c>
      <c r="E286">
        <v>2020</v>
      </c>
      <c r="F286">
        <v>37372</v>
      </c>
      <c r="G286">
        <v>478</v>
      </c>
      <c r="H286">
        <v>656363</v>
      </c>
      <c r="I286">
        <v>27857</v>
      </c>
      <c r="J286">
        <v>0</v>
      </c>
      <c r="K286">
        <v>0</v>
      </c>
      <c r="L286">
        <v>2.52</v>
      </c>
      <c r="M286">
        <v>98.39</v>
      </c>
      <c r="N286">
        <v>1.33</v>
      </c>
      <c r="O286">
        <v>72.040000000000006</v>
      </c>
      <c r="P286">
        <v>39</v>
      </c>
    </row>
    <row r="287" spans="1:16" x14ac:dyDescent="0.25">
      <c r="A287" t="s">
        <v>160</v>
      </c>
      <c r="B287" t="s">
        <v>116</v>
      </c>
      <c r="C287">
        <v>13203000</v>
      </c>
      <c r="D287" t="s">
        <v>218</v>
      </c>
      <c r="E287">
        <v>2020</v>
      </c>
      <c r="F287">
        <v>19715</v>
      </c>
      <c r="G287">
        <v>297</v>
      </c>
      <c r="H287">
        <v>681179</v>
      </c>
      <c r="I287">
        <v>30016</v>
      </c>
      <c r="J287">
        <v>0</v>
      </c>
      <c r="K287">
        <v>0</v>
      </c>
      <c r="L287">
        <v>2.52</v>
      </c>
      <c r="M287">
        <v>98.39</v>
      </c>
      <c r="N287">
        <v>1.33</v>
      </c>
      <c r="O287">
        <v>72.040000000000006</v>
      </c>
      <c r="P287">
        <v>39</v>
      </c>
    </row>
    <row r="288" spans="1:16" x14ac:dyDescent="0.25">
      <c r="A288" t="s">
        <v>160</v>
      </c>
      <c r="B288" t="s">
        <v>116</v>
      </c>
      <c r="C288">
        <v>13203000</v>
      </c>
      <c r="D288" t="s">
        <v>219</v>
      </c>
      <c r="E288">
        <v>2020</v>
      </c>
      <c r="F288">
        <v>15439</v>
      </c>
      <c r="G288">
        <v>216</v>
      </c>
      <c r="H288">
        <v>710923</v>
      </c>
      <c r="I288">
        <v>16677</v>
      </c>
      <c r="J288">
        <v>0</v>
      </c>
      <c r="K288">
        <v>0</v>
      </c>
      <c r="L288">
        <v>2.52</v>
      </c>
      <c r="M288">
        <v>98.39</v>
      </c>
      <c r="N288">
        <v>1.33</v>
      </c>
      <c r="O288">
        <v>72.040000000000006</v>
      </c>
      <c r="P288">
        <v>39</v>
      </c>
    </row>
    <row r="289" spans="1:16" x14ac:dyDescent="0.25">
      <c r="A289" t="s">
        <v>160</v>
      </c>
      <c r="B289" t="s">
        <v>116</v>
      </c>
      <c r="C289">
        <v>13203000</v>
      </c>
      <c r="D289" t="s">
        <v>220</v>
      </c>
      <c r="E289">
        <v>2020</v>
      </c>
      <c r="F289">
        <v>10747</v>
      </c>
      <c r="G289">
        <v>189</v>
      </c>
      <c r="H289">
        <v>807797</v>
      </c>
      <c r="I289">
        <v>12514</v>
      </c>
      <c r="J289">
        <v>0</v>
      </c>
      <c r="K289">
        <v>0</v>
      </c>
      <c r="L289">
        <v>2.52</v>
      </c>
      <c r="M289">
        <v>98.39</v>
      </c>
      <c r="N289">
        <v>1.33</v>
      </c>
      <c r="O289">
        <v>72.040000000000006</v>
      </c>
      <c r="P289">
        <v>39</v>
      </c>
    </row>
    <row r="290" spans="1:16" x14ac:dyDescent="0.25">
      <c r="A290" t="s">
        <v>160</v>
      </c>
      <c r="B290" t="s">
        <v>116</v>
      </c>
      <c r="C290">
        <v>13203000</v>
      </c>
      <c r="D290" t="s">
        <v>221</v>
      </c>
      <c r="E290">
        <v>2021</v>
      </c>
      <c r="F290">
        <v>3535</v>
      </c>
      <c r="G290">
        <v>53</v>
      </c>
      <c r="H290">
        <v>721713</v>
      </c>
      <c r="I290">
        <v>5743</v>
      </c>
      <c r="J290">
        <v>26634</v>
      </c>
      <c r="K290">
        <v>0</v>
      </c>
      <c r="L290">
        <v>2.52</v>
      </c>
      <c r="M290">
        <v>98.39</v>
      </c>
      <c r="N290">
        <v>1.33</v>
      </c>
      <c r="O290">
        <v>72.040000000000006</v>
      </c>
      <c r="P290">
        <v>39</v>
      </c>
    </row>
    <row r="291" spans="1:16" x14ac:dyDescent="0.25">
      <c r="A291" t="s">
        <v>160</v>
      </c>
      <c r="B291" t="s">
        <v>116</v>
      </c>
      <c r="C291">
        <v>13203000</v>
      </c>
      <c r="D291" t="s">
        <v>222</v>
      </c>
      <c r="E291">
        <v>2021</v>
      </c>
      <c r="F291">
        <v>1935</v>
      </c>
      <c r="G291">
        <v>21</v>
      </c>
      <c r="H291">
        <v>657278</v>
      </c>
      <c r="I291">
        <v>1839</v>
      </c>
      <c r="J291">
        <v>214183</v>
      </c>
      <c r="K291">
        <v>16255</v>
      </c>
      <c r="L291">
        <v>2.52</v>
      </c>
      <c r="M291">
        <v>98.39</v>
      </c>
      <c r="N291">
        <v>1.33</v>
      </c>
      <c r="O291">
        <v>72.040000000000006</v>
      </c>
      <c r="P291">
        <v>39</v>
      </c>
    </row>
    <row r="292" spans="1:16" x14ac:dyDescent="0.25">
      <c r="A292" t="s">
        <v>160</v>
      </c>
      <c r="B292" t="s">
        <v>116</v>
      </c>
      <c r="C292">
        <v>13203000</v>
      </c>
      <c r="D292" t="s">
        <v>211</v>
      </c>
      <c r="E292">
        <v>2021</v>
      </c>
      <c r="F292">
        <v>4519</v>
      </c>
      <c r="G292">
        <v>37</v>
      </c>
      <c r="H292">
        <v>849922</v>
      </c>
      <c r="I292">
        <v>2774</v>
      </c>
      <c r="J292">
        <v>416168</v>
      </c>
      <c r="K292">
        <v>130584</v>
      </c>
      <c r="L292">
        <v>2.52</v>
      </c>
      <c r="M292">
        <v>98.39</v>
      </c>
      <c r="N292">
        <v>1.33</v>
      </c>
      <c r="O292">
        <v>72.040000000000006</v>
      </c>
      <c r="P292">
        <v>39</v>
      </c>
    </row>
    <row r="293" spans="1:16" x14ac:dyDescent="0.25">
      <c r="A293" t="s">
        <v>160</v>
      </c>
      <c r="B293" t="s">
        <v>116</v>
      </c>
      <c r="C293">
        <v>13203000</v>
      </c>
      <c r="D293" t="s">
        <v>212</v>
      </c>
      <c r="E293">
        <v>2021</v>
      </c>
      <c r="F293">
        <v>45123</v>
      </c>
      <c r="G293">
        <v>289</v>
      </c>
      <c r="H293">
        <v>1216934</v>
      </c>
      <c r="I293">
        <v>19006</v>
      </c>
      <c r="J293">
        <v>1318123</v>
      </c>
      <c r="K293">
        <v>226316</v>
      </c>
      <c r="L293">
        <v>2.52</v>
      </c>
      <c r="M293">
        <v>98.39</v>
      </c>
      <c r="N293">
        <v>1.33</v>
      </c>
      <c r="O293">
        <v>72.040000000000006</v>
      </c>
      <c r="P293">
        <v>39</v>
      </c>
    </row>
    <row r="294" spans="1:16" x14ac:dyDescent="0.25">
      <c r="A294" t="s">
        <v>160</v>
      </c>
      <c r="B294" t="s">
        <v>116</v>
      </c>
      <c r="C294">
        <v>13203000</v>
      </c>
      <c r="D294" t="s">
        <v>213</v>
      </c>
      <c r="E294">
        <v>2021</v>
      </c>
      <c r="F294">
        <v>114382</v>
      </c>
      <c r="G294">
        <v>1624</v>
      </c>
      <c r="H294">
        <v>1298638</v>
      </c>
      <c r="I294">
        <v>106022</v>
      </c>
      <c r="J294">
        <v>779229</v>
      </c>
      <c r="K294">
        <v>172919</v>
      </c>
      <c r="L294">
        <v>2.52</v>
      </c>
      <c r="M294">
        <v>98.39</v>
      </c>
      <c r="N294">
        <v>1.33</v>
      </c>
      <c r="O294">
        <v>72.040000000000006</v>
      </c>
      <c r="P294">
        <v>39</v>
      </c>
    </row>
    <row r="295" spans="1:16" x14ac:dyDescent="0.25">
      <c r="A295" t="s">
        <v>160</v>
      </c>
      <c r="B295" t="s">
        <v>116</v>
      </c>
      <c r="C295">
        <v>13203000</v>
      </c>
      <c r="D295" t="s">
        <v>214</v>
      </c>
      <c r="E295">
        <v>2021</v>
      </c>
      <c r="F295">
        <v>25197</v>
      </c>
      <c r="G295">
        <v>416</v>
      </c>
      <c r="H295">
        <v>1393519</v>
      </c>
      <c r="I295">
        <v>55276</v>
      </c>
      <c r="J295">
        <v>1090955</v>
      </c>
      <c r="K295">
        <v>134796</v>
      </c>
      <c r="L295">
        <v>2.52</v>
      </c>
      <c r="M295">
        <v>98.39</v>
      </c>
      <c r="N295">
        <v>1.33</v>
      </c>
      <c r="O295">
        <v>72.040000000000006</v>
      </c>
      <c r="P295">
        <v>39</v>
      </c>
    </row>
    <row r="296" spans="1:16" x14ac:dyDescent="0.25">
      <c r="A296" t="s">
        <v>160</v>
      </c>
      <c r="B296" t="s">
        <v>116</v>
      </c>
      <c r="C296">
        <v>13203000</v>
      </c>
      <c r="D296" t="s">
        <v>215</v>
      </c>
      <c r="E296">
        <v>2021</v>
      </c>
      <c r="F296">
        <v>5800</v>
      </c>
      <c r="G296">
        <v>55</v>
      </c>
      <c r="H296">
        <v>1758298</v>
      </c>
      <c r="I296">
        <v>9169</v>
      </c>
      <c r="J296">
        <v>1108056</v>
      </c>
      <c r="K296">
        <v>629286</v>
      </c>
      <c r="L296">
        <v>2.52</v>
      </c>
      <c r="M296">
        <v>98.39</v>
      </c>
      <c r="N296">
        <v>1.33</v>
      </c>
      <c r="O296">
        <v>72.040000000000006</v>
      </c>
      <c r="P296">
        <v>39</v>
      </c>
    </row>
    <row r="297" spans="1:16" x14ac:dyDescent="0.25">
      <c r="A297" t="s">
        <v>160</v>
      </c>
      <c r="B297" t="s">
        <v>116</v>
      </c>
      <c r="C297">
        <v>13203000</v>
      </c>
      <c r="D297" t="s">
        <v>216</v>
      </c>
      <c r="E297">
        <v>2021</v>
      </c>
      <c r="F297">
        <v>3957</v>
      </c>
      <c r="G297">
        <v>30</v>
      </c>
      <c r="H297">
        <v>1654151</v>
      </c>
      <c r="I297">
        <v>3773</v>
      </c>
      <c r="J297">
        <v>1298772</v>
      </c>
      <c r="K297">
        <v>537915</v>
      </c>
      <c r="L297">
        <v>2.52</v>
      </c>
      <c r="M297">
        <v>98.39</v>
      </c>
      <c r="N297">
        <v>1.33</v>
      </c>
      <c r="O297">
        <v>72.040000000000006</v>
      </c>
      <c r="P297">
        <v>39</v>
      </c>
    </row>
    <row r="298" spans="1:16" x14ac:dyDescent="0.25">
      <c r="A298" t="s">
        <v>160</v>
      </c>
      <c r="B298" t="s">
        <v>116</v>
      </c>
      <c r="C298">
        <v>13203000</v>
      </c>
      <c r="D298" t="s">
        <v>217</v>
      </c>
      <c r="E298">
        <v>2021</v>
      </c>
      <c r="F298">
        <v>4011</v>
      </c>
      <c r="G298">
        <v>14</v>
      </c>
      <c r="H298">
        <v>1481249</v>
      </c>
      <c r="I298">
        <v>3982</v>
      </c>
      <c r="J298">
        <v>1687326</v>
      </c>
      <c r="K298">
        <v>1692711</v>
      </c>
      <c r="L298">
        <v>2.52</v>
      </c>
      <c r="M298">
        <v>98.39</v>
      </c>
      <c r="N298">
        <v>1.33</v>
      </c>
      <c r="O298">
        <v>72.040000000000006</v>
      </c>
      <c r="P298">
        <v>39</v>
      </c>
    </row>
    <row r="299" spans="1:16" x14ac:dyDescent="0.25">
      <c r="A299" t="s">
        <v>160</v>
      </c>
      <c r="B299" t="s">
        <v>116</v>
      </c>
      <c r="C299">
        <v>13203000</v>
      </c>
      <c r="D299" t="s">
        <v>218</v>
      </c>
      <c r="E299">
        <v>2021</v>
      </c>
      <c r="F299">
        <v>2819</v>
      </c>
      <c r="G299">
        <v>10</v>
      </c>
      <c r="H299">
        <v>1347970</v>
      </c>
      <c r="I299">
        <v>3252</v>
      </c>
      <c r="J299">
        <v>1571627</v>
      </c>
      <c r="K299">
        <v>1608689</v>
      </c>
      <c r="L299">
        <v>2.52</v>
      </c>
      <c r="M299">
        <v>98.39</v>
      </c>
      <c r="N299">
        <v>1.33</v>
      </c>
      <c r="O299">
        <v>72.040000000000006</v>
      </c>
      <c r="P299">
        <v>39</v>
      </c>
    </row>
    <row r="300" spans="1:16" x14ac:dyDescent="0.25">
      <c r="A300" t="s">
        <v>161</v>
      </c>
      <c r="B300" t="s">
        <v>117</v>
      </c>
      <c r="C300">
        <v>65798000</v>
      </c>
      <c r="D300" t="s">
        <v>211</v>
      </c>
      <c r="E300">
        <v>2020</v>
      </c>
      <c r="F300">
        <v>101</v>
      </c>
      <c r="G300">
        <v>3</v>
      </c>
      <c r="H300">
        <v>0</v>
      </c>
      <c r="I300">
        <v>8</v>
      </c>
      <c r="J300">
        <v>0</v>
      </c>
      <c r="K300">
        <v>0</v>
      </c>
      <c r="L300">
        <v>4.54</v>
      </c>
      <c r="M300">
        <v>98.44</v>
      </c>
      <c r="N300">
        <v>1.27</v>
      </c>
      <c r="O300">
        <v>64.59</v>
      </c>
      <c r="P300">
        <v>34.74</v>
      </c>
    </row>
    <row r="301" spans="1:16" x14ac:dyDescent="0.25">
      <c r="A301" t="s">
        <v>161</v>
      </c>
      <c r="B301" t="s">
        <v>117</v>
      </c>
      <c r="C301">
        <v>65798000</v>
      </c>
      <c r="D301" t="s">
        <v>212</v>
      </c>
      <c r="E301">
        <v>2020</v>
      </c>
      <c r="F301">
        <v>464</v>
      </c>
      <c r="G301">
        <v>19</v>
      </c>
      <c r="H301">
        <v>60156</v>
      </c>
      <c r="I301">
        <v>221</v>
      </c>
      <c r="J301">
        <v>0</v>
      </c>
      <c r="K301">
        <v>0</v>
      </c>
      <c r="L301">
        <v>4.54</v>
      </c>
      <c r="M301">
        <v>98.44</v>
      </c>
      <c r="N301">
        <v>1.27</v>
      </c>
      <c r="O301">
        <v>64.59</v>
      </c>
      <c r="P301">
        <v>34.74</v>
      </c>
    </row>
    <row r="302" spans="1:16" x14ac:dyDescent="0.25">
      <c r="A302" t="s">
        <v>161</v>
      </c>
      <c r="B302" t="s">
        <v>117</v>
      </c>
      <c r="C302">
        <v>65798000</v>
      </c>
      <c r="D302" t="s">
        <v>213</v>
      </c>
      <c r="E302">
        <v>2020</v>
      </c>
      <c r="F302">
        <v>2656</v>
      </c>
      <c r="G302">
        <v>27</v>
      </c>
      <c r="H302">
        <v>233419</v>
      </c>
      <c r="I302">
        <v>989</v>
      </c>
      <c r="J302">
        <v>0</v>
      </c>
      <c r="K302">
        <v>0</v>
      </c>
      <c r="L302">
        <v>4.54</v>
      </c>
      <c r="M302">
        <v>98.44</v>
      </c>
      <c r="N302">
        <v>1.27</v>
      </c>
      <c r="O302">
        <v>64.59</v>
      </c>
      <c r="P302">
        <v>34.74</v>
      </c>
    </row>
    <row r="303" spans="1:16" x14ac:dyDescent="0.25">
      <c r="A303" t="s">
        <v>161</v>
      </c>
      <c r="B303" t="s">
        <v>117</v>
      </c>
      <c r="C303">
        <v>65798000</v>
      </c>
      <c r="D303" t="s">
        <v>214</v>
      </c>
      <c r="E303">
        <v>2020</v>
      </c>
      <c r="F303">
        <v>12021</v>
      </c>
      <c r="G303">
        <v>197</v>
      </c>
      <c r="H303">
        <v>327172</v>
      </c>
      <c r="I303">
        <v>6702</v>
      </c>
      <c r="J303">
        <v>0</v>
      </c>
      <c r="K303">
        <v>0</v>
      </c>
      <c r="L303">
        <v>4.54</v>
      </c>
      <c r="M303">
        <v>98.44</v>
      </c>
      <c r="N303">
        <v>1.27</v>
      </c>
      <c r="O303">
        <v>64.59</v>
      </c>
      <c r="P303">
        <v>34.74</v>
      </c>
    </row>
    <row r="304" spans="1:16" x14ac:dyDescent="0.25">
      <c r="A304" t="s">
        <v>161</v>
      </c>
      <c r="B304" t="s">
        <v>117</v>
      </c>
      <c r="C304">
        <v>65798000</v>
      </c>
      <c r="D304" t="s">
        <v>215</v>
      </c>
      <c r="E304">
        <v>2020</v>
      </c>
      <c r="F304">
        <v>108873</v>
      </c>
      <c r="G304">
        <v>2068</v>
      </c>
      <c r="H304">
        <v>730045</v>
      </c>
      <c r="I304">
        <v>41868</v>
      </c>
      <c r="J304">
        <v>0</v>
      </c>
      <c r="K304">
        <v>0</v>
      </c>
      <c r="L304">
        <v>4.54</v>
      </c>
      <c r="M304">
        <v>98.44</v>
      </c>
      <c r="N304">
        <v>1.27</v>
      </c>
      <c r="O304">
        <v>64.59</v>
      </c>
      <c r="P304">
        <v>34.74</v>
      </c>
    </row>
    <row r="305" spans="1:16" x14ac:dyDescent="0.25">
      <c r="A305" t="s">
        <v>161</v>
      </c>
      <c r="B305" t="s">
        <v>117</v>
      </c>
      <c r="C305">
        <v>65798000</v>
      </c>
      <c r="D305" t="s">
        <v>216</v>
      </c>
      <c r="E305">
        <v>2020</v>
      </c>
      <c r="F305">
        <v>218308</v>
      </c>
      <c r="G305">
        <v>3388</v>
      </c>
      <c r="H305">
        <v>1545015</v>
      </c>
      <c r="I305">
        <v>199679</v>
      </c>
      <c r="J305">
        <v>0</v>
      </c>
      <c r="K305">
        <v>0</v>
      </c>
      <c r="L305">
        <v>4.54</v>
      </c>
      <c r="M305">
        <v>98.44</v>
      </c>
      <c r="N305">
        <v>1.27</v>
      </c>
      <c r="O305">
        <v>64.59</v>
      </c>
      <c r="P305">
        <v>34.74</v>
      </c>
    </row>
    <row r="306" spans="1:16" x14ac:dyDescent="0.25">
      <c r="A306" t="s">
        <v>161</v>
      </c>
      <c r="B306" t="s">
        <v>117</v>
      </c>
      <c r="C306">
        <v>65798000</v>
      </c>
      <c r="D306" t="s">
        <v>217</v>
      </c>
      <c r="E306">
        <v>2020</v>
      </c>
      <c r="F306">
        <v>259344</v>
      </c>
      <c r="G306">
        <v>3162</v>
      </c>
      <c r="H306">
        <v>2005276</v>
      </c>
      <c r="I306">
        <v>235801</v>
      </c>
      <c r="J306">
        <v>0</v>
      </c>
      <c r="K306">
        <v>0</v>
      </c>
      <c r="L306">
        <v>4.54</v>
      </c>
      <c r="M306">
        <v>98.44</v>
      </c>
      <c r="N306">
        <v>1.27</v>
      </c>
      <c r="O306">
        <v>64.59</v>
      </c>
      <c r="P306">
        <v>34.74</v>
      </c>
    </row>
    <row r="307" spans="1:16" x14ac:dyDescent="0.25">
      <c r="A307" t="s">
        <v>161</v>
      </c>
      <c r="B307" t="s">
        <v>117</v>
      </c>
      <c r="C307">
        <v>65798000</v>
      </c>
      <c r="D307" t="s">
        <v>218</v>
      </c>
      <c r="E307">
        <v>2020</v>
      </c>
      <c r="F307">
        <v>221645</v>
      </c>
      <c r="G307">
        <v>2304</v>
      </c>
      <c r="H307">
        <v>3004785</v>
      </c>
      <c r="I307">
        <v>271940</v>
      </c>
      <c r="J307">
        <v>0</v>
      </c>
      <c r="K307">
        <v>0</v>
      </c>
      <c r="L307">
        <v>4.54</v>
      </c>
      <c r="M307">
        <v>98.44</v>
      </c>
      <c r="N307">
        <v>1.27</v>
      </c>
      <c r="O307">
        <v>64.59</v>
      </c>
      <c r="P307">
        <v>34.74</v>
      </c>
    </row>
    <row r="308" spans="1:16" x14ac:dyDescent="0.25">
      <c r="A308" t="s">
        <v>161</v>
      </c>
      <c r="B308" t="s">
        <v>117</v>
      </c>
      <c r="C308">
        <v>65798000</v>
      </c>
      <c r="D308" t="s">
        <v>219</v>
      </c>
      <c r="E308">
        <v>2020</v>
      </c>
      <c r="F308">
        <v>61485</v>
      </c>
      <c r="G308">
        <v>610</v>
      </c>
      <c r="H308">
        <v>3195765</v>
      </c>
      <c r="I308">
        <v>92613</v>
      </c>
      <c r="J308">
        <v>0</v>
      </c>
      <c r="K308">
        <v>0</v>
      </c>
      <c r="L308">
        <v>4.54</v>
      </c>
      <c r="M308">
        <v>98.44</v>
      </c>
      <c r="N308">
        <v>1.27</v>
      </c>
      <c r="O308">
        <v>64.59</v>
      </c>
      <c r="P308">
        <v>34.74</v>
      </c>
    </row>
    <row r="309" spans="1:16" x14ac:dyDescent="0.25">
      <c r="A309" t="s">
        <v>161</v>
      </c>
      <c r="B309" t="s">
        <v>117</v>
      </c>
      <c r="C309">
        <v>65798000</v>
      </c>
      <c r="D309" t="s">
        <v>220</v>
      </c>
      <c r="E309">
        <v>2020</v>
      </c>
      <c r="F309">
        <v>34599</v>
      </c>
      <c r="G309">
        <v>312</v>
      </c>
      <c r="H309">
        <v>2976525</v>
      </c>
      <c r="I309">
        <v>46295</v>
      </c>
      <c r="J309">
        <v>0</v>
      </c>
      <c r="K309">
        <v>0</v>
      </c>
      <c r="L309">
        <v>4.54</v>
      </c>
      <c r="M309">
        <v>98.44</v>
      </c>
      <c r="N309">
        <v>1.27</v>
      </c>
      <c r="O309">
        <v>64.59</v>
      </c>
      <c r="P309">
        <v>34.74</v>
      </c>
    </row>
    <row r="310" spans="1:16" x14ac:dyDescent="0.25">
      <c r="A310" t="s">
        <v>161</v>
      </c>
      <c r="B310" t="s">
        <v>117</v>
      </c>
      <c r="C310">
        <v>65798000</v>
      </c>
      <c r="D310" t="s">
        <v>221</v>
      </c>
      <c r="E310">
        <v>2021</v>
      </c>
      <c r="F310">
        <v>19891</v>
      </c>
      <c r="G310">
        <v>127</v>
      </c>
      <c r="H310">
        <v>2955772</v>
      </c>
      <c r="I310">
        <v>25006</v>
      </c>
      <c r="J310">
        <v>315370</v>
      </c>
      <c r="K310">
        <v>0</v>
      </c>
      <c r="L310">
        <v>4.54</v>
      </c>
      <c r="M310">
        <v>98.44</v>
      </c>
      <c r="N310">
        <v>1.27</v>
      </c>
      <c r="O310">
        <v>64.59</v>
      </c>
      <c r="P310">
        <v>34.74</v>
      </c>
    </row>
    <row r="311" spans="1:16" x14ac:dyDescent="0.25">
      <c r="A311" t="s">
        <v>161</v>
      </c>
      <c r="B311" t="s">
        <v>117</v>
      </c>
      <c r="C311">
        <v>65798000</v>
      </c>
      <c r="D311" t="s">
        <v>222</v>
      </c>
      <c r="E311">
        <v>2021</v>
      </c>
      <c r="F311">
        <v>11864</v>
      </c>
      <c r="G311">
        <v>114</v>
      </c>
      <c r="H311">
        <v>1762845</v>
      </c>
      <c r="I311">
        <v>11975</v>
      </c>
      <c r="J311">
        <v>289584</v>
      </c>
      <c r="K311">
        <v>213768</v>
      </c>
      <c r="L311">
        <v>4.54</v>
      </c>
      <c r="M311">
        <v>98.44</v>
      </c>
      <c r="N311">
        <v>1.27</v>
      </c>
      <c r="O311">
        <v>64.59</v>
      </c>
      <c r="P311">
        <v>34.74</v>
      </c>
    </row>
    <row r="312" spans="1:16" x14ac:dyDescent="0.25">
      <c r="A312" t="s">
        <v>161</v>
      </c>
      <c r="B312" t="s">
        <v>117</v>
      </c>
      <c r="C312">
        <v>65798000</v>
      </c>
      <c r="D312" t="s">
        <v>211</v>
      </c>
      <c r="E312">
        <v>2021</v>
      </c>
      <c r="F312">
        <v>45753</v>
      </c>
      <c r="G312">
        <v>236</v>
      </c>
      <c r="H312">
        <v>2614451</v>
      </c>
      <c r="I312">
        <v>23073</v>
      </c>
      <c r="J312">
        <v>2769814</v>
      </c>
      <c r="K312">
        <v>222471</v>
      </c>
      <c r="L312">
        <v>4.54</v>
      </c>
      <c r="M312">
        <v>98.44</v>
      </c>
      <c r="N312">
        <v>1.27</v>
      </c>
      <c r="O312">
        <v>64.59</v>
      </c>
      <c r="P312">
        <v>34.74</v>
      </c>
    </row>
    <row r="313" spans="1:16" x14ac:dyDescent="0.25">
      <c r="A313" t="s">
        <v>161</v>
      </c>
      <c r="B313" t="s">
        <v>117</v>
      </c>
      <c r="C313">
        <v>65798000</v>
      </c>
      <c r="D313" t="s">
        <v>212</v>
      </c>
      <c r="E313">
        <v>2021</v>
      </c>
      <c r="F313">
        <v>526138</v>
      </c>
      <c r="G313">
        <v>2956</v>
      </c>
      <c r="H313">
        <v>4185765</v>
      </c>
      <c r="I313">
        <v>168739</v>
      </c>
      <c r="J313">
        <v>4716831</v>
      </c>
      <c r="K313">
        <v>1115634</v>
      </c>
      <c r="L313">
        <v>4.54</v>
      </c>
      <c r="M313">
        <v>98.44</v>
      </c>
      <c r="N313">
        <v>1.27</v>
      </c>
      <c r="O313">
        <v>64.59</v>
      </c>
      <c r="P313">
        <v>34.74</v>
      </c>
    </row>
    <row r="314" spans="1:16" x14ac:dyDescent="0.25">
      <c r="A314" t="s">
        <v>161</v>
      </c>
      <c r="B314" t="s">
        <v>117</v>
      </c>
      <c r="C314">
        <v>65798000</v>
      </c>
      <c r="D314" t="s">
        <v>213</v>
      </c>
      <c r="E314">
        <v>2021</v>
      </c>
      <c r="F314">
        <v>1081289</v>
      </c>
      <c r="G314">
        <v>13567</v>
      </c>
      <c r="H314">
        <v>4139969</v>
      </c>
      <c r="I314">
        <v>1136681</v>
      </c>
      <c r="J314">
        <v>2832414</v>
      </c>
      <c r="K314">
        <v>1201692</v>
      </c>
      <c r="L314">
        <v>4.54</v>
      </c>
      <c r="M314">
        <v>98.44</v>
      </c>
      <c r="N314">
        <v>1.27</v>
      </c>
      <c r="O314">
        <v>64.59</v>
      </c>
      <c r="P314">
        <v>34.74</v>
      </c>
    </row>
    <row r="315" spans="1:16" x14ac:dyDescent="0.25">
      <c r="A315" t="s">
        <v>161</v>
      </c>
      <c r="B315" t="s">
        <v>117</v>
      </c>
      <c r="C315">
        <v>65798000</v>
      </c>
      <c r="D315" t="s">
        <v>214</v>
      </c>
      <c r="E315">
        <v>2021</v>
      </c>
      <c r="F315">
        <v>239379</v>
      </c>
      <c r="G315">
        <v>5950</v>
      </c>
      <c r="H315">
        <v>4532767</v>
      </c>
      <c r="I315">
        <v>470652</v>
      </c>
      <c r="J315">
        <v>8049253</v>
      </c>
      <c r="K315">
        <v>985848</v>
      </c>
      <c r="L315">
        <v>4.54</v>
      </c>
      <c r="M315">
        <v>98.44</v>
      </c>
      <c r="N315">
        <v>1.27</v>
      </c>
      <c r="O315">
        <v>64.59</v>
      </c>
      <c r="P315">
        <v>34.74</v>
      </c>
    </row>
    <row r="316" spans="1:16" x14ac:dyDescent="0.25">
      <c r="A316" t="s">
        <v>161</v>
      </c>
      <c r="B316" t="s">
        <v>117</v>
      </c>
      <c r="C316">
        <v>65798000</v>
      </c>
      <c r="D316" t="s">
        <v>215</v>
      </c>
      <c r="E316">
        <v>2021</v>
      </c>
      <c r="F316">
        <v>61314</v>
      </c>
      <c r="G316">
        <v>1522</v>
      </c>
      <c r="H316">
        <v>4379771</v>
      </c>
      <c r="I316">
        <v>112500</v>
      </c>
      <c r="J316">
        <v>5022887</v>
      </c>
      <c r="K316">
        <v>2796258</v>
      </c>
      <c r="L316">
        <v>4.54</v>
      </c>
      <c r="M316">
        <v>98.44</v>
      </c>
      <c r="N316">
        <v>1.27</v>
      </c>
      <c r="O316">
        <v>64.59</v>
      </c>
      <c r="P316">
        <v>34.74</v>
      </c>
    </row>
    <row r="317" spans="1:16" x14ac:dyDescent="0.25">
      <c r="A317" t="s">
        <v>161</v>
      </c>
      <c r="B317" t="s">
        <v>117</v>
      </c>
      <c r="C317">
        <v>65798000</v>
      </c>
      <c r="D317" t="s">
        <v>216</v>
      </c>
      <c r="E317">
        <v>2021</v>
      </c>
      <c r="F317">
        <v>44321</v>
      </c>
      <c r="G317">
        <v>756</v>
      </c>
      <c r="H317">
        <v>4825040</v>
      </c>
      <c r="I317">
        <v>48973</v>
      </c>
      <c r="J317">
        <v>8058589</v>
      </c>
      <c r="K317">
        <v>3825451</v>
      </c>
      <c r="L317">
        <v>4.54</v>
      </c>
      <c r="M317">
        <v>98.44</v>
      </c>
      <c r="N317">
        <v>1.27</v>
      </c>
      <c r="O317">
        <v>64.59</v>
      </c>
      <c r="P317">
        <v>34.74</v>
      </c>
    </row>
    <row r="318" spans="1:16" x14ac:dyDescent="0.25">
      <c r="A318" t="s">
        <v>161</v>
      </c>
      <c r="B318" t="s">
        <v>117</v>
      </c>
      <c r="C318">
        <v>65798000</v>
      </c>
      <c r="D318" t="s">
        <v>217</v>
      </c>
      <c r="E318">
        <v>2021</v>
      </c>
      <c r="F318">
        <v>26555</v>
      </c>
      <c r="G318">
        <v>476</v>
      </c>
      <c r="H318">
        <v>4144481</v>
      </c>
      <c r="I318">
        <v>31682</v>
      </c>
      <c r="J318">
        <v>7205165</v>
      </c>
      <c r="K318">
        <v>6816670</v>
      </c>
      <c r="L318">
        <v>4.54</v>
      </c>
      <c r="M318">
        <v>98.44</v>
      </c>
      <c r="N318">
        <v>1.27</v>
      </c>
      <c r="O318">
        <v>64.59</v>
      </c>
      <c r="P318">
        <v>34.74</v>
      </c>
    </row>
    <row r="319" spans="1:16" x14ac:dyDescent="0.25">
      <c r="A319" t="s">
        <v>161</v>
      </c>
      <c r="B319" t="s">
        <v>117</v>
      </c>
      <c r="C319">
        <v>65798000</v>
      </c>
      <c r="D319" t="s">
        <v>218</v>
      </c>
      <c r="E319">
        <v>2021</v>
      </c>
      <c r="F319">
        <v>12333</v>
      </c>
      <c r="G319">
        <v>288</v>
      </c>
      <c r="H319">
        <v>3254084</v>
      </c>
      <c r="I319">
        <v>16181</v>
      </c>
      <c r="J319">
        <v>3237854</v>
      </c>
      <c r="K319">
        <v>5680592</v>
      </c>
      <c r="L319">
        <v>4.54</v>
      </c>
      <c r="M319">
        <v>98.44</v>
      </c>
      <c r="N319">
        <v>1.27</v>
      </c>
      <c r="O319">
        <v>64.59</v>
      </c>
      <c r="P319">
        <v>34.74</v>
      </c>
    </row>
    <row r="320" spans="1:16" x14ac:dyDescent="0.25">
      <c r="A320" t="s">
        <v>162</v>
      </c>
      <c r="B320" t="s">
        <v>118</v>
      </c>
      <c r="C320">
        <v>35125000</v>
      </c>
      <c r="D320" t="s">
        <v>221</v>
      </c>
      <c r="E320">
        <v>2020</v>
      </c>
      <c r="F320">
        <v>1</v>
      </c>
      <c r="G320">
        <v>0</v>
      </c>
      <c r="H320">
        <v>0</v>
      </c>
      <c r="I320">
        <v>0</v>
      </c>
      <c r="J320">
        <v>0</v>
      </c>
      <c r="K320">
        <v>0</v>
      </c>
      <c r="L320">
        <v>14.15</v>
      </c>
      <c r="M320">
        <v>97.76</v>
      </c>
      <c r="N320">
        <v>0.64</v>
      </c>
      <c r="O320">
        <v>72.05</v>
      </c>
      <c r="P320">
        <v>38.880000000000003</v>
      </c>
    </row>
    <row r="321" spans="1:16" x14ac:dyDescent="0.25">
      <c r="A321" t="s">
        <v>162</v>
      </c>
      <c r="B321" t="s">
        <v>118</v>
      </c>
      <c r="C321">
        <v>35125000</v>
      </c>
      <c r="D321" t="s">
        <v>222</v>
      </c>
      <c r="E321">
        <v>2020</v>
      </c>
      <c r="F321">
        <v>2</v>
      </c>
      <c r="G321">
        <v>0</v>
      </c>
      <c r="H321">
        <v>0</v>
      </c>
      <c r="I321">
        <v>3</v>
      </c>
      <c r="J321">
        <v>0</v>
      </c>
      <c r="K321">
        <v>0</v>
      </c>
      <c r="L321">
        <v>14.15</v>
      </c>
      <c r="M321">
        <v>97.76</v>
      </c>
      <c r="N321">
        <v>0.64</v>
      </c>
      <c r="O321">
        <v>72.05</v>
      </c>
      <c r="P321">
        <v>38.880000000000003</v>
      </c>
    </row>
    <row r="322" spans="1:16" x14ac:dyDescent="0.25">
      <c r="A322" t="s">
        <v>162</v>
      </c>
      <c r="B322" t="s">
        <v>118</v>
      </c>
      <c r="C322">
        <v>35125000</v>
      </c>
      <c r="D322" t="s">
        <v>211</v>
      </c>
      <c r="E322">
        <v>2020</v>
      </c>
      <c r="F322">
        <v>238</v>
      </c>
      <c r="G322">
        <v>2</v>
      </c>
      <c r="H322">
        <v>0</v>
      </c>
      <c r="I322">
        <v>21</v>
      </c>
      <c r="J322">
        <v>0</v>
      </c>
      <c r="K322">
        <v>0</v>
      </c>
      <c r="L322">
        <v>14.15</v>
      </c>
      <c r="M322">
        <v>97.76</v>
      </c>
      <c r="N322">
        <v>0.64</v>
      </c>
      <c r="O322">
        <v>72.05</v>
      </c>
      <c r="P322">
        <v>38.880000000000003</v>
      </c>
    </row>
    <row r="323" spans="1:16" x14ac:dyDescent="0.25">
      <c r="A323" t="s">
        <v>162</v>
      </c>
      <c r="B323" t="s">
        <v>118</v>
      </c>
      <c r="C323">
        <v>35125000</v>
      </c>
      <c r="D323" t="s">
        <v>212</v>
      </c>
      <c r="E323">
        <v>2020</v>
      </c>
      <c r="F323">
        <v>257</v>
      </c>
      <c r="G323">
        <v>2</v>
      </c>
      <c r="H323">
        <v>27481</v>
      </c>
      <c r="I323">
        <v>359</v>
      </c>
      <c r="J323">
        <v>0</v>
      </c>
      <c r="K323">
        <v>0</v>
      </c>
      <c r="L323">
        <v>14.15</v>
      </c>
      <c r="M323">
        <v>97.76</v>
      </c>
      <c r="N323">
        <v>0.64</v>
      </c>
      <c r="O323">
        <v>72.05</v>
      </c>
      <c r="P323">
        <v>38.880000000000003</v>
      </c>
    </row>
    <row r="324" spans="1:16" x14ac:dyDescent="0.25">
      <c r="A324" t="s">
        <v>162</v>
      </c>
      <c r="B324" t="s">
        <v>118</v>
      </c>
      <c r="C324">
        <v>35125000</v>
      </c>
      <c r="D324" t="s">
        <v>213</v>
      </c>
      <c r="E324">
        <v>2020</v>
      </c>
      <c r="F324">
        <v>772</v>
      </c>
      <c r="G324">
        <v>6</v>
      </c>
      <c r="H324">
        <v>50027</v>
      </c>
      <c r="I324">
        <v>207</v>
      </c>
      <c r="J324">
        <v>0</v>
      </c>
      <c r="K324">
        <v>0</v>
      </c>
      <c r="L324">
        <v>14.15</v>
      </c>
      <c r="M324">
        <v>97.76</v>
      </c>
      <c r="N324">
        <v>0.64</v>
      </c>
      <c r="O324">
        <v>72.05</v>
      </c>
      <c r="P324">
        <v>38.880000000000003</v>
      </c>
    </row>
    <row r="325" spans="1:16" x14ac:dyDescent="0.25">
      <c r="A325" t="s">
        <v>162</v>
      </c>
      <c r="B325" t="s">
        <v>118</v>
      </c>
      <c r="C325">
        <v>35125000</v>
      </c>
      <c r="D325" t="s">
        <v>214</v>
      </c>
      <c r="E325">
        <v>2020</v>
      </c>
      <c r="F325">
        <v>3173</v>
      </c>
      <c r="G325">
        <v>15</v>
      </c>
      <c r="H325">
        <v>154062</v>
      </c>
      <c r="I325">
        <v>1716</v>
      </c>
      <c r="J325">
        <v>0</v>
      </c>
      <c r="K325">
        <v>0</v>
      </c>
      <c r="L325">
        <v>14.15</v>
      </c>
      <c r="M325">
        <v>97.76</v>
      </c>
      <c r="N325">
        <v>0.64</v>
      </c>
      <c r="O325">
        <v>72.05</v>
      </c>
      <c r="P325">
        <v>38.880000000000003</v>
      </c>
    </row>
    <row r="326" spans="1:16" x14ac:dyDescent="0.25">
      <c r="A326" t="s">
        <v>162</v>
      </c>
      <c r="B326" t="s">
        <v>118</v>
      </c>
      <c r="C326">
        <v>35125000</v>
      </c>
      <c r="D326" t="s">
        <v>215</v>
      </c>
      <c r="E326">
        <v>2020</v>
      </c>
      <c r="F326">
        <v>19171</v>
      </c>
      <c r="G326">
        <v>49</v>
      </c>
      <c r="H326">
        <v>544698</v>
      </c>
      <c r="I326">
        <v>10721</v>
      </c>
      <c r="J326">
        <v>0</v>
      </c>
      <c r="K326">
        <v>0</v>
      </c>
      <c r="L326">
        <v>14.15</v>
      </c>
      <c r="M326">
        <v>97.76</v>
      </c>
      <c r="N326">
        <v>0.64</v>
      </c>
      <c r="O326">
        <v>72.05</v>
      </c>
      <c r="P326">
        <v>38.880000000000003</v>
      </c>
    </row>
    <row r="327" spans="1:16" x14ac:dyDescent="0.25">
      <c r="A327" t="s">
        <v>162</v>
      </c>
      <c r="B327" t="s">
        <v>118</v>
      </c>
      <c r="C327">
        <v>35125000</v>
      </c>
      <c r="D327" t="s">
        <v>216</v>
      </c>
      <c r="E327">
        <v>2020</v>
      </c>
      <c r="F327">
        <v>51772</v>
      </c>
      <c r="G327">
        <v>221</v>
      </c>
      <c r="H327">
        <v>908935</v>
      </c>
      <c r="I327">
        <v>38515</v>
      </c>
      <c r="J327">
        <v>0</v>
      </c>
      <c r="K327">
        <v>0</v>
      </c>
      <c r="L327">
        <v>14.15</v>
      </c>
      <c r="M327">
        <v>97.76</v>
      </c>
      <c r="N327">
        <v>0.64</v>
      </c>
      <c r="O327">
        <v>72.05</v>
      </c>
      <c r="P327">
        <v>38.880000000000003</v>
      </c>
    </row>
    <row r="328" spans="1:16" x14ac:dyDescent="0.25">
      <c r="A328" t="s">
        <v>162</v>
      </c>
      <c r="B328" t="s">
        <v>118</v>
      </c>
      <c r="C328">
        <v>35125000</v>
      </c>
      <c r="D328" t="s">
        <v>217</v>
      </c>
      <c r="E328">
        <v>2020</v>
      </c>
      <c r="F328">
        <v>120721</v>
      </c>
      <c r="G328">
        <v>448</v>
      </c>
      <c r="H328">
        <v>1240573</v>
      </c>
      <c r="I328">
        <v>76682</v>
      </c>
      <c r="J328">
        <v>0</v>
      </c>
      <c r="K328">
        <v>0</v>
      </c>
      <c r="L328">
        <v>14.15</v>
      </c>
      <c r="M328">
        <v>97.76</v>
      </c>
      <c r="N328">
        <v>0.64</v>
      </c>
      <c r="O328">
        <v>72.05</v>
      </c>
      <c r="P328">
        <v>38.880000000000003</v>
      </c>
    </row>
    <row r="329" spans="1:16" x14ac:dyDescent="0.25">
      <c r="A329" t="s">
        <v>162</v>
      </c>
      <c r="B329" t="s">
        <v>118</v>
      </c>
      <c r="C329">
        <v>35125000</v>
      </c>
      <c r="D329" t="s">
        <v>218</v>
      </c>
      <c r="E329">
        <v>2020</v>
      </c>
      <c r="F329">
        <v>236999</v>
      </c>
      <c r="G329">
        <v>742</v>
      </c>
      <c r="H329">
        <v>1719273</v>
      </c>
      <c r="I329">
        <v>212100</v>
      </c>
      <c r="J329">
        <v>0</v>
      </c>
      <c r="K329">
        <v>0</v>
      </c>
      <c r="L329">
        <v>14.15</v>
      </c>
      <c r="M329">
        <v>97.76</v>
      </c>
      <c r="N329">
        <v>0.64</v>
      </c>
      <c r="O329">
        <v>72.05</v>
      </c>
      <c r="P329">
        <v>38.880000000000003</v>
      </c>
    </row>
    <row r="330" spans="1:16" x14ac:dyDescent="0.25">
      <c r="A330" t="s">
        <v>162</v>
      </c>
      <c r="B330" t="s">
        <v>118</v>
      </c>
      <c r="C330">
        <v>35125000</v>
      </c>
      <c r="D330" t="s">
        <v>219</v>
      </c>
      <c r="E330">
        <v>2020</v>
      </c>
      <c r="F330">
        <v>169877</v>
      </c>
      <c r="G330">
        <v>760</v>
      </c>
      <c r="H330">
        <v>1617427</v>
      </c>
      <c r="I330">
        <v>198389</v>
      </c>
      <c r="J330">
        <v>0</v>
      </c>
      <c r="K330">
        <v>0</v>
      </c>
      <c r="L330">
        <v>14.15</v>
      </c>
      <c r="M330">
        <v>97.76</v>
      </c>
      <c r="N330">
        <v>0.64</v>
      </c>
      <c r="O330">
        <v>72.05</v>
      </c>
      <c r="P330">
        <v>38.880000000000003</v>
      </c>
    </row>
    <row r="331" spans="1:16" x14ac:dyDescent="0.25">
      <c r="A331" t="s">
        <v>162</v>
      </c>
      <c r="B331" t="s">
        <v>118</v>
      </c>
      <c r="C331">
        <v>35125000</v>
      </c>
      <c r="D331" t="s">
        <v>220</v>
      </c>
      <c r="E331">
        <v>2020</v>
      </c>
      <c r="F331">
        <v>157951</v>
      </c>
      <c r="G331">
        <v>828</v>
      </c>
      <c r="H331">
        <v>1649458</v>
      </c>
      <c r="I331">
        <v>153767</v>
      </c>
      <c r="J331">
        <v>0</v>
      </c>
      <c r="K331">
        <v>0</v>
      </c>
      <c r="L331">
        <v>14.15</v>
      </c>
      <c r="M331">
        <v>97.76</v>
      </c>
      <c r="N331">
        <v>0.64</v>
      </c>
      <c r="O331">
        <v>72.05</v>
      </c>
      <c r="P331">
        <v>38.880000000000003</v>
      </c>
    </row>
    <row r="332" spans="1:16" x14ac:dyDescent="0.25">
      <c r="A332" t="s">
        <v>162</v>
      </c>
      <c r="B332" t="s">
        <v>118</v>
      </c>
      <c r="C332">
        <v>35125000</v>
      </c>
      <c r="D332" t="s">
        <v>221</v>
      </c>
      <c r="E332">
        <v>2021</v>
      </c>
      <c r="F332">
        <v>168245</v>
      </c>
      <c r="G332">
        <v>671</v>
      </c>
      <c r="H332">
        <v>1713979</v>
      </c>
      <c r="I332">
        <v>161726</v>
      </c>
      <c r="J332">
        <v>165171</v>
      </c>
      <c r="K332">
        <v>0</v>
      </c>
      <c r="L332">
        <v>14.15</v>
      </c>
      <c r="M332">
        <v>97.76</v>
      </c>
      <c r="N332">
        <v>0.64</v>
      </c>
      <c r="O332">
        <v>72.05</v>
      </c>
      <c r="P332">
        <v>38.880000000000003</v>
      </c>
    </row>
    <row r="333" spans="1:16" x14ac:dyDescent="0.25">
      <c r="A333" t="s">
        <v>162</v>
      </c>
      <c r="B333" t="s">
        <v>118</v>
      </c>
      <c r="C333">
        <v>35125000</v>
      </c>
      <c r="D333" t="s">
        <v>222</v>
      </c>
      <c r="E333">
        <v>2021</v>
      </c>
      <c r="F333">
        <v>130225</v>
      </c>
      <c r="G333">
        <v>454</v>
      </c>
      <c r="H333">
        <v>1850371</v>
      </c>
      <c r="I333">
        <v>151291</v>
      </c>
      <c r="J333">
        <v>317274</v>
      </c>
      <c r="K333">
        <v>104866</v>
      </c>
      <c r="L333">
        <v>14.15</v>
      </c>
      <c r="M333">
        <v>97.76</v>
      </c>
      <c r="N333">
        <v>0.64</v>
      </c>
      <c r="O333">
        <v>72.05</v>
      </c>
      <c r="P333">
        <v>38.880000000000003</v>
      </c>
    </row>
    <row r="334" spans="1:16" x14ac:dyDescent="0.25">
      <c r="A334" t="s">
        <v>162</v>
      </c>
      <c r="B334" t="s">
        <v>118</v>
      </c>
      <c r="C334">
        <v>35125000</v>
      </c>
      <c r="D334" t="s">
        <v>211</v>
      </c>
      <c r="E334">
        <v>2021</v>
      </c>
      <c r="F334">
        <v>65181</v>
      </c>
      <c r="G334">
        <v>424</v>
      </c>
      <c r="H334">
        <v>1682580</v>
      </c>
      <c r="I334">
        <v>88907</v>
      </c>
      <c r="J334">
        <v>2532662</v>
      </c>
      <c r="K334">
        <v>281945</v>
      </c>
      <c r="L334">
        <v>14.15</v>
      </c>
      <c r="M334">
        <v>97.76</v>
      </c>
      <c r="N334">
        <v>0.64</v>
      </c>
      <c r="O334">
        <v>72.05</v>
      </c>
      <c r="P334">
        <v>38.880000000000003</v>
      </c>
    </row>
    <row r="335" spans="1:16" x14ac:dyDescent="0.25">
      <c r="A335" t="s">
        <v>162</v>
      </c>
      <c r="B335" t="s">
        <v>118</v>
      </c>
      <c r="C335">
        <v>35125000</v>
      </c>
      <c r="D335" t="s">
        <v>212</v>
      </c>
      <c r="E335">
        <v>2021</v>
      </c>
      <c r="F335">
        <v>446599</v>
      </c>
      <c r="G335">
        <v>687</v>
      </c>
      <c r="H335">
        <v>2640660</v>
      </c>
      <c r="I335">
        <v>167397</v>
      </c>
      <c r="J335">
        <v>3036304</v>
      </c>
      <c r="K335">
        <v>938964</v>
      </c>
      <c r="L335">
        <v>14.15</v>
      </c>
      <c r="M335">
        <v>97.76</v>
      </c>
      <c r="N335">
        <v>0.64</v>
      </c>
      <c r="O335">
        <v>72.05</v>
      </c>
      <c r="P335">
        <v>38.880000000000003</v>
      </c>
    </row>
    <row r="336" spans="1:16" x14ac:dyDescent="0.25">
      <c r="A336" t="s">
        <v>162</v>
      </c>
      <c r="B336" t="s">
        <v>118</v>
      </c>
      <c r="C336">
        <v>35125000</v>
      </c>
      <c r="D336" t="s">
        <v>213</v>
      </c>
      <c r="E336">
        <v>2021</v>
      </c>
      <c r="F336">
        <v>955396</v>
      </c>
      <c r="G336">
        <v>3507</v>
      </c>
      <c r="H336">
        <v>3996404</v>
      </c>
      <c r="I336">
        <v>1048242</v>
      </c>
      <c r="J336">
        <v>1282805</v>
      </c>
      <c r="K336">
        <v>742745</v>
      </c>
      <c r="L336">
        <v>14.15</v>
      </c>
      <c r="M336">
        <v>97.76</v>
      </c>
      <c r="N336">
        <v>0.64</v>
      </c>
      <c r="O336">
        <v>72.05</v>
      </c>
      <c r="P336">
        <v>38.880000000000003</v>
      </c>
    </row>
    <row r="337" spans="1:16" x14ac:dyDescent="0.25">
      <c r="A337" t="s">
        <v>162</v>
      </c>
      <c r="B337" t="s">
        <v>118</v>
      </c>
      <c r="C337">
        <v>35125000</v>
      </c>
      <c r="D337" t="s">
        <v>214</v>
      </c>
      <c r="E337">
        <v>2021</v>
      </c>
      <c r="F337">
        <v>397586</v>
      </c>
      <c r="G337">
        <v>4420</v>
      </c>
      <c r="H337">
        <v>3277741</v>
      </c>
      <c r="I337">
        <v>499544</v>
      </c>
      <c r="J337">
        <v>3508385</v>
      </c>
      <c r="K337">
        <v>1185703</v>
      </c>
      <c r="L337">
        <v>14.15</v>
      </c>
      <c r="M337">
        <v>97.76</v>
      </c>
      <c r="N337">
        <v>0.64</v>
      </c>
      <c r="O337">
        <v>72.05</v>
      </c>
      <c r="P337">
        <v>38.880000000000003</v>
      </c>
    </row>
    <row r="338" spans="1:16" x14ac:dyDescent="0.25">
      <c r="A338" t="s">
        <v>162</v>
      </c>
      <c r="B338" t="s">
        <v>118</v>
      </c>
      <c r="C338">
        <v>35125000</v>
      </c>
      <c r="D338" t="s">
        <v>215</v>
      </c>
      <c r="E338">
        <v>2021</v>
      </c>
      <c r="F338">
        <v>466595</v>
      </c>
      <c r="G338">
        <v>3545</v>
      </c>
      <c r="H338">
        <v>4143341</v>
      </c>
      <c r="I338">
        <v>399382</v>
      </c>
      <c r="J338">
        <v>3317909</v>
      </c>
      <c r="K338">
        <v>2805651</v>
      </c>
      <c r="L338">
        <v>14.15</v>
      </c>
      <c r="M338">
        <v>97.76</v>
      </c>
      <c r="N338">
        <v>0.64</v>
      </c>
      <c r="O338">
        <v>72.05</v>
      </c>
      <c r="P338">
        <v>38.880000000000003</v>
      </c>
    </row>
    <row r="339" spans="1:16" x14ac:dyDescent="0.25">
      <c r="A339" t="s">
        <v>162</v>
      </c>
      <c r="B339" t="s">
        <v>118</v>
      </c>
      <c r="C339">
        <v>35125000</v>
      </c>
      <c r="D339" t="s">
        <v>216</v>
      </c>
      <c r="E339">
        <v>2021</v>
      </c>
      <c r="F339">
        <v>666472</v>
      </c>
      <c r="G339">
        <v>4007</v>
      </c>
      <c r="H339">
        <v>4335671</v>
      </c>
      <c r="I339">
        <v>608035</v>
      </c>
      <c r="J339">
        <v>7125955</v>
      </c>
      <c r="K339">
        <v>1745725</v>
      </c>
      <c r="L339">
        <v>14.15</v>
      </c>
      <c r="M339">
        <v>97.76</v>
      </c>
      <c r="N339">
        <v>0.64</v>
      </c>
      <c r="O339">
        <v>72.05</v>
      </c>
      <c r="P339">
        <v>38.880000000000003</v>
      </c>
    </row>
    <row r="340" spans="1:16" x14ac:dyDescent="0.25">
      <c r="A340" t="s">
        <v>162</v>
      </c>
      <c r="B340" t="s">
        <v>118</v>
      </c>
      <c r="C340">
        <v>35125000</v>
      </c>
      <c r="D340" t="s">
        <v>217</v>
      </c>
      <c r="E340">
        <v>2021</v>
      </c>
      <c r="F340">
        <v>623625</v>
      </c>
      <c r="G340">
        <v>4299</v>
      </c>
      <c r="H340">
        <v>3762997</v>
      </c>
      <c r="I340">
        <v>695658</v>
      </c>
      <c r="J340">
        <v>3409087</v>
      </c>
      <c r="K340">
        <v>3137788</v>
      </c>
      <c r="L340">
        <v>14.15</v>
      </c>
      <c r="M340">
        <v>97.76</v>
      </c>
      <c r="N340">
        <v>0.64</v>
      </c>
      <c r="O340">
        <v>72.05</v>
      </c>
      <c r="P340">
        <v>38.880000000000003</v>
      </c>
    </row>
    <row r="341" spans="1:16" x14ac:dyDescent="0.25">
      <c r="A341" t="s">
        <v>162</v>
      </c>
      <c r="B341" t="s">
        <v>118</v>
      </c>
      <c r="C341">
        <v>35125000</v>
      </c>
      <c r="D341" t="s">
        <v>218</v>
      </c>
      <c r="E341">
        <v>2021</v>
      </c>
      <c r="F341">
        <v>287799</v>
      </c>
      <c r="G341">
        <v>6594</v>
      </c>
      <c r="H341">
        <v>2570700</v>
      </c>
      <c r="I341">
        <v>344519</v>
      </c>
      <c r="J341">
        <v>610947</v>
      </c>
      <c r="K341">
        <v>2714956</v>
      </c>
      <c r="L341">
        <v>14.15</v>
      </c>
      <c r="M341">
        <v>97.76</v>
      </c>
      <c r="N341">
        <v>0.64</v>
      </c>
      <c r="O341">
        <v>72.05</v>
      </c>
      <c r="P341">
        <v>38.880000000000003</v>
      </c>
    </row>
    <row r="342" spans="1:16" x14ac:dyDescent="0.25">
      <c r="A342" t="s">
        <v>163</v>
      </c>
      <c r="B342" t="s">
        <v>119</v>
      </c>
      <c r="C342">
        <v>293000</v>
      </c>
      <c r="D342" t="s">
        <v>211</v>
      </c>
      <c r="E342">
        <v>2020</v>
      </c>
      <c r="F342">
        <v>13</v>
      </c>
      <c r="G342">
        <v>0</v>
      </c>
      <c r="H342">
        <v>0</v>
      </c>
      <c r="I342">
        <v>3</v>
      </c>
      <c r="J342">
        <v>0</v>
      </c>
      <c r="K342">
        <v>0</v>
      </c>
      <c r="L342">
        <v>7.15</v>
      </c>
      <c r="M342">
        <v>98.69</v>
      </c>
      <c r="N342">
        <v>0.99</v>
      </c>
      <c r="O342">
        <v>71.260000000000005</v>
      </c>
      <c r="P342">
        <v>51.97</v>
      </c>
    </row>
    <row r="343" spans="1:16" x14ac:dyDescent="0.25">
      <c r="A343" t="s">
        <v>163</v>
      </c>
      <c r="B343" t="s">
        <v>119</v>
      </c>
      <c r="C343">
        <v>293000</v>
      </c>
      <c r="D343" t="s">
        <v>212</v>
      </c>
      <c r="E343">
        <v>2020</v>
      </c>
      <c r="F343">
        <v>9</v>
      </c>
      <c r="G343">
        <v>0</v>
      </c>
      <c r="H343">
        <v>2245</v>
      </c>
      <c r="I343">
        <v>14</v>
      </c>
      <c r="J343">
        <v>0</v>
      </c>
      <c r="K343">
        <v>0</v>
      </c>
      <c r="L343">
        <v>7.15</v>
      </c>
      <c r="M343">
        <v>98.69</v>
      </c>
      <c r="N343">
        <v>0.99</v>
      </c>
      <c r="O343">
        <v>71.260000000000005</v>
      </c>
      <c r="P343">
        <v>51.97</v>
      </c>
    </row>
    <row r="344" spans="1:16" x14ac:dyDescent="0.25">
      <c r="A344" t="s">
        <v>163</v>
      </c>
      <c r="B344" t="s">
        <v>119</v>
      </c>
      <c r="C344">
        <v>293000</v>
      </c>
      <c r="D344" t="s">
        <v>213</v>
      </c>
      <c r="E344">
        <v>2020</v>
      </c>
      <c r="F344">
        <v>55</v>
      </c>
      <c r="G344">
        <v>0</v>
      </c>
      <c r="H344">
        <v>5109</v>
      </c>
      <c r="I344">
        <v>30</v>
      </c>
      <c r="J344">
        <v>0</v>
      </c>
      <c r="K344">
        <v>0</v>
      </c>
      <c r="L344">
        <v>7.15</v>
      </c>
      <c r="M344">
        <v>98.69</v>
      </c>
      <c r="N344">
        <v>0.99</v>
      </c>
      <c r="O344">
        <v>71.260000000000005</v>
      </c>
      <c r="P344">
        <v>51.97</v>
      </c>
    </row>
    <row r="345" spans="1:16" x14ac:dyDescent="0.25">
      <c r="A345" t="s">
        <v>163</v>
      </c>
      <c r="B345" t="s">
        <v>119</v>
      </c>
      <c r="C345">
        <v>293000</v>
      </c>
      <c r="D345" t="s">
        <v>214</v>
      </c>
      <c r="E345">
        <v>2020</v>
      </c>
      <c r="F345">
        <v>896</v>
      </c>
      <c r="G345">
        <v>1</v>
      </c>
      <c r="H345">
        <v>6532</v>
      </c>
      <c r="I345">
        <v>601</v>
      </c>
      <c r="J345">
        <v>0</v>
      </c>
      <c r="K345">
        <v>0</v>
      </c>
      <c r="L345">
        <v>7.15</v>
      </c>
      <c r="M345">
        <v>98.69</v>
      </c>
      <c r="N345">
        <v>0.99</v>
      </c>
      <c r="O345">
        <v>71.260000000000005</v>
      </c>
      <c r="P345">
        <v>51.97</v>
      </c>
    </row>
    <row r="346" spans="1:16" x14ac:dyDescent="0.25">
      <c r="A346" t="s">
        <v>163</v>
      </c>
      <c r="B346" t="s">
        <v>119</v>
      </c>
      <c r="C346">
        <v>293000</v>
      </c>
      <c r="D346" t="s">
        <v>215</v>
      </c>
      <c r="E346">
        <v>2020</v>
      </c>
      <c r="F346">
        <v>431</v>
      </c>
      <c r="G346">
        <v>6</v>
      </c>
      <c r="H346">
        <v>5579</v>
      </c>
      <c r="I346">
        <v>447</v>
      </c>
      <c r="J346">
        <v>0</v>
      </c>
      <c r="K346">
        <v>0</v>
      </c>
      <c r="L346">
        <v>7.15</v>
      </c>
      <c r="M346">
        <v>98.69</v>
      </c>
      <c r="N346">
        <v>0.99</v>
      </c>
      <c r="O346">
        <v>71.260000000000005</v>
      </c>
      <c r="P346">
        <v>51.97</v>
      </c>
    </row>
    <row r="347" spans="1:16" x14ac:dyDescent="0.25">
      <c r="A347" t="s">
        <v>163</v>
      </c>
      <c r="B347" t="s">
        <v>119</v>
      </c>
      <c r="C347">
        <v>293000</v>
      </c>
      <c r="D347" t="s">
        <v>216</v>
      </c>
      <c r="E347">
        <v>2020</v>
      </c>
      <c r="F347">
        <v>1277</v>
      </c>
      <c r="G347">
        <v>27</v>
      </c>
      <c r="H347">
        <v>11572</v>
      </c>
      <c r="I347">
        <v>779</v>
      </c>
      <c r="J347">
        <v>0</v>
      </c>
      <c r="K347">
        <v>0</v>
      </c>
      <c r="L347">
        <v>7.15</v>
      </c>
      <c r="M347">
        <v>98.69</v>
      </c>
      <c r="N347">
        <v>0.99</v>
      </c>
      <c r="O347">
        <v>71.260000000000005</v>
      </c>
      <c r="P347">
        <v>51.97</v>
      </c>
    </row>
    <row r="348" spans="1:16" x14ac:dyDescent="0.25">
      <c r="A348" t="s">
        <v>163</v>
      </c>
      <c r="B348" t="s">
        <v>119</v>
      </c>
      <c r="C348">
        <v>293000</v>
      </c>
      <c r="D348" t="s">
        <v>217</v>
      </c>
      <c r="E348">
        <v>2020</v>
      </c>
      <c r="F348">
        <v>1588</v>
      </c>
      <c r="G348">
        <v>24</v>
      </c>
      <c r="H348">
        <v>22721</v>
      </c>
      <c r="I348">
        <v>1273</v>
      </c>
      <c r="J348">
        <v>0</v>
      </c>
      <c r="K348">
        <v>0</v>
      </c>
      <c r="L348">
        <v>7.15</v>
      </c>
      <c r="M348">
        <v>98.69</v>
      </c>
      <c r="N348">
        <v>0.99</v>
      </c>
      <c r="O348">
        <v>71.260000000000005</v>
      </c>
      <c r="P348">
        <v>51.97</v>
      </c>
    </row>
    <row r="349" spans="1:16" x14ac:dyDescent="0.25">
      <c r="A349" t="s">
        <v>163</v>
      </c>
      <c r="B349" t="s">
        <v>119</v>
      </c>
      <c r="C349">
        <v>293000</v>
      </c>
      <c r="D349" t="s">
        <v>218</v>
      </c>
      <c r="E349">
        <v>2020</v>
      </c>
      <c r="F349">
        <v>2001</v>
      </c>
      <c r="G349">
        <v>17</v>
      </c>
      <c r="H349">
        <v>18578</v>
      </c>
      <c r="I349">
        <v>2392</v>
      </c>
      <c r="J349">
        <v>0</v>
      </c>
      <c r="K349">
        <v>0</v>
      </c>
      <c r="L349">
        <v>7.15</v>
      </c>
      <c r="M349">
        <v>98.69</v>
      </c>
      <c r="N349">
        <v>0.99</v>
      </c>
      <c r="O349">
        <v>71.260000000000005</v>
      </c>
      <c r="P349">
        <v>51.97</v>
      </c>
    </row>
    <row r="350" spans="1:16" x14ac:dyDescent="0.25">
      <c r="A350" t="s">
        <v>163</v>
      </c>
      <c r="B350" t="s">
        <v>119</v>
      </c>
      <c r="C350">
        <v>293000</v>
      </c>
      <c r="D350" t="s">
        <v>219</v>
      </c>
      <c r="E350">
        <v>2020</v>
      </c>
      <c r="F350">
        <v>2145</v>
      </c>
      <c r="G350">
        <v>42</v>
      </c>
      <c r="H350">
        <v>20741</v>
      </c>
      <c r="I350">
        <v>1950</v>
      </c>
      <c r="J350">
        <v>0</v>
      </c>
      <c r="K350">
        <v>0</v>
      </c>
      <c r="L350">
        <v>7.15</v>
      </c>
      <c r="M350">
        <v>98.69</v>
      </c>
      <c r="N350">
        <v>0.99</v>
      </c>
      <c r="O350">
        <v>71.260000000000005</v>
      </c>
      <c r="P350">
        <v>51.97</v>
      </c>
    </row>
    <row r="351" spans="1:16" x14ac:dyDescent="0.25">
      <c r="A351" t="s">
        <v>163</v>
      </c>
      <c r="B351" t="s">
        <v>119</v>
      </c>
      <c r="C351">
        <v>293000</v>
      </c>
      <c r="D351" t="s">
        <v>220</v>
      </c>
      <c r="E351">
        <v>2020</v>
      </c>
      <c r="F351">
        <v>1051</v>
      </c>
      <c r="G351">
        <v>10</v>
      </c>
      <c r="H351">
        <v>12540</v>
      </c>
      <c r="I351">
        <v>1654</v>
      </c>
      <c r="J351">
        <v>0</v>
      </c>
      <c r="K351">
        <v>0</v>
      </c>
      <c r="L351">
        <v>7.15</v>
      </c>
      <c r="M351">
        <v>98.69</v>
      </c>
      <c r="N351">
        <v>0.99</v>
      </c>
      <c r="O351">
        <v>71.260000000000005</v>
      </c>
      <c r="P351">
        <v>51.97</v>
      </c>
    </row>
    <row r="352" spans="1:16" x14ac:dyDescent="0.25">
      <c r="A352" t="s">
        <v>163</v>
      </c>
      <c r="B352" t="s">
        <v>119</v>
      </c>
      <c r="C352">
        <v>293000</v>
      </c>
      <c r="D352" t="s">
        <v>221</v>
      </c>
      <c r="E352">
        <v>2021</v>
      </c>
      <c r="F352">
        <v>254</v>
      </c>
      <c r="G352">
        <v>3</v>
      </c>
      <c r="H352">
        <v>4451</v>
      </c>
      <c r="I352">
        <v>380</v>
      </c>
      <c r="J352">
        <v>1128</v>
      </c>
      <c r="K352">
        <v>0</v>
      </c>
      <c r="L352">
        <v>7.15</v>
      </c>
      <c r="M352">
        <v>98.69</v>
      </c>
      <c r="N352">
        <v>0.99</v>
      </c>
      <c r="O352">
        <v>71.260000000000005</v>
      </c>
      <c r="P352">
        <v>51.97</v>
      </c>
    </row>
    <row r="353" spans="1:16" x14ac:dyDescent="0.25">
      <c r="A353" t="s">
        <v>163</v>
      </c>
      <c r="B353" t="s">
        <v>119</v>
      </c>
      <c r="C353">
        <v>293000</v>
      </c>
      <c r="D353" t="s">
        <v>222</v>
      </c>
      <c r="E353">
        <v>2021</v>
      </c>
      <c r="F353">
        <v>98</v>
      </c>
      <c r="G353">
        <v>0</v>
      </c>
      <c r="H353">
        <v>0</v>
      </c>
      <c r="I353">
        <v>112</v>
      </c>
      <c r="J353">
        <v>8098</v>
      </c>
      <c r="K353">
        <v>829</v>
      </c>
      <c r="L353">
        <v>7.15</v>
      </c>
      <c r="M353">
        <v>98.69</v>
      </c>
      <c r="N353">
        <v>0.99</v>
      </c>
      <c r="O353">
        <v>71.260000000000005</v>
      </c>
      <c r="P353">
        <v>51.97</v>
      </c>
    </row>
    <row r="354" spans="1:16" x14ac:dyDescent="0.25">
      <c r="A354" t="s">
        <v>163</v>
      </c>
      <c r="B354" t="s">
        <v>119</v>
      </c>
      <c r="C354">
        <v>293000</v>
      </c>
      <c r="D354" t="s">
        <v>211</v>
      </c>
      <c r="E354">
        <v>2021</v>
      </c>
      <c r="F354">
        <v>339</v>
      </c>
      <c r="G354">
        <v>0</v>
      </c>
      <c r="H354">
        <v>0</v>
      </c>
      <c r="I354">
        <v>136</v>
      </c>
      <c r="J354">
        <v>30290</v>
      </c>
      <c r="K354">
        <v>5665</v>
      </c>
      <c r="L354">
        <v>7.15</v>
      </c>
      <c r="M354">
        <v>98.69</v>
      </c>
      <c r="N354">
        <v>0.99</v>
      </c>
      <c r="O354">
        <v>71.260000000000005</v>
      </c>
      <c r="P354">
        <v>51.97</v>
      </c>
    </row>
    <row r="355" spans="1:16" x14ac:dyDescent="0.25">
      <c r="A355" t="s">
        <v>163</v>
      </c>
      <c r="B355" t="s">
        <v>119</v>
      </c>
      <c r="C355">
        <v>293000</v>
      </c>
      <c r="D355" t="s">
        <v>212</v>
      </c>
      <c r="E355">
        <v>2021</v>
      </c>
      <c r="F355">
        <v>3812</v>
      </c>
      <c r="G355">
        <v>13</v>
      </c>
      <c r="H355">
        <v>90243</v>
      </c>
      <c r="I355">
        <v>2605</v>
      </c>
      <c r="J355">
        <v>35145</v>
      </c>
      <c r="K355">
        <v>27358</v>
      </c>
      <c r="L355">
        <v>7.15</v>
      </c>
      <c r="M355">
        <v>98.69</v>
      </c>
      <c r="N355">
        <v>0.99</v>
      </c>
      <c r="O355">
        <v>71.260000000000005</v>
      </c>
      <c r="P355">
        <v>51.97</v>
      </c>
    </row>
    <row r="356" spans="1:16" x14ac:dyDescent="0.25">
      <c r="A356" t="s">
        <v>163</v>
      </c>
      <c r="B356" t="s">
        <v>119</v>
      </c>
      <c r="C356">
        <v>293000</v>
      </c>
      <c r="D356" t="s">
        <v>213</v>
      </c>
      <c r="E356">
        <v>2021</v>
      </c>
      <c r="F356">
        <v>4693</v>
      </c>
      <c r="G356">
        <v>46</v>
      </c>
      <c r="H356">
        <v>61926</v>
      </c>
      <c r="I356">
        <v>4483</v>
      </c>
      <c r="J356">
        <v>47586</v>
      </c>
      <c r="K356">
        <v>3438</v>
      </c>
      <c r="L356">
        <v>7.15</v>
      </c>
      <c r="M356">
        <v>98.69</v>
      </c>
      <c r="N356">
        <v>0.99</v>
      </c>
      <c r="O356">
        <v>71.260000000000005</v>
      </c>
      <c r="P356">
        <v>51.97</v>
      </c>
    </row>
    <row r="357" spans="1:16" x14ac:dyDescent="0.25">
      <c r="A357" t="s">
        <v>163</v>
      </c>
      <c r="B357" t="s">
        <v>119</v>
      </c>
      <c r="C357">
        <v>293000</v>
      </c>
      <c r="D357" t="s">
        <v>214</v>
      </c>
      <c r="E357">
        <v>2021</v>
      </c>
      <c r="F357">
        <v>1411</v>
      </c>
      <c r="G357">
        <v>13</v>
      </c>
      <c r="H357">
        <v>93397</v>
      </c>
      <c r="I357">
        <v>2733</v>
      </c>
      <c r="J357">
        <v>48655</v>
      </c>
      <c r="K357">
        <v>18744</v>
      </c>
      <c r="L357">
        <v>7.15</v>
      </c>
      <c r="M357">
        <v>98.69</v>
      </c>
      <c r="N357">
        <v>0.99</v>
      </c>
      <c r="O357">
        <v>71.260000000000005</v>
      </c>
      <c r="P357">
        <v>51.97</v>
      </c>
    </row>
    <row r="358" spans="1:16" x14ac:dyDescent="0.25">
      <c r="A358" t="s">
        <v>163</v>
      </c>
      <c r="B358" t="s">
        <v>119</v>
      </c>
      <c r="C358">
        <v>293000</v>
      </c>
      <c r="D358" t="s">
        <v>215</v>
      </c>
      <c r="E358">
        <v>2021</v>
      </c>
      <c r="F358">
        <v>265</v>
      </c>
      <c r="G358">
        <v>5</v>
      </c>
      <c r="H358">
        <v>80263</v>
      </c>
      <c r="I358">
        <v>483</v>
      </c>
      <c r="J358">
        <v>16491</v>
      </c>
      <c r="K358">
        <v>11620</v>
      </c>
      <c r="L358">
        <v>7.15</v>
      </c>
      <c r="M358">
        <v>98.69</v>
      </c>
      <c r="N358">
        <v>0.99</v>
      </c>
      <c r="O358">
        <v>71.260000000000005</v>
      </c>
      <c r="P358">
        <v>51.97</v>
      </c>
    </row>
    <row r="359" spans="1:16" x14ac:dyDescent="0.25">
      <c r="A359" t="s">
        <v>163</v>
      </c>
      <c r="B359" t="s">
        <v>119</v>
      </c>
      <c r="C359">
        <v>293000</v>
      </c>
      <c r="D359" t="s">
        <v>216</v>
      </c>
      <c r="E359">
        <v>2021</v>
      </c>
      <c r="F359">
        <v>222</v>
      </c>
      <c r="G359">
        <v>0</v>
      </c>
      <c r="H359">
        <v>57734</v>
      </c>
      <c r="I359">
        <v>209</v>
      </c>
      <c r="J359">
        <v>6293</v>
      </c>
      <c r="K359">
        <v>34336</v>
      </c>
      <c r="L359">
        <v>7.15</v>
      </c>
      <c r="M359">
        <v>98.69</v>
      </c>
      <c r="N359">
        <v>0.99</v>
      </c>
      <c r="O359">
        <v>71.260000000000005</v>
      </c>
      <c r="P359">
        <v>51.97</v>
      </c>
    </row>
    <row r="360" spans="1:16" x14ac:dyDescent="0.25">
      <c r="A360" t="s">
        <v>163</v>
      </c>
      <c r="B360" t="s">
        <v>119</v>
      </c>
      <c r="C360">
        <v>293000</v>
      </c>
      <c r="D360" t="s">
        <v>217</v>
      </c>
      <c r="E360">
        <v>2021</v>
      </c>
      <c r="F360">
        <v>243</v>
      </c>
      <c r="G360">
        <v>0</v>
      </c>
      <c r="H360">
        <v>43843</v>
      </c>
      <c r="I360">
        <v>244</v>
      </c>
      <c r="J360">
        <v>11598</v>
      </c>
      <c r="K360">
        <v>35953</v>
      </c>
      <c r="L360">
        <v>7.15</v>
      </c>
      <c r="M360">
        <v>98.69</v>
      </c>
      <c r="N360">
        <v>0.99</v>
      </c>
      <c r="O360">
        <v>71.260000000000005</v>
      </c>
      <c r="P360">
        <v>51.97</v>
      </c>
    </row>
    <row r="361" spans="1:16" x14ac:dyDescent="0.25">
      <c r="A361" t="s">
        <v>163</v>
      </c>
      <c r="B361" t="s">
        <v>119</v>
      </c>
      <c r="C361">
        <v>293000</v>
      </c>
      <c r="D361" t="s">
        <v>218</v>
      </c>
      <c r="E361">
        <v>2021</v>
      </c>
      <c r="F361">
        <v>159</v>
      </c>
      <c r="G361">
        <v>1</v>
      </c>
      <c r="H361">
        <v>18094</v>
      </c>
      <c r="I361">
        <v>159</v>
      </c>
      <c r="J361">
        <v>3514</v>
      </c>
      <c r="K361">
        <v>14337</v>
      </c>
      <c r="L361">
        <v>7.15</v>
      </c>
      <c r="M361">
        <v>98.69</v>
      </c>
      <c r="N361">
        <v>0.99</v>
      </c>
      <c r="O361">
        <v>71.260000000000005</v>
      </c>
      <c r="P361">
        <v>51.97</v>
      </c>
    </row>
    <row r="362" spans="1:16" x14ac:dyDescent="0.25">
      <c r="A362" t="s">
        <v>164</v>
      </c>
      <c r="B362" t="s">
        <v>120</v>
      </c>
      <c r="C362">
        <v>68000</v>
      </c>
      <c r="D362" t="s">
        <v>221</v>
      </c>
      <c r="E362">
        <v>2021</v>
      </c>
      <c r="F362">
        <v>87</v>
      </c>
      <c r="G362">
        <v>0</v>
      </c>
      <c r="H362">
        <v>2328</v>
      </c>
      <c r="I362">
        <v>49</v>
      </c>
      <c r="J362">
        <v>807</v>
      </c>
      <c r="K362">
        <v>0</v>
      </c>
      <c r="L362">
        <v>15.24</v>
      </c>
      <c r="M362">
        <v>99.08</v>
      </c>
      <c r="N362">
        <v>0.49</v>
      </c>
      <c r="O362">
        <v>81.069999999999993</v>
      </c>
      <c r="P362">
        <v>67.569999999999993</v>
      </c>
    </row>
    <row r="363" spans="1:16" x14ac:dyDescent="0.25">
      <c r="A363" t="s">
        <v>164</v>
      </c>
      <c r="B363" t="s">
        <v>120</v>
      </c>
      <c r="C363">
        <v>68000</v>
      </c>
      <c r="D363" t="s">
        <v>222</v>
      </c>
      <c r="E363">
        <v>2021</v>
      </c>
      <c r="F363">
        <v>295</v>
      </c>
      <c r="G363">
        <v>1</v>
      </c>
      <c r="H363">
        <v>28879</v>
      </c>
      <c r="I363">
        <v>208</v>
      </c>
      <c r="J363">
        <v>1561</v>
      </c>
      <c r="K363">
        <v>710</v>
      </c>
      <c r="L363">
        <v>15.24</v>
      </c>
      <c r="M363">
        <v>99.08</v>
      </c>
      <c r="N363">
        <v>0.49</v>
      </c>
      <c r="O363">
        <v>81.069999999999993</v>
      </c>
      <c r="P363">
        <v>67.569999999999993</v>
      </c>
    </row>
    <row r="364" spans="1:16" x14ac:dyDescent="0.25">
      <c r="A364" t="s">
        <v>164</v>
      </c>
      <c r="B364" t="s">
        <v>120</v>
      </c>
      <c r="C364">
        <v>68000</v>
      </c>
      <c r="D364" t="s">
        <v>211</v>
      </c>
      <c r="E364">
        <v>2021</v>
      </c>
      <c r="F364">
        <v>341</v>
      </c>
      <c r="G364">
        <v>0</v>
      </c>
      <c r="H364">
        <v>17270</v>
      </c>
      <c r="I364">
        <v>418</v>
      </c>
      <c r="J364">
        <v>2461</v>
      </c>
      <c r="K364">
        <v>1420</v>
      </c>
      <c r="L364">
        <v>15.24</v>
      </c>
      <c r="M364">
        <v>99.08</v>
      </c>
      <c r="N364">
        <v>0.49</v>
      </c>
      <c r="O364">
        <v>81.069999999999993</v>
      </c>
      <c r="P364">
        <v>67.569999999999993</v>
      </c>
    </row>
    <row r="365" spans="1:16" x14ac:dyDescent="0.25">
      <c r="A365" t="s">
        <v>164</v>
      </c>
      <c r="B365" t="s">
        <v>120</v>
      </c>
      <c r="C365">
        <v>68000</v>
      </c>
      <c r="D365" t="s">
        <v>212</v>
      </c>
      <c r="E365">
        <v>2021</v>
      </c>
      <c r="F365">
        <v>2044</v>
      </c>
      <c r="G365">
        <v>3</v>
      </c>
      <c r="H365">
        <v>27236</v>
      </c>
      <c r="I365">
        <v>755</v>
      </c>
      <c r="J365">
        <v>14114</v>
      </c>
      <c r="K365">
        <v>2067</v>
      </c>
      <c r="L365">
        <v>15.24</v>
      </c>
      <c r="M365">
        <v>99.08</v>
      </c>
      <c r="N365">
        <v>0.49</v>
      </c>
      <c r="O365">
        <v>81.069999999999993</v>
      </c>
      <c r="P365">
        <v>67.569999999999993</v>
      </c>
    </row>
    <row r="366" spans="1:16" x14ac:dyDescent="0.25">
      <c r="A366" t="s">
        <v>164</v>
      </c>
      <c r="B366" t="s">
        <v>120</v>
      </c>
      <c r="C366">
        <v>68000</v>
      </c>
      <c r="D366" t="s">
        <v>213</v>
      </c>
      <c r="E366">
        <v>2021</v>
      </c>
      <c r="F366">
        <v>5310</v>
      </c>
      <c r="G366">
        <v>29</v>
      </c>
      <c r="H366">
        <v>58903</v>
      </c>
      <c r="I366">
        <v>4786</v>
      </c>
      <c r="J366">
        <v>7784</v>
      </c>
      <c r="K366">
        <v>2749</v>
      </c>
      <c r="L366">
        <v>15.24</v>
      </c>
      <c r="M366">
        <v>99.08</v>
      </c>
      <c r="N366">
        <v>0.49</v>
      </c>
      <c r="O366">
        <v>81.069999999999993</v>
      </c>
      <c r="P366">
        <v>67.569999999999993</v>
      </c>
    </row>
    <row r="367" spans="1:16" x14ac:dyDescent="0.25">
      <c r="A367" t="s">
        <v>164</v>
      </c>
      <c r="B367" t="s">
        <v>120</v>
      </c>
      <c r="C367">
        <v>68000</v>
      </c>
      <c r="D367" t="s">
        <v>214</v>
      </c>
      <c r="E367">
        <v>2021</v>
      </c>
      <c r="F367">
        <v>1693</v>
      </c>
      <c r="G367">
        <v>15</v>
      </c>
      <c r="H367">
        <v>47125</v>
      </c>
      <c r="I367">
        <v>3156</v>
      </c>
      <c r="J367">
        <v>20052</v>
      </c>
      <c r="K367">
        <v>975</v>
      </c>
      <c r="L367">
        <v>15.24</v>
      </c>
      <c r="M367">
        <v>99.08</v>
      </c>
      <c r="N367">
        <v>0.49</v>
      </c>
      <c r="O367">
        <v>81.069999999999993</v>
      </c>
      <c r="P367">
        <v>67.569999999999993</v>
      </c>
    </row>
    <row r="368" spans="1:16" x14ac:dyDescent="0.25">
      <c r="A368" t="s">
        <v>164</v>
      </c>
      <c r="B368" t="s">
        <v>120</v>
      </c>
      <c r="C368">
        <v>68000</v>
      </c>
      <c r="D368" t="s">
        <v>215</v>
      </c>
      <c r="E368">
        <v>2021</v>
      </c>
      <c r="F368">
        <v>419</v>
      </c>
      <c r="G368">
        <v>2</v>
      </c>
      <c r="H368">
        <v>36208</v>
      </c>
      <c r="I368">
        <v>643</v>
      </c>
      <c r="J368">
        <v>3621</v>
      </c>
      <c r="K368">
        <v>8063</v>
      </c>
      <c r="L368">
        <v>15.24</v>
      </c>
      <c r="M368">
        <v>99.08</v>
      </c>
      <c r="N368">
        <v>0.49</v>
      </c>
      <c r="O368">
        <v>81.069999999999993</v>
      </c>
      <c r="P368">
        <v>67.569999999999993</v>
      </c>
    </row>
    <row r="369" spans="1:16" x14ac:dyDescent="0.25">
      <c r="A369" t="s">
        <v>164</v>
      </c>
      <c r="B369" t="s">
        <v>120</v>
      </c>
      <c r="C369">
        <v>68000</v>
      </c>
      <c r="D369" t="s">
        <v>216</v>
      </c>
      <c r="E369">
        <v>2021</v>
      </c>
      <c r="F369">
        <v>158</v>
      </c>
      <c r="G369">
        <v>1</v>
      </c>
      <c r="H369">
        <v>21575</v>
      </c>
      <c r="I369">
        <v>208</v>
      </c>
      <c r="J369">
        <v>2199</v>
      </c>
      <c r="K369">
        <v>7830</v>
      </c>
      <c r="L369">
        <v>15.24</v>
      </c>
      <c r="M369">
        <v>99.08</v>
      </c>
      <c r="N369">
        <v>0.49</v>
      </c>
      <c r="O369">
        <v>81.069999999999993</v>
      </c>
      <c r="P369">
        <v>67.569999999999993</v>
      </c>
    </row>
    <row r="370" spans="1:16" x14ac:dyDescent="0.25">
      <c r="A370" t="s">
        <v>164</v>
      </c>
      <c r="B370" t="s">
        <v>120</v>
      </c>
      <c r="C370">
        <v>68000</v>
      </c>
      <c r="D370" t="s">
        <v>217</v>
      </c>
      <c r="E370">
        <v>2021</v>
      </c>
      <c r="F370">
        <v>14</v>
      </c>
      <c r="G370">
        <v>0</v>
      </c>
      <c r="H370">
        <v>15271</v>
      </c>
      <c r="I370">
        <v>42</v>
      </c>
      <c r="J370">
        <v>2219</v>
      </c>
      <c r="K370">
        <v>17771</v>
      </c>
      <c r="L370">
        <v>15.24</v>
      </c>
      <c r="M370">
        <v>99.08</v>
      </c>
      <c r="N370">
        <v>0.49</v>
      </c>
      <c r="O370">
        <v>81.069999999999993</v>
      </c>
      <c r="P370">
        <v>67.569999999999993</v>
      </c>
    </row>
    <row r="371" spans="1:16" x14ac:dyDescent="0.25">
      <c r="A371" t="s">
        <v>164</v>
      </c>
      <c r="B371" t="s">
        <v>120</v>
      </c>
      <c r="C371">
        <v>68000</v>
      </c>
      <c r="D371" t="s">
        <v>218</v>
      </c>
      <c r="E371">
        <v>2021</v>
      </c>
      <c r="F371">
        <v>4</v>
      </c>
      <c r="G371">
        <v>0</v>
      </c>
      <c r="H371">
        <v>8746</v>
      </c>
      <c r="I371">
        <v>5</v>
      </c>
      <c r="J371">
        <v>311</v>
      </c>
      <c r="K371">
        <v>4366</v>
      </c>
      <c r="L371">
        <v>15.24</v>
      </c>
      <c r="M371">
        <v>99.08</v>
      </c>
      <c r="N371">
        <v>0.49</v>
      </c>
      <c r="O371">
        <v>81.069999999999993</v>
      </c>
      <c r="P371">
        <v>67.569999999999993</v>
      </c>
    </row>
    <row r="372" spans="1:16" x14ac:dyDescent="0.25">
      <c r="A372" t="s">
        <v>165</v>
      </c>
      <c r="B372" t="s">
        <v>121</v>
      </c>
      <c r="C372">
        <v>122153000</v>
      </c>
      <c r="D372" t="s">
        <v>211</v>
      </c>
      <c r="E372">
        <v>2020</v>
      </c>
      <c r="F372">
        <v>302</v>
      </c>
      <c r="G372">
        <v>11</v>
      </c>
      <c r="H372">
        <v>0</v>
      </c>
      <c r="I372">
        <v>39</v>
      </c>
      <c r="J372">
        <v>0</v>
      </c>
      <c r="K372">
        <v>0</v>
      </c>
      <c r="L372">
        <v>5.41</v>
      </c>
      <c r="M372">
        <v>97.57</v>
      </c>
      <c r="N372">
        <v>2.12</v>
      </c>
      <c r="O372">
        <v>55.01</v>
      </c>
      <c r="P372">
        <v>25.36</v>
      </c>
    </row>
    <row r="373" spans="1:16" x14ac:dyDescent="0.25">
      <c r="A373" t="s">
        <v>165</v>
      </c>
      <c r="B373" t="s">
        <v>121</v>
      </c>
      <c r="C373">
        <v>122153000</v>
      </c>
      <c r="D373" t="s">
        <v>212</v>
      </c>
      <c r="E373">
        <v>2020</v>
      </c>
      <c r="F373">
        <v>10196</v>
      </c>
      <c r="G373">
        <v>448</v>
      </c>
      <c r="H373">
        <v>135694</v>
      </c>
      <c r="I373">
        <v>1734</v>
      </c>
      <c r="J373">
        <v>0</v>
      </c>
      <c r="K373">
        <v>0</v>
      </c>
      <c r="L373">
        <v>5.41</v>
      </c>
      <c r="M373">
        <v>97.57</v>
      </c>
      <c r="N373">
        <v>2.12</v>
      </c>
      <c r="O373">
        <v>55.01</v>
      </c>
      <c r="P373">
        <v>25.36</v>
      </c>
    </row>
    <row r="374" spans="1:16" x14ac:dyDescent="0.25">
      <c r="A374" t="s">
        <v>165</v>
      </c>
      <c r="B374" t="s">
        <v>121</v>
      </c>
      <c r="C374">
        <v>122153000</v>
      </c>
      <c r="D374" t="s">
        <v>213</v>
      </c>
      <c r="E374">
        <v>2020</v>
      </c>
      <c r="F374">
        <v>57157</v>
      </c>
      <c r="G374">
        <v>1827</v>
      </c>
      <c r="H374">
        <v>327483</v>
      </c>
      <c r="I374">
        <v>27556</v>
      </c>
      <c r="J374">
        <v>0</v>
      </c>
      <c r="K374">
        <v>0</v>
      </c>
      <c r="L374">
        <v>5.41</v>
      </c>
      <c r="M374">
        <v>97.57</v>
      </c>
      <c r="N374">
        <v>2.12</v>
      </c>
      <c r="O374">
        <v>55.01</v>
      </c>
      <c r="P374">
        <v>25.36</v>
      </c>
    </row>
    <row r="375" spans="1:16" x14ac:dyDescent="0.25">
      <c r="A375" t="s">
        <v>165</v>
      </c>
      <c r="B375" t="s">
        <v>121</v>
      </c>
      <c r="C375">
        <v>122153000</v>
      </c>
      <c r="D375" t="s">
        <v>214</v>
      </c>
      <c r="E375">
        <v>2020</v>
      </c>
      <c r="F375">
        <v>107106</v>
      </c>
      <c r="G375">
        <v>5569</v>
      </c>
      <c r="H375">
        <v>506984</v>
      </c>
      <c r="I375">
        <v>61582</v>
      </c>
      <c r="J375">
        <v>0</v>
      </c>
      <c r="K375">
        <v>0</v>
      </c>
      <c r="L375">
        <v>5.41</v>
      </c>
      <c r="M375">
        <v>97.57</v>
      </c>
      <c r="N375">
        <v>2.12</v>
      </c>
      <c r="O375">
        <v>55.01</v>
      </c>
      <c r="P375">
        <v>25.36</v>
      </c>
    </row>
    <row r="376" spans="1:16" x14ac:dyDescent="0.25">
      <c r="A376" t="s">
        <v>165</v>
      </c>
      <c r="B376" t="s">
        <v>121</v>
      </c>
      <c r="C376">
        <v>122153000</v>
      </c>
      <c r="D376" t="s">
        <v>215</v>
      </c>
      <c r="E376">
        <v>2020</v>
      </c>
      <c r="F376">
        <v>247357</v>
      </c>
      <c r="G376">
        <v>7139</v>
      </c>
      <c r="H376">
        <v>1163559</v>
      </c>
      <c r="I376">
        <v>165247</v>
      </c>
      <c r="J376">
        <v>0</v>
      </c>
      <c r="K376">
        <v>0</v>
      </c>
      <c r="L376">
        <v>5.41</v>
      </c>
      <c r="M376">
        <v>97.57</v>
      </c>
      <c r="N376">
        <v>2.12</v>
      </c>
      <c r="O376">
        <v>55.01</v>
      </c>
      <c r="P376">
        <v>25.36</v>
      </c>
    </row>
    <row r="377" spans="1:16" x14ac:dyDescent="0.25">
      <c r="A377" t="s">
        <v>165</v>
      </c>
      <c r="B377" t="s">
        <v>121</v>
      </c>
      <c r="C377">
        <v>122153000</v>
      </c>
      <c r="D377" t="s">
        <v>216</v>
      </c>
      <c r="E377">
        <v>2020</v>
      </c>
      <c r="F377">
        <v>370423</v>
      </c>
      <c r="G377">
        <v>9589</v>
      </c>
      <c r="H377">
        <v>2011403</v>
      </c>
      <c r="I377">
        <v>317401</v>
      </c>
      <c r="J377">
        <v>0</v>
      </c>
      <c r="K377">
        <v>0</v>
      </c>
      <c r="L377">
        <v>5.41</v>
      </c>
      <c r="M377">
        <v>97.57</v>
      </c>
      <c r="N377">
        <v>2.12</v>
      </c>
      <c r="O377">
        <v>55.01</v>
      </c>
      <c r="P377">
        <v>25.36</v>
      </c>
    </row>
    <row r="378" spans="1:16" x14ac:dyDescent="0.25">
      <c r="A378" t="s">
        <v>165</v>
      </c>
      <c r="B378" t="s">
        <v>121</v>
      </c>
      <c r="C378">
        <v>122153000</v>
      </c>
      <c r="D378" t="s">
        <v>217</v>
      </c>
      <c r="E378">
        <v>2020</v>
      </c>
      <c r="F378">
        <v>591905</v>
      </c>
      <c r="G378">
        <v>12079</v>
      </c>
      <c r="H378">
        <v>2640082</v>
      </c>
      <c r="I378">
        <v>514763</v>
      </c>
      <c r="J378">
        <v>0</v>
      </c>
      <c r="K378">
        <v>0</v>
      </c>
      <c r="L378">
        <v>5.41</v>
      </c>
      <c r="M378">
        <v>97.57</v>
      </c>
      <c r="N378">
        <v>2.12</v>
      </c>
      <c r="O378">
        <v>55.01</v>
      </c>
      <c r="P378">
        <v>25.36</v>
      </c>
    </row>
    <row r="379" spans="1:16" x14ac:dyDescent="0.25">
      <c r="A379" t="s">
        <v>165</v>
      </c>
      <c r="B379" t="s">
        <v>121</v>
      </c>
      <c r="C379">
        <v>122153000</v>
      </c>
      <c r="D379" t="s">
        <v>218</v>
      </c>
      <c r="E379">
        <v>2020</v>
      </c>
      <c r="F379">
        <v>293960</v>
      </c>
      <c r="G379">
        <v>7249</v>
      </c>
      <c r="H379">
        <v>2182198</v>
      </c>
      <c r="I379">
        <v>422031</v>
      </c>
      <c r="J379">
        <v>0</v>
      </c>
      <c r="K379">
        <v>0</v>
      </c>
      <c r="L379">
        <v>5.41</v>
      </c>
      <c r="M379">
        <v>97.57</v>
      </c>
      <c r="N379">
        <v>2.12</v>
      </c>
      <c r="O379">
        <v>55.01</v>
      </c>
      <c r="P379">
        <v>25.36</v>
      </c>
    </row>
    <row r="380" spans="1:16" x14ac:dyDescent="0.25">
      <c r="A380" t="s">
        <v>165</v>
      </c>
      <c r="B380" t="s">
        <v>121</v>
      </c>
      <c r="C380">
        <v>122153000</v>
      </c>
      <c r="D380" t="s">
        <v>219</v>
      </c>
      <c r="E380">
        <v>2020</v>
      </c>
      <c r="F380">
        <v>145490</v>
      </c>
      <c r="G380">
        <v>3240</v>
      </c>
      <c r="H380">
        <v>1888981</v>
      </c>
      <c r="I380">
        <v>174769</v>
      </c>
      <c r="J380">
        <v>0</v>
      </c>
      <c r="K380">
        <v>0</v>
      </c>
      <c r="L380">
        <v>5.41</v>
      </c>
      <c r="M380">
        <v>97.57</v>
      </c>
      <c r="N380">
        <v>2.12</v>
      </c>
      <c r="O380">
        <v>55.01</v>
      </c>
      <c r="P380">
        <v>25.36</v>
      </c>
    </row>
    <row r="381" spans="1:16" x14ac:dyDescent="0.25">
      <c r="A381" t="s">
        <v>165</v>
      </c>
      <c r="B381" t="s">
        <v>121</v>
      </c>
      <c r="C381">
        <v>122153000</v>
      </c>
      <c r="D381" t="s">
        <v>220</v>
      </c>
      <c r="E381">
        <v>2020</v>
      </c>
      <c r="F381">
        <v>108216</v>
      </c>
      <c r="G381">
        <v>2370</v>
      </c>
      <c r="H381">
        <v>1891249</v>
      </c>
      <c r="I381">
        <v>143424</v>
      </c>
      <c r="J381">
        <v>0</v>
      </c>
      <c r="K381">
        <v>0</v>
      </c>
      <c r="L381">
        <v>5.41</v>
      </c>
      <c r="M381">
        <v>97.57</v>
      </c>
      <c r="N381">
        <v>2.12</v>
      </c>
      <c r="O381">
        <v>55.01</v>
      </c>
      <c r="P381">
        <v>25.36</v>
      </c>
    </row>
    <row r="382" spans="1:16" x14ac:dyDescent="0.25">
      <c r="A382" t="s">
        <v>165</v>
      </c>
      <c r="B382" t="s">
        <v>121</v>
      </c>
      <c r="C382">
        <v>122153000</v>
      </c>
      <c r="D382" t="s">
        <v>221</v>
      </c>
      <c r="E382">
        <v>2021</v>
      </c>
      <c r="F382">
        <v>94287</v>
      </c>
      <c r="G382">
        <v>1561</v>
      </c>
      <c r="H382">
        <v>1869535</v>
      </c>
      <c r="I382">
        <v>100459</v>
      </c>
      <c r="J382">
        <v>269064</v>
      </c>
      <c r="K382">
        <v>0</v>
      </c>
      <c r="L382">
        <v>5.41</v>
      </c>
      <c r="M382">
        <v>97.57</v>
      </c>
      <c r="N382">
        <v>2.12</v>
      </c>
      <c r="O382">
        <v>55.01</v>
      </c>
      <c r="P382">
        <v>25.36</v>
      </c>
    </row>
    <row r="383" spans="1:16" x14ac:dyDescent="0.25">
      <c r="A383" t="s">
        <v>165</v>
      </c>
      <c r="B383" t="s">
        <v>121</v>
      </c>
      <c r="C383">
        <v>122153000</v>
      </c>
      <c r="D383" t="s">
        <v>222</v>
      </c>
      <c r="E383">
        <v>2021</v>
      </c>
      <c r="F383">
        <v>128671</v>
      </c>
      <c r="G383">
        <v>1072</v>
      </c>
      <c r="H383">
        <v>1667444</v>
      </c>
      <c r="I383">
        <v>95699</v>
      </c>
      <c r="J383">
        <v>772883</v>
      </c>
      <c r="K383">
        <v>160233</v>
      </c>
      <c r="L383">
        <v>5.41</v>
      </c>
      <c r="M383">
        <v>97.57</v>
      </c>
      <c r="N383">
        <v>2.12</v>
      </c>
      <c r="O383">
        <v>55.01</v>
      </c>
      <c r="P383">
        <v>25.36</v>
      </c>
    </row>
    <row r="384" spans="1:16" x14ac:dyDescent="0.25">
      <c r="A384" t="s">
        <v>165</v>
      </c>
      <c r="B384" t="s">
        <v>121</v>
      </c>
      <c r="C384">
        <v>122153000</v>
      </c>
      <c r="D384" t="s">
        <v>211</v>
      </c>
      <c r="E384">
        <v>2021</v>
      </c>
      <c r="F384">
        <v>657910</v>
      </c>
      <c r="G384">
        <v>2495</v>
      </c>
      <c r="H384">
        <v>3507531</v>
      </c>
      <c r="I384">
        <v>376023</v>
      </c>
      <c r="J384">
        <v>4412667</v>
      </c>
      <c r="K384">
        <v>594490</v>
      </c>
      <c r="L384">
        <v>5.41</v>
      </c>
      <c r="M384">
        <v>97.57</v>
      </c>
      <c r="N384">
        <v>2.12</v>
      </c>
      <c r="O384">
        <v>55.01</v>
      </c>
      <c r="P384">
        <v>25.36</v>
      </c>
    </row>
    <row r="385" spans="1:16" x14ac:dyDescent="0.25">
      <c r="A385" t="s">
        <v>165</v>
      </c>
      <c r="B385" t="s">
        <v>121</v>
      </c>
      <c r="C385">
        <v>122153000</v>
      </c>
      <c r="D385" t="s">
        <v>212</v>
      </c>
      <c r="E385">
        <v>2021</v>
      </c>
      <c r="F385">
        <v>1789492</v>
      </c>
      <c r="G385">
        <v>14164</v>
      </c>
      <c r="H385">
        <v>7314139</v>
      </c>
      <c r="I385">
        <v>1468249</v>
      </c>
      <c r="J385">
        <v>8107534</v>
      </c>
      <c r="K385">
        <v>1867952</v>
      </c>
      <c r="L385">
        <v>5.41</v>
      </c>
      <c r="M385">
        <v>97.57</v>
      </c>
      <c r="N385">
        <v>2.12</v>
      </c>
      <c r="O385">
        <v>55.01</v>
      </c>
      <c r="P385">
        <v>25.36</v>
      </c>
    </row>
    <row r="386" spans="1:16" x14ac:dyDescent="0.25">
      <c r="A386" t="s">
        <v>165</v>
      </c>
      <c r="B386" t="s">
        <v>121</v>
      </c>
      <c r="C386">
        <v>122153000</v>
      </c>
      <c r="D386" t="s">
        <v>213</v>
      </c>
      <c r="E386">
        <v>2021</v>
      </c>
      <c r="F386">
        <v>1144420</v>
      </c>
      <c r="G386">
        <v>26531</v>
      </c>
      <c r="H386">
        <v>7948772</v>
      </c>
      <c r="I386">
        <v>1526394</v>
      </c>
      <c r="J386">
        <v>4443642</v>
      </c>
      <c r="K386">
        <v>1947016</v>
      </c>
      <c r="L386">
        <v>5.41</v>
      </c>
      <c r="M386">
        <v>97.57</v>
      </c>
      <c r="N386">
        <v>2.12</v>
      </c>
      <c r="O386">
        <v>55.01</v>
      </c>
      <c r="P386">
        <v>25.36</v>
      </c>
    </row>
    <row r="387" spans="1:16" x14ac:dyDescent="0.25">
      <c r="A387" t="s">
        <v>165</v>
      </c>
      <c r="B387" t="s">
        <v>121</v>
      </c>
      <c r="C387">
        <v>122153000</v>
      </c>
      <c r="D387" t="s">
        <v>214</v>
      </c>
      <c r="E387">
        <v>2021</v>
      </c>
      <c r="F387">
        <v>314512</v>
      </c>
      <c r="G387">
        <v>26601</v>
      </c>
      <c r="H387">
        <v>6582896</v>
      </c>
      <c r="I387">
        <v>424531</v>
      </c>
      <c r="J387">
        <v>8062129</v>
      </c>
      <c r="K387">
        <v>1802155</v>
      </c>
      <c r="L387">
        <v>5.41</v>
      </c>
      <c r="M387">
        <v>97.57</v>
      </c>
      <c r="N387">
        <v>2.12</v>
      </c>
      <c r="O387">
        <v>55.01</v>
      </c>
      <c r="P387">
        <v>25.36</v>
      </c>
    </row>
    <row r="388" spans="1:16" x14ac:dyDescent="0.25">
      <c r="A388" t="s">
        <v>165</v>
      </c>
      <c r="B388" t="s">
        <v>121</v>
      </c>
      <c r="C388">
        <v>122153000</v>
      </c>
      <c r="D388" t="s">
        <v>215</v>
      </c>
      <c r="E388">
        <v>2021</v>
      </c>
      <c r="F388">
        <v>242311</v>
      </c>
      <c r="G388">
        <v>10846</v>
      </c>
      <c r="H388">
        <v>6329659</v>
      </c>
      <c r="I388">
        <v>270885</v>
      </c>
      <c r="J388">
        <v>7313545</v>
      </c>
      <c r="K388">
        <v>4829411</v>
      </c>
      <c r="L388">
        <v>5.41</v>
      </c>
      <c r="M388">
        <v>97.57</v>
      </c>
      <c r="N388">
        <v>2.12</v>
      </c>
      <c r="O388">
        <v>55.01</v>
      </c>
      <c r="P388">
        <v>25.36</v>
      </c>
    </row>
    <row r="389" spans="1:16" x14ac:dyDescent="0.25">
      <c r="A389" t="s">
        <v>165</v>
      </c>
      <c r="B389" t="s">
        <v>121</v>
      </c>
      <c r="C389">
        <v>122153000</v>
      </c>
      <c r="D389" t="s">
        <v>216</v>
      </c>
      <c r="E389">
        <v>2021</v>
      </c>
      <c r="F389">
        <v>161161</v>
      </c>
      <c r="G389">
        <v>4522</v>
      </c>
      <c r="H389">
        <v>6009277</v>
      </c>
      <c r="I389">
        <v>182014</v>
      </c>
      <c r="J389">
        <v>9687204</v>
      </c>
      <c r="K389">
        <v>4795907</v>
      </c>
      <c r="L389">
        <v>5.41</v>
      </c>
      <c r="M389">
        <v>97.57</v>
      </c>
      <c r="N389">
        <v>2.12</v>
      </c>
      <c r="O389">
        <v>55.01</v>
      </c>
      <c r="P389">
        <v>25.36</v>
      </c>
    </row>
    <row r="390" spans="1:16" x14ac:dyDescent="0.25">
      <c r="A390" t="s">
        <v>165</v>
      </c>
      <c r="B390" t="s">
        <v>121</v>
      </c>
      <c r="C390">
        <v>122153000</v>
      </c>
      <c r="D390" t="s">
        <v>217</v>
      </c>
      <c r="E390">
        <v>2021</v>
      </c>
      <c r="F390">
        <v>85980</v>
      </c>
      <c r="G390">
        <v>1754</v>
      </c>
      <c r="H390">
        <v>4763088</v>
      </c>
      <c r="I390">
        <v>98928</v>
      </c>
      <c r="J390">
        <v>14564360</v>
      </c>
      <c r="K390">
        <v>8264773</v>
      </c>
      <c r="L390">
        <v>5.41</v>
      </c>
      <c r="M390">
        <v>97.57</v>
      </c>
      <c r="N390">
        <v>2.12</v>
      </c>
      <c r="O390">
        <v>55.01</v>
      </c>
      <c r="P390">
        <v>25.36</v>
      </c>
    </row>
    <row r="391" spans="1:16" x14ac:dyDescent="0.25">
      <c r="A391" t="s">
        <v>165</v>
      </c>
      <c r="B391" t="s">
        <v>121</v>
      </c>
      <c r="C391">
        <v>122153000</v>
      </c>
      <c r="D391" t="s">
        <v>218</v>
      </c>
      <c r="E391">
        <v>2021</v>
      </c>
      <c r="F391">
        <v>60222</v>
      </c>
      <c r="G391">
        <v>1149</v>
      </c>
      <c r="H391">
        <v>3927237</v>
      </c>
      <c r="I391">
        <v>78857</v>
      </c>
      <c r="J391">
        <v>9565766</v>
      </c>
      <c r="K391">
        <v>6713755</v>
      </c>
      <c r="L391">
        <v>5.41</v>
      </c>
      <c r="M391">
        <v>97.57</v>
      </c>
      <c r="N391">
        <v>2.12</v>
      </c>
      <c r="O391">
        <v>55.01</v>
      </c>
      <c r="P391">
        <v>25.36</v>
      </c>
    </row>
    <row r="392" spans="1:16" x14ac:dyDescent="0.25">
      <c r="A392" t="s">
        <v>166</v>
      </c>
      <c r="B392" t="s">
        <v>122</v>
      </c>
      <c r="C392">
        <v>3224000</v>
      </c>
      <c r="D392" t="s">
        <v>212</v>
      </c>
      <c r="E392">
        <v>2020</v>
      </c>
      <c r="F392">
        <v>12</v>
      </c>
      <c r="G392">
        <v>1</v>
      </c>
      <c r="H392">
        <v>1595</v>
      </c>
      <c r="I392">
        <v>0</v>
      </c>
      <c r="J392">
        <v>0</v>
      </c>
      <c r="K392">
        <v>0</v>
      </c>
      <c r="L392">
        <v>2.59</v>
      </c>
      <c r="M392">
        <v>97.75</v>
      </c>
      <c r="N392">
        <v>1.73</v>
      </c>
      <c r="O392">
        <v>34.22</v>
      </c>
      <c r="P392">
        <v>19.91</v>
      </c>
    </row>
    <row r="393" spans="1:16" x14ac:dyDescent="0.25">
      <c r="A393" t="s">
        <v>166</v>
      </c>
      <c r="B393" t="s">
        <v>122</v>
      </c>
      <c r="C393">
        <v>3224000</v>
      </c>
      <c r="D393" t="s">
        <v>213</v>
      </c>
      <c r="E393">
        <v>2020</v>
      </c>
      <c r="F393">
        <v>15</v>
      </c>
      <c r="G393">
        <v>0</v>
      </c>
      <c r="H393">
        <v>6186</v>
      </c>
      <c r="I393">
        <v>12</v>
      </c>
      <c r="J393">
        <v>0</v>
      </c>
      <c r="K393">
        <v>0</v>
      </c>
      <c r="L393">
        <v>2.59</v>
      </c>
      <c r="M393">
        <v>97.75</v>
      </c>
      <c r="N393">
        <v>1.73</v>
      </c>
      <c r="O393">
        <v>34.22</v>
      </c>
      <c r="P393">
        <v>19.91</v>
      </c>
    </row>
    <row r="394" spans="1:16" x14ac:dyDescent="0.25">
      <c r="A394" t="s">
        <v>166</v>
      </c>
      <c r="B394" t="s">
        <v>122</v>
      </c>
      <c r="C394">
        <v>3224000</v>
      </c>
      <c r="D394" t="s">
        <v>214</v>
      </c>
      <c r="E394">
        <v>2020</v>
      </c>
      <c r="F394">
        <v>26</v>
      </c>
      <c r="G394">
        <v>0</v>
      </c>
      <c r="H394">
        <v>11513</v>
      </c>
      <c r="I394">
        <v>30</v>
      </c>
      <c r="J394">
        <v>0</v>
      </c>
      <c r="K394">
        <v>0</v>
      </c>
      <c r="L394">
        <v>2.59</v>
      </c>
      <c r="M394">
        <v>97.75</v>
      </c>
      <c r="N394">
        <v>1.73</v>
      </c>
      <c r="O394">
        <v>34.22</v>
      </c>
      <c r="P394">
        <v>19.91</v>
      </c>
    </row>
    <row r="395" spans="1:16" x14ac:dyDescent="0.25">
      <c r="A395" t="s">
        <v>166</v>
      </c>
      <c r="B395" t="s">
        <v>122</v>
      </c>
      <c r="C395">
        <v>3224000</v>
      </c>
      <c r="D395" t="s">
        <v>215</v>
      </c>
      <c r="E395">
        <v>2020</v>
      </c>
      <c r="F395">
        <v>770</v>
      </c>
      <c r="G395">
        <v>4</v>
      </c>
      <c r="H395">
        <v>16278</v>
      </c>
      <c r="I395">
        <v>173</v>
      </c>
      <c r="J395">
        <v>0</v>
      </c>
      <c r="K395">
        <v>0</v>
      </c>
      <c r="L395">
        <v>2.59</v>
      </c>
      <c r="M395">
        <v>97.75</v>
      </c>
      <c r="N395">
        <v>1.73</v>
      </c>
      <c r="O395">
        <v>34.22</v>
      </c>
      <c r="P395">
        <v>19.91</v>
      </c>
    </row>
    <row r="396" spans="1:16" x14ac:dyDescent="0.25">
      <c r="A396" t="s">
        <v>166</v>
      </c>
      <c r="B396" t="s">
        <v>122</v>
      </c>
      <c r="C396">
        <v>3224000</v>
      </c>
      <c r="D396" t="s">
        <v>216</v>
      </c>
      <c r="E396">
        <v>2020</v>
      </c>
      <c r="F396">
        <v>1545</v>
      </c>
      <c r="G396">
        <v>5</v>
      </c>
      <c r="H396">
        <v>53391</v>
      </c>
      <c r="I396">
        <v>947</v>
      </c>
      <c r="J396">
        <v>0</v>
      </c>
      <c r="K396">
        <v>0</v>
      </c>
      <c r="L396">
        <v>2.59</v>
      </c>
      <c r="M396">
        <v>97.75</v>
      </c>
      <c r="N396">
        <v>1.73</v>
      </c>
      <c r="O396">
        <v>34.22</v>
      </c>
      <c r="P396">
        <v>19.91</v>
      </c>
    </row>
    <row r="397" spans="1:16" x14ac:dyDescent="0.25">
      <c r="A397" t="s">
        <v>166</v>
      </c>
      <c r="B397" t="s">
        <v>122</v>
      </c>
      <c r="C397">
        <v>3224000</v>
      </c>
      <c r="D397" t="s">
        <v>217</v>
      </c>
      <c r="E397">
        <v>2020</v>
      </c>
      <c r="F397">
        <v>3271</v>
      </c>
      <c r="G397">
        <v>39</v>
      </c>
      <c r="H397">
        <v>61846</v>
      </c>
      <c r="I397">
        <v>2813</v>
      </c>
      <c r="J397">
        <v>0</v>
      </c>
      <c r="K397">
        <v>0</v>
      </c>
      <c r="L397">
        <v>2.59</v>
      </c>
      <c r="M397">
        <v>97.75</v>
      </c>
      <c r="N397">
        <v>1.73</v>
      </c>
      <c r="O397">
        <v>34.22</v>
      </c>
      <c r="P397">
        <v>19.91</v>
      </c>
    </row>
    <row r="398" spans="1:16" x14ac:dyDescent="0.25">
      <c r="A398" t="s">
        <v>166</v>
      </c>
      <c r="B398" t="s">
        <v>122</v>
      </c>
      <c r="C398">
        <v>3224000</v>
      </c>
      <c r="D398" t="s">
        <v>218</v>
      </c>
      <c r="E398">
        <v>2020</v>
      </c>
      <c r="F398">
        <v>3813</v>
      </c>
      <c r="G398">
        <v>39</v>
      </c>
      <c r="H398">
        <v>51247</v>
      </c>
      <c r="I398">
        <v>4370</v>
      </c>
      <c r="J398">
        <v>0</v>
      </c>
      <c r="K398">
        <v>0</v>
      </c>
      <c r="L398">
        <v>2.59</v>
      </c>
      <c r="M398">
        <v>97.75</v>
      </c>
      <c r="N398">
        <v>1.73</v>
      </c>
      <c r="O398">
        <v>34.22</v>
      </c>
      <c r="P398">
        <v>19.91</v>
      </c>
    </row>
    <row r="399" spans="1:16" x14ac:dyDescent="0.25">
      <c r="A399" t="s">
        <v>166</v>
      </c>
      <c r="B399" t="s">
        <v>122</v>
      </c>
      <c r="C399">
        <v>3224000</v>
      </c>
      <c r="D399" t="s">
        <v>219</v>
      </c>
      <c r="E399">
        <v>2020</v>
      </c>
      <c r="F399">
        <v>2358</v>
      </c>
      <c r="G399">
        <v>23</v>
      </c>
      <c r="H399">
        <v>39575</v>
      </c>
      <c r="I399">
        <v>2591</v>
      </c>
      <c r="J399">
        <v>0</v>
      </c>
      <c r="K399">
        <v>0</v>
      </c>
      <c r="L399">
        <v>2.59</v>
      </c>
      <c r="M399">
        <v>97.75</v>
      </c>
      <c r="N399">
        <v>1.73</v>
      </c>
      <c r="O399">
        <v>34.22</v>
      </c>
      <c r="P399">
        <v>19.91</v>
      </c>
    </row>
    <row r="400" spans="1:16" x14ac:dyDescent="0.25">
      <c r="A400" t="s">
        <v>166</v>
      </c>
      <c r="B400" t="s">
        <v>122</v>
      </c>
      <c r="C400">
        <v>3224000</v>
      </c>
      <c r="D400" t="s">
        <v>220</v>
      </c>
      <c r="E400">
        <v>2020</v>
      </c>
      <c r="F400">
        <v>1598</v>
      </c>
      <c r="G400">
        <v>28</v>
      </c>
      <c r="H400">
        <v>50328</v>
      </c>
      <c r="I400">
        <v>2149</v>
      </c>
      <c r="J400">
        <v>0</v>
      </c>
      <c r="K400">
        <v>0</v>
      </c>
      <c r="L400">
        <v>2.59</v>
      </c>
      <c r="M400">
        <v>97.75</v>
      </c>
      <c r="N400">
        <v>1.73</v>
      </c>
      <c r="O400">
        <v>34.22</v>
      </c>
      <c r="P400">
        <v>19.91</v>
      </c>
    </row>
    <row r="401" spans="1:16" x14ac:dyDescent="0.25">
      <c r="A401" t="s">
        <v>166</v>
      </c>
      <c r="B401" t="s">
        <v>122</v>
      </c>
      <c r="C401">
        <v>3224000</v>
      </c>
      <c r="D401" t="s">
        <v>221</v>
      </c>
      <c r="E401">
        <v>2021</v>
      </c>
      <c r="F401">
        <v>356</v>
      </c>
      <c r="G401">
        <v>7</v>
      </c>
      <c r="H401">
        <v>42754</v>
      </c>
      <c r="I401">
        <v>465</v>
      </c>
      <c r="J401">
        <v>4324</v>
      </c>
      <c r="K401">
        <v>0</v>
      </c>
      <c r="L401">
        <v>2.59</v>
      </c>
      <c r="M401">
        <v>97.75</v>
      </c>
      <c r="N401">
        <v>1.73</v>
      </c>
      <c r="O401">
        <v>34.22</v>
      </c>
      <c r="P401">
        <v>19.91</v>
      </c>
    </row>
    <row r="402" spans="1:16" x14ac:dyDescent="0.25">
      <c r="A402" t="s">
        <v>166</v>
      </c>
      <c r="B402" t="s">
        <v>122</v>
      </c>
      <c r="C402">
        <v>3224000</v>
      </c>
      <c r="D402" t="s">
        <v>222</v>
      </c>
      <c r="E402">
        <v>2021</v>
      </c>
      <c r="F402">
        <v>198</v>
      </c>
      <c r="G402">
        <v>2</v>
      </c>
      <c r="H402">
        <v>34549</v>
      </c>
      <c r="I402">
        <v>247</v>
      </c>
      <c r="J402">
        <v>26141</v>
      </c>
      <c r="K402">
        <v>1726</v>
      </c>
      <c r="L402">
        <v>2.59</v>
      </c>
      <c r="M402">
        <v>97.75</v>
      </c>
      <c r="N402">
        <v>1.73</v>
      </c>
      <c r="O402">
        <v>34.22</v>
      </c>
      <c r="P402">
        <v>19.91</v>
      </c>
    </row>
    <row r="403" spans="1:16" x14ac:dyDescent="0.25">
      <c r="A403" t="s">
        <v>166</v>
      </c>
      <c r="B403" t="s">
        <v>122</v>
      </c>
      <c r="C403">
        <v>3224000</v>
      </c>
      <c r="D403" t="s">
        <v>211</v>
      </c>
      <c r="E403">
        <v>2021</v>
      </c>
      <c r="F403">
        <v>103</v>
      </c>
      <c r="G403">
        <v>2</v>
      </c>
      <c r="H403">
        <v>33309</v>
      </c>
      <c r="I403">
        <v>69</v>
      </c>
      <c r="J403">
        <v>41140</v>
      </c>
      <c r="K403">
        <v>28145</v>
      </c>
      <c r="L403">
        <v>2.59</v>
      </c>
      <c r="M403">
        <v>97.75</v>
      </c>
      <c r="N403">
        <v>1.73</v>
      </c>
      <c r="O403">
        <v>34.22</v>
      </c>
      <c r="P403">
        <v>19.91</v>
      </c>
    </row>
    <row r="404" spans="1:16" x14ac:dyDescent="0.25">
      <c r="A404" t="s">
        <v>166</v>
      </c>
      <c r="B404" t="s">
        <v>122</v>
      </c>
      <c r="C404">
        <v>3224000</v>
      </c>
      <c r="D404" t="s">
        <v>212</v>
      </c>
      <c r="E404">
        <v>2021</v>
      </c>
      <c r="F404">
        <v>2781</v>
      </c>
      <c r="G404">
        <v>21</v>
      </c>
      <c r="H404">
        <v>58999</v>
      </c>
      <c r="I404">
        <v>1217</v>
      </c>
      <c r="J404">
        <v>159180</v>
      </c>
      <c r="K404">
        <v>30070</v>
      </c>
      <c r="L404">
        <v>2.59</v>
      </c>
      <c r="M404">
        <v>97.75</v>
      </c>
      <c r="N404">
        <v>1.73</v>
      </c>
      <c r="O404">
        <v>34.22</v>
      </c>
      <c r="P404">
        <v>19.91</v>
      </c>
    </row>
    <row r="405" spans="1:16" x14ac:dyDescent="0.25">
      <c r="A405" t="s">
        <v>166</v>
      </c>
      <c r="B405" t="s">
        <v>122</v>
      </c>
      <c r="C405">
        <v>3224000</v>
      </c>
      <c r="D405" t="s">
        <v>213</v>
      </c>
      <c r="E405">
        <v>2021</v>
      </c>
      <c r="F405">
        <v>18752</v>
      </c>
      <c r="G405">
        <v>407</v>
      </c>
      <c r="H405">
        <v>113431</v>
      </c>
      <c r="I405">
        <v>13024</v>
      </c>
      <c r="J405">
        <v>160572</v>
      </c>
      <c r="K405">
        <v>14399</v>
      </c>
      <c r="L405">
        <v>2.59</v>
      </c>
      <c r="M405">
        <v>97.75</v>
      </c>
      <c r="N405">
        <v>1.73</v>
      </c>
      <c r="O405">
        <v>34.22</v>
      </c>
      <c r="P405">
        <v>19.91</v>
      </c>
    </row>
    <row r="406" spans="1:16" x14ac:dyDescent="0.25">
      <c r="A406" t="s">
        <v>166</v>
      </c>
      <c r="B406" t="s">
        <v>122</v>
      </c>
      <c r="C406">
        <v>3224000</v>
      </c>
      <c r="D406" t="s">
        <v>214</v>
      </c>
      <c r="E406">
        <v>2021</v>
      </c>
      <c r="F406">
        <v>13915</v>
      </c>
      <c r="G406">
        <v>260</v>
      </c>
      <c r="H406">
        <v>123097</v>
      </c>
      <c r="I406">
        <v>16352</v>
      </c>
      <c r="J406">
        <v>228388</v>
      </c>
      <c r="K406">
        <v>5141</v>
      </c>
      <c r="L406">
        <v>2.59</v>
      </c>
      <c r="M406">
        <v>97.75</v>
      </c>
      <c r="N406">
        <v>1.73</v>
      </c>
      <c r="O406">
        <v>34.22</v>
      </c>
      <c r="P406">
        <v>19.91</v>
      </c>
    </row>
    <row r="407" spans="1:16" x14ac:dyDescent="0.25">
      <c r="A407" t="s">
        <v>166</v>
      </c>
      <c r="B407" t="s">
        <v>122</v>
      </c>
      <c r="C407">
        <v>3224000</v>
      </c>
      <c r="D407" t="s">
        <v>215</v>
      </c>
      <c r="E407">
        <v>2021</v>
      </c>
      <c r="F407">
        <v>15487</v>
      </c>
      <c r="G407">
        <v>247</v>
      </c>
      <c r="H407">
        <v>146375</v>
      </c>
      <c r="I407">
        <v>13490</v>
      </c>
      <c r="J407">
        <v>271097</v>
      </c>
      <c r="K407">
        <v>118958</v>
      </c>
      <c r="L407">
        <v>2.59</v>
      </c>
      <c r="M407">
        <v>97.75</v>
      </c>
      <c r="N407">
        <v>1.73</v>
      </c>
      <c r="O407">
        <v>34.22</v>
      </c>
      <c r="P407">
        <v>19.91</v>
      </c>
    </row>
    <row r="408" spans="1:16" x14ac:dyDescent="0.25">
      <c r="A408" t="s">
        <v>166</v>
      </c>
      <c r="B408" t="s">
        <v>122</v>
      </c>
      <c r="C408">
        <v>3224000</v>
      </c>
      <c r="D408" t="s">
        <v>216</v>
      </c>
      <c r="E408">
        <v>2021</v>
      </c>
      <c r="F408">
        <v>10836</v>
      </c>
      <c r="G408">
        <v>226</v>
      </c>
      <c r="H408">
        <v>124685</v>
      </c>
      <c r="I408">
        <v>14250</v>
      </c>
      <c r="J408">
        <v>134752</v>
      </c>
      <c r="K408">
        <v>110815</v>
      </c>
      <c r="L408">
        <v>2.59</v>
      </c>
      <c r="M408">
        <v>97.75</v>
      </c>
      <c r="N408">
        <v>1.73</v>
      </c>
      <c r="O408">
        <v>34.22</v>
      </c>
      <c r="P408">
        <v>19.91</v>
      </c>
    </row>
    <row r="409" spans="1:16" x14ac:dyDescent="0.25">
      <c r="A409" t="s">
        <v>166</v>
      </c>
      <c r="B409" t="s">
        <v>122</v>
      </c>
      <c r="C409">
        <v>3224000</v>
      </c>
      <c r="D409" t="s">
        <v>217</v>
      </c>
      <c r="E409">
        <v>2021</v>
      </c>
      <c r="F409">
        <v>5454</v>
      </c>
      <c r="G409">
        <v>93</v>
      </c>
      <c r="H409">
        <v>105241</v>
      </c>
      <c r="I409">
        <v>6068</v>
      </c>
      <c r="J409">
        <v>46028</v>
      </c>
      <c r="K409">
        <v>162458</v>
      </c>
      <c r="L409">
        <v>2.59</v>
      </c>
      <c r="M409">
        <v>97.75</v>
      </c>
      <c r="N409">
        <v>1.73</v>
      </c>
      <c r="O409">
        <v>34.22</v>
      </c>
      <c r="P409">
        <v>19.91</v>
      </c>
    </row>
    <row r="410" spans="1:16" x14ac:dyDescent="0.25">
      <c r="A410" t="s">
        <v>166</v>
      </c>
      <c r="B410" t="s">
        <v>122</v>
      </c>
      <c r="C410">
        <v>3224000</v>
      </c>
      <c r="D410" t="s">
        <v>218</v>
      </c>
      <c r="E410">
        <v>2021</v>
      </c>
      <c r="F410">
        <v>2337</v>
      </c>
      <c r="G410">
        <v>46</v>
      </c>
      <c r="H410">
        <v>77266</v>
      </c>
      <c r="I410">
        <v>3479</v>
      </c>
      <c r="J410">
        <v>31653</v>
      </c>
      <c r="K410">
        <v>170107</v>
      </c>
      <c r="L410">
        <v>2.59</v>
      </c>
      <c r="M410">
        <v>97.75</v>
      </c>
      <c r="N410">
        <v>1.73</v>
      </c>
      <c r="O410">
        <v>34.22</v>
      </c>
      <c r="P410">
        <v>19.91</v>
      </c>
    </row>
    <row r="411" spans="1:16" x14ac:dyDescent="0.25">
      <c r="A411" t="s">
        <v>167</v>
      </c>
      <c r="B411" t="s">
        <v>123</v>
      </c>
      <c r="C411">
        <v>3103000</v>
      </c>
      <c r="D411" t="s">
        <v>211</v>
      </c>
      <c r="E411">
        <v>2020</v>
      </c>
      <c r="F411">
        <v>1</v>
      </c>
      <c r="G411">
        <v>0</v>
      </c>
      <c r="H411">
        <v>0</v>
      </c>
      <c r="I411">
        <v>0</v>
      </c>
      <c r="J411">
        <v>0</v>
      </c>
      <c r="K411">
        <v>0</v>
      </c>
      <c r="L411">
        <v>3.99</v>
      </c>
      <c r="M411">
        <v>97.88</v>
      </c>
      <c r="N411">
        <v>1.55</v>
      </c>
      <c r="O411">
        <v>40.270000000000003</v>
      </c>
      <c r="P411">
        <v>23.18</v>
      </c>
    </row>
    <row r="412" spans="1:16" x14ac:dyDescent="0.25">
      <c r="A412" t="s">
        <v>167</v>
      </c>
      <c r="B412" t="s">
        <v>123</v>
      </c>
      <c r="C412">
        <v>3103000</v>
      </c>
      <c r="D412" t="s">
        <v>212</v>
      </c>
      <c r="E412">
        <v>2020</v>
      </c>
      <c r="F412">
        <v>1</v>
      </c>
      <c r="G412">
        <v>0</v>
      </c>
      <c r="H412">
        <v>459</v>
      </c>
      <c r="I412">
        <v>2</v>
      </c>
      <c r="J412">
        <v>0</v>
      </c>
      <c r="K412">
        <v>0</v>
      </c>
      <c r="L412">
        <v>3.99</v>
      </c>
      <c r="M412">
        <v>97.88</v>
      </c>
      <c r="N412">
        <v>1.55</v>
      </c>
      <c r="O412">
        <v>40.270000000000003</v>
      </c>
      <c r="P412">
        <v>23.18</v>
      </c>
    </row>
    <row r="413" spans="1:16" x14ac:dyDescent="0.25">
      <c r="A413" t="s">
        <v>167</v>
      </c>
      <c r="B413" t="s">
        <v>123</v>
      </c>
      <c r="C413">
        <v>3103000</v>
      </c>
      <c r="D413" t="s">
        <v>213</v>
      </c>
      <c r="E413">
        <v>2020</v>
      </c>
      <c r="F413">
        <v>69</v>
      </c>
      <c r="G413">
        <v>0</v>
      </c>
      <c r="H413">
        <v>8137</v>
      </c>
      <c r="I413">
        <v>9</v>
      </c>
      <c r="J413">
        <v>0</v>
      </c>
      <c r="K413">
        <v>0</v>
      </c>
      <c r="L413">
        <v>3.99</v>
      </c>
      <c r="M413">
        <v>97.88</v>
      </c>
      <c r="N413">
        <v>1.55</v>
      </c>
      <c r="O413">
        <v>40.270000000000003</v>
      </c>
      <c r="P413">
        <v>23.18</v>
      </c>
    </row>
    <row r="414" spans="1:16" x14ac:dyDescent="0.25">
      <c r="A414" t="s">
        <v>167</v>
      </c>
      <c r="B414" t="s">
        <v>123</v>
      </c>
      <c r="C414">
        <v>3103000</v>
      </c>
      <c r="D414" t="s">
        <v>214</v>
      </c>
      <c r="E414">
        <v>2020</v>
      </c>
      <c r="F414">
        <v>1163</v>
      </c>
      <c r="G414">
        <v>0</v>
      </c>
      <c r="H414">
        <v>41286</v>
      </c>
      <c r="I414">
        <v>542</v>
      </c>
      <c r="J414">
        <v>0</v>
      </c>
      <c r="K414">
        <v>0</v>
      </c>
      <c r="L414">
        <v>3.99</v>
      </c>
      <c r="M414">
        <v>97.88</v>
      </c>
      <c r="N414">
        <v>1.55</v>
      </c>
      <c r="O414">
        <v>40.270000000000003</v>
      </c>
      <c r="P414">
        <v>23.18</v>
      </c>
    </row>
    <row r="415" spans="1:16" x14ac:dyDescent="0.25">
      <c r="A415" t="s">
        <v>167</v>
      </c>
      <c r="B415" t="s">
        <v>123</v>
      </c>
      <c r="C415">
        <v>3103000</v>
      </c>
      <c r="D415" t="s">
        <v>215</v>
      </c>
      <c r="E415">
        <v>2020</v>
      </c>
      <c r="F415">
        <v>1387</v>
      </c>
      <c r="G415">
        <v>5</v>
      </c>
      <c r="H415">
        <v>35559</v>
      </c>
      <c r="I415">
        <v>1136</v>
      </c>
      <c r="J415">
        <v>0</v>
      </c>
      <c r="K415">
        <v>0</v>
      </c>
      <c r="L415">
        <v>3.99</v>
      </c>
      <c r="M415">
        <v>97.88</v>
      </c>
      <c r="N415">
        <v>1.55</v>
      </c>
      <c r="O415">
        <v>40.270000000000003</v>
      </c>
      <c r="P415">
        <v>23.18</v>
      </c>
    </row>
    <row r="416" spans="1:16" x14ac:dyDescent="0.25">
      <c r="A416" t="s">
        <v>167</v>
      </c>
      <c r="B416" t="s">
        <v>123</v>
      </c>
      <c r="C416">
        <v>3103000</v>
      </c>
      <c r="D416" t="s">
        <v>216</v>
      </c>
      <c r="E416">
        <v>2020</v>
      </c>
      <c r="F416">
        <v>3633</v>
      </c>
      <c r="G416">
        <v>23</v>
      </c>
      <c r="H416">
        <v>69775</v>
      </c>
      <c r="I416">
        <v>2641</v>
      </c>
      <c r="J416">
        <v>0</v>
      </c>
      <c r="K416">
        <v>0</v>
      </c>
      <c r="L416">
        <v>3.99</v>
      </c>
      <c r="M416">
        <v>97.88</v>
      </c>
      <c r="N416">
        <v>1.55</v>
      </c>
      <c r="O416">
        <v>40.270000000000003</v>
      </c>
      <c r="P416">
        <v>23.18</v>
      </c>
    </row>
    <row r="417" spans="1:16" x14ac:dyDescent="0.25">
      <c r="A417" t="s">
        <v>167</v>
      </c>
      <c r="B417" t="s">
        <v>123</v>
      </c>
      <c r="C417">
        <v>3103000</v>
      </c>
      <c r="D417" t="s">
        <v>217</v>
      </c>
      <c r="E417">
        <v>2020</v>
      </c>
      <c r="F417">
        <v>4731</v>
      </c>
      <c r="G417">
        <v>39</v>
      </c>
      <c r="H417">
        <v>86432</v>
      </c>
      <c r="I417">
        <v>4130</v>
      </c>
      <c r="J417">
        <v>0</v>
      </c>
      <c r="K417">
        <v>0</v>
      </c>
      <c r="L417">
        <v>3.99</v>
      </c>
      <c r="M417">
        <v>97.88</v>
      </c>
      <c r="N417">
        <v>1.55</v>
      </c>
      <c r="O417">
        <v>40.270000000000003</v>
      </c>
      <c r="P417">
        <v>23.18</v>
      </c>
    </row>
    <row r="418" spans="1:16" x14ac:dyDescent="0.25">
      <c r="A418" t="s">
        <v>167</v>
      </c>
      <c r="B418" t="s">
        <v>123</v>
      </c>
      <c r="C418">
        <v>3103000</v>
      </c>
      <c r="D418" t="s">
        <v>218</v>
      </c>
      <c r="E418">
        <v>2020</v>
      </c>
      <c r="F418">
        <v>7519</v>
      </c>
      <c r="G418">
        <v>101</v>
      </c>
      <c r="H418">
        <v>110305</v>
      </c>
      <c r="I418">
        <v>6402</v>
      </c>
      <c r="J418">
        <v>0</v>
      </c>
      <c r="K418">
        <v>0</v>
      </c>
      <c r="L418">
        <v>3.99</v>
      </c>
      <c r="M418">
        <v>97.88</v>
      </c>
      <c r="N418">
        <v>1.55</v>
      </c>
      <c r="O418">
        <v>40.270000000000003</v>
      </c>
      <c r="P418">
        <v>23.18</v>
      </c>
    </row>
    <row r="419" spans="1:16" x14ac:dyDescent="0.25">
      <c r="A419" t="s">
        <v>167</v>
      </c>
      <c r="B419" t="s">
        <v>123</v>
      </c>
      <c r="C419">
        <v>3103000</v>
      </c>
      <c r="D419" t="s">
        <v>219</v>
      </c>
      <c r="E419">
        <v>2020</v>
      </c>
      <c r="F419">
        <v>6543</v>
      </c>
      <c r="G419">
        <v>113</v>
      </c>
      <c r="H419">
        <v>68389</v>
      </c>
      <c r="I419">
        <v>6704</v>
      </c>
      <c r="J419">
        <v>0</v>
      </c>
      <c r="K419">
        <v>0</v>
      </c>
      <c r="L419">
        <v>3.99</v>
      </c>
      <c r="M419">
        <v>97.88</v>
      </c>
      <c r="N419">
        <v>1.55</v>
      </c>
      <c r="O419">
        <v>40.270000000000003</v>
      </c>
      <c r="P419">
        <v>23.18</v>
      </c>
    </row>
    <row r="420" spans="1:16" x14ac:dyDescent="0.25">
      <c r="A420" t="s">
        <v>167</v>
      </c>
      <c r="B420" t="s">
        <v>123</v>
      </c>
      <c r="C420">
        <v>3103000</v>
      </c>
      <c r="D420" t="s">
        <v>220</v>
      </c>
      <c r="E420">
        <v>2020</v>
      </c>
      <c r="F420">
        <v>3143</v>
      </c>
      <c r="G420">
        <v>74</v>
      </c>
      <c r="H420">
        <v>54182</v>
      </c>
      <c r="I420">
        <v>5112</v>
      </c>
      <c r="J420">
        <v>0</v>
      </c>
      <c r="K420">
        <v>0</v>
      </c>
      <c r="L420">
        <v>3.99</v>
      </c>
      <c r="M420">
        <v>97.88</v>
      </c>
      <c r="N420">
        <v>1.55</v>
      </c>
      <c r="O420">
        <v>40.270000000000003</v>
      </c>
      <c r="P420">
        <v>23.18</v>
      </c>
    </row>
    <row r="421" spans="1:16" x14ac:dyDescent="0.25">
      <c r="A421" t="s">
        <v>167</v>
      </c>
      <c r="B421" t="s">
        <v>123</v>
      </c>
      <c r="C421">
        <v>3103000</v>
      </c>
      <c r="D421" t="s">
        <v>221</v>
      </c>
      <c r="E421">
        <v>2021</v>
      </c>
      <c r="F421">
        <v>880</v>
      </c>
      <c r="G421">
        <v>16</v>
      </c>
      <c r="H421">
        <v>40598</v>
      </c>
      <c r="I421">
        <v>1875</v>
      </c>
      <c r="J421">
        <v>3987</v>
      </c>
      <c r="K421">
        <v>0</v>
      </c>
      <c r="L421">
        <v>3.99</v>
      </c>
      <c r="M421">
        <v>97.88</v>
      </c>
      <c r="N421">
        <v>1.55</v>
      </c>
      <c r="O421">
        <v>40.270000000000003</v>
      </c>
      <c r="P421">
        <v>23.18</v>
      </c>
    </row>
    <row r="422" spans="1:16" x14ac:dyDescent="0.25">
      <c r="A422" t="s">
        <v>167</v>
      </c>
      <c r="B422" t="s">
        <v>123</v>
      </c>
      <c r="C422">
        <v>3103000</v>
      </c>
      <c r="D422" t="s">
        <v>222</v>
      </c>
      <c r="E422">
        <v>2021</v>
      </c>
      <c r="F422">
        <v>203</v>
      </c>
      <c r="G422">
        <v>2</v>
      </c>
      <c r="H422">
        <v>34618</v>
      </c>
      <c r="I422">
        <v>314</v>
      </c>
      <c r="J422">
        <v>48433</v>
      </c>
      <c r="K422">
        <v>2545</v>
      </c>
      <c r="L422">
        <v>3.99</v>
      </c>
      <c r="M422">
        <v>97.88</v>
      </c>
      <c r="N422">
        <v>1.55</v>
      </c>
      <c r="O422">
        <v>40.270000000000003</v>
      </c>
      <c r="P422">
        <v>23.18</v>
      </c>
    </row>
    <row r="423" spans="1:16" x14ac:dyDescent="0.25">
      <c r="A423" t="s">
        <v>167</v>
      </c>
      <c r="B423" t="s">
        <v>123</v>
      </c>
      <c r="C423">
        <v>3103000</v>
      </c>
      <c r="D423" t="s">
        <v>211</v>
      </c>
      <c r="E423">
        <v>2021</v>
      </c>
      <c r="F423">
        <v>127</v>
      </c>
      <c r="G423">
        <v>1</v>
      </c>
      <c r="H423">
        <v>26400</v>
      </c>
      <c r="I423">
        <v>89</v>
      </c>
      <c r="J423">
        <v>33911</v>
      </c>
      <c r="K423">
        <v>31962</v>
      </c>
      <c r="L423">
        <v>3.99</v>
      </c>
      <c r="M423">
        <v>97.88</v>
      </c>
      <c r="N423">
        <v>1.55</v>
      </c>
      <c r="O423">
        <v>40.270000000000003</v>
      </c>
      <c r="P423">
        <v>23.18</v>
      </c>
    </row>
    <row r="424" spans="1:16" x14ac:dyDescent="0.25">
      <c r="A424" t="s">
        <v>167</v>
      </c>
      <c r="B424" t="s">
        <v>123</v>
      </c>
      <c r="C424">
        <v>3103000</v>
      </c>
      <c r="D424" t="s">
        <v>212</v>
      </c>
      <c r="E424">
        <v>2021</v>
      </c>
      <c r="F424">
        <v>2186</v>
      </c>
      <c r="G424">
        <v>31</v>
      </c>
      <c r="H424">
        <v>38304</v>
      </c>
      <c r="I424">
        <v>808</v>
      </c>
      <c r="J424">
        <v>102828</v>
      </c>
      <c r="K424">
        <v>26648</v>
      </c>
      <c r="L424">
        <v>3.99</v>
      </c>
      <c r="M424">
        <v>97.88</v>
      </c>
      <c r="N424">
        <v>1.55</v>
      </c>
      <c r="O424">
        <v>40.270000000000003</v>
      </c>
      <c r="P424">
        <v>23.18</v>
      </c>
    </row>
    <row r="425" spans="1:16" x14ac:dyDescent="0.25">
      <c r="A425" t="s">
        <v>167</v>
      </c>
      <c r="B425" t="s">
        <v>123</v>
      </c>
      <c r="C425">
        <v>3103000</v>
      </c>
      <c r="D425" t="s">
        <v>213</v>
      </c>
      <c r="E425">
        <v>2021</v>
      </c>
      <c r="F425">
        <v>19165</v>
      </c>
      <c r="G425">
        <v>402</v>
      </c>
      <c r="H425">
        <v>102982</v>
      </c>
      <c r="I425">
        <v>11389</v>
      </c>
      <c r="J425">
        <v>198314</v>
      </c>
      <c r="K425">
        <v>9290</v>
      </c>
      <c r="L425">
        <v>3.99</v>
      </c>
      <c r="M425">
        <v>97.88</v>
      </c>
      <c r="N425">
        <v>1.55</v>
      </c>
      <c r="O425">
        <v>40.270000000000003</v>
      </c>
      <c r="P425">
        <v>23.18</v>
      </c>
    </row>
    <row r="426" spans="1:16" x14ac:dyDescent="0.25">
      <c r="A426" t="s">
        <v>167</v>
      </c>
      <c r="B426" t="s">
        <v>123</v>
      </c>
      <c r="C426">
        <v>3103000</v>
      </c>
      <c r="D426" t="s">
        <v>214</v>
      </c>
      <c r="E426">
        <v>2021</v>
      </c>
      <c r="F426">
        <v>19039</v>
      </c>
      <c r="G426">
        <v>343</v>
      </c>
      <c r="H426">
        <v>184573</v>
      </c>
      <c r="I426">
        <v>21475</v>
      </c>
      <c r="J426">
        <v>193788</v>
      </c>
      <c r="K426">
        <v>3696</v>
      </c>
      <c r="L426">
        <v>3.99</v>
      </c>
      <c r="M426">
        <v>97.88</v>
      </c>
      <c r="N426">
        <v>1.55</v>
      </c>
      <c r="O426">
        <v>40.270000000000003</v>
      </c>
      <c r="P426">
        <v>23.18</v>
      </c>
    </row>
    <row r="427" spans="1:16" x14ac:dyDescent="0.25">
      <c r="A427" t="s">
        <v>167</v>
      </c>
      <c r="B427" t="s">
        <v>123</v>
      </c>
      <c r="C427">
        <v>3103000</v>
      </c>
      <c r="D427" t="s">
        <v>215</v>
      </c>
      <c r="E427">
        <v>2021</v>
      </c>
      <c r="F427">
        <v>28709</v>
      </c>
      <c r="G427">
        <v>406</v>
      </c>
      <c r="H427">
        <v>184941</v>
      </c>
      <c r="I427">
        <v>23775</v>
      </c>
      <c r="J427">
        <v>530835</v>
      </c>
      <c r="K427">
        <v>131402</v>
      </c>
      <c r="L427">
        <v>3.99</v>
      </c>
      <c r="M427">
        <v>97.88</v>
      </c>
      <c r="N427">
        <v>1.55</v>
      </c>
      <c r="O427">
        <v>40.270000000000003</v>
      </c>
      <c r="P427">
        <v>23.18</v>
      </c>
    </row>
    <row r="428" spans="1:16" x14ac:dyDescent="0.25">
      <c r="A428" t="s">
        <v>167</v>
      </c>
      <c r="B428" t="s">
        <v>123</v>
      </c>
      <c r="C428">
        <v>3103000</v>
      </c>
      <c r="D428" t="s">
        <v>216</v>
      </c>
      <c r="E428">
        <v>2021</v>
      </c>
      <c r="F428">
        <v>15434</v>
      </c>
      <c r="G428">
        <v>226</v>
      </c>
      <c r="H428">
        <v>124521</v>
      </c>
      <c r="I428">
        <v>22351</v>
      </c>
      <c r="J428">
        <v>82406</v>
      </c>
      <c r="K428">
        <v>132198</v>
      </c>
      <c r="L428">
        <v>3.99</v>
      </c>
      <c r="M428">
        <v>97.88</v>
      </c>
      <c r="N428">
        <v>1.55</v>
      </c>
      <c r="O428">
        <v>40.270000000000003</v>
      </c>
      <c r="P428">
        <v>23.18</v>
      </c>
    </row>
    <row r="429" spans="1:16" x14ac:dyDescent="0.25">
      <c r="A429" t="s">
        <v>167</v>
      </c>
      <c r="B429" t="s">
        <v>123</v>
      </c>
      <c r="C429">
        <v>3103000</v>
      </c>
      <c r="D429" t="s">
        <v>217</v>
      </c>
      <c r="E429">
        <v>2021</v>
      </c>
      <c r="F429">
        <v>6651</v>
      </c>
      <c r="G429">
        <v>73</v>
      </c>
      <c r="H429">
        <v>89461</v>
      </c>
      <c r="I429">
        <v>7712</v>
      </c>
      <c r="J429">
        <v>29124</v>
      </c>
      <c r="K429">
        <v>141538</v>
      </c>
      <c r="L429">
        <v>3.99</v>
      </c>
      <c r="M429">
        <v>97.88</v>
      </c>
      <c r="N429">
        <v>1.55</v>
      </c>
      <c r="O429">
        <v>40.270000000000003</v>
      </c>
      <c r="P429">
        <v>23.18</v>
      </c>
    </row>
    <row r="430" spans="1:16" x14ac:dyDescent="0.25">
      <c r="A430" t="s">
        <v>167</v>
      </c>
      <c r="B430" t="s">
        <v>123</v>
      </c>
      <c r="C430">
        <v>3103000</v>
      </c>
      <c r="D430" t="s">
        <v>218</v>
      </c>
      <c r="E430">
        <v>2021</v>
      </c>
      <c r="F430">
        <v>3147</v>
      </c>
      <c r="G430">
        <v>66</v>
      </c>
      <c r="H430">
        <v>66751</v>
      </c>
      <c r="I430">
        <v>4636</v>
      </c>
      <c r="J430">
        <v>25810</v>
      </c>
      <c r="K430">
        <v>240134</v>
      </c>
      <c r="L430">
        <v>3.99</v>
      </c>
      <c r="M430">
        <v>97.88</v>
      </c>
      <c r="N430">
        <v>1.55</v>
      </c>
      <c r="O430">
        <v>40.270000000000003</v>
      </c>
      <c r="P430">
        <v>23.18</v>
      </c>
    </row>
    <row r="431" spans="1:16" x14ac:dyDescent="0.25">
      <c r="A431" t="s">
        <v>168</v>
      </c>
      <c r="B431" t="s">
        <v>124</v>
      </c>
      <c r="C431">
        <v>82232000</v>
      </c>
      <c r="D431" t="s">
        <v>211</v>
      </c>
      <c r="E431">
        <v>2020</v>
      </c>
      <c r="F431">
        <v>66</v>
      </c>
      <c r="G431">
        <v>5</v>
      </c>
      <c r="H431">
        <v>0</v>
      </c>
      <c r="I431">
        <v>0</v>
      </c>
      <c r="J431">
        <v>0</v>
      </c>
      <c r="K431">
        <v>0</v>
      </c>
      <c r="L431">
        <v>0.96</v>
      </c>
      <c r="M431">
        <v>98.66</v>
      </c>
      <c r="N431">
        <v>1.33</v>
      </c>
      <c r="O431">
        <v>60.7</v>
      </c>
      <c r="P431">
        <v>25.34</v>
      </c>
    </row>
    <row r="432" spans="1:16" x14ac:dyDescent="0.25">
      <c r="A432" t="s">
        <v>168</v>
      </c>
      <c r="B432" t="s">
        <v>124</v>
      </c>
      <c r="C432">
        <v>82232000</v>
      </c>
      <c r="D432" t="s">
        <v>212</v>
      </c>
      <c r="E432">
        <v>2020</v>
      </c>
      <c r="F432">
        <v>2559</v>
      </c>
      <c r="G432">
        <v>132</v>
      </c>
      <c r="H432">
        <v>41712</v>
      </c>
      <c r="I432">
        <v>482</v>
      </c>
      <c r="J432">
        <v>0</v>
      </c>
      <c r="K432">
        <v>0</v>
      </c>
      <c r="L432">
        <v>0.96</v>
      </c>
      <c r="M432">
        <v>98.66</v>
      </c>
      <c r="N432">
        <v>1.33</v>
      </c>
      <c r="O432">
        <v>60.7</v>
      </c>
      <c r="P432">
        <v>25.34</v>
      </c>
    </row>
    <row r="433" spans="1:16" x14ac:dyDescent="0.25">
      <c r="A433" t="s">
        <v>168</v>
      </c>
      <c r="B433" t="s">
        <v>124</v>
      </c>
      <c r="C433">
        <v>82232000</v>
      </c>
      <c r="D433" t="s">
        <v>213</v>
      </c>
      <c r="E433">
        <v>2020</v>
      </c>
      <c r="F433">
        <v>5464</v>
      </c>
      <c r="G433">
        <v>213</v>
      </c>
      <c r="H433">
        <v>126096</v>
      </c>
      <c r="I433">
        <v>4360</v>
      </c>
      <c r="J433">
        <v>0</v>
      </c>
      <c r="K433">
        <v>0</v>
      </c>
      <c r="L433">
        <v>0.96</v>
      </c>
      <c r="M433">
        <v>98.66</v>
      </c>
      <c r="N433">
        <v>1.33</v>
      </c>
      <c r="O433">
        <v>60.7</v>
      </c>
      <c r="P433">
        <v>25.34</v>
      </c>
    </row>
    <row r="434" spans="1:16" x14ac:dyDescent="0.25">
      <c r="A434" t="s">
        <v>168</v>
      </c>
      <c r="B434" t="s">
        <v>124</v>
      </c>
      <c r="C434">
        <v>82232000</v>
      </c>
      <c r="D434" t="s">
        <v>214</v>
      </c>
      <c r="E434">
        <v>2020</v>
      </c>
      <c r="F434">
        <v>5504</v>
      </c>
      <c r="G434">
        <v>222</v>
      </c>
      <c r="H434">
        <v>197659</v>
      </c>
      <c r="I434">
        <v>5553</v>
      </c>
      <c r="J434">
        <v>0</v>
      </c>
      <c r="K434">
        <v>0</v>
      </c>
      <c r="L434">
        <v>0.96</v>
      </c>
      <c r="M434">
        <v>98.66</v>
      </c>
      <c r="N434">
        <v>1.33</v>
      </c>
      <c r="O434">
        <v>60.7</v>
      </c>
      <c r="P434">
        <v>25.34</v>
      </c>
    </row>
    <row r="435" spans="1:16" x14ac:dyDescent="0.25">
      <c r="A435" t="s">
        <v>168</v>
      </c>
      <c r="B435" t="s">
        <v>124</v>
      </c>
      <c r="C435">
        <v>82232000</v>
      </c>
      <c r="D435" t="s">
        <v>215</v>
      </c>
      <c r="E435">
        <v>2020</v>
      </c>
      <c r="F435">
        <v>18213</v>
      </c>
      <c r="G435">
        <v>295</v>
      </c>
      <c r="H435">
        <v>402104</v>
      </c>
      <c r="I435">
        <v>11876</v>
      </c>
      <c r="J435">
        <v>0</v>
      </c>
      <c r="K435">
        <v>0</v>
      </c>
      <c r="L435">
        <v>0.96</v>
      </c>
      <c r="M435">
        <v>98.66</v>
      </c>
      <c r="N435">
        <v>1.33</v>
      </c>
      <c r="O435">
        <v>60.7</v>
      </c>
      <c r="P435">
        <v>25.34</v>
      </c>
    </row>
    <row r="436" spans="1:16" x14ac:dyDescent="0.25">
      <c r="A436" t="s">
        <v>168</v>
      </c>
      <c r="B436" t="s">
        <v>124</v>
      </c>
      <c r="C436">
        <v>82232000</v>
      </c>
      <c r="D436" t="s">
        <v>216</v>
      </c>
      <c r="E436">
        <v>2020</v>
      </c>
      <c r="F436">
        <v>32159</v>
      </c>
      <c r="G436">
        <v>527</v>
      </c>
      <c r="H436">
        <v>609856</v>
      </c>
      <c r="I436">
        <v>26386</v>
      </c>
      <c r="J436">
        <v>0</v>
      </c>
      <c r="K436">
        <v>0</v>
      </c>
      <c r="L436">
        <v>0.96</v>
      </c>
      <c r="M436">
        <v>98.66</v>
      </c>
      <c r="N436">
        <v>1.33</v>
      </c>
      <c r="O436">
        <v>60.7</v>
      </c>
      <c r="P436">
        <v>25.34</v>
      </c>
    </row>
    <row r="437" spans="1:16" x14ac:dyDescent="0.25">
      <c r="A437" t="s">
        <v>168</v>
      </c>
      <c r="B437" t="s">
        <v>124</v>
      </c>
      <c r="C437">
        <v>82232000</v>
      </c>
      <c r="D437" t="s">
        <v>217</v>
      </c>
      <c r="E437">
        <v>2020</v>
      </c>
      <c r="F437">
        <v>64082</v>
      </c>
      <c r="G437">
        <v>922</v>
      </c>
      <c r="H437">
        <v>657707</v>
      </c>
      <c r="I437">
        <v>56077</v>
      </c>
      <c r="J437">
        <v>0</v>
      </c>
      <c r="K437">
        <v>0</v>
      </c>
      <c r="L437">
        <v>0.96</v>
      </c>
      <c r="M437">
        <v>98.66</v>
      </c>
      <c r="N437">
        <v>1.33</v>
      </c>
      <c r="O437">
        <v>60.7</v>
      </c>
      <c r="P437">
        <v>25.34</v>
      </c>
    </row>
    <row r="438" spans="1:16" x14ac:dyDescent="0.25">
      <c r="A438" t="s">
        <v>168</v>
      </c>
      <c r="B438" t="s">
        <v>124</v>
      </c>
      <c r="C438">
        <v>82232000</v>
      </c>
      <c r="D438" t="s">
        <v>218</v>
      </c>
      <c r="E438">
        <v>2020</v>
      </c>
      <c r="F438">
        <v>43312</v>
      </c>
      <c r="G438">
        <v>635</v>
      </c>
      <c r="H438">
        <v>899180</v>
      </c>
      <c r="I438">
        <v>54745</v>
      </c>
      <c r="J438">
        <v>0</v>
      </c>
      <c r="K438">
        <v>0</v>
      </c>
      <c r="L438">
        <v>0.96</v>
      </c>
      <c r="M438">
        <v>98.66</v>
      </c>
      <c r="N438">
        <v>1.33</v>
      </c>
      <c r="O438">
        <v>60.7</v>
      </c>
      <c r="P438">
        <v>25.34</v>
      </c>
    </row>
    <row r="439" spans="1:16" x14ac:dyDescent="0.25">
      <c r="A439" t="s">
        <v>168</v>
      </c>
      <c r="B439" t="s">
        <v>124</v>
      </c>
      <c r="C439">
        <v>82232000</v>
      </c>
      <c r="D439" t="s">
        <v>219</v>
      </c>
      <c r="E439">
        <v>2020</v>
      </c>
      <c r="F439">
        <v>34769</v>
      </c>
      <c r="G439">
        <v>309</v>
      </c>
      <c r="H439">
        <v>816817</v>
      </c>
      <c r="I439">
        <v>28618</v>
      </c>
      <c r="J439">
        <v>0</v>
      </c>
      <c r="K439">
        <v>0</v>
      </c>
      <c r="L439">
        <v>0.96</v>
      </c>
      <c r="M439">
        <v>98.66</v>
      </c>
      <c r="N439">
        <v>1.33</v>
      </c>
      <c r="O439">
        <v>60.7</v>
      </c>
      <c r="P439">
        <v>25.34</v>
      </c>
    </row>
    <row r="440" spans="1:16" x14ac:dyDescent="0.25">
      <c r="A440" t="s">
        <v>168</v>
      </c>
      <c r="B440" t="s">
        <v>124</v>
      </c>
      <c r="C440">
        <v>82232000</v>
      </c>
      <c r="D440" t="s">
        <v>220</v>
      </c>
      <c r="E440">
        <v>2020</v>
      </c>
      <c r="F440">
        <v>35663</v>
      </c>
      <c r="G440">
        <v>346</v>
      </c>
      <c r="H440">
        <v>890517</v>
      </c>
      <c r="I440">
        <v>40734</v>
      </c>
      <c r="J440">
        <v>0</v>
      </c>
      <c r="K440">
        <v>0</v>
      </c>
      <c r="L440">
        <v>0.96</v>
      </c>
      <c r="M440">
        <v>98.66</v>
      </c>
      <c r="N440">
        <v>1.33</v>
      </c>
      <c r="O440">
        <v>60.7</v>
      </c>
      <c r="P440">
        <v>25.34</v>
      </c>
    </row>
    <row r="441" spans="1:16" x14ac:dyDescent="0.25">
      <c r="A441" t="s">
        <v>168</v>
      </c>
      <c r="B441" t="s">
        <v>124</v>
      </c>
      <c r="C441">
        <v>82232000</v>
      </c>
      <c r="D441" t="s">
        <v>221</v>
      </c>
      <c r="E441">
        <v>2021</v>
      </c>
      <c r="F441">
        <v>13321</v>
      </c>
      <c r="G441">
        <v>204</v>
      </c>
      <c r="H441">
        <v>720257</v>
      </c>
      <c r="I441">
        <v>19806</v>
      </c>
      <c r="J441">
        <v>298376</v>
      </c>
      <c r="K441">
        <v>0</v>
      </c>
      <c r="L441">
        <v>0.96</v>
      </c>
      <c r="M441">
        <v>98.66</v>
      </c>
      <c r="N441">
        <v>1.33</v>
      </c>
      <c r="O441">
        <v>60.7</v>
      </c>
      <c r="P441">
        <v>25.34</v>
      </c>
    </row>
    <row r="442" spans="1:16" x14ac:dyDescent="0.25">
      <c r="A442" t="s">
        <v>168</v>
      </c>
      <c r="B442" t="s">
        <v>124</v>
      </c>
      <c r="C442">
        <v>82232000</v>
      </c>
      <c r="D442" t="s">
        <v>222</v>
      </c>
      <c r="E442">
        <v>2021</v>
      </c>
      <c r="F442">
        <v>6654</v>
      </c>
      <c r="G442">
        <v>54</v>
      </c>
      <c r="H442">
        <v>424113</v>
      </c>
      <c r="I442">
        <v>6480</v>
      </c>
      <c r="J442">
        <v>352308</v>
      </c>
      <c r="K442">
        <v>160632</v>
      </c>
      <c r="L442">
        <v>0.96</v>
      </c>
      <c r="M442">
        <v>98.66</v>
      </c>
      <c r="N442">
        <v>1.33</v>
      </c>
      <c r="O442">
        <v>60.7</v>
      </c>
      <c r="P442">
        <v>25.34</v>
      </c>
    </row>
    <row r="443" spans="1:16" x14ac:dyDescent="0.25">
      <c r="A443" t="s">
        <v>168</v>
      </c>
      <c r="B443" t="s">
        <v>124</v>
      </c>
      <c r="C443">
        <v>82232000</v>
      </c>
      <c r="D443" t="s">
        <v>211</v>
      </c>
      <c r="E443">
        <v>2021</v>
      </c>
      <c r="F443">
        <v>33745</v>
      </c>
      <c r="G443">
        <v>122</v>
      </c>
      <c r="H443">
        <v>603046</v>
      </c>
      <c r="I443">
        <v>19312</v>
      </c>
      <c r="J443">
        <v>2205175</v>
      </c>
      <c r="K443">
        <v>340175</v>
      </c>
      <c r="L443">
        <v>0.96</v>
      </c>
      <c r="M443">
        <v>98.66</v>
      </c>
      <c r="N443">
        <v>1.33</v>
      </c>
      <c r="O443">
        <v>60.7</v>
      </c>
      <c r="P443">
        <v>25.34</v>
      </c>
    </row>
    <row r="444" spans="1:16" x14ac:dyDescent="0.25">
      <c r="A444" t="s">
        <v>168</v>
      </c>
      <c r="B444" t="s">
        <v>124</v>
      </c>
      <c r="C444">
        <v>82232000</v>
      </c>
      <c r="D444" t="s">
        <v>212</v>
      </c>
      <c r="E444">
        <v>2021</v>
      </c>
      <c r="F444">
        <v>267816</v>
      </c>
      <c r="G444">
        <v>1630</v>
      </c>
      <c r="H444">
        <v>1358648</v>
      </c>
      <c r="I444">
        <v>192486</v>
      </c>
      <c r="J444">
        <v>4167173</v>
      </c>
      <c r="K444">
        <v>555689</v>
      </c>
      <c r="L444">
        <v>0.96</v>
      </c>
      <c r="M444">
        <v>98.66</v>
      </c>
      <c r="N444">
        <v>1.33</v>
      </c>
      <c r="O444">
        <v>60.7</v>
      </c>
      <c r="P444">
        <v>25.34</v>
      </c>
    </row>
    <row r="445" spans="1:16" x14ac:dyDescent="0.25">
      <c r="A445" t="s">
        <v>168</v>
      </c>
      <c r="B445" t="s">
        <v>124</v>
      </c>
      <c r="C445">
        <v>82232000</v>
      </c>
      <c r="D445" t="s">
        <v>213</v>
      </c>
      <c r="E445">
        <v>2021</v>
      </c>
      <c r="F445">
        <v>216703</v>
      </c>
      <c r="G445">
        <v>2451</v>
      </c>
      <c r="H445">
        <v>2148735</v>
      </c>
      <c r="I445">
        <v>281658</v>
      </c>
      <c r="J445">
        <v>2352024</v>
      </c>
      <c r="K445">
        <v>735752</v>
      </c>
      <c r="L445">
        <v>0.96</v>
      </c>
      <c r="M445">
        <v>98.66</v>
      </c>
      <c r="N445">
        <v>1.33</v>
      </c>
      <c r="O445">
        <v>60.7</v>
      </c>
      <c r="P445">
        <v>25.34</v>
      </c>
    </row>
    <row r="446" spans="1:16" x14ac:dyDescent="0.25">
      <c r="A446" t="s">
        <v>168</v>
      </c>
      <c r="B446" t="s">
        <v>124</v>
      </c>
      <c r="C446">
        <v>82232000</v>
      </c>
      <c r="D446" t="s">
        <v>214</v>
      </c>
      <c r="E446">
        <v>2021</v>
      </c>
      <c r="F446">
        <v>9774</v>
      </c>
      <c r="G446">
        <v>902</v>
      </c>
      <c r="H446">
        <v>2179295</v>
      </c>
      <c r="I446">
        <v>31692</v>
      </c>
      <c r="J446">
        <v>8542748</v>
      </c>
      <c r="K446">
        <v>604143</v>
      </c>
      <c r="L446">
        <v>0.96</v>
      </c>
      <c r="M446">
        <v>98.66</v>
      </c>
      <c r="N446">
        <v>1.33</v>
      </c>
      <c r="O446">
        <v>60.7</v>
      </c>
      <c r="P446">
        <v>25.34</v>
      </c>
    </row>
    <row r="447" spans="1:16" x14ac:dyDescent="0.25">
      <c r="A447" t="s">
        <v>168</v>
      </c>
      <c r="B447" t="s">
        <v>124</v>
      </c>
      <c r="C447">
        <v>82232000</v>
      </c>
      <c r="D447" t="s">
        <v>215</v>
      </c>
      <c r="E447">
        <v>2021</v>
      </c>
      <c r="F447">
        <v>2024</v>
      </c>
      <c r="G447">
        <v>1544</v>
      </c>
      <c r="H447">
        <v>2351614</v>
      </c>
      <c r="I447">
        <v>928</v>
      </c>
      <c r="J447">
        <v>9089921</v>
      </c>
      <c r="K447">
        <v>2776277</v>
      </c>
      <c r="L447">
        <v>0.96</v>
      </c>
      <c r="M447">
        <v>98.66</v>
      </c>
      <c r="N447">
        <v>1.33</v>
      </c>
      <c r="O447">
        <v>60.7</v>
      </c>
      <c r="P447">
        <v>25.34</v>
      </c>
    </row>
    <row r="448" spans="1:16" x14ac:dyDescent="0.25">
      <c r="A448" t="s">
        <v>168</v>
      </c>
      <c r="B448" t="s">
        <v>124</v>
      </c>
      <c r="C448">
        <v>82232000</v>
      </c>
      <c r="D448" t="s">
        <v>216</v>
      </c>
      <c r="E448">
        <v>2021</v>
      </c>
      <c r="F448">
        <v>347</v>
      </c>
      <c r="G448">
        <v>3</v>
      </c>
      <c r="H448">
        <v>2159911</v>
      </c>
      <c r="I448">
        <v>387</v>
      </c>
      <c r="J448">
        <v>11287753</v>
      </c>
      <c r="K448">
        <v>3059222</v>
      </c>
      <c r="L448">
        <v>0.96</v>
      </c>
      <c r="M448">
        <v>98.66</v>
      </c>
      <c r="N448">
        <v>1.33</v>
      </c>
      <c r="O448">
        <v>60.7</v>
      </c>
      <c r="P448">
        <v>25.34</v>
      </c>
    </row>
    <row r="449" spans="1:16" x14ac:dyDescent="0.25">
      <c r="A449" t="s">
        <v>168</v>
      </c>
      <c r="B449" t="s">
        <v>124</v>
      </c>
      <c r="C449">
        <v>82232000</v>
      </c>
      <c r="D449" t="s">
        <v>217</v>
      </c>
      <c r="E449">
        <v>2021</v>
      </c>
      <c r="F449">
        <v>356</v>
      </c>
      <c r="G449">
        <v>6</v>
      </c>
      <c r="H449">
        <v>1967378</v>
      </c>
      <c r="I449">
        <v>307</v>
      </c>
      <c r="J449">
        <v>10132608</v>
      </c>
      <c r="K449">
        <v>6956520</v>
      </c>
      <c r="L449">
        <v>0.96</v>
      </c>
      <c r="M449">
        <v>98.66</v>
      </c>
      <c r="N449">
        <v>1.33</v>
      </c>
      <c r="O449">
        <v>60.7</v>
      </c>
      <c r="P449">
        <v>25.34</v>
      </c>
    </row>
    <row r="450" spans="1:16" x14ac:dyDescent="0.25">
      <c r="A450" t="s">
        <v>168</v>
      </c>
      <c r="B450" t="s">
        <v>124</v>
      </c>
      <c r="C450">
        <v>82232000</v>
      </c>
      <c r="D450" t="s">
        <v>218</v>
      </c>
      <c r="E450">
        <v>2021</v>
      </c>
      <c r="F450">
        <v>323</v>
      </c>
      <c r="G450">
        <v>2</v>
      </c>
      <c r="H450">
        <v>1739580</v>
      </c>
      <c r="I450">
        <v>328</v>
      </c>
      <c r="J450">
        <v>1483852</v>
      </c>
      <c r="K450">
        <v>5649635</v>
      </c>
      <c r="L450">
        <v>0.96</v>
      </c>
      <c r="M450">
        <v>98.66</v>
      </c>
      <c r="N450">
        <v>1.33</v>
      </c>
      <c r="O450">
        <v>60.7</v>
      </c>
      <c r="P450">
        <v>25.34</v>
      </c>
    </row>
    <row r="451" spans="1:16" x14ac:dyDescent="0.25">
      <c r="A451" t="s">
        <v>169</v>
      </c>
      <c r="B451" t="s">
        <v>125</v>
      </c>
      <c r="C451">
        <v>1192000</v>
      </c>
      <c r="D451" t="s">
        <v>211</v>
      </c>
      <c r="E451">
        <v>2020</v>
      </c>
      <c r="F451">
        <v>1</v>
      </c>
      <c r="G451">
        <v>0</v>
      </c>
      <c r="H451">
        <v>0</v>
      </c>
      <c r="I451">
        <v>0</v>
      </c>
      <c r="J451">
        <v>0</v>
      </c>
      <c r="K451">
        <v>0</v>
      </c>
      <c r="L451">
        <v>10.18</v>
      </c>
      <c r="M451">
        <v>94.44</v>
      </c>
      <c r="N451">
        <v>0.36</v>
      </c>
      <c r="O451">
        <v>59.7</v>
      </c>
      <c r="P451">
        <v>42.96</v>
      </c>
    </row>
    <row r="452" spans="1:16" x14ac:dyDescent="0.25">
      <c r="A452" t="s">
        <v>169</v>
      </c>
      <c r="B452" t="s">
        <v>125</v>
      </c>
      <c r="C452">
        <v>1192000</v>
      </c>
      <c r="D452" t="s">
        <v>212</v>
      </c>
      <c r="E452">
        <v>2020</v>
      </c>
      <c r="F452">
        <v>0</v>
      </c>
      <c r="G452">
        <v>0</v>
      </c>
      <c r="H452">
        <v>180</v>
      </c>
      <c r="I452">
        <v>0</v>
      </c>
      <c r="J452">
        <v>0</v>
      </c>
      <c r="K452">
        <v>0</v>
      </c>
      <c r="L452">
        <v>10.18</v>
      </c>
      <c r="M452">
        <v>94.44</v>
      </c>
      <c r="N452">
        <v>0.36</v>
      </c>
      <c r="O452">
        <v>59.7</v>
      </c>
      <c r="P452">
        <v>42.96</v>
      </c>
    </row>
    <row r="453" spans="1:16" x14ac:dyDescent="0.25">
      <c r="A453" t="s">
        <v>169</v>
      </c>
      <c r="B453" t="s">
        <v>125</v>
      </c>
      <c r="C453">
        <v>1192000</v>
      </c>
      <c r="D453" t="s">
        <v>213</v>
      </c>
      <c r="E453">
        <v>2020</v>
      </c>
      <c r="F453">
        <v>0</v>
      </c>
      <c r="G453">
        <v>0</v>
      </c>
      <c r="H453">
        <v>597</v>
      </c>
      <c r="I453">
        <v>1</v>
      </c>
      <c r="J453">
        <v>0</v>
      </c>
      <c r="K453">
        <v>0</v>
      </c>
      <c r="L453">
        <v>10.18</v>
      </c>
      <c r="M453">
        <v>94.44</v>
      </c>
      <c r="N453">
        <v>0.36</v>
      </c>
      <c r="O453">
        <v>59.7</v>
      </c>
      <c r="P453">
        <v>42.96</v>
      </c>
    </row>
    <row r="454" spans="1:16" x14ac:dyDescent="0.25">
      <c r="A454" t="s">
        <v>169</v>
      </c>
      <c r="B454" t="s">
        <v>125</v>
      </c>
      <c r="C454">
        <v>1192000</v>
      </c>
      <c r="D454" t="s">
        <v>214</v>
      </c>
      <c r="E454">
        <v>2020</v>
      </c>
      <c r="F454">
        <v>159</v>
      </c>
      <c r="G454">
        <v>0</v>
      </c>
      <c r="H454">
        <v>12969</v>
      </c>
      <c r="I454">
        <v>121</v>
      </c>
      <c r="J454">
        <v>0</v>
      </c>
      <c r="K454">
        <v>0</v>
      </c>
      <c r="L454">
        <v>10.18</v>
      </c>
      <c r="M454">
        <v>94.44</v>
      </c>
      <c r="N454">
        <v>0.36</v>
      </c>
      <c r="O454">
        <v>59.7</v>
      </c>
      <c r="P454">
        <v>42.96</v>
      </c>
    </row>
    <row r="455" spans="1:16" x14ac:dyDescent="0.25">
      <c r="A455" t="s">
        <v>169</v>
      </c>
      <c r="B455" t="s">
        <v>125</v>
      </c>
      <c r="C455">
        <v>1192000</v>
      </c>
      <c r="D455" t="s">
        <v>215</v>
      </c>
      <c r="E455">
        <v>2020</v>
      </c>
      <c r="F455">
        <v>248</v>
      </c>
      <c r="G455">
        <v>0</v>
      </c>
      <c r="H455">
        <v>7372</v>
      </c>
      <c r="I455">
        <v>125</v>
      </c>
      <c r="J455">
        <v>0</v>
      </c>
      <c r="K455">
        <v>0</v>
      </c>
      <c r="L455">
        <v>10.18</v>
      </c>
      <c r="M455">
        <v>94.44</v>
      </c>
      <c r="N455">
        <v>0.36</v>
      </c>
      <c r="O455">
        <v>59.7</v>
      </c>
      <c r="P455">
        <v>42.96</v>
      </c>
    </row>
    <row r="456" spans="1:16" x14ac:dyDescent="0.25">
      <c r="A456" t="s">
        <v>169</v>
      </c>
      <c r="B456" t="s">
        <v>125</v>
      </c>
      <c r="C456">
        <v>1192000</v>
      </c>
      <c r="D456" t="s">
        <v>216</v>
      </c>
      <c r="E456">
        <v>2020</v>
      </c>
      <c r="F456">
        <v>603</v>
      </c>
      <c r="G456">
        <v>0</v>
      </c>
      <c r="H456">
        <v>19679</v>
      </c>
      <c r="I456">
        <v>342</v>
      </c>
      <c r="J456">
        <v>0</v>
      </c>
      <c r="K456">
        <v>0</v>
      </c>
      <c r="L456">
        <v>10.18</v>
      </c>
      <c r="M456">
        <v>94.44</v>
      </c>
      <c r="N456">
        <v>0.36</v>
      </c>
      <c r="O456">
        <v>59.7</v>
      </c>
      <c r="P456">
        <v>42.96</v>
      </c>
    </row>
    <row r="457" spans="1:16" x14ac:dyDescent="0.25">
      <c r="A457" t="s">
        <v>169</v>
      </c>
      <c r="B457" t="s">
        <v>125</v>
      </c>
      <c r="C457">
        <v>1192000</v>
      </c>
      <c r="D457" t="s">
        <v>217</v>
      </c>
      <c r="E457">
        <v>2020</v>
      </c>
      <c r="F457">
        <v>975</v>
      </c>
      <c r="G457">
        <v>0</v>
      </c>
      <c r="H457">
        <v>37694</v>
      </c>
      <c r="I457">
        <v>1009</v>
      </c>
      <c r="J457">
        <v>0</v>
      </c>
      <c r="K457">
        <v>0</v>
      </c>
      <c r="L457">
        <v>10.18</v>
      </c>
      <c r="M457">
        <v>94.44</v>
      </c>
      <c r="N457">
        <v>0.36</v>
      </c>
      <c r="O457">
        <v>59.7</v>
      </c>
      <c r="P457">
        <v>42.96</v>
      </c>
    </row>
    <row r="458" spans="1:16" x14ac:dyDescent="0.25">
      <c r="A458" t="s">
        <v>169</v>
      </c>
      <c r="B458" t="s">
        <v>125</v>
      </c>
      <c r="C458">
        <v>1192000</v>
      </c>
      <c r="D458" t="s">
        <v>218</v>
      </c>
      <c r="E458">
        <v>2020</v>
      </c>
      <c r="F458">
        <v>736</v>
      </c>
      <c r="G458">
        <v>1</v>
      </c>
      <c r="H458">
        <v>33725</v>
      </c>
      <c r="I458">
        <v>693</v>
      </c>
      <c r="J458">
        <v>0</v>
      </c>
      <c r="K458">
        <v>0</v>
      </c>
      <c r="L458">
        <v>10.18</v>
      </c>
      <c r="M458">
        <v>94.44</v>
      </c>
      <c r="N458">
        <v>0.36</v>
      </c>
      <c r="O458">
        <v>59.7</v>
      </c>
      <c r="P458">
        <v>42.96</v>
      </c>
    </row>
    <row r="459" spans="1:16" x14ac:dyDescent="0.25">
      <c r="A459" t="s">
        <v>169</v>
      </c>
      <c r="B459" t="s">
        <v>125</v>
      </c>
      <c r="C459">
        <v>1192000</v>
      </c>
      <c r="D459" t="s">
        <v>219</v>
      </c>
      <c r="E459">
        <v>2020</v>
      </c>
      <c r="F459">
        <v>1103</v>
      </c>
      <c r="G459">
        <v>4</v>
      </c>
      <c r="H459">
        <v>37903</v>
      </c>
      <c r="I459">
        <v>1208</v>
      </c>
      <c r="J459">
        <v>0</v>
      </c>
      <c r="K459">
        <v>0</v>
      </c>
      <c r="L459">
        <v>10.18</v>
      </c>
      <c r="M459">
        <v>94.44</v>
      </c>
      <c r="N459">
        <v>0.36</v>
      </c>
      <c r="O459">
        <v>59.7</v>
      </c>
      <c r="P459">
        <v>42.96</v>
      </c>
    </row>
    <row r="460" spans="1:16" x14ac:dyDescent="0.25">
      <c r="A460" t="s">
        <v>169</v>
      </c>
      <c r="B460" t="s">
        <v>125</v>
      </c>
      <c r="C460">
        <v>1192000</v>
      </c>
      <c r="D460" t="s">
        <v>220</v>
      </c>
      <c r="E460">
        <v>2020</v>
      </c>
      <c r="F460">
        <v>379</v>
      </c>
      <c r="G460">
        <v>3</v>
      </c>
      <c r="H460">
        <v>29475</v>
      </c>
      <c r="I460">
        <v>599</v>
      </c>
      <c r="J460">
        <v>0</v>
      </c>
      <c r="K460">
        <v>0</v>
      </c>
      <c r="L460">
        <v>10.18</v>
      </c>
      <c r="M460">
        <v>94.44</v>
      </c>
      <c r="N460">
        <v>0.36</v>
      </c>
      <c r="O460">
        <v>59.7</v>
      </c>
      <c r="P460">
        <v>42.96</v>
      </c>
    </row>
    <row r="461" spans="1:16" x14ac:dyDescent="0.25">
      <c r="A461" t="s">
        <v>169</v>
      </c>
      <c r="B461" t="s">
        <v>125</v>
      </c>
      <c r="C461">
        <v>1192000</v>
      </c>
      <c r="D461" t="s">
        <v>221</v>
      </c>
      <c r="E461">
        <v>2021</v>
      </c>
      <c r="F461">
        <v>168</v>
      </c>
      <c r="G461">
        <v>1</v>
      </c>
      <c r="H461">
        <v>27709</v>
      </c>
      <c r="I461">
        <v>232</v>
      </c>
      <c r="J461">
        <v>9346</v>
      </c>
      <c r="K461">
        <v>0</v>
      </c>
      <c r="L461">
        <v>10.18</v>
      </c>
      <c r="M461">
        <v>94.44</v>
      </c>
      <c r="N461">
        <v>0.36</v>
      </c>
      <c r="O461">
        <v>59.7</v>
      </c>
      <c r="P461">
        <v>42.96</v>
      </c>
    </row>
    <row r="462" spans="1:16" x14ac:dyDescent="0.25">
      <c r="A462" t="s">
        <v>169</v>
      </c>
      <c r="B462" t="s">
        <v>125</v>
      </c>
      <c r="C462">
        <v>1192000</v>
      </c>
      <c r="D462" t="s">
        <v>222</v>
      </c>
      <c r="E462">
        <v>2021</v>
      </c>
      <c r="F462">
        <v>51</v>
      </c>
      <c r="G462">
        <v>1</v>
      </c>
      <c r="H462">
        <v>24757</v>
      </c>
      <c r="I462">
        <v>63</v>
      </c>
      <c r="J462">
        <v>12651</v>
      </c>
      <c r="K462">
        <v>5659</v>
      </c>
      <c r="L462">
        <v>10.18</v>
      </c>
      <c r="M462">
        <v>94.44</v>
      </c>
      <c r="N462">
        <v>0.36</v>
      </c>
      <c r="O462">
        <v>59.7</v>
      </c>
      <c r="P462">
        <v>42.96</v>
      </c>
    </row>
    <row r="463" spans="1:16" x14ac:dyDescent="0.25">
      <c r="A463" t="s">
        <v>169</v>
      </c>
      <c r="B463" t="s">
        <v>125</v>
      </c>
      <c r="C463">
        <v>1192000</v>
      </c>
      <c r="D463" t="s">
        <v>211</v>
      </c>
      <c r="E463">
        <v>2021</v>
      </c>
      <c r="F463">
        <v>50</v>
      </c>
      <c r="G463">
        <v>1</v>
      </c>
      <c r="H463">
        <v>20340</v>
      </c>
      <c r="I463">
        <v>41</v>
      </c>
      <c r="J463">
        <v>30862</v>
      </c>
      <c r="K463">
        <v>8148</v>
      </c>
      <c r="L463">
        <v>10.18</v>
      </c>
      <c r="M463">
        <v>94.44</v>
      </c>
      <c r="N463">
        <v>0.36</v>
      </c>
      <c r="O463">
        <v>59.7</v>
      </c>
      <c r="P463">
        <v>42.96</v>
      </c>
    </row>
    <row r="464" spans="1:16" x14ac:dyDescent="0.25">
      <c r="A464" t="s">
        <v>169</v>
      </c>
      <c r="B464" t="s">
        <v>125</v>
      </c>
      <c r="C464">
        <v>1192000</v>
      </c>
      <c r="D464" t="s">
        <v>212</v>
      </c>
      <c r="E464">
        <v>2021</v>
      </c>
      <c r="F464">
        <v>1546</v>
      </c>
      <c r="G464">
        <v>4</v>
      </c>
      <c r="H464">
        <v>51522</v>
      </c>
      <c r="I464">
        <v>492</v>
      </c>
      <c r="J464">
        <v>158504</v>
      </c>
      <c r="K464">
        <v>30926</v>
      </c>
      <c r="L464">
        <v>10.18</v>
      </c>
      <c r="M464">
        <v>94.44</v>
      </c>
      <c r="N464">
        <v>0.36</v>
      </c>
      <c r="O464">
        <v>59.7</v>
      </c>
      <c r="P464">
        <v>42.96</v>
      </c>
    </row>
    <row r="465" spans="1:16" x14ac:dyDescent="0.25">
      <c r="A465" t="s">
        <v>169</v>
      </c>
      <c r="B465" t="s">
        <v>125</v>
      </c>
      <c r="C465">
        <v>1192000</v>
      </c>
      <c r="D465" t="s">
        <v>213</v>
      </c>
      <c r="E465">
        <v>2021</v>
      </c>
      <c r="F465">
        <v>6068</v>
      </c>
      <c r="G465">
        <v>25</v>
      </c>
      <c r="H465">
        <v>85829</v>
      </c>
      <c r="I465">
        <v>4288</v>
      </c>
      <c r="J465">
        <v>52760</v>
      </c>
      <c r="K465">
        <v>6384</v>
      </c>
      <c r="L465">
        <v>10.18</v>
      </c>
      <c r="M465">
        <v>94.44</v>
      </c>
      <c r="N465">
        <v>0.36</v>
      </c>
      <c r="O465">
        <v>59.7</v>
      </c>
      <c r="P465">
        <v>42.96</v>
      </c>
    </row>
    <row r="466" spans="1:16" x14ac:dyDescent="0.25">
      <c r="A466" t="s">
        <v>169</v>
      </c>
      <c r="B466" t="s">
        <v>125</v>
      </c>
      <c r="C466">
        <v>1192000</v>
      </c>
      <c r="D466" t="s">
        <v>214</v>
      </c>
      <c r="E466">
        <v>2021</v>
      </c>
      <c r="F466">
        <v>7988</v>
      </c>
      <c r="G466">
        <v>53</v>
      </c>
      <c r="H466">
        <v>88689</v>
      </c>
      <c r="I466">
        <v>6974</v>
      </c>
      <c r="J466">
        <v>254563</v>
      </c>
      <c r="K466">
        <v>3252</v>
      </c>
      <c r="L466">
        <v>10.18</v>
      </c>
      <c r="M466">
        <v>94.44</v>
      </c>
      <c r="N466">
        <v>0.36</v>
      </c>
      <c r="O466">
        <v>59.7</v>
      </c>
      <c r="P466">
        <v>42.96</v>
      </c>
    </row>
    <row r="467" spans="1:16" x14ac:dyDescent="0.25">
      <c r="A467" t="s">
        <v>169</v>
      </c>
      <c r="B467" t="s">
        <v>125</v>
      </c>
      <c r="C467">
        <v>1192000</v>
      </c>
      <c r="D467" t="s">
        <v>215</v>
      </c>
      <c r="E467">
        <v>2021</v>
      </c>
      <c r="F467">
        <v>17989</v>
      </c>
      <c r="G467">
        <v>55</v>
      </c>
      <c r="H467">
        <v>137783</v>
      </c>
      <c r="I467">
        <v>10199</v>
      </c>
      <c r="J467">
        <v>125135</v>
      </c>
      <c r="K467">
        <v>142584</v>
      </c>
      <c r="L467">
        <v>10.18</v>
      </c>
      <c r="M467">
        <v>94.44</v>
      </c>
      <c r="N467">
        <v>0.36</v>
      </c>
      <c r="O467">
        <v>59.7</v>
      </c>
      <c r="P467">
        <v>42.96</v>
      </c>
    </row>
    <row r="468" spans="1:16" x14ac:dyDescent="0.25">
      <c r="A468" t="s">
        <v>169</v>
      </c>
      <c r="B468" t="s">
        <v>125</v>
      </c>
      <c r="C468">
        <v>1192000</v>
      </c>
      <c r="D468" t="s">
        <v>216</v>
      </c>
      <c r="E468">
        <v>2021</v>
      </c>
      <c r="F468">
        <v>21055</v>
      </c>
      <c r="G468">
        <v>69</v>
      </c>
      <c r="H468">
        <v>236631</v>
      </c>
      <c r="I468">
        <v>23783</v>
      </c>
      <c r="J468">
        <v>26452</v>
      </c>
      <c r="K468">
        <v>40521</v>
      </c>
      <c r="L468">
        <v>10.18</v>
      </c>
      <c r="M468">
        <v>94.44</v>
      </c>
      <c r="N468">
        <v>0.36</v>
      </c>
      <c r="O468">
        <v>59.7</v>
      </c>
      <c r="P468">
        <v>42.96</v>
      </c>
    </row>
    <row r="469" spans="1:16" x14ac:dyDescent="0.25">
      <c r="A469" t="s">
        <v>169</v>
      </c>
      <c r="B469" t="s">
        <v>125</v>
      </c>
      <c r="C469">
        <v>1192000</v>
      </c>
      <c r="D469" t="s">
        <v>217</v>
      </c>
      <c r="E469">
        <v>2021</v>
      </c>
      <c r="F469">
        <v>34541</v>
      </c>
      <c r="G469">
        <v>92</v>
      </c>
      <c r="H469">
        <v>237519</v>
      </c>
      <c r="I469">
        <v>27934</v>
      </c>
      <c r="J469">
        <v>26661</v>
      </c>
      <c r="K469">
        <v>203820</v>
      </c>
      <c r="L469">
        <v>10.18</v>
      </c>
      <c r="M469">
        <v>94.44</v>
      </c>
      <c r="N469">
        <v>0.36</v>
      </c>
      <c r="O469">
        <v>59.7</v>
      </c>
      <c r="P469">
        <v>42.96</v>
      </c>
    </row>
    <row r="470" spans="1:16" x14ac:dyDescent="0.25">
      <c r="A470" t="s">
        <v>169</v>
      </c>
      <c r="B470" t="s">
        <v>125</v>
      </c>
      <c r="C470">
        <v>1192000</v>
      </c>
      <c r="D470" t="s">
        <v>218</v>
      </c>
      <c r="E470">
        <v>2021</v>
      </c>
      <c r="F470">
        <v>27699</v>
      </c>
      <c r="G470">
        <v>123</v>
      </c>
      <c r="H470">
        <v>208071</v>
      </c>
      <c r="I470">
        <v>36508</v>
      </c>
      <c r="J470">
        <v>14663</v>
      </c>
      <c r="K470">
        <v>70735</v>
      </c>
      <c r="L470">
        <v>10.18</v>
      </c>
      <c r="M470">
        <v>94.44</v>
      </c>
      <c r="N470">
        <v>0.36</v>
      </c>
      <c r="O470">
        <v>59.7</v>
      </c>
      <c r="P470">
        <v>42.96</v>
      </c>
    </row>
    <row r="471" spans="1:16" x14ac:dyDescent="0.25">
      <c r="A471" t="s">
        <v>170</v>
      </c>
      <c r="B471" t="s">
        <v>126</v>
      </c>
      <c r="C471">
        <v>2150000</v>
      </c>
      <c r="D471" t="s">
        <v>212</v>
      </c>
      <c r="E471">
        <v>2020</v>
      </c>
      <c r="F471">
        <v>0</v>
      </c>
      <c r="G471">
        <v>0</v>
      </c>
      <c r="H471">
        <v>653</v>
      </c>
      <c r="I471">
        <v>0</v>
      </c>
      <c r="J471">
        <v>0</v>
      </c>
      <c r="K471">
        <v>0</v>
      </c>
      <c r="L471">
        <v>1.48</v>
      </c>
      <c r="M471">
        <v>93.91</v>
      </c>
      <c r="N471">
        <v>2.15</v>
      </c>
      <c r="O471">
        <v>33</v>
      </c>
      <c r="P471">
        <v>22.82</v>
      </c>
    </row>
    <row r="472" spans="1:16" x14ac:dyDescent="0.25">
      <c r="A472" t="s">
        <v>170</v>
      </c>
      <c r="B472" t="s">
        <v>126</v>
      </c>
      <c r="C472">
        <v>2150000</v>
      </c>
      <c r="D472" t="s">
        <v>213</v>
      </c>
      <c r="E472">
        <v>2020</v>
      </c>
      <c r="F472">
        <v>43</v>
      </c>
      <c r="G472">
        <v>0</v>
      </c>
      <c r="H472">
        <v>1923</v>
      </c>
      <c r="I472">
        <v>0</v>
      </c>
      <c r="J472">
        <v>0</v>
      </c>
      <c r="K472">
        <v>0</v>
      </c>
      <c r="L472">
        <v>1.48</v>
      </c>
      <c r="M472">
        <v>93.91</v>
      </c>
      <c r="N472">
        <v>2.15</v>
      </c>
      <c r="O472">
        <v>33</v>
      </c>
      <c r="P472">
        <v>22.82</v>
      </c>
    </row>
    <row r="473" spans="1:16" x14ac:dyDescent="0.25">
      <c r="A473" t="s">
        <v>170</v>
      </c>
      <c r="B473" t="s">
        <v>126</v>
      </c>
      <c r="C473">
        <v>2150000</v>
      </c>
      <c r="D473" t="s">
        <v>214</v>
      </c>
      <c r="E473">
        <v>2020</v>
      </c>
      <c r="F473">
        <v>416</v>
      </c>
      <c r="G473">
        <v>0</v>
      </c>
      <c r="H473">
        <v>13987</v>
      </c>
      <c r="I473">
        <v>168</v>
      </c>
      <c r="J473">
        <v>0</v>
      </c>
      <c r="K473">
        <v>0</v>
      </c>
      <c r="L473">
        <v>1.48</v>
      </c>
      <c r="M473">
        <v>93.91</v>
      </c>
      <c r="N473">
        <v>2.15</v>
      </c>
      <c r="O473">
        <v>33</v>
      </c>
      <c r="P473">
        <v>22.82</v>
      </c>
    </row>
    <row r="474" spans="1:16" x14ac:dyDescent="0.25">
      <c r="A474" t="s">
        <v>170</v>
      </c>
      <c r="B474" t="s">
        <v>126</v>
      </c>
      <c r="C474">
        <v>2150000</v>
      </c>
      <c r="D474" t="s">
        <v>215</v>
      </c>
      <c r="E474">
        <v>2020</v>
      </c>
      <c r="F474">
        <v>1234</v>
      </c>
      <c r="G474">
        <v>4</v>
      </c>
      <c r="H474">
        <v>21332</v>
      </c>
      <c r="I474">
        <v>467</v>
      </c>
      <c r="J474">
        <v>0</v>
      </c>
      <c r="K474">
        <v>0</v>
      </c>
      <c r="L474">
        <v>1.48</v>
      </c>
      <c r="M474">
        <v>93.91</v>
      </c>
      <c r="N474">
        <v>2.15</v>
      </c>
      <c r="O474">
        <v>33</v>
      </c>
      <c r="P474">
        <v>22.82</v>
      </c>
    </row>
    <row r="475" spans="1:16" x14ac:dyDescent="0.25">
      <c r="A475" t="s">
        <v>170</v>
      </c>
      <c r="B475" t="s">
        <v>126</v>
      </c>
      <c r="C475">
        <v>2150000</v>
      </c>
      <c r="D475" t="s">
        <v>216</v>
      </c>
      <c r="E475">
        <v>2020</v>
      </c>
      <c r="F475">
        <v>2257</v>
      </c>
      <c r="G475">
        <v>4</v>
      </c>
      <c r="H475">
        <v>22970</v>
      </c>
      <c r="I475">
        <v>2423</v>
      </c>
      <c r="J475">
        <v>0</v>
      </c>
      <c r="K475">
        <v>0</v>
      </c>
      <c r="L475">
        <v>1.48</v>
      </c>
      <c r="M475">
        <v>93.91</v>
      </c>
      <c r="N475">
        <v>2.15</v>
      </c>
      <c r="O475">
        <v>33</v>
      </c>
      <c r="P475">
        <v>22.82</v>
      </c>
    </row>
    <row r="476" spans="1:16" x14ac:dyDescent="0.25">
      <c r="A476" t="s">
        <v>170</v>
      </c>
      <c r="B476" t="s">
        <v>126</v>
      </c>
      <c r="C476">
        <v>2150000</v>
      </c>
      <c r="D476" t="s">
        <v>217</v>
      </c>
      <c r="E476">
        <v>2020</v>
      </c>
      <c r="F476">
        <v>2213</v>
      </c>
      <c r="G476">
        <v>4</v>
      </c>
      <c r="H476">
        <v>18848</v>
      </c>
      <c r="I476">
        <v>1967</v>
      </c>
      <c r="J476">
        <v>0</v>
      </c>
      <c r="K476">
        <v>0</v>
      </c>
      <c r="L476">
        <v>1.48</v>
      </c>
      <c r="M476">
        <v>93.91</v>
      </c>
      <c r="N476">
        <v>2.15</v>
      </c>
      <c r="O476">
        <v>33</v>
      </c>
      <c r="P476">
        <v>22.82</v>
      </c>
    </row>
    <row r="477" spans="1:16" x14ac:dyDescent="0.25">
      <c r="A477" t="s">
        <v>170</v>
      </c>
      <c r="B477" t="s">
        <v>126</v>
      </c>
      <c r="C477">
        <v>2150000</v>
      </c>
      <c r="D477" t="s">
        <v>218</v>
      </c>
      <c r="E477">
        <v>2020</v>
      </c>
      <c r="F477">
        <v>2884</v>
      </c>
      <c r="G477">
        <v>27</v>
      </c>
      <c r="H477">
        <v>18558</v>
      </c>
      <c r="I477">
        <v>2350</v>
      </c>
      <c r="J477">
        <v>0</v>
      </c>
      <c r="K477">
        <v>0</v>
      </c>
      <c r="L477">
        <v>1.48</v>
      </c>
      <c r="M477">
        <v>93.91</v>
      </c>
      <c r="N477">
        <v>2.15</v>
      </c>
      <c r="O477">
        <v>33</v>
      </c>
      <c r="P477">
        <v>22.82</v>
      </c>
    </row>
    <row r="478" spans="1:16" x14ac:dyDescent="0.25">
      <c r="A478" t="s">
        <v>170</v>
      </c>
      <c r="B478" t="s">
        <v>126</v>
      </c>
      <c r="C478">
        <v>2150000</v>
      </c>
      <c r="D478" t="s">
        <v>219</v>
      </c>
      <c r="E478">
        <v>2020</v>
      </c>
      <c r="F478">
        <v>2139</v>
      </c>
      <c r="G478">
        <v>25</v>
      </c>
      <c r="H478">
        <v>14775</v>
      </c>
      <c r="I478">
        <v>2711</v>
      </c>
      <c r="J478">
        <v>0</v>
      </c>
      <c r="K478">
        <v>0</v>
      </c>
      <c r="L478">
        <v>1.48</v>
      </c>
      <c r="M478">
        <v>93.91</v>
      </c>
      <c r="N478">
        <v>2.15</v>
      </c>
      <c r="O478">
        <v>33</v>
      </c>
      <c r="P478">
        <v>22.82</v>
      </c>
    </row>
    <row r="479" spans="1:16" x14ac:dyDescent="0.25">
      <c r="A479" t="s">
        <v>170</v>
      </c>
      <c r="B479" t="s">
        <v>126</v>
      </c>
      <c r="C479">
        <v>2150000</v>
      </c>
      <c r="D479" t="s">
        <v>220</v>
      </c>
      <c r="E479">
        <v>2020</v>
      </c>
      <c r="F479">
        <v>741</v>
      </c>
      <c r="G479">
        <v>15</v>
      </c>
      <c r="H479">
        <v>7200</v>
      </c>
      <c r="I479">
        <v>1428</v>
      </c>
      <c r="J479">
        <v>0</v>
      </c>
      <c r="K479">
        <v>0</v>
      </c>
      <c r="L479">
        <v>1.48</v>
      </c>
      <c r="M479">
        <v>93.91</v>
      </c>
      <c r="N479">
        <v>2.15</v>
      </c>
      <c r="O479">
        <v>33</v>
      </c>
      <c r="P479">
        <v>22.82</v>
      </c>
    </row>
    <row r="480" spans="1:16" x14ac:dyDescent="0.25">
      <c r="A480" t="s">
        <v>170</v>
      </c>
      <c r="B480" t="s">
        <v>126</v>
      </c>
      <c r="C480">
        <v>2150000</v>
      </c>
      <c r="D480" t="s">
        <v>221</v>
      </c>
      <c r="E480">
        <v>2021</v>
      </c>
      <c r="F480">
        <v>167</v>
      </c>
      <c r="G480">
        <v>9</v>
      </c>
      <c r="H480">
        <v>4699</v>
      </c>
      <c r="I480">
        <v>292</v>
      </c>
      <c r="J480">
        <v>3993</v>
      </c>
      <c r="K480">
        <v>0</v>
      </c>
      <c r="L480">
        <v>1.48</v>
      </c>
      <c r="M480">
        <v>93.91</v>
      </c>
      <c r="N480">
        <v>2.15</v>
      </c>
      <c r="O480">
        <v>33</v>
      </c>
      <c r="P480">
        <v>22.82</v>
      </c>
    </row>
    <row r="481" spans="1:16" x14ac:dyDescent="0.25">
      <c r="A481" t="s">
        <v>170</v>
      </c>
      <c r="B481" t="s">
        <v>126</v>
      </c>
      <c r="C481">
        <v>2150000</v>
      </c>
      <c r="D481" t="s">
        <v>222</v>
      </c>
      <c r="E481">
        <v>2021</v>
      </c>
      <c r="F481">
        <v>106</v>
      </c>
      <c r="G481">
        <v>3</v>
      </c>
      <c r="H481">
        <v>5320</v>
      </c>
      <c r="I481">
        <v>143</v>
      </c>
      <c r="J481">
        <v>25813</v>
      </c>
      <c r="K481">
        <v>5497</v>
      </c>
      <c r="L481">
        <v>1.48</v>
      </c>
      <c r="M481">
        <v>93.91</v>
      </c>
      <c r="N481">
        <v>2.15</v>
      </c>
      <c r="O481">
        <v>33</v>
      </c>
      <c r="P481">
        <v>22.82</v>
      </c>
    </row>
    <row r="482" spans="1:16" x14ac:dyDescent="0.25">
      <c r="A482" t="s">
        <v>170</v>
      </c>
      <c r="B482" t="s">
        <v>126</v>
      </c>
      <c r="C482">
        <v>2150000</v>
      </c>
      <c r="D482" t="s">
        <v>211</v>
      </c>
      <c r="E482">
        <v>2021</v>
      </c>
      <c r="F482">
        <v>140</v>
      </c>
      <c r="G482">
        <v>0</v>
      </c>
      <c r="H482">
        <v>6096</v>
      </c>
      <c r="I482">
        <v>31</v>
      </c>
      <c r="J482">
        <v>33667</v>
      </c>
      <c r="K482">
        <v>18277</v>
      </c>
      <c r="L482">
        <v>1.48</v>
      </c>
      <c r="M482">
        <v>93.91</v>
      </c>
      <c r="N482">
        <v>2.15</v>
      </c>
      <c r="O482">
        <v>33</v>
      </c>
      <c r="P482">
        <v>22.82</v>
      </c>
    </row>
    <row r="483" spans="1:16" x14ac:dyDescent="0.25">
      <c r="A483" t="s">
        <v>170</v>
      </c>
      <c r="B483" t="s">
        <v>126</v>
      </c>
      <c r="C483">
        <v>2150000</v>
      </c>
      <c r="D483" t="s">
        <v>212</v>
      </c>
      <c r="E483">
        <v>2021</v>
      </c>
      <c r="F483">
        <v>1636</v>
      </c>
      <c r="G483">
        <v>13</v>
      </c>
      <c r="H483">
        <v>10576</v>
      </c>
      <c r="I483">
        <v>244</v>
      </c>
      <c r="J483">
        <v>95126</v>
      </c>
      <c r="K483">
        <v>16441</v>
      </c>
      <c r="L483">
        <v>1.48</v>
      </c>
      <c r="M483">
        <v>93.91</v>
      </c>
      <c r="N483">
        <v>2.15</v>
      </c>
      <c r="O483">
        <v>33</v>
      </c>
      <c r="P483">
        <v>22.82</v>
      </c>
    </row>
    <row r="484" spans="1:16" x14ac:dyDescent="0.25">
      <c r="A484" t="s">
        <v>170</v>
      </c>
      <c r="B484" t="s">
        <v>126</v>
      </c>
      <c r="C484">
        <v>2150000</v>
      </c>
      <c r="D484" t="s">
        <v>213</v>
      </c>
      <c r="E484">
        <v>2021</v>
      </c>
      <c r="F484">
        <v>7704</v>
      </c>
      <c r="G484">
        <v>259</v>
      </c>
      <c r="H484">
        <v>45316</v>
      </c>
      <c r="I484">
        <v>3514</v>
      </c>
      <c r="J484">
        <v>58371</v>
      </c>
      <c r="K484">
        <v>11727</v>
      </c>
      <c r="L484">
        <v>1.48</v>
      </c>
      <c r="M484">
        <v>93.91</v>
      </c>
      <c r="N484">
        <v>2.15</v>
      </c>
      <c r="O484">
        <v>33</v>
      </c>
      <c r="P484">
        <v>22.82</v>
      </c>
    </row>
    <row r="485" spans="1:16" x14ac:dyDescent="0.25">
      <c r="A485" t="s">
        <v>170</v>
      </c>
      <c r="B485" t="s">
        <v>126</v>
      </c>
      <c r="C485">
        <v>2150000</v>
      </c>
      <c r="D485" t="s">
        <v>214</v>
      </c>
      <c r="E485">
        <v>2021</v>
      </c>
      <c r="F485">
        <v>3559</v>
      </c>
      <c r="G485">
        <v>132</v>
      </c>
      <c r="H485">
        <v>34422</v>
      </c>
      <c r="I485">
        <v>6961</v>
      </c>
      <c r="J485">
        <v>223374</v>
      </c>
      <c r="K485">
        <v>7932</v>
      </c>
      <c r="L485">
        <v>1.48</v>
      </c>
      <c r="M485">
        <v>93.91</v>
      </c>
      <c r="N485">
        <v>2.15</v>
      </c>
      <c r="O485">
        <v>33</v>
      </c>
      <c r="P485">
        <v>22.82</v>
      </c>
    </row>
    <row r="486" spans="1:16" x14ac:dyDescent="0.25">
      <c r="A486" t="s">
        <v>170</v>
      </c>
      <c r="B486" t="s">
        <v>126</v>
      </c>
      <c r="C486">
        <v>2150000</v>
      </c>
      <c r="D486" t="s">
        <v>215</v>
      </c>
      <c r="E486">
        <v>2021</v>
      </c>
      <c r="F486">
        <v>2633</v>
      </c>
      <c r="G486">
        <v>71</v>
      </c>
      <c r="H486">
        <v>37028</v>
      </c>
      <c r="I486">
        <v>2494</v>
      </c>
      <c r="J486">
        <v>176870</v>
      </c>
      <c r="K486">
        <v>89359</v>
      </c>
      <c r="L486">
        <v>1.48</v>
      </c>
      <c r="M486">
        <v>93.91</v>
      </c>
      <c r="N486">
        <v>2.15</v>
      </c>
      <c r="O486">
        <v>33</v>
      </c>
      <c r="P486">
        <v>22.82</v>
      </c>
    </row>
    <row r="487" spans="1:16" x14ac:dyDescent="0.25">
      <c r="A487" t="s">
        <v>170</v>
      </c>
      <c r="B487" t="s">
        <v>126</v>
      </c>
      <c r="C487">
        <v>2150000</v>
      </c>
      <c r="D487" t="s">
        <v>216</v>
      </c>
      <c r="E487">
        <v>2021</v>
      </c>
      <c r="F487">
        <v>2211</v>
      </c>
      <c r="G487">
        <v>54</v>
      </c>
      <c r="H487">
        <v>57206</v>
      </c>
      <c r="I487">
        <v>2569</v>
      </c>
      <c r="J487">
        <v>37823</v>
      </c>
      <c r="K487">
        <v>52665</v>
      </c>
      <c r="L487">
        <v>1.48</v>
      </c>
      <c r="M487">
        <v>93.91</v>
      </c>
      <c r="N487">
        <v>2.15</v>
      </c>
      <c r="O487">
        <v>33</v>
      </c>
      <c r="P487">
        <v>22.82</v>
      </c>
    </row>
    <row r="488" spans="1:16" x14ac:dyDescent="0.25">
      <c r="A488" t="s">
        <v>170</v>
      </c>
      <c r="B488" t="s">
        <v>126</v>
      </c>
      <c r="C488">
        <v>2150000</v>
      </c>
      <c r="D488" t="s">
        <v>217</v>
      </c>
      <c r="E488">
        <v>2021</v>
      </c>
      <c r="F488">
        <v>1161</v>
      </c>
      <c r="G488">
        <v>45</v>
      </c>
      <c r="H488">
        <v>51586</v>
      </c>
      <c r="I488">
        <v>1465</v>
      </c>
      <c r="J488">
        <v>31871</v>
      </c>
      <c r="K488">
        <v>164887</v>
      </c>
      <c r="L488">
        <v>1.48</v>
      </c>
      <c r="M488">
        <v>93.91</v>
      </c>
      <c r="N488">
        <v>2.15</v>
      </c>
      <c r="O488">
        <v>33</v>
      </c>
      <c r="P488">
        <v>22.82</v>
      </c>
    </row>
    <row r="489" spans="1:16" x14ac:dyDescent="0.25">
      <c r="A489" t="s">
        <v>170</v>
      </c>
      <c r="B489" t="s">
        <v>126</v>
      </c>
      <c r="C489">
        <v>2150000</v>
      </c>
      <c r="D489" t="s">
        <v>218</v>
      </c>
      <c r="E489">
        <v>2021</v>
      </c>
      <c r="F489">
        <v>598</v>
      </c>
      <c r="G489">
        <v>20</v>
      </c>
      <c r="H489">
        <v>22921</v>
      </c>
      <c r="I489">
        <v>677</v>
      </c>
      <c r="J489">
        <v>22645</v>
      </c>
      <c r="K489">
        <v>123878</v>
      </c>
      <c r="L489">
        <v>1.48</v>
      </c>
      <c r="M489">
        <v>93.91</v>
      </c>
      <c r="N489">
        <v>2.15</v>
      </c>
      <c r="O489">
        <v>33</v>
      </c>
      <c r="P489">
        <v>22.82</v>
      </c>
    </row>
    <row r="490" spans="1:16" x14ac:dyDescent="0.25">
      <c r="A490" t="s">
        <v>171</v>
      </c>
      <c r="B490" t="s">
        <v>127</v>
      </c>
      <c r="C490">
        <v>43671000</v>
      </c>
      <c r="D490" t="s">
        <v>211</v>
      </c>
      <c r="E490">
        <v>2020</v>
      </c>
      <c r="F490">
        <v>4</v>
      </c>
      <c r="G490">
        <v>0</v>
      </c>
      <c r="H490">
        <v>0</v>
      </c>
      <c r="I490">
        <v>0</v>
      </c>
      <c r="J490">
        <v>0</v>
      </c>
      <c r="K490">
        <v>0</v>
      </c>
      <c r="L490">
        <v>2.38</v>
      </c>
      <c r="M490">
        <v>98.82</v>
      </c>
      <c r="N490">
        <v>0.81</v>
      </c>
      <c r="O490">
        <v>58.93</v>
      </c>
      <c r="P490">
        <v>26.47</v>
      </c>
    </row>
    <row r="491" spans="1:16" x14ac:dyDescent="0.25">
      <c r="A491" t="s">
        <v>171</v>
      </c>
      <c r="B491" t="s">
        <v>127</v>
      </c>
      <c r="C491">
        <v>43671000</v>
      </c>
      <c r="D491" t="s">
        <v>212</v>
      </c>
      <c r="E491">
        <v>2020</v>
      </c>
      <c r="F491">
        <v>139</v>
      </c>
      <c r="G491">
        <v>1</v>
      </c>
      <c r="H491">
        <v>31696</v>
      </c>
      <c r="I491">
        <v>41</v>
      </c>
      <c r="J491">
        <v>0</v>
      </c>
      <c r="K491">
        <v>0</v>
      </c>
      <c r="L491">
        <v>2.38</v>
      </c>
      <c r="M491">
        <v>98.82</v>
      </c>
      <c r="N491">
        <v>0.81</v>
      </c>
      <c r="O491">
        <v>58.93</v>
      </c>
      <c r="P491">
        <v>26.47</v>
      </c>
    </row>
    <row r="492" spans="1:16" x14ac:dyDescent="0.25">
      <c r="A492" t="s">
        <v>171</v>
      </c>
      <c r="B492" t="s">
        <v>127</v>
      </c>
      <c r="C492">
        <v>43671000</v>
      </c>
      <c r="D492" t="s">
        <v>213</v>
      </c>
      <c r="E492">
        <v>2020</v>
      </c>
      <c r="F492">
        <v>1805</v>
      </c>
      <c r="G492">
        <v>8</v>
      </c>
      <c r="H492">
        <v>120435</v>
      </c>
      <c r="I492">
        <v>1085</v>
      </c>
      <c r="J492">
        <v>0</v>
      </c>
      <c r="K492">
        <v>0</v>
      </c>
      <c r="L492">
        <v>2.38</v>
      </c>
      <c r="M492">
        <v>98.82</v>
      </c>
      <c r="N492">
        <v>0.81</v>
      </c>
      <c r="O492">
        <v>58.93</v>
      </c>
      <c r="P492">
        <v>26.47</v>
      </c>
    </row>
    <row r="493" spans="1:16" x14ac:dyDescent="0.25">
      <c r="A493" t="s">
        <v>171</v>
      </c>
      <c r="B493" t="s">
        <v>127</v>
      </c>
      <c r="C493">
        <v>43671000</v>
      </c>
      <c r="D493" t="s">
        <v>214</v>
      </c>
      <c r="E493">
        <v>2020</v>
      </c>
      <c r="F493">
        <v>5117</v>
      </c>
      <c r="G493">
        <v>23</v>
      </c>
      <c r="H493">
        <v>113300</v>
      </c>
      <c r="I493">
        <v>4063</v>
      </c>
      <c r="J493">
        <v>0</v>
      </c>
      <c r="K493">
        <v>0</v>
      </c>
      <c r="L493">
        <v>2.38</v>
      </c>
      <c r="M493">
        <v>98.82</v>
      </c>
      <c r="N493">
        <v>0.81</v>
      </c>
      <c r="O493">
        <v>58.93</v>
      </c>
      <c r="P493">
        <v>26.47</v>
      </c>
    </row>
    <row r="494" spans="1:16" x14ac:dyDescent="0.25">
      <c r="A494" t="s">
        <v>171</v>
      </c>
      <c r="B494" t="s">
        <v>127</v>
      </c>
      <c r="C494">
        <v>43671000</v>
      </c>
      <c r="D494" t="s">
        <v>215</v>
      </c>
      <c r="E494">
        <v>2020</v>
      </c>
      <c r="F494">
        <v>24812</v>
      </c>
      <c r="G494">
        <v>182</v>
      </c>
      <c r="H494">
        <v>249142</v>
      </c>
      <c r="I494">
        <v>15329</v>
      </c>
      <c r="J494">
        <v>0</v>
      </c>
      <c r="K494">
        <v>0</v>
      </c>
      <c r="L494">
        <v>2.38</v>
      </c>
      <c r="M494">
        <v>98.82</v>
      </c>
      <c r="N494">
        <v>0.81</v>
      </c>
      <c r="O494">
        <v>58.93</v>
      </c>
      <c r="P494">
        <v>26.47</v>
      </c>
    </row>
    <row r="495" spans="1:16" x14ac:dyDescent="0.25">
      <c r="A495" t="s">
        <v>171</v>
      </c>
      <c r="B495" t="s">
        <v>127</v>
      </c>
      <c r="C495">
        <v>43671000</v>
      </c>
      <c r="D495" t="s">
        <v>216</v>
      </c>
      <c r="E495">
        <v>2020</v>
      </c>
      <c r="F495">
        <v>71659</v>
      </c>
      <c r="G495">
        <v>331</v>
      </c>
      <c r="H495">
        <v>1274860</v>
      </c>
      <c r="I495">
        <v>56768</v>
      </c>
      <c r="J495">
        <v>0</v>
      </c>
      <c r="K495">
        <v>0</v>
      </c>
      <c r="L495">
        <v>2.38</v>
      </c>
      <c r="M495">
        <v>98.82</v>
      </c>
      <c r="N495">
        <v>0.81</v>
      </c>
      <c r="O495">
        <v>58.93</v>
      </c>
      <c r="P495">
        <v>26.47</v>
      </c>
    </row>
    <row r="496" spans="1:16" x14ac:dyDescent="0.25">
      <c r="A496" t="s">
        <v>171</v>
      </c>
      <c r="B496" t="s">
        <v>127</v>
      </c>
      <c r="C496">
        <v>43671000</v>
      </c>
      <c r="D496" t="s">
        <v>217</v>
      </c>
      <c r="E496">
        <v>2020</v>
      </c>
      <c r="F496">
        <v>115583</v>
      </c>
      <c r="G496">
        <v>350</v>
      </c>
      <c r="H496">
        <v>1461566</v>
      </c>
      <c r="I496">
        <v>108414</v>
      </c>
      <c r="J496">
        <v>0</v>
      </c>
      <c r="K496">
        <v>0</v>
      </c>
      <c r="L496">
        <v>2.38</v>
      </c>
      <c r="M496">
        <v>98.82</v>
      </c>
      <c r="N496">
        <v>0.81</v>
      </c>
      <c r="O496">
        <v>58.93</v>
      </c>
      <c r="P496">
        <v>26.47</v>
      </c>
    </row>
    <row r="497" spans="1:16" x14ac:dyDescent="0.25">
      <c r="A497" t="s">
        <v>171</v>
      </c>
      <c r="B497" t="s">
        <v>127</v>
      </c>
      <c r="C497">
        <v>43671000</v>
      </c>
      <c r="D497" t="s">
        <v>218</v>
      </c>
      <c r="E497">
        <v>2020</v>
      </c>
      <c r="F497">
        <v>70997</v>
      </c>
      <c r="G497">
        <v>478</v>
      </c>
      <c r="H497">
        <v>1304816</v>
      </c>
      <c r="I497">
        <v>90049</v>
      </c>
      <c r="J497">
        <v>0</v>
      </c>
      <c r="K497">
        <v>0</v>
      </c>
      <c r="L497">
        <v>2.38</v>
      </c>
      <c r="M497">
        <v>98.82</v>
      </c>
      <c r="N497">
        <v>0.81</v>
      </c>
      <c r="O497">
        <v>58.93</v>
      </c>
      <c r="P497">
        <v>26.47</v>
      </c>
    </row>
    <row r="498" spans="1:16" x14ac:dyDescent="0.25">
      <c r="A498" t="s">
        <v>171</v>
      </c>
      <c r="B498" t="s">
        <v>127</v>
      </c>
      <c r="C498">
        <v>43671000</v>
      </c>
      <c r="D498" t="s">
        <v>219</v>
      </c>
      <c r="E498">
        <v>2020</v>
      </c>
      <c r="F498">
        <v>28609</v>
      </c>
      <c r="G498">
        <v>419</v>
      </c>
      <c r="H498">
        <v>1348755</v>
      </c>
      <c r="I498">
        <v>36316</v>
      </c>
      <c r="J498">
        <v>0</v>
      </c>
      <c r="K498">
        <v>0</v>
      </c>
      <c r="L498">
        <v>2.38</v>
      </c>
      <c r="M498">
        <v>98.82</v>
      </c>
      <c r="N498">
        <v>0.81</v>
      </c>
      <c r="O498">
        <v>58.93</v>
      </c>
      <c r="P498">
        <v>26.47</v>
      </c>
    </row>
    <row r="499" spans="1:16" x14ac:dyDescent="0.25">
      <c r="A499" t="s">
        <v>171</v>
      </c>
      <c r="B499" t="s">
        <v>127</v>
      </c>
      <c r="C499">
        <v>43671000</v>
      </c>
      <c r="D499" t="s">
        <v>220</v>
      </c>
      <c r="E499">
        <v>2020</v>
      </c>
      <c r="F499">
        <v>10896</v>
      </c>
      <c r="G499">
        <v>134</v>
      </c>
      <c r="H499">
        <v>1042395</v>
      </c>
      <c r="I499">
        <v>13367</v>
      </c>
      <c r="J499">
        <v>0</v>
      </c>
      <c r="K499">
        <v>0</v>
      </c>
      <c r="L499">
        <v>2.38</v>
      </c>
      <c r="M499">
        <v>98.82</v>
      </c>
      <c r="N499">
        <v>0.81</v>
      </c>
      <c r="O499">
        <v>58.93</v>
      </c>
      <c r="P499">
        <v>26.47</v>
      </c>
    </row>
    <row r="500" spans="1:16" x14ac:dyDescent="0.25">
      <c r="A500" t="s">
        <v>171</v>
      </c>
      <c r="B500" t="s">
        <v>127</v>
      </c>
      <c r="C500">
        <v>43671000</v>
      </c>
      <c r="D500" t="s">
        <v>221</v>
      </c>
      <c r="E500">
        <v>2021</v>
      </c>
      <c r="F500">
        <v>5451</v>
      </c>
      <c r="G500">
        <v>33</v>
      </c>
      <c r="H500">
        <v>762641</v>
      </c>
      <c r="I500">
        <v>6671</v>
      </c>
      <c r="J500">
        <v>206424</v>
      </c>
      <c r="K500">
        <v>0</v>
      </c>
      <c r="L500">
        <v>2.38</v>
      </c>
      <c r="M500">
        <v>98.82</v>
      </c>
      <c r="N500">
        <v>0.81</v>
      </c>
      <c r="O500">
        <v>58.93</v>
      </c>
      <c r="P500">
        <v>26.47</v>
      </c>
    </row>
    <row r="501" spans="1:16" x14ac:dyDescent="0.25">
      <c r="A501" t="s">
        <v>171</v>
      </c>
      <c r="B501" t="s">
        <v>127</v>
      </c>
      <c r="C501">
        <v>43671000</v>
      </c>
      <c r="D501" t="s">
        <v>222</v>
      </c>
      <c r="E501">
        <v>2021</v>
      </c>
      <c r="F501">
        <v>2119</v>
      </c>
      <c r="G501">
        <v>10</v>
      </c>
      <c r="H501">
        <v>612035</v>
      </c>
      <c r="I501">
        <v>2468</v>
      </c>
      <c r="J501">
        <v>254130</v>
      </c>
      <c r="K501">
        <v>158267</v>
      </c>
      <c r="L501">
        <v>2.38</v>
      </c>
      <c r="M501">
        <v>98.82</v>
      </c>
      <c r="N501">
        <v>0.81</v>
      </c>
      <c r="O501">
        <v>58.93</v>
      </c>
      <c r="P501">
        <v>26.47</v>
      </c>
    </row>
    <row r="502" spans="1:16" x14ac:dyDescent="0.25">
      <c r="A502" t="s">
        <v>171</v>
      </c>
      <c r="B502" t="s">
        <v>127</v>
      </c>
      <c r="C502">
        <v>43671000</v>
      </c>
      <c r="D502" t="s">
        <v>211</v>
      </c>
      <c r="E502">
        <v>2021</v>
      </c>
      <c r="F502">
        <v>3726</v>
      </c>
      <c r="G502">
        <v>5</v>
      </c>
      <c r="H502">
        <v>722331</v>
      </c>
      <c r="I502">
        <v>2520</v>
      </c>
      <c r="J502">
        <v>1538793</v>
      </c>
      <c r="K502">
        <v>253407</v>
      </c>
      <c r="L502">
        <v>2.38</v>
      </c>
      <c r="M502">
        <v>98.82</v>
      </c>
      <c r="N502">
        <v>0.81</v>
      </c>
      <c r="O502">
        <v>58.93</v>
      </c>
      <c r="P502">
        <v>26.47</v>
      </c>
    </row>
    <row r="503" spans="1:16" x14ac:dyDescent="0.25">
      <c r="A503" t="s">
        <v>171</v>
      </c>
      <c r="B503" t="s">
        <v>127</v>
      </c>
      <c r="C503">
        <v>43671000</v>
      </c>
      <c r="D503" t="s">
        <v>212</v>
      </c>
      <c r="E503">
        <v>2021</v>
      </c>
      <c r="F503">
        <v>103277</v>
      </c>
      <c r="G503">
        <v>122</v>
      </c>
      <c r="H503">
        <v>1042684</v>
      </c>
      <c r="I503">
        <v>48323</v>
      </c>
      <c r="J503">
        <v>2929484</v>
      </c>
      <c r="K503">
        <v>517226</v>
      </c>
      <c r="L503">
        <v>2.38</v>
      </c>
      <c r="M503">
        <v>98.82</v>
      </c>
      <c r="N503">
        <v>0.81</v>
      </c>
      <c r="O503">
        <v>58.93</v>
      </c>
      <c r="P503">
        <v>26.47</v>
      </c>
    </row>
    <row r="504" spans="1:16" x14ac:dyDescent="0.25">
      <c r="A504" t="s">
        <v>171</v>
      </c>
      <c r="B504" t="s">
        <v>127</v>
      </c>
      <c r="C504">
        <v>43671000</v>
      </c>
      <c r="D504" t="s">
        <v>213</v>
      </c>
      <c r="E504">
        <v>2021</v>
      </c>
      <c r="F504">
        <v>320803</v>
      </c>
      <c r="G504">
        <v>711</v>
      </c>
      <c r="H504">
        <v>1686416</v>
      </c>
      <c r="I504">
        <v>295518</v>
      </c>
      <c r="J504">
        <v>1450097</v>
      </c>
      <c r="K504">
        <v>548193</v>
      </c>
      <c r="L504">
        <v>2.38</v>
      </c>
      <c r="M504">
        <v>98.82</v>
      </c>
      <c r="N504">
        <v>0.81</v>
      </c>
      <c r="O504">
        <v>58.93</v>
      </c>
      <c r="P504">
        <v>26.47</v>
      </c>
    </row>
    <row r="505" spans="1:16" x14ac:dyDescent="0.25">
      <c r="A505" t="s">
        <v>171</v>
      </c>
      <c r="B505" t="s">
        <v>127</v>
      </c>
      <c r="C505">
        <v>43671000</v>
      </c>
      <c r="D505" t="s">
        <v>214</v>
      </c>
      <c r="E505">
        <v>2021</v>
      </c>
      <c r="F505">
        <v>144803</v>
      </c>
      <c r="G505">
        <v>1264</v>
      </c>
      <c r="H505">
        <v>1986798</v>
      </c>
      <c r="I505">
        <v>196608</v>
      </c>
      <c r="J505">
        <v>3489351</v>
      </c>
      <c r="K505">
        <v>671156</v>
      </c>
      <c r="L505">
        <v>2.38</v>
      </c>
      <c r="M505">
        <v>98.82</v>
      </c>
      <c r="N505">
        <v>0.81</v>
      </c>
      <c r="O505">
        <v>58.93</v>
      </c>
      <c r="P505">
        <v>26.47</v>
      </c>
    </row>
    <row r="506" spans="1:16" x14ac:dyDescent="0.25">
      <c r="A506" t="s">
        <v>171</v>
      </c>
      <c r="B506" t="s">
        <v>127</v>
      </c>
      <c r="C506">
        <v>43671000</v>
      </c>
      <c r="D506" t="s">
        <v>215</v>
      </c>
      <c r="E506">
        <v>2021</v>
      </c>
      <c r="F506">
        <v>67468</v>
      </c>
      <c r="G506">
        <v>1884</v>
      </c>
      <c r="H506">
        <v>2262807</v>
      </c>
      <c r="I506">
        <v>79288</v>
      </c>
      <c r="J506">
        <v>2838041</v>
      </c>
      <c r="K506">
        <v>1768317</v>
      </c>
      <c r="L506">
        <v>2.38</v>
      </c>
      <c r="M506">
        <v>98.82</v>
      </c>
      <c r="N506">
        <v>0.81</v>
      </c>
      <c r="O506">
        <v>58.93</v>
      </c>
      <c r="P506">
        <v>26.47</v>
      </c>
    </row>
    <row r="507" spans="1:16" x14ac:dyDescent="0.25">
      <c r="A507" t="s">
        <v>171</v>
      </c>
      <c r="B507" t="s">
        <v>127</v>
      </c>
      <c r="C507">
        <v>43671000</v>
      </c>
      <c r="D507" t="s">
        <v>216</v>
      </c>
      <c r="E507">
        <v>2021</v>
      </c>
      <c r="F507">
        <v>30482</v>
      </c>
      <c r="G507">
        <v>2067</v>
      </c>
      <c r="H507">
        <v>2046955</v>
      </c>
      <c r="I507">
        <v>36407</v>
      </c>
      <c r="J507">
        <v>4179156</v>
      </c>
      <c r="K507">
        <v>1506533</v>
      </c>
      <c r="L507">
        <v>2.38</v>
      </c>
      <c r="M507">
        <v>98.82</v>
      </c>
      <c r="N507">
        <v>0.81</v>
      </c>
      <c r="O507">
        <v>58.93</v>
      </c>
      <c r="P507">
        <v>26.47</v>
      </c>
    </row>
    <row r="508" spans="1:16" x14ac:dyDescent="0.25">
      <c r="A508" t="s">
        <v>171</v>
      </c>
      <c r="B508" t="s">
        <v>127</v>
      </c>
      <c r="C508">
        <v>43671000</v>
      </c>
      <c r="D508" t="s">
        <v>217</v>
      </c>
      <c r="E508">
        <v>2021</v>
      </c>
      <c r="F508">
        <v>18726</v>
      </c>
      <c r="G508">
        <v>229</v>
      </c>
      <c r="H508">
        <v>1899154</v>
      </c>
      <c r="I508">
        <v>19907</v>
      </c>
      <c r="J508">
        <v>5347740</v>
      </c>
      <c r="K508">
        <v>3102061</v>
      </c>
      <c r="L508">
        <v>2.38</v>
      </c>
      <c r="M508">
        <v>98.82</v>
      </c>
      <c r="N508">
        <v>0.81</v>
      </c>
      <c r="O508">
        <v>58.93</v>
      </c>
      <c r="P508">
        <v>26.47</v>
      </c>
    </row>
    <row r="509" spans="1:16" x14ac:dyDescent="0.25">
      <c r="A509" t="s">
        <v>171</v>
      </c>
      <c r="B509" t="s">
        <v>127</v>
      </c>
      <c r="C509">
        <v>43671000</v>
      </c>
      <c r="D509" t="s">
        <v>218</v>
      </c>
      <c r="E509">
        <v>2021</v>
      </c>
      <c r="F509">
        <v>14981</v>
      </c>
      <c r="G509">
        <v>135</v>
      </c>
      <c r="H509">
        <v>2025557</v>
      </c>
      <c r="I509">
        <v>16005</v>
      </c>
      <c r="J509">
        <v>3503425</v>
      </c>
      <c r="K509">
        <v>3035752</v>
      </c>
      <c r="L509">
        <v>2.38</v>
      </c>
      <c r="M509">
        <v>98.82</v>
      </c>
      <c r="N509">
        <v>0.81</v>
      </c>
      <c r="O509">
        <v>58.93</v>
      </c>
      <c r="P509">
        <v>26.47</v>
      </c>
    </row>
    <row r="510" spans="1:16" x14ac:dyDescent="0.25">
      <c r="A510" t="s">
        <v>172</v>
      </c>
      <c r="B510" t="s">
        <v>128</v>
      </c>
      <c r="C510">
        <v>29859000</v>
      </c>
      <c r="D510" t="s">
        <v>211</v>
      </c>
      <c r="E510">
        <v>2020</v>
      </c>
      <c r="F510">
        <v>42</v>
      </c>
      <c r="G510">
        <v>4</v>
      </c>
      <c r="H510">
        <v>0</v>
      </c>
      <c r="I510">
        <v>1</v>
      </c>
      <c r="J510">
        <v>0</v>
      </c>
      <c r="K510">
        <v>0</v>
      </c>
      <c r="L510">
        <v>2.02</v>
      </c>
      <c r="M510">
        <v>97.21</v>
      </c>
      <c r="N510">
        <v>2.75</v>
      </c>
      <c r="O510">
        <v>53.39</v>
      </c>
      <c r="P510">
        <v>20.89</v>
      </c>
    </row>
    <row r="511" spans="1:16" x14ac:dyDescent="0.25">
      <c r="A511" t="s">
        <v>172</v>
      </c>
      <c r="B511" t="s">
        <v>128</v>
      </c>
      <c r="C511">
        <v>29859000</v>
      </c>
      <c r="D511" t="s">
        <v>212</v>
      </c>
      <c r="E511">
        <v>2020</v>
      </c>
      <c r="F511">
        <v>438</v>
      </c>
      <c r="G511">
        <v>16</v>
      </c>
      <c r="H511">
        <v>21205</v>
      </c>
      <c r="I511">
        <v>103</v>
      </c>
      <c r="J511">
        <v>0</v>
      </c>
      <c r="K511">
        <v>0</v>
      </c>
      <c r="L511">
        <v>2.02</v>
      </c>
      <c r="M511">
        <v>97.21</v>
      </c>
      <c r="N511">
        <v>2.75</v>
      </c>
      <c r="O511">
        <v>53.39</v>
      </c>
      <c r="P511">
        <v>20.89</v>
      </c>
    </row>
    <row r="512" spans="1:16" x14ac:dyDescent="0.25">
      <c r="A512" t="s">
        <v>172</v>
      </c>
      <c r="B512" t="s">
        <v>128</v>
      </c>
      <c r="C512">
        <v>29859000</v>
      </c>
      <c r="D512" t="s">
        <v>213</v>
      </c>
      <c r="E512">
        <v>2020</v>
      </c>
      <c r="F512">
        <v>1783</v>
      </c>
      <c r="G512">
        <v>25</v>
      </c>
      <c r="H512">
        <v>66647</v>
      </c>
      <c r="I512">
        <v>1883</v>
      </c>
      <c r="J512">
        <v>0</v>
      </c>
      <c r="K512">
        <v>0</v>
      </c>
      <c r="L512">
        <v>2.02</v>
      </c>
      <c r="M512">
        <v>97.21</v>
      </c>
      <c r="N512">
        <v>2.75</v>
      </c>
      <c r="O512">
        <v>53.39</v>
      </c>
      <c r="P512">
        <v>20.89</v>
      </c>
    </row>
    <row r="513" spans="1:16" x14ac:dyDescent="0.25">
      <c r="A513" t="s">
        <v>172</v>
      </c>
      <c r="B513" t="s">
        <v>128</v>
      </c>
      <c r="C513">
        <v>29859000</v>
      </c>
      <c r="D513" t="s">
        <v>214</v>
      </c>
      <c r="E513">
        <v>2020</v>
      </c>
      <c r="F513">
        <v>3305</v>
      </c>
      <c r="G513">
        <v>99</v>
      </c>
      <c r="H513">
        <v>213978</v>
      </c>
      <c r="I513">
        <v>1880</v>
      </c>
      <c r="J513">
        <v>0</v>
      </c>
      <c r="K513">
        <v>0</v>
      </c>
      <c r="L513">
        <v>2.02</v>
      </c>
      <c r="M513">
        <v>97.21</v>
      </c>
      <c r="N513">
        <v>2.75</v>
      </c>
      <c r="O513">
        <v>53.39</v>
      </c>
      <c r="P513">
        <v>20.89</v>
      </c>
    </row>
    <row r="514" spans="1:16" x14ac:dyDescent="0.25">
      <c r="A514" t="s">
        <v>172</v>
      </c>
      <c r="B514" t="s">
        <v>128</v>
      </c>
      <c r="C514">
        <v>29859000</v>
      </c>
      <c r="D514" t="s">
        <v>215</v>
      </c>
      <c r="E514">
        <v>2020</v>
      </c>
      <c r="F514">
        <v>10551</v>
      </c>
      <c r="G514">
        <v>242</v>
      </c>
      <c r="H514">
        <v>280743</v>
      </c>
      <c r="I514">
        <v>6867</v>
      </c>
      <c r="J514">
        <v>0</v>
      </c>
      <c r="K514">
        <v>0</v>
      </c>
      <c r="L514">
        <v>2.02</v>
      </c>
      <c r="M514">
        <v>97.21</v>
      </c>
      <c r="N514">
        <v>2.75</v>
      </c>
      <c r="O514">
        <v>53.39</v>
      </c>
      <c r="P514">
        <v>20.89</v>
      </c>
    </row>
    <row r="515" spans="1:16" x14ac:dyDescent="0.25">
      <c r="A515" t="s">
        <v>172</v>
      </c>
      <c r="B515" t="s">
        <v>128</v>
      </c>
      <c r="C515">
        <v>29859000</v>
      </c>
      <c r="D515" t="s">
        <v>216</v>
      </c>
      <c r="E515">
        <v>2020</v>
      </c>
      <c r="F515">
        <v>37873</v>
      </c>
      <c r="G515">
        <v>1067</v>
      </c>
      <c r="H515">
        <v>480094</v>
      </c>
      <c r="I515">
        <v>26293</v>
      </c>
      <c r="J515">
        <v>0</v>
      </c>
      <c r="K515">
        <v>0</v>
      </c>
      <c r="L515">
        <v>2.02</v>
      </c>
      <c r="M515">
        <v>97.21</v>
      </c>
      <c r="N515">
        <v>2.75</v>
      </c>
      <c r="O515">
        <v>53.39</v>
      </c>
      <c r="P515">
        <v>20.89</v>
      </c>
    </row>
    <row r="516" spans="1:16" x14ac:dyDescent="0.25">
      <c r="A516" t="s">
        <v>172</v>
      </c>
      <c r="B516" t="s">
        <v>128</v>
      </c>
      <c r="C516">
        <v>29859000</v>
      </c>
      <c r="D516" t="s">
        <v>217</v>
      </c>
      <c r="E516">
        <v>2020</v>
      </c>
      <c r="F516">
        <v>59894</v>
      </c>
      <c r="G516">
        <v>1953</v>
      </c>
      <c r="H516">
        <v>779288</v>
      </c>
      <c r="I516">
        <v>56639</v>
      </c>
      <c r="J516">
        <v>0</v>
      </c>
      <c r="K516">
        <v>0</v>
      </c>
      <c r="L516">
        <v>2.02</v>
      </c>
      <c r="M516">
        <v>97.21</v>
      </c>
      <c r="N516">
        <v>2.75</v>
      </c>
      <c r="O516">
        <v>53.39</v>
      </c>
      <c r="P516">
        <v>20.89</v>
      </c>
    </row>
    <row r="517" spans="1:16" x14ac:dyDescent="0.25">
      <c r="A517" t="s">
        <v>172</v>
      </c>
      <c r="B517" t="s">
        <v>128</v>
      </c>
      <c r="C517">
        <v>29859000</v>
      </c>
      <c r="D517" t="s">
        <v>218</v>
      </c>
      <c r="E517">
        <v>2020</v>
      </c>
      <c r="F517">
        <v>19772</v>
      </c>
      <c r="G517">
        <v>797</v>
      </c>
      <c r="H517">
        <v>762253</v>
      </c>
      <c r="I517">
        <v>31532</v>
      </c>
      <c r="J517">
        <v>0</v>
      </c>
      <c r="K517">
        <v>0</v>
      </c>
      <c r="L517">
        <v>2.02</v>
      </c>
      <c r="M517">
        <v>97.21</v>
      </c>
      <c r="N517">
        <v>2.75</v>
      </c>
      <c r="O517">
        <v>53.39</v>
      </c>
      <c r="P517">
        <v>20.89</v>
      </c>
    </row>
    <row r="518" spans="1:16" x14ac:dyDescent="0.25">
      <c r="A518" t="s">
        <v>172</v>
      </c>
      <c r="B518" t="s">
        <v>128</v>
      </c>
      <c r="C518">
        <v>29859000</v>
      </c>
      <c r="D518" t="s">
        <v>219</v>
      </c>
      <c r="E518">
        <v>2020</v>
      </c>
      <c r="F518">
        <v>18433</v>
      </c>
      <c r="G518">
        <v>604</v>
      </c>
      <c r="H518">
        <v>588958</v>
      </c>
      <c r="I518">
        <v>14244</v>
      </c>
      <c r="J518">
        <v>0</v>
      </c>
      <c r="K518">
        <v>0</v>
      </c>
      <c r="L518">
        <v>2.02</v>
      </c>
      <c r="M518">
        <v>97.21</v>
      </c>
      <c r="N518">
        <v>2.75</v>
      </c>
      <c r="O518">
        <v>53.39</v>
      </c>
      <c r="P518">
        <v>20.89</v>
      </c>
    </row>
    <row r="519" spans="1:16" x14ac:dyDescent="0.25">
      <c r="A519" t="s">
        <v>172</v>
      </c>
      <c r="B519" t="s">
        <v>128</v>
      </c>
      <c r="C519">
        <v>29859000</v>
      </c>
      <c r="D519" t="s">
        <v>220</v>
      </c>
      <c r="E519">
        <v>2020</v>
      </c>
      <c r="F519">
        <v>14431</v>
      </c>
      <c r="G519">
        <v>534</v>
      </c>
      <c r="H519">
        <v>707307</v>
      </c>
      <c r="I519">
        <v>18054</v>
      </c>
      <c r="J519">
        <v>0</v>
      </c>
      <c r="K519">
        <v>0</v>
      </c>
      <c r="L519">
        <v>2.02</v>
      </c>
      <c r="M519">
        <v>97.21</v>
      </c>
      <c r="N519">
        <v>2.75</v>
      </c>
      <c r="O519">
        <v>53.39</v>
      </c>
      <c r="P519">
        <v>20.89</v>
      </c>
    </row>
    <row r="520" spans="1:16" x14ac:dyDescent="0.25">
      <c r="A520" t="s">
        <v>172</v>
      </c>
      <c r="B520" t="s">
        <v>128</v>
      </c>
      <c r="C520">
        <v>29859000</v>
      </c>
      <c r="D520" t="s">
        <v>221</v>
      </c>
      <c r="E520">
        <v>2021</v>
      </c>
      <c r="F520">
        <v>6754</v>
      </c>
      <c r="G520">
        <v>274</v>
      </c>
      <c r="H520">
        <v>582144</v>
      </c>
      <c r="I520">
        <v>8037</v>
      </c>
      <c r="J520">
        <v>57499</v>
      </c>
      <c r="K520">
        <v>0</v>
      </c>
      <c r="L520">
        <v>2.02</v>
      </c>
      <c r="M520">
        <v>97.21</v>
      </c>
      <c r="N520">
        <v>2.75</v>
      </c>
      <c r="O520">
        <v>53.39</v>
      </c>
      <c r="P520">
        <v>20.89</v>
      </c>
    </row>
    <row r="521" spans="1:16" x14ac:dyDescent="0.25">
      <c r="A521" t="s">
        <v>172</v>
      </c>
      <c r="B521" t="s">
        <v>128</v>
      </c>
      <c r="C521">
        <v>29859000</v>
      </c>
      <c r="D521" t="s">
        <v>222</v>
      </c>
      <c r="E521">
        <v>2021</v>
      </c>
      <c r="F521">
        <v>8900</v>
      </c>
      <c r="G521">
        <v>217</v>
      </c>
      <c r="H521">
        <v>516773</v>
      </c>
      <c r="I521">
        <v>6179</v>
      </c>
      <c r="J521">
        <v>96950</v>
      </c>
      <c r="K521">
        <v>36351</v>
      </c>
      <c r="L521">
        <v>2.02</v>
      </c>
      <c r="M521">
        <v>97.21</v>
      </c>
      <c r="N521">
        <v>2.75</v>
      </c>
      <c r="O521">
        <v>53.39</v>
      </c>
      <c r="P521">
        <v>20.89</v>
      </c>
    </row>
    <row r="522" spans="1:16" x14ac:dyDescent="0.25">
      <c r="A522" t="s">
        <v>172</v>
      </c>
      <c r="B522" t="s">
        <v>128</v>
      </c>
      <c r="C522">
        <v>29859000</v>
      </c>
      <c r="D522" t="s">
        <v>211</v>
      </c>
      <c r="E522">
        <v>2021</v>
      </c>
      <c r="F522">
        <v>57558</v>
      </c>
      <c r="G522">
        <v>1036</v>
      </c>
      <c r="H522">
        <v>932706</v>
      </c>
      <c r="I522">
        <v>37322</v>
      </c>
      <c r="J522">
        <v>581975</v>
      </c>
      <c r="K522">
        <v>69673</v>
      </c>
      <c r="L522">
        <v>2.02</v>
      </c>
      <c r="M522">
        <v>97.21</v>
      </c>
      <c r="N522">
        <v>2.75</v>
      </c>
      <c r="O522">
        <v>53.39</v>
      </c>
      <c r="P522">
        <v>20.89</v>
      </c>
    </row>
    <row r="523" spans="1:16" x14ac:dyDescent="0.25">
      <c r="A523" t="s">
        <v>172</v>
      </c>
      <c r="B523" t="s">
        <v>128</v>
      </c>
      <c r="C523">
        <v>29859000</v>
      </c>
      <c r="D523" t="s">
        <v>212</v>
      </c>
      <c r="E523">
        <v>2021</v>
      </c>
      <c r="F523">
        <v>131239</v>
      </c>
      <c r="G523">
        <v>2154</v>
      </c>
      <c r="H523">
        <v>1289335</v>
      </c>
      <c r="I523">
        <v>97119</v>
      </c>
      <c r="J523">
        <v>2232922</v>
      </c>
      <c r="K523">
        <v>319368</v>
      </c>
      <c r="L523">
        <v>2.02</v>
      </c>
      <c r="M523">
        <v>97.21</v>
      </c>
      <c r="N523">
        <v>2.75</v>
      </c>
      <c r="O523">
        <v>53.39</v>
      </c>
      <c r="P523">
        <v>20.89</v>
      </c>
    </row>
    <row r="524" spans="1:16" x14ac:dyDescent="0.25">
      <c r="A524" t="s">
        <v>172</v>
      </c>
      <c r="B524" t="s">
        <v>128</v>
      </c>
      <c r="C524">
        <v>29859000</v>
      </c>
      <c r="D524" t="s">
        <v>213</v>
      </c>
      <c r="E524">
        <v>2021</v>
      </c>
      <c r="F524">
        <v>196634</v>
      </c>
      <c r="G524">
        <v>5528</v>
      </c>
      <c r="H524">
        <v>2034715</v>
      </c>
      <c r="I524">
        <v>210471</v>
      </c>
      <c r="J524">
        <v>1304861</v>
      </c>
      <c r="K524">
        <v>345070</v>
      </c>
      <c r="L524">
        <v>2.02</v>
      </c>
      <c r="M524">
        <v>97.21</v>
      </c>
      <c r="N524">
        <v>2.75</v>
      </c>
      <c r="O524">
        <v>53.39</v>
      </c>
      <c r="P524">
        <v>20.89</v>
      </c>
    </row>
    <row r="525" spans="1:16" x14ac:dyDescent="0.25">
      <c r="A525" t="s">
        <v>172</v>
      </c>
      <c r="B525" t="s">
        <v>128</v>
      </c>
      <c r="C525">
        <v>29859000</v>
      </c>
      <c r="D525" t="s">
        <v>214</v>
      </c>
      <c r="E525">
        <v>2021</v>
      </c>
      <c r="F525">
        <v>28002</v>
      </c>
      <c r="G525">
        <v>1502</v>
      </c>
      <c r="H525">
        <v>1640006</v>
      </c>
      <c r="I525">
        <v>59799</v>
      </c>
      <c r="J525">
        <v>1838155</v>
      </c>
      <c r="K525">
        <v>232266</v>
      </c>
      <c r="L525">
        <v>2.02</v>
      </c>
      <c r="M525">
        <v>97.21</v>
      </c>
      <c r="N525">
        <v>2.75</v>
      </c>
      <c r="O525">
        <v>53.39</v>
      </c>
      <c r="P525">
        <v>20.89</v>
      </c>
    </row>
    <row r="526" spans="1:16" x14ac:dyDescent="0.25">
      <c r="A526" t="s">
        <v>172</v>
      </c>
      <c r="B526" t="s">
        <v>128</v>
      </c>
      <c r="C526">
        <v>29859000</v>
      </c>
      <c r="D526" t="s">
        <v>215</v>
      </c>
      <c r="E526">
        <v>2021</v>
      </c>
      <c r="F526">
        <v>3495</v>
      </c>
      <c r="G526">
        <v>241</v>
      </c>
      <c r="H526">
        <v>1233480</v>
      </c>
      <c r="I526">
        <v>5854</v>
      </c>
      <c r="J526">
        <v>1626025</v>
      </c>
      <c r="K526">
        <v>962999</v>
      </c>
      <c r="L526">
        <v>2.02</v>
      </c>
      <c r="M526">
        <v>97.21</v>
      </c>
      <c r="N526">
        <v>2.75</v>
      </c>
      <c r="O526">
        <v>53.39</v>
      </c>
      <c r="P526">
        <v>20.89</v>
      </c>
    </row>
    <row r="527" spans="1:16" x14ac:dyDescent="0.25">
      <c r="A527" t="s">
        <v>172</v>
      </c>
      <c r="B527" t="s">
        <v>128</v>
      </c>
      <c r="C527">
        <v>29859000</v>
      </c>
      <c r="D527" t="s">
        <v>216</v>
      </c>
      <c r="E527">
        <v>2021</v>
      </c>
      <c r="F527">
        <v>1510</v>
      </c>
      <c r="G527">
        <v>138</v>
      </c>
      <c r="H527">
        <v>1253682</v>
      </c>
      <c r="I527">
        <v>1582</v>
      </c>
      <c r="J527">
        <v>2674617</v>
      </c>
      <c r="K527">
        <v>1290041</v>
      </c>
      <c r="L527">
        <v>2.02</v>
      </c>
      <c r="M527">
        <v>97.21</v>
      </c>
      <c r="N527">
        <v>2.75</v>
      </c>
      <c r="O527">
        <v>53.39</v>
      </c>
      <c r="P527">
        <v>20.89</v>
      </c>
    </row>
    <row r="528" spans="1:16" x14ac:dyDescent="0.25">
      <c r="A528" t="s">
        <v>172</v>
      </c>
      <c r="B528" t="s">
        <v>128</v>
      </c>
      <c r="C528">
        <v>29859000</v>
      </c>
      <c r="D528" t="s">
        <v>217</v>
      </c>
      <c r="E528">
        <v>2021</v>
      </c>
      <c r="F528">
        <v>1021</v>
      </c>
      <c r="G528">
        <v>85</v>
      </c>
      <c r="H528">
        <v>1151174</v>
      </c>
      <c r="I528">
        <v>973</v>
      </c>
      <c r="J528">
        <v>4100160</v>
      </c>
      <c r="K528">
        <v>1769253</v>
      </c>
      <c r="L528">
        <v>2.02</v>
      </c>
      <c r="M528">
        <v>97.21</v>
      </c>
      <c r="N528">
        <v>2.75</v>
      </c>
      <c r="O528">
        <v>53.39</v>
      </c>
      <c r="P528">
        <v>20.89</v>
      </c>
    </row>
    <row r="529" spans="1:16" x14ac:dyDescent="0.25">
      <c r="A529" t="s">
        <v>172</v>
      </c>
      <c r="B529" t="s">
        <v>128</v>
      </c>
      <c r="C529">
        <v>29859000</v>
      </c>
      <c r="D529" t="s">
        <v>218</v>
      </c>
      <c r="E529">
        <v>2021</v>
      </c>
      <c r="F529">
        <v>766</v>
      </c>
      <c r="G529">
        <v>43</v>
      </c>
      <c r="H529">
        <v>894927</v>
      </c>
      <c r="I529">
        <v>759</v>
      </c>
      <c r="J529">
        <v>1429550</v>
      </c>
      <c r="K529">
        <v>1213952</v>
      </c>
      <c r="L529">
        <v>2.02</v>
      </c>
      <c r="M529">
        <v>97.21</v>
      </c>
      <c r="N529">
        <v>2.75</v>
      </c>
      <c r="O529">
        <v>53.39</v>
      </c>
      <c r="P529">
        <v>20.89</v>
      </c>
    </row>
    <row r="530" spans="1:16" x14ac:dyDescent="0.25">
      <c r="A530" t="s">
        <v>173</v>
      </c>
      <c r="B530" t="s">
        <v>129</v>
      </c>
      <c r="C530">
        <v>1504000</v>
      </c>
      <c r="D530" t="s">
        <v>211</v>
      </c>
      <c r="E530">
        <v>2020</v>
      </c>
      <c r="F530">
        <v>1</v>
      </c>
      <c r="G530">
        <v>0</v>
      </c>
      <c r="H530">
        <v>0</v>
      </c>
      <c r="I530">
        <v>0</v>
      </c>
      <c r="J530">
        <v>0</v>
      </c>
      <c r="K530">
        <v>0</v>
      </c>
      <c r="L530">
        <v>8.51</v>
      </c>
      <c r="M530">
        <v>98.21</v>
      </c>
      <c r="N530">
        <v>1.45</v>
      </c>
      <c r="O530">
        <v>48.8</v>
      </c>
      <c r="P530">
        <v>26.89</v>
      </c>
    </row>
    <row r="531" spans="1:16" x14ac:dyDescent="0.25">
      <c r="A531" t="s">
        <v>173</v>
      </c>
      <c r="B531" t="s">
        <v>129</v>
      </c>
      <c r="C531">
        <v>1504000</v>
      </c>
      <c r="D531" t="s">
        <v>212</v>
      </c>
      <c r="E531">
        <v>2020</v>
      </c>
      <c r="F531">
        <v>7</v>
      </c>
      <c r="G531">
        <v>0</v>
      </c>
      <c r="H531">
        <v>2353</v>
      </c>
      <c r="I531">
        <v>5</v>
      </c>
      <c r="J531">
        <v>0</v>
      </c>
      <c r="K531">
        <v>0</v>
      </c>
      <c r="L531">
        <v>8.51</v>
      </c>
      <c r="M531">
        <v>98.21</v>
      </c>
      <c r="N531">
        <v>1.45</v>
      </c>
      <c r="O531">
        <v>48.8</v>
      </c>
      <c r="P531">
        <v>26.89</v>
      </c>
    </row>
    <row r="532" spans="1:16" x14ac:dyDescent="0.25">
      <c r="A532" t="s">
        <v>173</v>
      </c>
      <c r="B532" t="s">
        <v>129</v>
      </c>
      <c r="C532">
        <v>1504000</v>
      </c>
      <c r="D532" t="s">
        <v>213</v>
      </c>
      <c r="E532">
        <v>2020</v>
      </c>
      <c r="F532">
        <v>62</v>
      </c>
      <c r="G532">
        <v>0</v>
      </c>
      <c r="H532">
        <v>4902</v>
      </c>
      <c r="I532">
        <v>20</v>
      </c>
      <c r="J532">
        <v>0</v>
      </c>
      <c r="K532">
        <v>0</v>
      </c>
      <c r="L532">
        <v>8.51</v>
      </c>
      <c r="M532">
        <v>98.21</v>
      </c>
      <c r="N532">
        <v>1.45</v>
      </c>
      <c r="O532">
        <v>48.8</v>
      </c>
      <c r="P532">
        <v>26.89</v>
      </c>
    </row>
    <row r="533" spans="1:16" x14ac:dyDescent="0.25">
      <c r="A533" t="s">
        <v>173</v>
      </c>
      <c r="B533" t="s">
        <v>129</v>
      </c>
      <c r="C533">
        <v>1504000</v>
      </c>
      <c r="D533" t="s">
        <v>214</v>
      </c>
      <c r="E533">
        <v>2020</v>
      </c>
      <c r="F533">
        <v>644</v>
      </c>
      <c r="G533">
        <v>12</v>
      </c>
      <c r="H533">
        <v>10026</v>
      </c>
      <c r="I533">
        <v>247</v>
      </c>
      <c r="J533">
        <v>0</v>
      </c>
      <c r="K533">
        <v>0</v>
      </c>
      <c r="L533">
        <v>8.51</v>
      </c>
      <c r="M533">
        <v>98.21</v>
      </c>
      <c r="N533">
        <v>1.45</v>
      </c>
      <c r="O533">
        <v>48.8</v>
      </c>
      <c r="P533">
        <v>26.89</v>
      </c>
    </row>
    <row r="534" spans="1:16" x14ac:dyDescent="0.25">
      <c r="A534" t="s">
        <v>173</v>
      </c>
      <c r="B534" t="s">
        <v>129</v>
      </c>
      <c r="C534">
        <v>1504000</v>
      </c>
      <c r="D534" t="s">
        <v>215</v>
      </c>
      <c r="E534">
        <v>2020</v>
      </c>
      <c r="F534">
        <v>2758</v>
      </c>
      <c r="G534">
        <v>37</v>
      </c>
      <c r="H534">
        <v>22426</v>
      </c>
      <c r="I534">
        <v>1828</v>
      </c>
      <c r="J534">
        <v>0</v>
      </c>
      <c r="K534">
        <v>0</v>
      </c>
      <c r="L534">
        <v>8.51</v>
      </c>
      <c r="M534">
        <v>98.21</v>
      </c>
      <c r="N534">
        <v>1.45</v>
      </c>
      <c r="O534">
        <v>48.8</v>
      </c>
      <c r="P534">
        <v>26.89</v>
      </c>
    </row>
    <row r="535" spans="1:16" x14ac:dyDescent="0.25">
      <c r="A535" t="s">
        <v>173</v>
      </c>
      <c r="B535" t="s">
        <v>129</v>
      </c>
      <c r="C535">
        <v>1504000</v>
      </c>
      <c r="D535" t="s">
        <v>216</v>
      </c>
      <c r="E535">
        <v>2020</v>
      </c>
      <c r="F535">
        <v>10939</v>
      </c>
      <c r="G535">
        <v>179</v>
      </c>
      <c r="H535">
        <v>36398</v>
      </c>
      <c r="I535">
        <v>7234</v>
      </c>
      <c r="J535">
        <v>0</v>
      </c>
      <c r="K535">
        <v>0</v>
      </c>
      <c r="L535">
        <v>8.51</v>
      </c>
      <c r="M535">
        <v>98.21</v>
      </c>
      <c r="N535">
        <v>1.45</v>
      </c>
      <c r="O535">
        <v>48.8</v>
      </c>
      <c r="P535">
        <v>26.89</v>
      </c>
    </row>
    <row r="536" spans="1:16" x14ac:dyDescent="0.25">
      <c r="A536" t="s">
        <v>173</v>
      </c>
      <c r="B536" t="s">
        <v>129</v>
      </c>
      <c r="C536">
        <v>1504000</v>
      </c>
      <c r="D536" t="s">
        <v>217</v>
      </c>
      <c r="E536">
        <v>2020</v>
      </c>
      <c r="F536">
        <v>13133</v>
      </c>
      <c r="G536">
        <v>293</v>
      </c>
      <c r="H536">
        <v>113463</v>
      </c>
      <c r="I536">
        <v>12740</v>
      </c>
      <c r="J536">
        <v>0</v>
      </c>
      <c r="K536">
        <v>0</v>
      </c>
      <c r="L536">
        <v>8.51</v>
      </c>
      <c r="M536">
        <v>98.21</v>
      </c>
      <c r="N536">
        <v>1.45</v>
      </c>
      <c r="O536">
        <v>48.8</v>
      </c>
      <c r="P536">
        <v>26.89</v>
      </c>
    </row>
    <row r="537" spans="1:16" x14ac:dyDescent="0.25">
      <c r="A537" t="s">
        <v>173</v>
      </c>
      <c r="B537" t="s">
        <v>129</v>
      </c>
      <c r="C537">
        <v>1504000</v>
      </c>
      <c r="D537" t="s">
        <v>218</v>
      </c>
      <c r="E537">
        <v>2020</v>
      </c>
      <c r="F537">
        <v>7469</v>
      </c>
      <c r="G537">
        <v>71</v>
      </c>
      <c r="H537">
        <v>122239</v>
      </c>
      <c r="I537">
        <v>8650</v>
      </c>
      <c r="J537">
        <v>0</v>
      </c>
      <c r="K537">
        <v>0</v>
      </c>
      <c r="L537">
        <v>8.51</v>
      </c>
      <c r="M537">
        <v>98.21</v>
      </c>
      <c r="N537">
        <v>1.45</v>
      </c>
      <c r="O537">
        <v>48.8</v>
      </c>
      <c r="P537">
        <v>26.89</v>
      </c>
    </row>
    <row r="538" spans="1:16" x14ac:dyDescent="0.25">
      <c r="A538" t="s">
        <v>173</v>
      </c>
      <c r="B538" t="s">
        <v>129</v>
      </c>
      <c r="C538">
        <v>1504000</v>
      </c>
      <c r="D538" t="s">
        <v>219</v>
      </c>
      <c r="E538">
        <v>2020</v>
      </c>
      <c r="F538">
        <v>1955</v>
      </c>
      <c r="G538">
        <v>18</v>
      </c>
      <c r="H538">
        <v>93518</v>
      </c>
      <c r="I538">
        <v>5174</v>
      </c>
      <c r="J538">
        <v>0</v>
      </c>
      <c r="K538">
        <v>0</v>
      </c>
      <c r="L538">
        <v>8.51</v>
      </c>
      <c r="M538">
        <v>98.21</v>
      </c>
      <c r="N538">
        <v>1.45</v>
      </c>
      <c r="O538">
        <v>48.8</v>
      </c>
      <c r="P538">
        <v>26.89</v>
      </c>
    </row>
    <row r="539" spans="1:16" x14ac:dyDescent="0.25">
      <c r="A539" t="s">
        <v>173</v>
      </c>
      <c r="B539" t="s">
        <v>129</v>
      </c>
      <c r="C539">
        <v>1504000</v>
      </c>
      <c r="D539" t="s">
        <v>220</v>
      </c>
      <c r="E539">
        <v>2020</v>
      </c>
      <c r="F539">
        <v>1164</v>
      </c>
      <c r="G539">
        <v>23</v>
      </c>
      <c r="H539">
        <v>83126</v>
      </c>
      <c r="I539">
        <v>1217</v>
      </c>
      <c r="J539">
        <v>0</v>
      </c>
      <c r="K539">
        <v>0</v>
      </c>
      <c r="L539">
        <v>8.51</v>
      </c>
      <c r="M539">
        <v>98.21</v>
      </c>
      <c r="N539">
        <v>1.45</v>
      </c>
      <c r="O539">
        <v>48.8</v>
      </c>
      <c r="P539">
        <v>26.89</v>
      </c>
    </row>
    <row r="540" spans="1:16" x14ac:dyDescent="0.25">
      <c r="A540" t="s">
        <v>173</v>
      </c>
      <c r="B540" t="s">
        <v>129</v>
      </c>
      <c r="C540">
        <v>1504000</v>
      </c>
      <c r="D540" t="s">
        <v>221</v>
      </c>
      <c r="E540">
        <v>2021</v>
      </c>
      <c r="F540">
        <v>936</v>
      </c>
      <c r="G540">
        <v>15</v>
      </c>
      <c r="H540">
        <v>90242</v>
      </c>
      <c r="I540">
        <v>1020</v>
      </c>
      <c r="J540">
        <v>2736</v>
      </c>
      <c r="K540">
        <v>0</v>
      </c>
      <c r="L540">
        <v>8.51</v>
      </c>
      <c r="M540">
        <v>98.21</v>
      </c>
      <c r="N540">
        <v>1.45</v>
      </c>
      <c r="O540">
        <v>48.8</v>
      </c>
      <c r="P540">
        <v>26.89</v>
      </c>
    </row>
    <row r="541" spans="1:16" x14ac:dyDescent="0.25">
      <c r="A541" t="s">
        <v>173</v>
      </c>
      <c r="B541" t="s">
        <v>129</v>
      </c>
      <c r="C541">
        <v>1504000</v>
      </c>
      <c r="D541" t="s">
        <v>222</v>
      </c>
      <c r="E541">
        <v>2021</v>
      </c>
      <c r="F541">
        <v>657</v>
      </c>
      <c r="G541">
        <v>20</v>
      </c>
      <c r="H541">
        <v>52134</v>
      </c>
      <c r="I541">
        <v>737</v>
      </c>
      <c r="J541">
        <v>7184</v>
      </c>
      <c r="K541">
        <v>1224</v>
      </c>
      <c r="L541">
        <v>8.51</v>
      </c>
      <c r="M541">
        <v>98.21</v>
      </c>
      <c r="N541">
        <v>1.45</v>
      </c>
      <c r="O541">
        <v>48.8</v>
      </c>
      <c r="P541">
        <v>26.89</v>
      </c>
    </row>
    <row r="542" spans="1:16" x14ac:dyDescent="0.25">
      <c r="A542" t="s">
        <v>173</v>
      </c>
      <c r="B542" t="s">
        <v>129</v>
      </c>
      <c r="C542">
        <v>1504000</v>
      </c>
      <c r="D542" t="s">
        <v>211</v>
      </c>
      <c r="E542">
        <v>2021</v>
      </c>
      <c r="F542">
        <v>1743</v>
      </c>
      <c r="G542">
        <v>14</v>
      </c>
      <c r="H542">
        <v>42994</v>
      </c>
      <c r="I542">
        <v>840</v>
      </c>
      <c r="J542">
        <v>57115</v>
      </c>
      <c r="K542">
        <v>5906</v>
      </c>
      <c r="L542">
        <v>8.51</v>
      </c>
      <c r="M542">
        <v>98.21</v>
      </c>
      <c r="N542">
        <v>1.45</v>
      </c>
      <c r="O542">
        <v>48.8</v>
      </c>
      <c r="P542">
        <v>26.89</v>
      </c>
    </row>
    <row r="543" spans="1:16" x14ac:dyDescent="0.25">
      <c r="A543" t="s">
        <v>173</v>
      </c>
      <c r="B543" t="s">
        <v>129</v>
      </c>
      <c r="C543">
        <v>1504000</v>
      </c>
      <c r="D543" t="s">
        <v>212</v>
      </c>
      <c r="E543">
        <v>2021</v>
      </c>
      <c r="F543">
        <v>17154</v>
      </c>
      <c r="G543">
        <v>123</v>
      </c>
      <c r="H543">
        <v>129352</v>
      </c>
      <c r="I543">
        <v>8586</v>
      </c>
      <c r="J543">
        <v>102416</v>
      </c>
      <c r="K543">
        <v>21209</v>
      </c>
      <c r="L543">
        <v>8.51</v>
      </c>
      <c r="M543">
        <v>98.21</v>
      </c>
      <c r="N543">
        <v>1.45</v>
      </c>
      <c r="O543">
        <v>48.8</v>
      </c>
      <c r="P543">
        <v>26.89</v>
      </c>
    </row>
    <row r="544" spans="1:16" x14ac:dyDescent="0.25">
      <c r="A544" t="s">
        <v>173</v>
      </c>
      <c r="B544" t="s">
        <v>129</v>
      </c>
      <c r="C544">
        <v>1504000</v>
      </c>
      <c r="D544" t="s">
        <v>213</v>
      </c>
      <c r="E544">
        <v>2021</v>
      </c>
      <c r="F544">
        <v>45831</v>
      </c>
      <c r="G544">
        <v>731</v>
      </c>
      <c r="H544">
        <v>255395</v>
      </c>
      <c r="I544">
        <v>43472</v>
      </c>
      <c r="J544">
        <v>48512</v>
      </c>
      <c r="K544">
        <v>22875</v>
      </c>
      <c r="L544">
        <v>8.51</v>
      </c>
      <c r="M544">
        <v>98.21</v>
      </c>
      <c r="N544">
        <v>1.45</v>
      </c>
      <c r="O544">
        <v>48.8</v>
      </c>
      <c r="P544">
        <v>26.89</v>
      </c>
    </row>
    <row r="545" spans="1:16" x14ac:dyDescent="0.25">
      <c r="A545" t="s">
        <v>173</v>
      </c>
      <c r="B545" t="s">
        <v>129</v>
      </c>
      <c r="C545">
        <v>1504000</v>
      </c>
      <c r="D545" t="s">
        <v>214</v>
      </c>
      <c r="E545">
        <v>2021</v>
      </c>
      <c r="F545">
        <v>12796</v>
      </c>
      <c r="G545">
        <v>213</v>
      </c>
      <c r="H545">
        <v>257728</v>
      </c>
      <c r="I545">
        <v>21376</v>
      </c>
      <c r="J545">
        <v>222363</v>
      </c>
      <c r="K545">
        <v>15854</v>
      </c>
      <c r="L545">
        <v>8.51</v>
      </c>
      <c r="M545">
        <v>98.21</v>
      </c>
      <c r="N545">
        <v>1.45</v>
      </c>
      <c r="O545">
        <v>48.8</v>
      </c>
      <c r="P545">
        <v>26.89</v>
      </c>
    </row>
    <row r="546" spans="1:16" x14ac:dyDescent="0.25">
      <c r="A546" t="s">
        <v>173</v>
      </c>
      <c r="B546" t="s">
        <v>129</v>
      </c>
      <c r="C546">
        <v>1504000</v>
      </c>
      <c r="D546" t="s">
        <v>215</v>
      </c>
      <c r="E546">
        <v>2021</v>
      </c>
      <c r="F546">
        <v>3666</v>
      </c>
      <c r="G546">
        <v>46</v>
      </c>
      <c r="H546">
        <v>188010</v>
      </c>
      <c r="I546">
        <v>5012</v>
      </c>
      <c r="J546">
        <v>133846</v>
      </c>
      <c r="K546">
        <v>78460</v>
      </c>
      <c r="L546">
        <v>8.51</v>
      </c>
      <c r="M546">
        <v>98.21</v>
      </c>
      <c r="N546">
        <v>1.45</v>
      </c>
      <c r="O546">
        <v>48.8</v>
      </c>
      <c r="P546">
        <v>26.89</v>
      </c>
    </row>
    <row r="547" spans="1:16" x14ac:dyDescent="0.25">
      <c r="A547" t="s">
        <v>173</v>
      </c>
      <c r="B547" t="s">
        <v>129</v>
      </c>
      <c r="C547">
        <v>1504000</v>
      </c>
      <c r="D547" t="s">
        <v>216</v>
      </c>
      <c r="E547">
        <v>2021</v>
      </c>
      <c r="F547">
        <v>2657</v>
      </c>
      <c r="G547">
        <v>17</v>
      </c>
      <c r="H547">
        <v>142602</v>
      </c>
      <c r="I547">
        <v>2887</v>
      </c>
      <c r="J547">
        <v>65580</v>
      </c>
      <c r="K547">
        <v>40150</v>
      </c>
      <c r="L547">
        <v>8.51</v>
      </c>
      <c r="M547">
        <v>98.21</v>
      </c>
      <c r="N547">
        <v>1.45</v>
      </c>
      <c r="O547">
        <v>48.8</v>
      </c>
      <c r="P547">
        <v>26.89</v>
      </c>
    </row>
    <row r="548" spans="1:16" x14ac:dyDescent="0.25">
      <c r="A548" t="s">
        <v>173</v>
      </c>
      <c r="B548" t="s">
        <v>129</v>
      </c>
      <c r="C548">
        <v>1504000</v>
      </c>
      <c r="D548" t="s">
        <v>217</v>
      </c>
      <c r="E548">
        <v>2021</v>
      </c>
      <c r="F548">
        <v>2795</v>
      </c>
      <c r="G548">
        <v>28</v>
      </c>
      <c r="H548">
        <v>149847</v>
      </c>
      <c r="I548">
        <v>2652</v>
      </c>
      <c r="J548">
        <v>61878</v>
      </c>
      <c r="K548">
        <v>130031</v>
      </c>
      <c r="L548">
        <v>8.51</v>
      </c>
      <c r="M548">
        <v>98.21</v>
      </c>
      <c r="N548">
        <v>1.45</v>
      </c>
      <c r="O548">
        <v>48.8</v>
      </c>
      <c r="P548">
        <v>26.89</v>
      </c>
    </row>
    <row r="549" spans="1:16" x14ac:dyDescent="0.25">
      <c r="A549" t="s">
        <v>173</v>
      </c>
      <c r="B549" t="s">
        <v>129</v>
      </c>
      <c r="C549">
        <v>1504000</v>
      </c>
      <c r="D549" t="s">
        <v>218</v>
      </c>
      <c r="E549">
        <v>2021</v>
      </c>
      <c r="F549">
        <v>1646</v>
      </c>
      <c r="G549">
        <v>17</v>
      </c>
      <c r="H549">
        <v>122305</v>
      </c>
      <c r="I549">
        <v>2029</v>
      </c>
      <c r="J549">
        <v>32292</v>
      </c>
      <c r="K549">
        <v>88646</v>
      </c>
      <c r="L549">
        <v>8.51</v>
      </c>
      <c r="M549">
        <v>98.21</v>
      </c>
      <c r="N549">
        <v>1.45</v>
      </c>
      <c r="O549">
        <v>48.8</v>
      </c>
      <c r="P549">
        <v>26.89</v>
      </c>
    </row>
    <row r="550" spans="1:16" x14ac:dyDescent="0.25">
      <c r="A550" t="s">
        <v>174</v>
      </c>
      <c r="B550" t="s">
        <v>130</v>
      </c>
      <c r="C550">
        <v>77264000</v>
      </c>
      <c r="D550" t="s">
        <v>211</v>
      </c>
      <c r="E550">
        <v>2020</v>
      </c>
      <c r="F550">
        <v>93</v>
      </c>
      <c r="G550">
        <v>0</v>
      </c>
      <c r="H550">
        <v>0</v>
      </c>
      <c r="I550">
        <v>3</v>
      </c>
      <c r="J550">
        <v>0</v>
      </c>
      <c r="K550">
        <v>0</v>
      </c>
      <c r="L550">
        <v>1.24</v>
      </c>
      <c r="M550">
        <v>99.06</v>
      </c>
      <c r="N550">
        <v>0.94</v>
      </c>
      <c r="O550">
        <v>55.06</v>
      </c>
      <c r="P550">
        <v>26.01</v>
      </c>
    </row>
    <row r="551" spans="1:16" x14ac:dyDescent="0.25">
      <c r="A551" t="s">
        <v>174</v>
      </c>
      <c r="B551" t="s">
        <v>130</v>
      </c>
      <c r="C551">
        <v>77264000</v>
      </c>
      <c r="D551" t="s">
        <v>212</v>
      </c>
      <c r="E551">
        <v>2020</v>
      </c>
      <c r="F551">
        <v>2491</v>
      </c>
      <c r="G551">
        <v>58</v>
      </c>
      <c r="H551">
        <v>103704</v>
      </c>
      <c r="I551">
        <v>890</v>
      </c>
      <c r="J551">
        <v>0</v>
      </c>
      <c r="K551">
        <v>0</v>
      </c>
      <c r="L551">
        <v>1.24</v>
      </c>
      <c r="M551">
        <v>99.06</v>
      </c>
      <c r="N551">
        <v>0.94</v>
      </c>
      <c r="O551">
        <v>55.06</v>
      </c>
      <c r="P551">
        <v>26.01</v>
      </c>
    </row>
    <row r="552" spans="1:16" x14ac:dyDescent="0.25">
      <c r="A552" t="s">
        <v>174</v>
      </c>
      <c r="B552" t="s">
        <v>130</v>
      </c>
      <c r="C552">
        <v>77264000</v>
      </c>
      <c r="D552" t="s">
        <v>213</v>
      </c>
      <c r="E552">
        <v>2020</v>
      </c>
      <c r="F552">
        <v>6247</v>
      </c>
      <c r="G552">
        <v>136</v>
      </c>
      <c r="H552">
        <v>306073</v>
      </c>
      <c r="I552">
        <v>5139</v>
      </c>
      <c r="J552">
        <v>0</v>
      </c>
      <c r="K552">
        <v>0</v>
      </c>
      <c r="L552">
        <v>1.24</v>
      </c>
      <c r="M552">
        <v>99.06</v>
      </c>
      <c r="N552">
        <v>0.94</v>
      </c>
      <c r="O552">
        <v>55.06</v>
      </c>
      <c r="P552">
        <v>26.01</v>
      </c>
    </row>
    <row r="553" spans="1:16" x14ac:dyDescent="0.25">
      <c r="A553" t="s">
        <v>174</v>
      </c>
      <c r="B553" t="s">
        <v>130</v>
      </c>
      <c r="C553">
        <v>77264000</v>
      </c>
      <c r="D553" t="s">
        <v>214</v>
      </c>
      <c r="E553">
        <v>2020</v>
      </c>
      <c r="F553">
        <v>9177</v>
      </c>
      <c r="G553">
        <v>219</v>
      </c>
      <c r="H553">
        <v>414436</v>
      </c>
      <c r="I553">
        <v>8188</v>
      </c>
      <c r="J553">
        <v>0</v>
      </c>
      <c r="K553">
        <v>0</v>
      </c>
      <c r="L553">
        <v>1.24</v>
      </c>
      <c r="M553">
        <v>99.06</v>
      </c>
      <c r="N553">
        <v>0.94</v>
      </c>
      <c r="O553">
        <v>55.06</v>
      </c>
      <c r="P553">
        <v>26.01</v>
      </c>
    </row>
    <row r="554" spans="1:16" x14ac:dyDescent="0.25">
      <c r="A554" t="s">
        <v>174</v>
      </c>
      <c r="B554" t="s">
        <v>130</v>
      </c>
      <c r="C554">
        <v>77264000</v>
      </c>
      <c r="D554" t="s">
        <v>215</v>
      </c>
      <c r="E554">
        <v>2020</v>
      </c>
      <c r="F554">
        <v>24075</v>
      </c>
      <c r="G554">
        <v>267</v>
      </c>
      <c r="H554">
        <v>702749</v>
      </c>
      <c r="I554">
        <v>15625</v>
      </c>
      <c r="J554">
        <v>0</v>
      </c>
      <c r="K554">
        <v>0</v>
      </c>
      <c r="L554">
        <v>1.24</v>
      </c>
      <c r="M554">
        <v>99.06</v>
      </c>
      <c r="N554">
        <v>0.94</v>
      </c>
      <c r="O554">
        <v>55.06</v>
      </c>
      <c r="P554">
        <v>26.01</v>
      </c>
    </row>
    <row r="555" spans="1:16" x14ac:dyDescent="0.25">
      <c r="A555" t="s">
        <v>174</v>
      </c>
      <c r="B555" t="s">
        <v>130</v>
      </c>
      <c r="C555">
        <v>77264000</v>
      </c>
      <c r="D555" t="s">
        <v>216</v>
      </c>
      <c r="E555">
        <v>2020</v>
      </c>
      <c r="F555">
        <v>39610</v>
      </c>
      <c r="G555">
        <v>376</v>
      </c>
      <c r="H555">
        <v>787641</v>
      </c>
      <c r="I555">
        <v>36967</v>
      </c>
      <c r="J555">
        <v>0</v>
      </c>
      <c r="K555">
        <v>0</v>
      </c>
      <c r="L555">
        <v>1.24</v>
      </c>
      <c r="M555">
        <v>99.06</v>
      </c>
      <c r="N555">
        <v>0.94</v>
      </c>
      <c r="O555">
        <v>55.06</v>
      </c>
      <c r="P555">
        <v>26.01</v>
      </c>
    </row>
    <row r="556" spans="1:16" x14ac:dyDescent="0.25">
      <c r="A556" t="s">
        <v>174</v>
      </c>
      <c r="B556" t="s">
        <v>130</v>
      </c>
      <c r="C556">
        <v>77264000</v>
      </c>
      <c r="D556" t="s">
        <v>217</v>
      </c>
      <c r="E556">
        <v>2020</v>
      </c>
      <c r="F556">
        <v>53599</v>
      </c>
      <c r="G556">
        <v>430</v>
      </c>
      <c r="H556">
        <v>804194</v>
      </c>
      <c r="I556">
        <v>46413</v>
      </c>
      <c r="J556">
        <v>0</v>
      </c>
      <c r="K556">
        <v>0</v>
      </c>
      <c r="L556">
        <v>1.24</v>
      </c>
      <c r="M556">
        <v>99.06</v>
      </c>
      <c r="N556">
        <v>0.94</v>
      </c>
      <c r="O556">
        <v>55.06</v>
      </c>
      <c r="P556">
        <v>26.01</v>
      </c>
    </row>
    <row r="557" spans="1:16" x14ac:dyDescent="0.25">
      <c r="A557" t="s">
        <v>174</v>
      </c>
      <c r="B557" t="s">
        <v>130</v>
      </c>
      <c r="C557">
        <v>77264000</v>
      </c>
      <c r="D557" t="s">
        <v>218</v>
      </c>
      <c r="E557">
        <v>2020</v>
      </c>
      <c r="F557">
        <v>61701</v>
      </c>
      <c r="G557">
        <v>421</v>
      </c>
      <c r="H557">
        <v>614083</v>
      </c>
      <c r="I557">
        <v>66759</v>
      </c>
      <c r="J557">
        <v>0</v>
      </c>
      <c r="K557">
        <v>0</v>
      </c>
      <c r="L557">
        <v>1.24</v>
      </c>
      <c r="M557">
        <v>99.06</v>
      </c>
      <c r="N557">
        <v>0.94</v>
      </c>
      <c r="O557">
        <v>55.06</v>
      </c>
      <c r="P557">
        <v>26.01</v>
      </c>
    </row>
    <row r="558" spans="1:16" x14ac:dyDescent="0.25">
      <c r="A558" t="s">
        <v>174</v>
      </c>
      <c r="B558" t="s">
        <v>130</v>
      </c>
      <c r="C558">
        <v>77264000</v>
      </c>
      <c r="D558" t="s">
        <v>219</v>
      </c>
      <c r="E558">
        <v>2020</v>
      </c>
      <c r="F558">
        <v>71070</v>
      </c>
      <c r="G558">
        <v>405</v>
      </c>
      <c r="H558">
        <v>678629</v>
      </c>
      <c r="I558">
        <v>57114</v>
      </c>
      <c r="J558">
        <v>0</v>
      </c>
      <c r="K558">
        <v>0</v>
      </c>
      <c r="L558">
        <v>1.24</v>
      </c>
      <c r="M558">
        <v>99.06</v>
      </c>
      <c r="N558">
        <v>0.94</v>
      </c>
      <c r="O558">
        <v>55.06</v>
      </c>
      <c r="P558">
        <v>26.01</v>
      </c>
    </row>
    <row r="559" spans="1:16" x14ac:dyDescent="0.25">
      <c r="A559" t="s">
        <v>174</v>
      </c>
      <c r="B559" t="s">
        <v>130</v>
      </c>
      <c r="C559">
        <v>77264000</v>
      </c>
      <c r="D559" t="s">
        <v>220</v>
      </c>
      <c r="E559">
        <v>2020</v>
      </c>
      <c r="F559">
        <v>40180</v>
      </c>
      <c r="G559">
        <v>384</v>
      </c>
      <c r="H559">
        <v>853695</v>
      </c>
      <c r="I559">
        <v>58889</v>
      </c>
      <c r="J559">
        <v>0</v>
      </c>
      <c r="K559">
        <v>0</v>
      </c>
      <c r="L559">
        <v>1.24</v>
      </c>
      <c r="M559">
        <v>99.06</v>
      </c>
      <c r="N559">
        <v>0.94</v>
      </c>
      <c r="O559">
        <v>55.06</v>
      </c>
      <c r="P559">
        <v>26.01</v>
      </c>
    </row>
    <row r="560" spans="1:16" x14ac:dyDescent="0.25">
      <c r="A560" t="s">
        <v>174</v>
      </c>
      <c r="B560" t="s">
        <v>130</v>
      </c>
      <c r="C560">
        <v>77264000</v>
      </c>
      <c r="D560" t="s">
        <v>221</v>
      </c>
      <c r="E560">
        <v>2021</v>
      </c>
      <c r="F560">
        <v>9248</v>
      </c>
      <c r="G560">
        <v>70</v>
      </c>
      <c r="H560">
        <v>586533</v>
      </c>
      <c r="I560">
        <v>16577</v>
      </c>
      <c r="J560">
        <v>330797</v>
      </c>
      <c r="K560">
        <v>0</v>
      </c>
      <c r="L560">
        <v>1.24</v>
      </c>
      <c r="M560">
        <v>99.06</v>
      </c>
      <c r="N560">
        <v>0.94</v>
      </c>
      <c r="O560">
        <v>55.06</v>
      </c>
      <c r="P560">
        <v>26.01</v>
      </c>
    </row>
    <row r="561" spans="1:16" x14ac:dyDescent="0.25">
      <c r="A561" t="s">
        <v>174</v>
      </c>
      <c r="B561" t="s">
        <v>130</v>
      </c>
      <c r="C561">
        <v>77264000</v>
      </c>
      <c r="D561" t="s">
        <v>222</v>
      </c>
      <c r="E561">
        <v>2021</v>
      </c>
      <c r="F561">
        <v>2845</v>
      </c>
      <c r="G561">
        <v>21</v>
      </c>
      <c r="H561">
        <v>452728</v>
      </c>
      <c r="I561">
        <v>3677</v>
      </c>
      <c r="J561">
        <v>467650</v>
      </c>
      <c r="K561">
        <v>224760</v>
      </c>
      <c r="L561">
        <v>1.24</v>
      </c>
      <c r="M561">
        <v>99.06</v>
      </c>
      <c r="N561">
        <v>0.94</v>
      </c>
      <c r="O561">
        <v>55.06</v>
      </c>
      <c r="P561">
        <v>26.01</v>
      </c>
    </row>
    <row r="562" spans="1:16" x14ac:dyDescent="0.25">
      <c r="A562" t="s">
        <v>174</v>
      </c>
      <c r="B562" t="s">
        <v>130</v>
      </c>
      <c r="C562">
        <v>77264000</v>
      </c>
      <c r="D562" t="s">
        <v>211</v>
      </c>
      <c r="E562">
        <v>2021</v>
      </c>
      <c r="F562">
        <v>12813</v>
      </c>
      <c r="G562">
        <v>31</v>
      </c>
      <c r="H562">
        <v>604416</v>
      </c>
      <c r="I562">
        <v>5427</v>
      </c>
      <c r="J562">
        <v>4200709</v>
      </c>
      <c r="K562">
        <v>497396</v>
      </c>
      <c r="L562">
        <v>1.24</v>
      </c>
      <c r="M562">
        <v>99.06</v>
      </c>
      <c r="N562">
        <v>0.94</v>
      </c>
      <c r="O562">
        <v>55.06</v>
      </c>
      <c r="P562">
        <v>26.01</v>
      </c>
    </row>
    <row r="563" spans="1:16" x14ac:dyDescent="0.25">
      <c r="A563" t="s">
        <v>174</v>
      </c>
      <c r="B563" t="s">
        <v>130</v>
      </c>
      <c r="C563">
        <v>77264000</v>
      </c>
      <c r="D563" t="s">
        <v>212</v>
      </c>
      <c r="E563">
        <v>2021</v>
      </c>
      <c r="F563">
        <v>264852</v>
      </c>
      <c r="G563">
        <v>1421</v>
      </c>
      <c r="H563">
        <v>1756101</v>
      </c>
      <c r="I563">
        <v>95609</v>
      </c>
      <c r="J563">
        <v>5798229</v>
      </c>
      <c r="K563">
        <v>1502781</v>
      </c>
      <c r="L563">
        <v>1.24</v>
      </c>
      <c r="M563">
        <v>99.06</v>
      </c>
      <c r="N563">
        <v>0.94</v>
      </c>
      <c r="O563">
        <v>55.06</v>
      </c>
      <c r="P563">
        <v>26.01</v>
      </c>
    </row>
    <row r="564" spans="1:16" x14ac:dyDescent="0.25">
      <c r="A564" t="s">
        <v>174</v>
      </c>
      <c r="B564" t="s">
        <v>130</v>
      </c>
      <c r="C564">
        <v>77264000</v>
      </c>
      <c r="D564" t="s">
        <v>213</v>
      </c>
      <c r="E564">
        <v>2021</v>
      </c>
      <c r="F564">
        <v>341957</v>
      </c>
      <c r="G564">
        <v>4146</v>
      </c>
      <c r="H564">
        <v>1926446</v>
      </c>
      <c r="I564">
        <v>471642</v>
      </c>
      <c r="J564">
        <v>3099781</v>
      </c>
      <c r="K564">
        <v>891247</v>
      </c>
      <c r="L564">
        <v>1.24</v>
      </c>
      <c r="M564">
        <v>99.06</v>
      </c>
      <c r="N564">
        <v>0.94</v>
      </c>
      <c r="O564">
        <v>55.06</v>
      </c>
      <c r="P564">
        <v>26.01</v>
      </c>
    </row>
    <row r="565" spans="1:16" x14ac:dyDescent="0.25">
      <c r="A565" t="s">
        <v>174</v>
      </c>
      <c r="B565" t="s">
        <v>130</v>
      </c>
      <c r="C565">
        <v>77264000</v>
      </c>
      <c r="D565" t="s">
        <v>214</v>
      </c>
      <c r="E565">
        <v>2021</v>
      </c>
      <c r="F565">
        <v>12464</v>
      </c>
      <c r="G565">
        <v>536</v>
      </c>
      <c r="H565">
        <v>1277265</v>
      </c>
      <c r="I565">
        <v>53111</v>
      </c>
      <c r="J565">
        <v>6853995</v>
      </c>
      <c r="K565">
        <v>864518</v>
      </c>
      <c r="L565">
        <v>1.24</v>
      </c>
      <c r="M565">
        <v>99.06</v>
      </c>
      <c r="N565">
        <v>0.94</v>
      </c>
      <c r="O565">
        <v>55.06</v>
      </c>
      <c r="P565">
        <v>26.01</v>
      </c>
    </row>
    <row r="566" spans="1:16" x14ac:dyDescent="0.25">
      <c r="A566" t="s">
        <v>174</v>
      </c>
      <c r="B566" t="s">
        <v>130</v>
      </c>
      <c r="C566">
        <v>77264000</v>
      </c>
      <c r="D566" t="s">
        <v>215</v>
      </c>
      <c r="E566">
        <v>2021</v>
      </c>
      <c r="F566">
        <v>1245</v>
      </c>
      <c r="G566">
        <v>33</v>
      </c>
      <c r="H566">
        <v>1066315</v>
      </c>
      <c r="I566">
        <v>2435</v>
      </c>
      <c r="J566">
        <v>4499223</v>
      </c>
      <c r="K566">
        <v>3518639</v>
      </c>
      <c r="L566">
        <v>1.24</v>
      </c>
      <c r="M566">
        <v>99.06</v>
      </c>
      <c r="N566">
        <v>0.94</v>
      </c>
      <c r="O566">
        <v>55.06</v>
      </c>
      <c r="P566">
        <v>26.01</v>
      </c>
    </row>
    <row r="567" spans="1:16" x14ac:dyDescent="0.25">
      <c r="A567" t="s">
        <v>174</v>
      </c>
      <c r="B567" t="s">
        <v>130</v>
      </c>
      <c r="C567">
        <v>77264000</v>
      </c>
      <c r="D567" t="s">
        <v>216</v>
      </c>
      <c r="E567">
        <v>2021</v>
      </c>
      <c r="F567">
        <v>428</v>
      </c>
      <c r="G567">
        <v>0</v>
      </c>
      <c r="H567">
        <v>774166</v>
      </c>
      <c r="I567">
        <v>579</v>
      </c>
      <c r="J567">
        <v>8644327</v>
      </c>
      <c r="K567">
        <v>3402773</v>
      </c>
      <c r="L567">
        <v>1.24</v>
      </c>
      <c r="M567">
        <v>99.06</v>
      </c>
      <c r="N567">
        <v>0.94</v>
      </c>
      <c r="O567">
        <v>55.06</v>
      </c>
      <c r="P567">
        <v>26.01</v>
      </c>
    </row>
    <row r="568" spans="1:16" x14ac:dyDescent="0.25">
      <c r="A568" t="s">
        <v>174</v>
      </c>
      <c r="B568" t="s">
        <v>130</v>
      </c>
      <c r="C568">
        <v>77264000</v>
      </c>
      <c r="D568" t="s">
        <v>217</v>
      </c>
      <c r="E568">
        <v>2021</v>
      </c>
      <c r="F568">
        <v>232</v>
      </c>
      <c r="G568">
        <v>0</v>
      </c>
      <c r="H568">
        <v>657103</v>
      </c>
      <c r="I568">
        <v>252</v>
      </c>
      <c r="J568">
        <v>6540860</v>
      </c>
      <c r="K568">
        <v>4738609</v>
      </c>
      <c r="L568">
        <v>1.24</v>
      </c>
      <c r="M568">
        <v>99.06</v>
      </c>
      <c r="N568">
        <v>0.94</v>
      </c>
      <c r="O568">
        <v>55.06</v>
      </c>
      <c r="P568">
        <v>26.01</v>
      </c>
    </row>
    <row r="569" spans="1:16" x14ac:dyDescent="0.25">
      <c r="A569" t="s">
        <v>174</v>
      </c>
      <c r="B569" t="s">
        <v>130</v>
      </c>
      <c r="C569">
        <v>77264000</v>
      </c>
      <c r="D569" t="s">
        <v>218</v>
      </c>
      <c r="E569">
        <v>2021</v>
      </c>
      <c r="F569">
        <v>102</v>
      </c>
      <c r="G569">
        <v>0</v>
      </c>
      <c r="H569">
        <v>441475</v>
      </c>
      <c r="I569">
        <v>147</v>
      </c>
      <c r="J569">
        <v>2109338</v>
      </c>
      <c r="K569">
        <v>4456912</v>
      </c>
      <c r="L569">
        <v>1.24</v>
      </c>
      <c r="M569">
        <v>99.06</v>
      </c>
      <c r="N569">
        <v>0.94</v>
      </c>
      <c r="O569">
        <v>55.06</v>
      </c>
      <c r="P569">
        <v>26.01</v>
      </c>
    </row>
    <row r="570" spans="1:16" x14ac:dyDescent="0.25">
      <c r="A570" t="s">
        <v>175</v>
      </c>
      <c r="B570" t="s">
        <v>131</v>
      </c>
      <c r="C570">
        <v>664000</v>
      </c>
      <c r="D570" t="s">
        <v>213</v>
      </c>
      <c r="E570">
        <v>2020</v>
      </c>
      <c r="F570">
        <v>1</v>
      </c>
      <c r="G570">
        <v>0</v>
      </c>
      <c r="H570">
        <v>2925</v>
      </c>
      <c r="I570">
        <v>0</v>
      </c>
      <c r="J570">
        <v>0</v>
      </c>
      <c r="K570">
        <v>0</v>
      </c>
      <c r="L570">
        <v>4.82</v>
      </c>
      <c r="M570">
        <v>97.14</v>
      </c>
      <c r="N570">
        <v>1.24</v>
      </c>
      <c r="O570">
        <v>78.58</v>
      </c>
      <c r="P570">
        <v>68</v>
      </c>
    </row>
    <row r="571" spans="1:16" x14ac:dyDescent="0.25">
      <c r="A571" t="s">
        <v>175</v>
      </c>
      <c r="B571" t="s">
        <v>131</v>
      </c>
      <c r="C571">
        <v>664000</v>
      </c>
      <c r="D571" t="s">
        <v>214</v>
      </c>
      <c r="E571">
        <v>2020</v>
      </c>
      <c r="F571">
        <v>87</v>
      </c>
      <c r="G571">
        <v>0</v>
      </c>
      <c r="H571">
        <v>7610</v>
      </c>
      <c r="I571">
        <v>50</v>
      </c>
      <c r="J571">
        <v>0</v>
      </c>
      <c r="K571">
        <v>0</v>
      </c>
      <c r="L571">
        <v>4.82</v>
      </c>
      <c r="M571">
        <v>97.14</v>
      </c>
      <c r="N571">
        <v>1.24</v>
      </c>
      <c r="O571">
        <v>78.58</v>
      </c>
      <c r="P571">
        <v>68</v>
      </c>
    </row>
    <row r="572" spans="1:16" x14ac:dyDescent="0.25">
      <c r="A572" t="s">
        <v>175</v>
      </c>
      <c r="B572" t="s">
        <v>131</v>
      </c>
      <c r="C572">
        <v>664000</v>
      </c>
      <c r="D572" t="s">
        <v>215</v>
      </c>
      <c r="E572">
        <v>2020</v>
      </c>
      <c r="F572">
        <v>551</v>
      </c>
      <c r="G572">
        <v>1</v>
      </c>
      <c r="H572">
        <v>14404</v>
      </c>
      <c r="I572">
        <v>181</v>
      </c>
      <c r="J572">
        <v>0</v>
      </c>
      <c r="K572">
        <v>0</v>
      </c>
      <c r="L572">
        <v>4.82</v>
      </c>
      <c r="M572">
        <v>97.14</v>
      </c>
      <c r="N572">
        <v>1.24</v>
      </c>
      <c r="O572">
        <v>78.58</v>
      </c>
      <c r="P572">
        <v>68</v>
      </c>
    </row>
    <row r="573" spans="1:16" x14ac:dyDescent="0.25">
      <c r="A573" t="s">
        <v>175</v>
      </c>
      <c r="B573" t="s">
        <v>131</v>
      </c>
      <c r="C573">
        <v>664000</v>
      </c>
      <c r="D573" t="s">
        <v>216</v>
      </c>
      <c r="E573">
        <v>2020</v>
      </c>
      <c r="F573">
        <v>1013</v>
      </c>
      <c r="G573">
        <v>2</v>
      </c>
      <c r="H573">
        <v>16331</v>
      </c>
      <c r="I573">
        <v>994</v>
      </c>
      <c r="J573">
        <v>0</v>
      </c>
      <c r="K573">
        <v>0</v>
      </c>
      <c r="L573">
        <v>4.82</v>
      </c>
      <c r="M573">
        <v>97.14</v>
      </c>
      <c r="N573">
        <v>1.24</v>
      </c>
      <c r="O573">
        <v>78.58</v>
      </c>
      <c r="P573">
        <v>68</v>
      </c>
    </row>
    <row r="574" spans="1:16" x14ac:dyDescent="0.25">
      <c r="A574" t="s">
        <v>175</v>
      </c>
      <c r="B574" t="s">
        <v>131</v>
      </c>
      <c r="C574">
        <v>664000</v>
      </c>
      <c r="D574" t="s">
        <v>217</v>
      </c>
      <c r="E574">
        <v>2020</v>
      </c>
      <c r="F574">
        <v>1279</v>
      </c>
      <c r="G574">
        <v>34</v>
      </c>
      <c r="H574">
        <v>8962</v>
      </c>
      <c r="I574">
        <v>997</v>
      </c>
      <c r="J574">
        <v>0</v>
      </c>
      <c r="K574">
        <v>0</v>
      </c>
      <c r="L574">
        <v>4.82</v>
      </c>
      <c r="M574">
        <v>97.14</v>
      </c>
      <c r="N574">
        <v>1.24</v>
      </c>
      <c r="O574">
        <v>78.58</v>
      </c>
      <c r="P574">
        <v>68</v>
      </c>
    </row>
    <row r="575" spans="1:16" x14ac:dyDescent="0.25">
      <c r="A575" t="s">
        <v>175</v>
      </c>
      <c r="B575" t="s">
        <v>131</v>
      </c>
      <c r="C575">
        <v>664000</v>
      </c>
      <c r="D575" t="s">
        <v>218</v>
      </c>
      <c r="E575">
        <v>2020</v>
      </c>
      <c r="F575">
        <v>1009</v>
      </c>
      <c r="G575">
        <v>31</v>
      </c>
      <c r="H575">
        <v>6334</v>
      </c>
      <c r="I575">
        <v>1313</v>
      </c>
      <c r="J575">
        <v>0</v>
      </c>
      <c r="K575">
        <v>0</v>
      </c>
      <c r="L575">
        <v>4.82</v>
      </c>
      <c r="M575">
        <v>97.14</v>
      </c>
      <c r="N575">
        <v>1.24</v>
      </c>
      <c r="O575">
        <v>78.58</v>
      </c>
      <c r="P575">
        <v>68</v>
      </c>
    </row>
    <row r="576" spans="1:16" x14ac:dyDescent="0.25">
      <c r="A576" t="s">
        <v>175</v>
      </c>
      <c r="B576" t="s">
        <v>131</v>
      </c>
      <c r="C576">
        <v>664000</v>
      </c>
      <c r="D576" t="s">
        <v>219</v>
      </c>
      <c r="E576">
        <v>2020</v>
      </c>
      <c r="F576">
        <v>1050</v>
      </c>
      <c r="G576">
        <v>41</v>
      </c>
      <c r="H576">
        <v>6030</v>
      </c>
      <c r="I576">
        <v>1009</v>
      </c>
      <c r="J576">
        <v>0</v>
      </c>
      <c r="K576">
        <v>0</v>
      </c>
      <c r="L576">
        <v>4.82</v>
      </c>
      <c r="M576">
        <v>97.14</v>
      </c>
      <c r="N576">
        <v>1.24</v>
      </c>
      <c r="O576">
        <v>78.58</v>
      </c>
      <c r="P576">
        <v>68</v>
      </c>
    </row>
    <row r="577" spans="1:16" x14ac:dyDescent="0.25">
      <c r="A577" t="s">
        <v>175</v>
      </c>
      <c r="B577" t="s">
        <v>131</v>
      </c>
      <c r="C577">
        <v>664000</v>
      </c>
      <c r="D577" t="s">
        <v>220</v>
      </c>
      <c r="E577">
        <v>2020</v>
      </c>
      <c r="F577">
        <v>899</v>
      </c>
      <c r="G577">
        <v>18</v>
      </c>
      <c r="H577">
        <v>6232</v>
      </c>
      <c r="I577">
        <v>595</v>
      </c>
      <c r="J577">
        <v>0</v>
      </c>
      <c r="K577">
        <v>0</v>
      </c>
      <c r="L577">
        <v>4.82</v>
      </c>
      <c r="M577">
        <v>97.14</v>
      </c>
      <c r="N577">
        <v>1.24</v>
      </c>
      <c r="O577">
        <v>78.58</v>
      </c>
      <c r="P577">
        <v>68</v>
      </c>
    </row>
    <row r="578" spans="1:16" x14ac:dyDescent="0.25">
      <c r="A578" t="s">
        <v>175</v>
      </c>
      <c r="B578" t="s">
        <v>131</v>
      </c>
      <c r="C578">
        <v>664000</v>
      </c>
      <c r="D578" t="s">
        <v>221</v>
      </c>
      <c r="E578">
        <v>2021</v>
      </c>
      <c r="F578">
        <v>201</v>
      </c>
      <c r="G578">
        <v>6</v>
      </c>
      <c r="H578">
        <v>5864</v>
      </c>
      <c r="I578">
        <v>636</v>
      </c>
      <c r="J578">
        <v>2020</v>
      </c>
      <c r="K578">
        <v>0</v>
      </c>
      <c r="L578">
        <v>4.82</v>
      </c>
      <c r="M578">
        <v>97.14</v>
      </c>
      <c r="N578">
        <v>1.24</v>
      </c>
      <c r="O578">
        <v>78.58</v>
      </c>
      <c r="P578">
        <v>68</v>
      </c>
    </row>
    <row r="579" spans="1:16" x14ac:dyDescent="0.25">
      <c r="A579" t="s">
        <v>175</v>
      </c>
      <c r="B579" t="s">
        <v>131</v>
      </c>
      <c r="C579">
        <v>664000</v>
      </c>
      <c r="D579" t="s">
        <v>222</v>
      </c>
      <c r="E579">
        <v>2021</v>
      </c>
      <c r="F579">
        <v>55</v>
      </c>
      <c r="G579">
        <v>2</v>
      </c>
      <c r="H579">
        <v>4079</v>
      </c>
      <c r="I579">
        <v>92</v>
      </c>
      <c r="J579">
        <v>14931</v>
      </c>
      <c r="K579">
        <v>1361</v>
      </c>
      <c r="L579">
        <v>4.82</v>
      </c>
      <c r="M579">
        <v>97.14</v>
      </c>
      <c r="N579">
        <v>1.24</v>
      </c>
      <c r="O579">
        <v>78.58</v>
      </c>
      <c r="P579">
        <v>68</v>
      </c>
    </row>
    <row r="580" spans="1:16" x14ac:dyDescent="0.25">
      <c r="A580" t="s">
        <v>175</v>
      </c>
      <c r="B580" t="s">
        <v>131</v>
      </c>
      <c r="C580">
        <v>664000</v>
      </c>
      <c r="D580" t="s">
        <v>211</v>
      </c>
      <c r="E580">
        <v>2021</v>
      </c>
      <c r="F580">
        <v>90</v>
      </c>
      <c r="G580">
        <v>0</v>
      </c>
      <c r="H580">
        <v>4250</v>
      </c>
      <c r="I580">
        <v>89</v>
      </c>
      <c r="J580">
        <v>44411</v>
      </c>
      <c r="K580">
        <v>11018</v>
      </c>
      <c r="L580">
        <v>4.82</v>
      </c>
      <c r="M580">
        <v>97.14</v>
      </c>
      <c r="N580">
        <v>1.24</v>
      </c>
      <c r="O580">
        <v>78.58</v>
      </c>
      <c r="P580">
        <v>68</v>
      </c>
    </row>
    <row r="581" spans="1:16" x14ac:dyDescent="0.25">
      <c r="A581" t="s">
        <v>175</v>
      </c>
      <c r="B581" t="s">
        <v>131</v>
      </c>
      <c r="C581">
        <v>664000</v>
      </c>
      <c r="D581" t="s">
        <v>212</v>
      </c>
      <c r="E581">
        <v>2021</v>
      </c>
      <c r="F581">
        <v>1717</v>
      </c>
      <c r="G581">
        <v>12</v>
      </c>
      <c r="H581">
        <v>10637</v>
      </c>
      <c r="I581">
        <v>239</v>
      </c>
      <c r="J581">
        <v>99721</v>
      </c>
      <c r="K581">
        <v>30504</v>
      </c>
      <c r="L581">
        <v>4.82</v>
      </c>
      <c r="M581">
        <v>97.14</v>
      </c>
      <c r="N581">
        <v>1.24</v>
      </c>
      <c r="O581">
        <v>78.58</v>
      </c>
      <c r="P581">
        <v>68</v>
      </c>
    </row>
    <row r="582" spans="1:16" x14ac:dyDescent="0.25">
      <c r="A582" t="s">
        <v>175</v>
      </c>
      <c r="B582" t="s">
        <v>131</v>
      </c>
      <c r="C582">
        <v>664000</v>
      </c>
      <c r="D582" t="s">
        <v>213</v>
      </c>
      <c r="E582">
        <v>2021</v>
      </c>
      <c r="F582">
        <v>7365</v>
      </c>
      <c r="G582">
        <v>106</v>
      </c>
      <c r="H582">
        <v>25817</v>
      </c>
      <c r="I582">
        <v>4634</v>
      </c>
      <c r="J582">
        <v>18180</v>
      </c>
      <c r="K582">
        <v>16778</v>
      </c>
      <c r="L582">
        <v>4.82</v>
      </c>
      <c r="M582">
        <v>97.14</v>
      </c>
      <c r="N582">
        <v>1.24</v>
      </c>
      <c r="O582">
        <v>78.58</v>
      </c>
      <c r="P582">
        <v>68</v>
      </c>
    </row>
    <row r="583" spans="1:16" x14ac:dyDescent="0.25">
      <c r="A583" t="s">
        <v>175</v>
      </c>
      <c r="B583" t="s">
        <v>131</v>
      </c>
      <c r="C583">
        <v>664000</v>
      </c>
      <c r="D583" t="s">
        <v>214</v>
      </c>
      <c r="E583">
        <v>2021</v>
      </c>
      <c r="F583">
        <v>5227</v>
      </c>
      <c r="G583">
        <v>54</v>
      </c>
      <c r="H583">
        <v>44250</v>
      </c>
      <c r="I583">
        <v>7133</v>
      </c>
      <c r="J583">
        <v>222243</v>
      </c>
      <c r="K583">
        <v>12643</v>
      </c>
      <c r="L583">
        <v>4.82</v>
      </c>
      <c r="M583">
        <v>97.14</v>
      </c>
      <c r="N583">
        <v>1.24</v>
      </c>
      <c r="O583">
        <v>78.58</v>
      </c>
      <c r="P583">
        <v>68</v>
      </c>
    </row>
    <row r="584" spans="1:16" x14ac:dyDescent="0.25">
      <c r="A584" t="s">
        <v>175</v>
      </c>
      <c r="B584" t="s">
        <v>131</v>
      </c>
      <c r="C584">
        <v>664000</v>
      </c>
      <c r="D584" t="s">
        <v>215</v>
      </c>
      <c r="E584">
        <v>2021</v>
      </c>
      <c r="F584">
        <v>6004</v>
      </c>
      <c r="G584">
        <v>37</v>
      </c>
      <c r="H584">
        <v>36963</v>
      </c>
      <c r="I584">
        <v>4573</v>
      </c>
      <c r="J584">
        <v>89699</v>
      </c>
      <c r="K584">
        <v>75816</v>
      </c>
      <c r="L584">
        <v>4.82</v>
      </c>
      <c r="M584">
        <v>97.14</v>
      </c>
      <c r="N584">
        <v>1.24</v>
      </c>
      <c r="O584">
        <v>78.58</v>
      </c>
      <c r="P584">
        <v>68</v>
      </c>
    </row>
    <row r="585" spans="1:16" x14ac:dyDescent="0.25">
      <c r="A585" t="s">
        <v>175</v>
      </c>
      <c r="B585" t="s">
        <v>131</v>
      </c>
      <c r="C585">
        <v>664000</v>
      </c>
      <c r="D585" t="s">
        <v>216</v>
      </c>
      <c r="E585">
        <v>2021</v>
      </c>
      <c r="F585">
        <v>3330</v>
      </c>
      <c r="G585">
        <v>26</v>
      </c>
      <c r="H585">
        <v>30097</v>
      </c>
      <c r="I585">
        <v>5597</v>
      </c>
      <c r="J585">
        <v>15069</v>
      </c>
      <c r="K585">
        <v>19344</v>
      </c>
      <c r="L585">
        <v>4.82</v>
      </c>
      <c r="M585">
        <v>97.14</v>
      </c>
      <c r="N585">
        <v>1.24</v>
      </c>
      <c r="O585">
        <v>78.58</v>
      </c>
      <c r="P585">
        <v>68</v>
      </c>
    </row>
    <row r="586" spans="1:16" x14ac:dyDescent="0.25">
      <c r="A586" t="s">
        <v>175</v>
      </c>
      <c r="B586" t="s">
        <v>131</v>
      </c>
      <c r="C586">
        <v>664000</v>
      </c>
      <c r="D586" t="s">
        <v>217</v>
      </c>
      <c r="E586">
        <v>2021</v>
      </c>
      <c r="F586">
        <v>1573</v>
      </c>
      <c r="G586">
        <v>17</v>
      </c>
      <c r="H586">
        <v>18600</v>
      </c>
      <c r="I586">
        <v>2005</v>
      </c>
      <c r="J586">
        <v>12203</v>
      </c>
      <c r="K586">
        <v>222789</v>
      </c>
      <c r="L586">
        <v>4.82</v>
      </c>
      <c r="M586">
        <v>97.14</v>
      </c>
      <c r="N586">
        <v>1.24</v>
      </c>
      <c r="O586">
        <v>78.58</v>
      </c>
      <c r="P586">
        <v>68</v>
      </c>
    </row>
    <row r="587" spans="1:16" x14ac:dyDescent="0.25">
      <c r="A587" t="s">
        <v>175</v>
      </c>
      <c r="B587" t="s">
        <v>131</v>
      </c>
      <c r="C587">
        <v>664000</v>
      </c>
      <c r="D587" t="s">
        <v>218</v>
      </c>
      <c r="E587">
        <v>2021</v>
      </c>
      <c r="F587">
        <v>528</v>
      </c>
      <c r="G587">
        <v>9</v>
      </c>
      <c r="H587">
        <v>11958</v>
      </c>
      <c r="I587">
        <v>926</v>
      </c>
      <c r="J587">
        <v>3286</v>
      </c>
      <c r="K587">
        <v>61256</v>
      </c>
      <c r="L587">
        <v>4.82</v>
      </c>
      <c r="M587">
        <v>97.14</v>
      </c>
      <c r="N587">
        <v>1.24</v>
      </c>
      <c r="O587">
        <v>78.58</v>
      </c>
      <c r="P587">
        <v>68</v>
      </c>
    </row>
    <row r="588" spans="1:16" x14ac:dyDescent="0.25">
      <c r="A588" t="s">
        <v>176</v>
      </c>
      <c r="B588" t="s">
        <v>132</v>
      </c>
      <c r="C588">
        <v>37220000</v>
      </c>
      <c r="D588" t="s">
        <v>211</v>
      </c>
      <c r="E588">
        <v>2020</v>
      </c>
      <c r="F588">
        <v>97</v>
      </c>
      <c r="G588">
        <v>6</v>
      </c>
      <c r="H588">
        <v>0</v>
      </c>
      <c r="I588">
        <v>14</v>
      </c>
      <c r="J588">
        <v>0</v>
      </c>
      <c r="K588">
        <v>0</v>
      </c>
      <c r="L588">
        <v>1.8</v>
      </c>
      <c r="M588">
        <v>98.81</v>
      </c>
      <c r="N588">
        <v>0.59</v>
      </c>
      <c r="O588">
        <v>60.45</v>
      </c>
      <c r="P588">
        <v>26.26</v>
      </c>
    </row>
    <row r="589" spans="1:16" x14ac:dyDescent="0.25">
      <c r="A589" t="s">
        <v>176</v>
      </c>
      <c r="B589" t="s">
        <v>132</v>
      </c>
      <c r="C589">
        <v>37220000</v>
      </c>
      <c r="D589" t="s">
        <v>212</v>
      </c>
      <c r="E589">
        <v>2020</v>
      </c>
      <c r="F589">
        <v>941</v>
      </c>
      <c r="G589">
        <v>22</v>
      </c>
      <c r="H589">
        <v>19278</v>
      </c>
      <c r="I589">
        <v>428</v>
      </c>
      <c r="J589">
        <v>0</v>
      </c>
      <c r="K589">
        <v>0</v>
      </c>
      <c r="L589">
        <v>1.8</v>
      </c>
      <c r="M589">
        <v>98.81</v>
      </c>
      <c r="N589">
        <v>0.59</v>
      </c>
      <c r="O589">
        <v>60.45</v>
      </c>
      <c r="P589">
        <v>26.26</v>
      </c>
    </row>
    <row r="590" spans="1:16" x14ac:dyDescent="0.25">
      <c r="A590" t="s">
        <v>176</v>
      </c>
      <c r="B590" t="s">
        <v>132</v>
      </c>
      <c r="C590">
        <v>37220000</v>
      </c>
      <c r="D590" t="s">
        <v>213</v>
      </c>
      <c r="E590">
        <v>2020</v>
      </c>
      <c r="F590">
        <v>1660</v>
      </c>
      <c r="G590">
        <v>54</v>
      </c>
      <c r="H590">
        <v>4110</v>
      </c>
      <c r="I590">
        <v>986</v>
      </c>
      <c r="J590">
        <v>0</v>
      </c>
      <c r="K590">
        <v>0</v>
      </c>
      <c r="L590">
        <v>1.8</v>
      </c>
      <c r="M590">
        <v>98.81</v>
      </c>
      <c r="N590">
        <v>0.59</v>
      </c>
      <c r="O590">
        <v>60.45</v>
      </c>
      <c r="P590">
        <v>26.26</v>
      </c>
    </row>
    <row r="591" spans="1:16" x14ac:dyDescent="0.25">
      <c r="A591" t="s">
        <v>176</v>
      </c>
      <c r="B591" t="s">
        <v>132</v>
      </c>
      <c r="C591">
        <v>37220000</v>
      </c>
      <c r="D591" t="s">
        <v>214</v>
      </c>
      <c r="E591">
        <v>2020</v>
      </c>
      <c r="F591">
        <v>13641</v>
      </c>
      <c r="G591">
        <v>178</v>
      </c>
      <c r="H591">
        <v>65175</v>
      </c>
      <c r="I591">
        <v>5866</v>
      </c>
      <c r="J591">
        <v>0</v>
      </c>
      <c r="K591">
        <v>0</v>
      </c>
      <c r="L591">
        <v>1.8</v>
      </c>
      <c r="M591">
        <v>98.81</v>
      </c>
      <c r="N591">
        <v>0.59</v>
      </c>
      <c r="O591">
        <v>60.45</v>
      </c>
      <c r="P591">
        <v>26.26</v>
      </c>
    </row>
    <row r="592" spans="1:16" x14ac:dyDescent="0.25">
      <c r="A592" t="s">
        <v>176</v>
      </c>
      <c r="B592" t="s">
        <v>132</v>
      </c>
      <c r="C592">
        <v>37220000</v>
      </c>
      <c r="D592" t="s">
        <v>215</v>
      </c>
      <c r="E592">
        <v>2020</v>
      </c>
      <c r="F592">
        <v>46364</v>
      </c>
      <c r="G592">
        <v>259</v>
      </c>
      <c r="H592">
        <v>349019</v>
      </c>
      <c r="I592">
        <v>38094</v>
      </c>
      <c r="J592">
        <v>0</v>
      </c>
      <c r="K592">
        <v>0</v>
      </c>
      <c r="L592">
        <v>1.8</v>
      </c>
      <c r="M592">
        <v>98.81</v>
      </c>
      <c r="N592">
        <v>0.59</v>
      </c>
      <c r="O592">
        <v>60.45</v>
      </c>
      <c r="P592">
        <v>26.26</v>
      </c>
    </row>
    <row r="593" spans="1:16" x14ac:dyDescent="0.25">
      <c r="A593" t="s">
        <v>176</v>
      </c>
      <c r="B593" t="s">
        <v>132</v>
      </c>
      <c r="C593">
        <v>37220000</v>
      </c>
      <c r="D593" t="s">
        <v>216</v>
      </c>
      <c r="E593">
        <v>2020</v>
      </c>
      <c r="F593">
        <v>62260</v>
      </c>
      <c r="G593">
        <v>308</v>
      </c>
      <c r="H593">
        <v>928000</v>
      </c>
      <c r="I593">
        <v>47449</v>
      </c>
      <c r="J593">
        <v>0</v>
      </c>
      <c r="K593">
        <v>0</v>
      </c>
      <c r="L593">
        <v>1.8</v>
      </c>
      <c r="M593">
        <v>98.81</v>
      </c>
      <c r="N593">
        <v>0.59</v>
      </c>
      <c r="O593">
        <v>60.45</v>
      </c>
      <c r="P593">
        <v>26.26</v>
      </c>
    </row>
    <row r="594" spans="1:16" x14ac:dyDescent="0.25">
      <c r="A594" t="s">
        <v>176</v>
      </c>
      <c r="B594" t="s">
        <v>132</v>
      </c>
      <c r="C594">
        <v>37220000</v>
      </c>
      <c r="D594" t="s">
        <v>217</v>
      </c>
      <c r="E594">
        <v>2020</v>
      </c>
      <c r="F594">
        <v>66423</v>
      </c>
      <c r="G594">
        <v>300</v>
      </c>
      <c r="H594">
        <v>1630419</v>
      </c>
      <c r="I594">
        <v>68096</v>
      </c>
      <c r="J594">
        <v>0</v>
      </c>
      <c r="K594">
        <v>0</v>
      </c>
      <c r="L594">
        <v>1.8</v>
      </c>
      <c r="M594">
        <v>98.81</v>
      </c>
      <c r="N594">
        <v>0.59</v>
      </c>
      <c r="O594">
        <v>60.45</v>
      </c>
      <c r="P594">
        <v>26.26</v>
      </c>
    </row>
    <row r="595" spans="1:16" x14ac:dyDescent="0.25">
      <c r="A595" t="s">
        <v>176</v>
      </c>
      <c r="B595" t="s">
        <v>132</v>
      </c>
      <c r="C595">
        <v>37220000</v>
      </c>
      <c r="D595" t="s">
        <v>218</v>
      </c>
      <c r="E595">
        <v>2020</v>
      </c>
      <c r="F595">
        <v>47246</v>
      </c>
      <c r="G595">
        <v>209</v>
      </c>
      <c r="H595">
        <v>1285990</v>
      </c>
      <c r="I595">
        <v>57954</v>
      </c>
      <c r="J595">
        <v>0</v>
      </c>
      <c r="K595">
        <v>0</v>
      </c>
      <c r="L595">
        <v>1.8</v>
      </c>
      <c r="M595">
        <v>98.81</v>
      </c>
      <c r="N595">
        <v>0.59</v>
      </c>
      <c r="O595">
        <v>60.45</v>
      </c>
      <c r="P595">
        <v>26.26</v>
      </c>
    </row>
    <row r="596" spans="1:16" x14ac:dyDescent="0.25">
      <c r="A596" t="s">
        <v>176</v>
      </c>
      <c r="B596" t="s">
        <v>132</v>
      </c>
      <c r="C596">
        <v>37220000</v>
      </c>
      <c r="D596" t="s">
        <v>219</v>
      </c>
      <c r="E596">
        <v>2020</v>
      </c>
      <c r="F596">
        <v>31184</v>
      </c>
      <c r="G596">
        <v>122</v>
      </c>
      <c r="H596">
        <v>1171470</v>
      </c>
      <c r="I596">
        <v>39449</v>
      </c>
      <c r="J596">
        <v>0</v>
      </c>
      <c r="K596">
        <v>0</v>
      </c>
      <c r="L596">
        <v>1.8</v>
      </c>
      <c r="M596">
        <v>98.81</v>
      </c>
      <c r="N596">
        <v>0.59</v>
      </c>
      <c r="O596">
        <v>60.45</v>
      </c>
      <c r="P596">
        <v>26.26</v>
      </c>
    </row>
    <row r="597" spans="1:16" x14ac:dyDescent="0.25">
      <c r="A597" t="s">
        <v>176</v>
      </c>
      <c r="B597" t="s">
        <v>132</v>
      </c>
      <c r="C597">
        <v>37220000</v>
      </c>
      <c r="D597" t="s">
        <v>220</v>
      </c>
      <c r="E597">
        <v>2020</v>
      </c>
      <c r="F597">
        <v>16538</v>
      </c>
      <c r="G597">
        <v>83</v>
      </c>
      <c r="H597">
        <v>1429233</v>
      </c>
      <c r="I597">
        <v>20503</v>
      </c>
      <c r="J597">
        <v>0</v>
      </c>
      <c r="K597">
        <v>0</v>
      </c>
      <c r="L597">
        <v>1.8</v>
      </c>
      <c r="M597">
        <v>98.81</v>
      </c>
      <c r="N597">
        <v>0.59</v>
      </c>
      <c r="O597">
        <v>60.45</v>
      </c>
      <c r="P597">
        <v>26.26</v>
      </c>
    </row>
    <row r="598" spans="1:16" x14ac:dyDescent="0.25">
      <c r="A598" t="s">
        <v>176</v>
      </c>
      <c r="B598" t="s">
        <v>132</v>
      </c>
      <c r="C598">
        <v>37220000</v>
      </c>
      <c r="D598" t="s">
        <v>221</v>
      </c>
      <c r="E598">
        <v>2021</v>
      </c>
      <c r="F598">
        <v>8115</v>
      </c>
      <c r="G598">
        <v>58</v>
      </c>
      <c r="H598">
        <v>978667</v>
      </c>
      <c r="I598">
        <v>11791</v>
      </c>
      <c r="J598">
        <v>168606</v>
      </c>
      <c r="K598">
        <v>0</v>
      </c>
      <c r="L598">
        <v>1.8</v>
      </c>
      <c r="M598">
        <v>98.81</v>
      </c>
      <c r="N598">
        <v>0.59</v>
      </c>
      <c r="O598">
        <v>60.45</v>
      </c>
      <c r="P598">
        <v>26.26</v>
      </c>
    </row>
    <row r="599" spans="1:16" x14ac:dyDescent="0.25">
      <c r="A599" t="s">
        <v>176</v>
      </c>
      <c r="B599" t="s">
        <v>132</v>
      </c>
      <c r="C599">
        <v>37220000</v>
      </c>
      <c r="D599" t="s">
        <v>222</v>
      </c>
      <c r="E599">
        <v>2021</v>
      </c>
      <c r="F599">
        <v>4338</v>
      </c>
      <c r="G599">
        <v>35</v>
      </c>
      <c r="H599">
        <v>839290</v>
      </c>
      <c r="I599">
        <v>4592</v>
      </c>
      <c r="J599">
        <v>121166</v>
      </c>
      <c r="K599">
        <v>130019</v>
      </c>
      <c r="L599">
        <v>1.8</v>
      </c>
      <c r="M599">
        <v>98.81</v>
      </c>
      <c r="N599">
        <v>0.59</v>
      </c>
      <c r="O599">
        <v>60.45</v>
      </c>
      <c r="P599">
        <v>26.26</v>
      </c>
    </row>
    <row r="600" spans="1:16" x14ac:dyDescent="0.25">
      <c r="A600" t="s">
        <v>176</v>
      </c>
      <c r="B600" t="s">
        <v>132</v>
      </c>
      <c r="C600">
        <v>37220000</v>
      </c>
      <c r="D600" t="s">
        <v>211</v>
      </c>
      <c r="E600">
        <v>2021</v>
      </c>
      <c r="F600">
        <v>9082</v>
      </c>
      <c r="G600">
        <v>63</v>
      </c>
      <c r="H600">
        <v>1450958</v>
      </c>
      <c r="I600">
        <v>6005</v>
      </c>
      <c r="J600">
        <v>776301</v>
      </c>
      <c r="K600">
        <v>99722</v>
      </c>
      <c r="L600">
        <v>1.8</v>
      </c>
      <c r="M600">
        <v>98.81</v>
      </c>
      <c r="N600">
        <v>0.59</v>
      </c>
      <c r="O600">
        <v>60.45</v>
      </c>
      <c r="P600">
        <v>26.26</v>
      </c>
    </row>
    <row r="601" spans="1:16" x14ac:dyDescent="0.25">
      <c r="A601" t="s">
        <v>176</v>
      </c>
      <c r="B601" t="s">
        <v>132</v>
      </c>
      <c r="C601">
        <v>37220000</v>
      </c>
      <c r="D601" t="s">
        <v>212</v>
      </c>
      <c r="E601">
        <v>2021</v>
      </c>
      <c r="F601">
        <v>127717</v>
      </c>
      <c r="G601">
        <v>564</v>
      </c>
      <c r="H601">
        <v>2754245</v>
      </c>
      <c r="I601">
        <v>54391</v>
      </c>
      <c r="J601">
        <v>3086611</v>
      </c>
      <c r="K601">
        <v>398803</v>
      </c>
      <c r="L601">
        <v>1.8</v>
      </c>
      <c r="M601">
        <v>98.81</v>
      </c>
      <c r="N601">
        <v>0.59</v>
      </c>
      <c r="O601">
        <v>60.45</v>
      </c>
      <c r="P601">
        <v>26.26</v>
      </c>
    </row>
    <row r="602" spans="1:16" x14ac:dyDescent="0.25">
      <c r="A602" t="s">
        <v>176</v>
      </c>
      <c r="B602" t="s">
        <v>132</v>
      </c>
      <c r="C602">
        <v>37220000</v>
      </c>
      <c r="D602" t="s">
        <v>213</v>
      </c>
      <c r="E602">
        <v>2021</v>
      </c>
      <c r="F602">
        <v>142745</v>
      </c>
      <c r="G602">
        <v>1020</v>
      </c>
      <c r="H602">
        <v>2270305</v>
      </c>
      <c r="I602">
        <v>185368</v>
      </c>
      <c r="J602">
        <v>644228</v>
      </c>
      <c r="K602">
        <v>633377</v>
      </c>
      <c r="L602">
        <v>1.8</v>
      </c>
      <c r="M602">
        <v>98.81</v>
      </c>
      <c r="N602">
        <v>0.59</v>
      </c>
      <c r="O602">
        <v>60.45</v>
      </c>
      <c r="P602">
        <v>26.26</v>
      </c>
    </row>
    <row r="603" spans="1:16" x14ac:dyDescent="0.25">
      <c r="A603" t="s">
        <v>176</v>
      </c>
      <c r="B603" t="s">
        <v>132</v>
      </c>
      <c r="C603">
        <v>37220000</v>
      </c>
      <c r="D603" t="s">
        <v>214</v>
      </c>
      <c r="E603">
        <v>2021</v>
      </c>
      <c r="F603">
        <v>45159</v>
      </c>
      <c r="G603">
        <v>380</v>
      </c>
      <c r="H603">
        <v>3495748</v>
      </c>
      <c r="I603">
        <v>65475</v>
      </c>
      <c r="J603">
        <v>4696858</v>
      </c>
      <c r="K603">
        <v>315789</v>
      </c>
      <c r="L603">
        <v>1.8</v>
      </c>
      <c r="M603">
        <v>98.81</v>
      </c>
      <c r="N603">
        <v>0.59</v>
      </c>
      <c r="O603">
        <v>60.45</v>
      </c>
      <c r="P603">
        <v>26.26</v>
      </c>
    </row>
    <row r="604" spans="1:16" x14ac:dyDescent="0.25">
      <c r="A604" t="s">
        <v>176</v>
      </c>
      <c r="B604" t="s">
        <v>132</v>
      </c>
      <c r="C604">
        <v>37220000</v>
      </c>
      <c r="D604" t="s">
        <v>215</v>
      </c>
      <c r="E604">
        <v>2021</v>
      </c>
      <c r="F604">
        <v>21441</v>
      </c>
      <c r="G604">
        <v>141</v>
      </c>
      <c r="H604">
        <v>3334308</v>
      </c>
      <c r="I604">
        <v>25619</v>
      </c>
      <c r="J604">
        <v>1850681</v>
      </c>
      <c r="K604">
        <v>1910871</v>
      </c>
      <c r="L604">
        <v>1.8</v>
      </c>
      <c r="M604">
        <v>98.81</v>
      </c>
      <c r="N604">
        <v>0.59</v>
      </c>
      <c r="O604">
        <v>60.45</v>
      </c>
      <c r="P604">
        <v>26.26</v>
      </c>
    </row>
    <row r="605" spans="1:16" x14ac:dyDescent="0.25">
      <c r="A605" t="s">
        <v>176</v>
      </c>
      <c r="B605" t="s">
        <v>132</v>
      </c>
      <c r="C605">
        <v>37220000</v>
      </c>
      <c r="D605" t="s">
        <v>216</v>
      </c>
      <c r="E605">
        <v>2021</v>
      </c>
      <c r="F605">
        <v>13103</v>
      </c>
      <c r="G605">
        <v>71</v>
      </c>
      <c r="H605">
        <v>2627431</v>
      </c>
      <c r="I605">
        <v>16237</v>
      </c>
      <c r="J605">
        <v>2024639</v>
      </c>
      <c r="K605">
        <v>1141441</v>
      </c>
      <c r="L605">
        <v>1.8</v>
      </c>
      <c r="M605">
        <v>98.81</v>
      </c>
      <c r="N605">
        <v>0.59</v>
      </c>
      <c r="O605">
        <v>60.45</v>
      </c>
      <c r="P605">
        <v>26.26</v>
      </c>
    </row>
    <row r="606" spans="1:16" x14ac:dyDescent="0.25">
      <c r="A606" t="s">
        <v>176</v>
      </c>
      <c r="B606" t="s">
        <v>132</v>
      </c>
      <c r="C606">
        <v>37220000</v>
      </c>
      <c r="D606" t="s">
        <v>217</v>
      </c>
      <c r="E606">
        <v>2021</v>
      </c>
      <c r="F606">
        <v>7909</v>
      </c>
      <c r="G606">
        <v>45</v>
      </c>
      <c r="H606">
        <v>1745889</v>
      </c>
      <c r="I606">
        <v>9096</v>
      </c>
      <c r="J606">
        <v>5280693</v>
      </c>
      <c r="K606">
        <v>2418607</v>
      </c>
      <c r="L606">
        <v>1.8</v>
      </c>
      <c r="M606">
        <v>98.81</v>
      </c>
      <c r="N606">
        <v>0.59</v>
      </c>
      <c r="O606">
        <v>60.45</v>
      </c>
      <c r="P606">
        <v>26.26</v>
      </c>
    </row>
    <row r="607" spans="1:16" x14ac:dyDescent="0.25">
      <c r="A607" t="s">
        <v>176</v>
      </c>
      <c r="B607" t="s">
        <v>132</v>
      </c>
      <c r="C607">
        <v>37220000</v>
      </c>
      <c r="D607" t="s">
        <v>218</v>
      </c>
      <c r="E607">
        <v>2021</v>
      </c>
      <c r="F607">
        <v>5500</v>
      </c>
      <c r="G607">
        <v>38</v>
      </c>
      <c r="H607">
        <v>1190296</v>
      </c>
      <c r="I607">
        <v>6085</v>
      </c>
      <c r="J607">
        <v>3848776</v>
      </c>
      <c r="K607">
        <v>2723769</v>
      </c>
      <c r="L607">
        <v>1.8</v>
      </c>
      <c r="M607">
        <v>98.81</v>
      </c>
      <c r="N607">
        <v>0.59</v>
      </c>
      <c r="O607">
        <v>60.45</v>
      </c>
      <c r="P607">
        <v>26.26</v>
      </c>
    </row>
    <row r="608" spans="1:16" x14ac:dyDescent="0.25">
      <c r="A608" t="s">
        <v>177</v>
      </c>
      <c r="B608" t="s">
        <v>133</v>
      </c>
      <c r="C608">
        <v>75695000</v>
      </c>
      <c r="D608" t="s">
        <v>211</v>
      </c>
      <c r="E608">
        <v>2020</v>
      </c>
      <c r="F608">
        <v>124</v>
      </c>
      <c r="G608">
        <v>1</v>
      </c>
      <c r="H608">
        <v>0</v>
      </c>
      <c r="I608">
        <v>6</v>
      </c>
      <c r="J608">
        <v>0</v>
      </c>
      <c r="K608">
        <v>0</v>
      </c>
      <c r="L608">
        <v>3.57</v>
      </c>
      <c r="M608">
        <v>98.24</v>
      </c>
      <c r="N608">
        <v>1.34</v>
      </c>
      <c r="O608">
        <v>54.53</v>
      </c>
      <c r="P608">
        <v>23.28</v>
      </c>
    </row>
    <row r="609" spans="1:16" x14ac:dyDescent="0.25">
      <c r="A609" t="s">
        <v>177</v>
      </c>
      <c r="B609" t="s">
        <v>133</v>
      </c>
      <c r="C609">
        <v>75695000</v>
      </c>
      <c r="D609" t="s">
        <v>212</v>
      </c>
      <c r="E609">
        <v>2020</v>
      </c>
      <c r="F609">
        <v>2199</v>
      </c>
      <c r="G609">
        <v>26</v>
      </c>
      <c r="H609">
        <v>119748</v>
      </c>
      <c r="I609">
        <v>1252</v>
      </c>
      <c r="J609">
        <v>0</v>
      </c>
      <c r="K609">
        <v>0</v>
      </c>
      <c r="L609">
        <v>3.57</v>
      </c>
      <c r="M609">
        <v>98.24</v>
      </c>
      <c r="N609">
        <v>1.34</v>
      </c>
      <c r="O609">
        <v>54.53</v>
      </c>
      <c r="P609">
        <v>23.28</v>
      </c>
    </row>
    <row r="610" spans="1:16" x14ac:dyDescent="0.25">
      <c r="A610" t="s">
        <v>177</v>
      </c>
      <c r="B610" t="s">
        <v>133</v>
      </c>
      <c r="C610">
        <v>75695000</v>
      </c>
      <c r="D610" t="s">
        <v>213</v>
      </c>
      <c r="E610">
        <v>2020</v>
      </c>
      <c r="F610">
        <v>20010</v>
      </c>
      <c r="G610">
        <v>149</v>
      </c>
      <c r="H610">
        <v>372214</v>
      </c>
      <c r="I610">
        <v>11499</v>
      </c>
      <c r="J610">
        <v>0</v>
      </c>
      <c r="K610">
        <v>0</v>
      </c>
      <c r="L610">
        <v>3.57</v>
      </c>
      <c r="M610">
        <v>98.24</v>
      </c>
      <c r="N610">
        <v>1.34</v>
      </c>
      <c r="O610">
        <v>54.53</v>
      </c>
      <c r="P610">
        <v>23.28</v>
      </c>
    </row>
    <row r="611" spans="1:16" x14ac:dyDescent="0.25">
      <c r="A611" t="s">
        <v>177</v>
      </c>
      <c r="B611" t="s">
        <v>133</v>
      </c>
      <c r="C611">
        <v>75695000</v>
      </c>
      <c r="D611" t="s">
        <v>214</v>
      </c>
      <c r="E611">
        <v>2020</v>
      </c>
      <c r="F611">
        <v>67834</v>
      </c>
      <c r="G611">
        <v>1025</v>
      </c>
      <c r="H611">
        <v>678721</v>
      </c>
      <c r="I611">
        <v>37317</v>
      </c>
      <c r="J611">
        <v>0</v>
      </c>
      <c r="K611">
        <v>0</v>
      </c>
      <c r="L611">
        <v>3.57</v>
      </c>
      <c r="M611">
        <v>98.24</v>
      </c>
      <c r="N611">
        <v>1.34</v>
      </c>
      <c r="O611">
        <v>54.53</v>
      </c>
      <c r="P611">
        <v>23.28</v>
      </c>
    </row>
    <row r="612" spans="1:16" x14ac:dyDescent="0.25">
      <c r="A612" t="s">
        <v>177</v>
      </c>
      <c r="B612" t="s">
        <v>133</v>
      </c>
      <c r="C612">
        <v>75695000</v>
      </c>
      <c r="D612" t="s">
        <v>215</v>
      </c>
      <c r="E612">
        <v>2020</v>
      </c>
      <c r="F612">
        <v>155692</v>
      </c>
      <c r="G612">
        <v>2734</v>
      </c>
      <c r="H612">
        <v>1487455</v>
      </c>
      <c r="I612">
        <v>133882</v>
      </c>
      <c r="J612">
        <v>0</v>
      </c>
      <c r="K612">
        <v>0</v>
      </c>
      <c r="L612">
        <v>3.57</v>
      </c>
      <c r="M612">
        <v>98.24</v>
      </c>
      <c r="N612">
        <v>1.34</v>
      </c>
      <c r="O612">
        <v>54.53</v>
      </c>
      <c r="P612">
        <v>23.28</v>
      </c>
    </row>
    <row r="613" spans="1:16" x14ac:dyDescent="0.25">
      <c r="A613" t="s">
        <v>177</v>
      </c>
      <c r="B613" t="s">
        <v>133</v>
      </c>
      <c r="C613">
        <v>75695000</v>
      </c>
      <c r="D613" t="s">
        <v>216</v>
      </c>
      <c r="E613">
        <v>2020</v>
      </c>
      <c r="F613">
        <v>182182</v>
      </c>
      <c r="G613">
        <v>3387</v>
      </c>
      <c r="H613">
        <v>2155009</v>
      </c>
      <c r="I613">
        <v>184185</v>
      </c>
      <c r="J613">
        <v>0</v>
      </c>
      <c r="K613">
        <v>0</v>
      </c>
      <c r="L613">
        <v>3.57</v>
      </c>
      <c r="M613">
        <v>98.24</v>
      </c>
      <c r="N613">
        <v>1.34</v>
      </c>
      <c r="O613">
        <v>54.53</v>
      </c>
      <c r="P613">
        <v>23.28</v>
      </c>
    </row>
    <row r="614" spans="1:16" x14ac:dyDescent="0.25">
      <c r="A614" t="s">
        <v>177</v>
      </c>
      <c r="B614" t="s">
        <v>133</v>
      </c>
      <c r="C614">
        <v>75695000</v>
      </c>
      <c r="D614" t="s">
        <v>217</v>
      </c>
      <c r="E614">
        <v>2020</v>
      </c>
      <c r="F614">
        <v>169561</v>
      </c>
      <c r="G614">
        <v>2198</v>
      </c>
      <c r="H614">
        <v>2540903</v>
      </c>
      <c r="I614">
        <v>173678</v>
      </c>
      <c r="J614">
        <v>0</v>
      </c>
      <c r="K614">
        <v>0</v>
      </c>
      <c r="L614">
        <v>3.57</v>
      </c>
      <c r="M614">
        <v>98.24</v>
      </c>
      <c r="N614">
        <v>1.34</v>
      </c>
      <c r="O614">
        <v>54.53</v>
      </c>
      <c r="P614">
        <v>23.28</v>
      </c>
    </row>
    <row r="615" spans="1:16" x14ac:dyDescent="0.25">
      <c r="A615" t="s">
        <v>177</v>
      </c>
      <c r="B615" t="s">
        <v>133</v>
      </c>
      <c r="C615">
        <v>75695000</v>
      </c>
      <c r="D615" t="s">
        <v>218</v>
      </c>
      <c r="E615">
        <v>2020</v>
      </c>
      <c r="F615">
        <v>126920</v>
      </c>
      <c r="G615">
        <v>1602</v>
      </c>
      <c r="H615">
        <v>2602160</v>
      </c>
      <c r="I615">
        <v>149417</v>
      </c>
      <c r="J615">
        <v>0</v>
      </c>
      <c r="K615">
        <v>0</v>
      </c>
      <c r="L615">
        <v>3.57</v>
      </c>
      <c r="M615">
        <v>98.24</v>
      </c>
      <c r="N615">
        <v>1.34</v>
      </c>
      <c r="O615">
        <v>54.53</v>
      </c>
      <c r="P615">
        <v>23.28</v>
      </c>
    </row>
    <row r="616" spans="1:16" x14ac:dyDescent="0.25">
      <c r="A616" t="s">
        <v>177</v>
      </c>
      <c r="B616" t="s">
        <v>133</v>
      </c>
      <c r="C616">
        <v>75695000</v>
      </c>
      <c r="D616" t="s">
        <v>219</v>
      </c>
      <c r="E616">
        <v>2020</v>
      </c>
      <c r="F616">
        <v>57393</v>
      </c>
      <c r="G616">
        <v>590</v>
      </c>
      <c r="H616">
        <v>2103791</v>
      </c>
      <c r="I616">
        <v>67970</v>
      </c>
      <c r="J616">
        <v>0</v>
      </c>
      <c r="K616">
        <v>0</v>
      </c>
      <c r="L616">
        <v>3.57</v>
      </c>
      <c r="M616">
        <v>98.24</v>
      </c>
      <c r="N616">
        <v>1.34</v>
      </c>
      <c r="O616">
        <v>54.53</v>
      </c>
      <c r="P616">
        <v>23.28</v>
      </c>
    </row>
    <row r="617" spans="1:16" x14ac:dyDescent="0.25">
      <c r="A617" t="s">
        <v>177</v>
      </c>
      <c r="B617" t="s">
        <v>133</v>
      </c>
      <c r="C617">
        <v>75695000</v>
      </c>
      <c r="D617" t="s">
        <v>220</v>
      </c>
      <c r="E617">
        <v>2020</v>
      </c>
      <c r="F617">
        <v>36099</v>
      </c>
      <c r="G617">
        <v>410</v>
      </c>
      <c r="H617">
        <v>2131493</v>
      </c>
      <c r="I617">
        <v>38185</v>
      </c>
      <c r="J617">
        <v>0</v>
      </c>
      <c r="K617">
        <v>0</v>
      </c>
      <c r="L617">
        <v>3.57</v>
      </c>
      <c r="M617">
        <v>98.24</v>
      </c>
      <c r="N617">
        <v>1.34</v>
      </c>
      <c r="O617">
        <v>54.53</v>
      </c>
      <c r="P617">
        <v>23.28</v>
      </c>
    </row>
    <row r="618" spans="1:16" x14ac:dyDescent="0.25">
      <c r="A618" t="s">
        <v>177</v>
      </c>
      <c r="B618" t="s">
        <v>133</v>
      </c>
      <c r="C618">
        <v>75695000</v>
      </c>
      <c r="D618" t="s">
        <v>221</v>
      </c>
      <c r="E618">
        <v>2021</v>
      </c>
      <c r="F618">
        <v>20326</v>
      </c>
      <c r="G618">
        <v>234</v>
      </c>
      <c r="H618">
        <v>1828468</v>
      </c>
      <c r="I618">
        <v>24039</v>
      </c>
      <c r="J618">
        <v>105821</v>
      </c>
      <c r="K618">
        <v>0</v>
      </c>
      <c r="L618">
        <v>3.57</v>
      </c>
      <c r="M618">
        <v>98.24</v>
      </c>
      <c r="N618">
        <v>1.34</v>
      </c>
      <c r="O618">
        <v>54.53</v>
      </c>
      <c r="P618">
        <v>23.28</v>
      </c>
    </row>
    <row r="619" spans="1:16" x14ac:dyDescent="0.25">
      <c r="A619" t="s">
        <v>177</v>
      </c>
      <c r="B619" t="s">
        <v>133</v>
      </c>
      <c r="C619">
        <v>75695000</v>
      </c>
      <c r="D619" t="s">
        <v>222</v>
      </c>
      <c r="E619">
        <v>2021</v>
      </c>
      <c r="F619">
        <v>13202</v>
      </c>
      <c r="G619">
        <v>140</v>
      </c>
      <c r="H619">
        <v>1459610</v>
      </c>
      <c r="I619">
        <v>13594</v>
      </c>
      <c r="J619">
        <v>283075</v>
      </c>
      <c r="K619">
        <v>56432</v>
      </c>
      <c r="L619">
        <v>3.57</v>
      </c>
      <c r="M619">
        <v>98.24</v>
      </c>
      <c r="N619">
        <v>1.34</v>
      </c>
      <c r="O619">
        <v>54.53</v>
      </c>
      <c r="P619">
        <v>23.28</v>
      </c>
    </row>
    <row r="620" spans="1:16" x14ac:dyDescent="0.25">
      <c r="A620" t="s">
        <v>177</v>
      </c>
      <c r="B620" t="s">
        <v>133</v>
      </c>
      <c r="C620">
        <v>75695000</v>
      </c>
      <c r="D620" t="s">
        <v>211</v>
      </c>
      <c r="E620">
        <v>2021</v>
      </c>
      <c r="F620">
        <v>35131</v>
      </c>
      <c r="G620">
        <v>223</v>
      </c>
      <c r="H620">
        <v>2115796</v>
      </c>
      <c r="I620">
        <v>23051</v>
      </c>
      <c r="J620">
        <v>2368939</v>
      </c>
      <c r="K620">
        <v>217364</v>
      </c>
      <c r="L620">
        <v>3.57</v>
      </c>
      <c r="M620">
        <v>98.24</v>
      </c>
      <c r="N620">
        <v>1.34</v>
      </c>
      <c r="O620">
        <v>54.53</v>
      </c>
      <c r="P620">
        <v>23.28</v>
      </c>
    </row>
    <row r="621" spans="1:16" x14ac:dyDescent="0.25">
      <c r="A621" t="s">
        <v>177</v>
      </c>
      <c r="B621" t="s">
        <v>133</v>
      </c>
      <c r="C621">
        <v>75695000</v>
      </c>
      <c r="D621" t="s">
        <v>212</v>
      </c>
      <c r="E621">
        <v>2021</v>
      </c>
      <c r="F621">
        <v>280083</v>
      </c>
      <c r="G621">
        <v>1327</v>
      </c>
      <c r="H621">
        <v>3067039</v>
      </c>
      <c r="I621">
        <v>179507</v>
      </c>
      <c r="J621">
        <v>1877612</v>
      </c>
      <c r="K621">
        <v>1038557</v>
      </c>
      <c r="L621">
        <v>3.57</v>
      </c>
      <c r="M621">
        <v>98.24</v>
      </c>
      <c r="N621">
        <v>1.34</v>
      </c>
      <c r="O621">
        <v>54.53</v>
      </c>
      <c r="P621">
        <v>23.28</v>
      </c>
    </row>
    <row r="622" spans="1:16" x14ac:dyDescent="0.25">
      <c r="A622" t="s">
        <v>177</v>
      </c>
      <c r="B622" t="s">
        <v>133</v>
      </c>
      <c r="C622">
        <v>75695000</v>
      </c>
      <c r="D622" t="s">
        <v>213</v>
      </c>
      <c r="E622">
        <v>2021</v>
      </c>
      <c r="F622">
        <v>929760</v>
      </c>
      <c r="G622">
        <v>10186</v>
      </c>
      <c r="H622">
        <v>5012708</v>
      </c>
      <c r="I622">
        <v>732921</v>
      </c>
      <c r="J622">
        <v>2426123</v>
      </c>
      <c r="K622">
        <v>720332</v>
      </c>
      <c r="L622">
        <v>3.57</v>
      </c>
      <c r="M622">
        <v>98.24</v>
      </c>
      <c r="N622">
        <v>1.34</v>
      </c>
      <c r="O622">
        <v>54.53</v>
      </c>
      <c r="P622">
        <v>23.28</v>
      </c>
    </row>
    <row r="623" spans="1:16" x14ac:dyDescent="0.25">
      <c r="A623" t="s">
        <v>177</v>
      </c>
      <c r="B623" t="s">
        <v>133</v>
      </c>
      <c r="C623">
        <v>75695000</v>
      </c>
      <c r="D623" t="s">
        <v>214</v>
      </c>
      <c r="E623">
        <v>2021</v>
      </c>
      <c r="F623">
        <v>383180</v>
      </c>
      <c r="G623">
        <v>8387</v>
      </c>
      <c r="H623">
        <v>5163135</v>
      </c>
      <c r="I623">
        <v>638383</v>
      </c>
      <c r="J623">
        <v>6011879</v>
      </c>
      <c r="K623">
        <v>536639</v>
      </c>
      <c r="L623">
        <v>3.57</v>
      </c>
      <c r="M623">
        <v>98.24</v>
      </c>
      <c r="N623">
        <v>1.34</v>
      </c>
      <c r="O623">
        <v>54.53</v>
      </c>
      <c r="P623">
        <v>23.28</v>
      </c>
    </row>
    <row r="624" spans="1:16" x14ac:dyDescent="0.25">
      <c r="A624" t="s">
        <v>177</v>
      </c>
      <c r="B624" t="s">
        <v>133</v>
      </c>
      <c r="C624">
        <v>75695000</v>
      </c>
      <c r="D624" t="s">
        <v>215</v>
      </c>
      <c r="E624">
        <v>2021</v>
      </c>
      <c r="F624">
        <v>79901</v>
      </c>
      <c r="G624">
        <v>1457</v>
      </c>
      <c r="H624">
        <v>4607898</v>
      </c>
      <c r="I624">
        <v>95919</v>
      </c>
      <c r="J624">
        <v>5891973</v>
      </c>
      <c r="K624">
        <v>1641872</v>
      </c>
      <c r="L624">
        <v>3.57</v>
      </c>
      <c r="M624">
        <v>98.24</v>
      </c>
      <c r="N624">
        <v>1.34</v>
      </c>
      <c r="O624">
        <v>54.53</v>
      </c>
      <c r="P624">
        <v>23.28</v>
      </c>
    </row>
    <row r="625" spans="1:16" x14ac:dyDescent="0.25">
      <c r="A625" t="s">
        <v>177</v>
      </c>
      <c r="B625" t="s">
        <v>133</v>
      </c>
      <c r="C625">
        <v>75695000</v>
      </c>
      <c r="D625" t="s">
        <v>216</v>
      </c>
      <c r="E625">
        <v>2021</v>
      </c>
      <c r="F625">
        <v>55275</v>
      </c>
      <c r="G625">
        <v>845</v>
      </c>
      <c r="H625">
        <v>4871775</v>
      </c>
      <c r="I625">
        <v>58296</v>
      </c>
      <c r="J625">
        <v>7165673</v>
      </c>
      <c r="K625">
        <v>2304820</v>
      </c>
      <c r="L625">
        <v>3.57</v>
      </c>
      <c r="M625">
        <v>98.24</v>
      </c>
      <c r="N625">
        <v>1.34</v>
      </c>
      <c r="O625">
        <v>54.53</v>
      </c>
      <c r="P625">
        <v>23.28</v>
      </c>
    </row>
    <row r="626" spans="1:16" x14ac:dyDescent="0.25">
      <c r="A626" t="s">
        <v>177</v>
      </c>
      <c r="B626" t="s">
        <v>133</v>
      </c>
      <c r="C626">
        <v>75695000</v>
      </c>
      <c r="D626" t="s">
        <v>217</v>
      </c>
      <c r="E626">
        <v>2021</v>
      </c>
      <c r="F626">
        <v>48917</v>
      </c>
      <c r="G626">
        <v>657</v>
      </c>
      <c r="H626">
        <v>4675919</v>
      </c>
      <c r="I626">
        <v>47960</v>
      </c>
      <c r="J626">
        <v>9880737</v>
      </c>
      <c r="K626">
        <v>4679262</v>
      </c>
      <c r="L626">
        <v>3.57</v>
      </c>
      <c r="M626">
        <v>98.24</v>
      </c>
      <c r="N626">
        <v>1.34</v>
      </c>
      <c r="O626">
        <v>54.53</v>
      </c>
      <c r="P626">
        <v>23.28</v>
      </c>
    </row>
    <row r="627" spans="1:16" x14ac:dyDescent="0.25">
      <c r="A627" t="s">
        <v>177</v>
      </c>
      <c r="B627" t="s">
        <v>133</v>
      </c>
      <c r="C627">
        <v>75695000</v>
      </c>
      <c r="D627" t="s">
        <v>218</v>
      </c>
      <c r="E627">
        <v>2021</v>
      </c>
      <c r="F627">
        <v>38834</v>
      </c>
      <c r="G627">
        <v>538</v>
      </c>
      <c r="H627">
        <v>4165400</v>
      </c>
      <c r="I627">
        <v>43954</v>
      </c>
      <c r="J627">
        <v>5267600</v>
      </c>
      <c r="K627">
        <v>6423863</v>
      </c>
      <c r="L627">
        <v>3.57</v>
      </c>
      <c r="M627">
        <v>98.24</v>
      </c>
      <c r="N627">
        <v>1.34</v>
      </c>
      <c r="O627">
        <v>54.53</v>
      </c>
      <c r="P627">
        <v>23.28</v>
      </c>
    </row>
    <row r="628" spans="1:16" x14ac:dyDescent="0.25">
      <c r="A628" t="s">
        <v>178</v>
      </c>
      <c r="B628" t="s">
        <v>134</v>
      </c>
      <c r="C628">
        <v>3992000</v>
      </c>
      <c r="D628" t="s">
        <v>212</v>
      </c>
      <c r="E628">
        <v>2020</v>
      </c>
      <c r="F628">
        <v>3</v>
      </c>
      <c r="G628">
        <v>0</v>
      </c>
      <c r="H628">
        <v>3215</v>
      </c>
      <c r="I628">
        <v>2</v>
      </c>
      <c r="J628">
        <v>0</v>
      </c>
      <c r="K628">
        <v>0</v>
      </c>
      <c r="L628">
        <v>2.12</v>
      </c>
      <c r="M628">
        <v>98.81</v>
      </c>
      <c r="N628">
        <v>0.96</v>
      </c>
      <c r="O628">
        <v>62.84</v>
      </c>
      <c r="P628">
        <v>40.61</v>
      </c>
    </row>
    <row r="629" spans="1:16" x14ac:dyDescent="0.25">
      <c r="A629" t="s">
        <v>178</v>
      </c>
      <c r="B629" t="s">
        <v>134</v>
      </c>
      <c r="C629">
        <v>3992000</v>
      </c>
      <c r="D629" t="s">
        <v>213</v>
      </c>
      <c r="E629">
        <v>2020</v>
      </c>
      <c r="F629">
        <v>313</v>
      </c>
      <c r="G629">
        <v>0</v>
      </c>
      <c r="H629">
        <v>24260</v>
      </c>
      <c r="I629">
        <v>171</v>
      </c>
      <c r="J629">
        <v>0</v>
      </c>
      <c r="K629">
        <v>0</v>
      </c>
      <c r="L629">
        <v>2.12</v>
      </c>
      <c r="M629">
        <v>98.81</v>
      </c>
      <c r="N629">
        <v>0.96</v>
      </c>
      <c r="O629">
        <v>62.84</v>
      </c>
      <c r="P629">
        <v>40.61</v>
      </c>
    </row>
    <row r="630" spans="1:16" x14ac:dyDescent="0.25">
      <c r="A630" t="s">
        <v>178</v>
      </c>
      <c r="B630" t="s">
        <v>134</v>
      </c>
      <c r="C630">
        <v>3992000</v>
      </c>
      <c r="D630" t="s">
        <v>214</v>
      </c>
      <c r="E630">
        <v>2020</v>
      </c>
      <c r="F630">
        <v>1077</v>
      </c>
      <c r="G630">
        <v>1</v>
      </c>
      <c r="H630">
        <v>37003</v>
      </c>
      <c r="I630">
        <v>919</v>
      </c>
      <c r="J630">
        <v>0</v>
      </c>
      <c r="K630">
        <v>0</v>
      </c>
      <c r="L630">
        <v>2.12</v>
      </c>
      <c r="M630">
        <v>98.81</v>
      </c>
      <c r="N630">
        <v>0.96</v>
      </c>
      <c r="O630">
        <v>62.84</v>
      </c>
      <c r="P630">
        <v>40.61</v>
      </c>
    </row>
    <row r="631" spans="1:16" x14ac:dyDescent="0.25">
      <c r="A631" t="s">
        <v>178</v>
      </c>
      <c r="B631" t="s">
        <v>134</v>
      </c>
      <c r="C631">
        <v>3992000</v>
      </c>
      <c r="D631" t="s">
        <v>215</v>
      </c>
      <c r="E631">
        <v>2020</v>
      </c>
      <c r="F631">
        <v>3603</v>
      </c>
      <c r="G631">
        <v>20</v>
      </c>
      <c r="H631">
        <v>106356</v>
      </c>
      <c r="I631">
        <v>2235</v>
      </c>
      <c r="J631">
        <v>0</v>
      </c>
      <c r="K631">
        <v>0</v>
      </c>
      <c r="L631">
        <v>2.12</v>
      </c>
      <c r="M631">
        <v>98.81</v>
      </c>
      <c r="N631">
        <v>0.96</v>
      </c>
      <c r="O631">
        <v>62.84</v>
      </c>
      <c r="P631">
        <v>40.61</v>
      </c>
    </row>
    <row r="632" spans="1:16" x14ac:dyDescent="0.25">
      <c r="A632" t="s">
        <v>178</v>
      </c>
      <c r="B632" t="s">
        <v>134</v>
      </c>
      <c r="C632">
        <v>3992000</v>
      </c>
      <c r="D632" t="s">
        <v>216</v>
      </c>
      <c r="E632">
        <v>2020</v>
      </c>
      <c r="F632">
        <v>6648</v>
      </c>
      <c r="G632">
        <v>82</v>
      </c>
      <c r="H632">
        <v>100336</v>
      </c>
      <c r="I632">
        <v>4106</v>
      </c>
      <c r="J632">
        <v>0</v>
      </c>
      <c r="K632">
        <v>0</v>
      </c>
      <c r="L632">
        <v>2.12</v>
      </c>
      <c r="M632">
        <v>98.81</v>
      </c>
      <c r="N632">
        <v>0.96</v>
      </c>
      <c r="O632">
        <v>62.84</v>
      </c>
      <c r="P632">
        <v>40.61</v>
      </c>
    </row>
    <row r="633" spans="1:16" x14ac:dyDescent="0.25">
      <c r="A633" t="s">
        <v>178</v>
      </c>
      <c r="B633" t="s">
        <v>134</v>
      </c>
      <c r="C633">
        <v>3992000</v>
      </c>
      <c r="D633" t="s">
        <v>217</v>
      </c>
      <c r="E633">
        <v>2020</v>
      </c>
      <c r="F633">
        <v>14087</v>
      </c>
      <c r="G633">
        <v>171</v>
      </c>
      <c r="H633">
        <v>117502</v>
      </c>
      <c r="I633">
        <v>12236</v>
      </c>
      <c r="J633">
        <v>0</v>
      </c>
      <c r="K633">
        <v>0</v>
      </c>
      <c r="L633">
        <v>2.12</v>
      </c>
      <c r="M633">
        <v>98.81</v>
      </c>
      <c r="N633">
        <v>0.96</v>
      </c>
      <c r="O633">
        <v>62.84</v>
      </c>
      <c r="P633">
        <v>40.61</v>
      </c>
    </row>
    <row r="634" spans="1:16" x14ac:dyDescent="0.25">
      <c r="A634" t="s">
        <v>178</v>
      </c>
      <c r="B634" t="s">
        <v>134</v>
      </c>
      <c r="C634">
        <v>3992000</v>
      </c>
      <c r="D634" t="s">
        <v>218</v>
      </c>
      <c r="E634">
        <v>2020</v>
      </c>
      <c r="F634">
        <v>4983</v>
      </c>
      <c r="G634">
        <v>69</v>
      </c>
      <c r="H634">
        <v>69708</v>
      </c>
      <c r="I634">
        <v>9186</v>
      </c>
      <c r="J634">
        <v>0</v>
      </c>
      <c r="K634">
        <v>0</v>
      </c>
      <c r="L634">
        <v>2.12</v>
      </c>
      <c r="M634">
        <v>98.81</v>
      </c>
      <c r="N634">
        <v>0.96</v>
      </c>
      <c r="O634">
        <v>62.84</v>
      </c>
      <c r="P634">
        <v>40.61</v>
      </c>
    </row>
    <row r="635" spans="1:16" x14ac:dyDescent="0.25">
      <c r="A635" t="s">
        <v>178</v>
      </c>
      <c r="B635" t="s">
        <v>134</v>
      </c>
      <c r="C635">
        <v>3992000</v>
      </c>
      <c r="D635" t="s">
        <v>219</v>
      </c>
      <c r="E635">
        <v>2020</v>
      </c>
      <c r="F635">
        <v>1978</v>
      </c>
      <c r="G635">
        <v>24</v>
      </c>
      <c r="H635">
        <v>68027</v>
      </c>
      <c r="I635">
        <v>2852</v>
      </c>
      <c r="J635">
        <v>0</v>
      </c>
      <c r="K635">
        <v>0</v>
      </c>
      <c r="L635">
        <v>2.12</v>
      </c>
      <c r="M635">
        <v>98.81</v>
      </c>
      <c r="N635">
        <v>0.96</v>
      </c>
      <c r="O635">
        <v>62.84</v>
      </c>
      <c r="P635">
        <v>40.61</v>
      </c>
    </row>
    <row r="636" spans="1:16" x14ac:dyDescent="0.25">
      <c r="A636" t="s">
        <v>178</v>
      </c>
      <c r="B636" t="s">
        <v>134</v>
      </c>
      <c r="C636">
        <v>3992000</v>
      </c>
      <c r="D636" t="s">
        <v>220</v>
      </c>
      <c r="E636">
        <v>2020</v>
      </c>
      <c r="F636">
        <v>569</v>
      </c>
      <c r="G636">
        <v>15</v>
      </c>
      <c r="H636">
        <v>52316</v>
      </c>
      <c r="I636">
        <v>1021</v>
      </c>
      <c r="J636">
        <v>0</v>
      </c>
      <c r="K636">
        <v>0</v>
      </c>
      <c r="L636">
        <v>2.12</v>
      </c>
      <c r="M636">
        <v>98.81</v>
      </c>
      <c r="N636">
        <v>0.96</v>
      </c>
      <c r="O636">
        <v>62.84</v>
      </c>
      <c r="P636">
        <v>40.61</v>
      </c>
    </row>
    <row r="637" spans="1:16" x14ac:dyDescent="0.25">
      <c r="A637" t="s">
        <v>178</v>
      </c>
      <c r="B637" t="s">
        <v>134</v>
      </c>
      <c r="C637">
        <v>3992000</v>
      </c>
      <c r="D637" t="s">
        <v>221</v>
      </c>
      <c r="E637">
        <v>2021</v>
      </c>
      <c r="F637">
        <v>86</v>
      </c>
      <c r="G637">
        <v>6</v>
      </c>
      <c r="H637">
        <v>28255</v>
      </c>
      <c r="I637">
        <v>187</v>
      </c>
      <c r="J637">
        <v>29796</v>
      </c>
      <c r="K637">
        <v>0</v>
      </c>
      <c r="L637">
        <v>2.12</v>
      </c>
      <c r="M637">
        <v>98.81</v>
      </c>
      <c r="N637">
        <v>0.96</v>
      </c>
      <c r="O637">
        <v>62.84</v>
      </c>
      <c r="P637">
        <v>40.61</v>
      </c>
    </row>
    <row r="638" spans="1:16" x14ac:dyDescent="0.25">
      <c r="A638" t="s">
        <v>178</v>
      </c>
      <c r="B638" t="s">
        <v>134</v>
      </c>
      <c r="C638">
        <v>3992000</v>
      </c>
      <c r="D638" t="s">
        <v>222</v>
      </c>
      <c r="E638">
        <v>2021</v>
      </c>
      <c r="F638">
        <v>57</v>
      </c>
      <c r="G638">
        <v>0</v>
      </c>
      <c r="H638">
        <v>13438</v>
      </c>
      <c r="I638">
        <v>46</v>
      </c>
      <c r="J638">
        <v>59653</v>
      </c>
      <c r="K638">
        <v>21529</v>
      </c>
      <c r="L638">
        <v>2.12</v>
      </c>
      <c r="M638">
        <v>98.81</v>
      </c>
      <c r="N638">
        <v>0.96</v>
      </c>
      <c r="O638">
        <v>62.84</v>
      </c>
      <c r="P638">
        <v>40.61</v>
      </c>
    </row>
    <row r="639" spans="1:16" x14ac:dyDescent="0.25">
      <c r="A639" t="s">
        <v>178</v>
      </c>
      <c r="B639" t="s">
        <v>134</v>
      </c>
      <c r="C639">
        <v>3992000</v>
      </c>
      <c r="D639" t="s">
        <v>211</v>
      </c>
      <c r="E639">
        <v>2021</v>
      </c>
      <c r="F639">
        <v>86</v>
      </c>
      <c r="G639">
        <v>1</v>
      </c>
      <c r="H639">
        <v>19198</v>
      </c>
      <c r="I639">
        <v>68</v>
      </c>
      <c r="J639">
        <v>530717</v>
      </c>
      <c r="K639">
        <v>55651</v>
      </c>
      <c r="L639">
        <v>2.12</v>
      </c>
      <c r="M639">
        <v>98.81</v>
      </c>
      <c r="N639">
        <v>0.96</v>
      </c>
      <c r="O639">
        <v>62.84</v>
      </c>
      <c r="P639">
        <v>40.61</v>
      </c>
    </row>
    <row r="640" spans="1:16" x14ac:dyDescent="0.25">
      <c r="A640" t="s">
        <v>178</v>
      </c>
      <c r="B640" t="s">
        <v>134</v>
      </c>
      <c r="C640">
        <v>3992000</v>
      </c>
      <c r="D640" t="s">
        <v>212</v>
      </c>
      <c r="E640">
        <v>2021</v>
      </c>
      <c r="F640">
        <v>1676</v>
      </c>
      <c r="G640">
        <v>4</v>
      </c>
      <c r="H640">
        <v>65665</v>
      </c>
      <c r="I640">
        <v>526</v>
      </c>
      <c r="J640">
        <v>278766</v>
      </c>
      <c r="K640">
        <v>261626</v>
      </c>
      <c r="L640">
        <v>2.12</v>
      </c>
      <c r="M640">
        <v>98.81</v>
      </c>
      <c r="N640">
        <v>0.96</v>
      </c>
      <c r="O640">
        <v>62.84</v>
      </c>
      <c r="P640">
        <v>40.61</v>
      </c>
    </row>
    <row r="641" spans="1:16" x14ac:dyDescent="0.25">
      <c r="A641" t="s">
        <v>178</v>
      </c>
      <c r="B641" t="s">
        <v>134</v>
      </c>
      <c r="C641">
        <v>3992000</v>
      </c>
      <c r="D641" t="s">
        <v>213</v>
      </c>
      <c r="E641">
        <v>2021</v>
      </c>
      <c r="F641">
        <v>15964</v>
      </c>
      <c r="G641">
        <v>117</v>
      </c>
      <c r="H641">
        <v>242521</v>
      </c>
      <c r="I641">
        <v>10448</v>
      </c>
      <c r="J641">
        <v>204120</v>
      </c>
      <c r="K641">
        <v>168865</v>
      </c>
      <c r="L641">
        <v>2.12</v>
      </c>
      <c r="M641">
        <v>98.81</v>
      </c>
      <c r="N641">
        <v>0.96</v>
      </c>
      <c r="O641">
        <v>62.84</v>
      </c>
      <c r="P641">
        <v>40.61</v>
      </c>
    </row>
    <row r="642" spans="1:16" x14ac:dyDescent="0.25">
      <c r="A642" t="s">
        <v>178</v>
      </c>
      <c r="B642" t="s">
        <v>134</v>
      </c>
      <c r="C642">
        <v>3992000</v>
      </c>
      <c r="D642" t="s">
        <v>214</v>
      </c>
      <c r="E642">
        <v>2021</v>
      </c>
      <c r="F642">
        <v>14637</v>
      </c>
      <c r="G642">
        <v>164</v>
      </c>
      <c r="H642">
        <v>332693</v>
      </c>
      <c r="I642">
        <v>17447</v>
      </c>
      <c r="J642">
        <v>852879</v>
      </c>
      <c r="K642">
        <v>86749</v>
      </c>
      <c r="L642">
        <v>2.12</v>
      </c>
      <c r="M642">
        <v>98.81</v>
      </c>
      <c r="N642">
        <v>0.96</v>
      </c>
      <c r="O642">
        <v>62.84</v>
      </c>
      <c r="P642">
        <v>40.61</v>
      </c>
    </row>
    <row r="643" spans="1:16" x14ac:dyDescent="0.25">
      <c r="A643" t="s">
        <v>178</v>
      </c>
      <c r="B643" t="s">
        <v>134</v>
      </c>
      <c r="C643">
        <v>3992000</v>
      </c>
      <c r="D643" t="s">
        <v>215</v>
      </c>
      <c r="E643">
        <v>2021</v>
      </c>
      <c r="F643">
        <v>12591</v>
      </c>
      <c r="G643">
        <v>78</v>
      </c>
      <c r="H643">
        <v>278508</v>
      </c>
      <c r="I643">
        <v>12609</v>
      </c>
      <c r="J643">
        <v>419397</v>
      </c>
      <c r="K643">
        <v>190871</v>
      </c>
      <c r="L643">
        <v>2.12</v>
      </c>
      <c r="M643">
        <v>98.81</v>
      </c>
      <c r="N643">
        <v>0.96</v>
      </c>
      <c r="O643">
        <v>62.84</v>
      </c>
      <c r="P643">
        <v>40.61</v>
      </c>
    </row>
    <row r="644" spans="1:16" x14ac:dyDescent="0.25">
      <c r="A644" t="s">
        <v>178</v>
      </c>
      <c r="B644" t="s">
        <v>134</v>
      </c>
      <c r="C644">
        <v>3992000</v>
      </c>
      <c r="D644" t="s">
        <v>216</v>
      </c>
      <c r="E644">
        <v>2021</v>
      </c>
      <c r="F644">
        <v>4501</v>
      </c>
      <c r="G644">
        <v>45</v>
      </c>
      <c r="H644">
        <v>198889</v>
      </c>
      <c r="I644">
        <v>7010</v>
      </c>
      <c r="J644">
        <v>85301</v>
      </c>
      <c r="K644">
        <v>100360</v>
      </c>
      <c r="L644">
        <v>2.12</v>
      </c>
      <c r="M644">
        <v>98.81</v>
      </c>
      <c r="N644">
        <v>0.96</v>
      </c>
      <c r="O644">
        <v>62.84</v>
      </c>
      <c r="P644">
        <v>40.61</v>
      </c>
    </row>
    <row r="645" spans="1:16" x14ac:dyDescent="0.25">
      <c r="A645" t="s">
        <v>178</v>
      </c>
      <c r="B645" t="s">
        <v>134</v>
      </c>
      <c r="C645">
        <v>3992000</v>
      </c>
      <c r="D645" t="s">
        <v>217</v>
      </c>
      <c r="E645">
        <v>2021</v>
      </c>
      <c r="F645">
        <v>1265</v>
      </c>
      <c r="G645">
        <v>13</v>
      </c>
      <c r="H645">
        <v>145080</v>
      </c>
      <c r="I645">
        <v>1922</v>
      </c>
      <c r="J645">
        <v>34606</v>
      </c>
      <c r="K645">
        <v>502086</v>
      </c>
      <c r="L645">
        <v>2.12</v>
      </c>
      <c r="M645">
        <v>98.81</v>
      </c>
      <c r="N645">
        <v>0.96</v>
      </c>
      <c r="O645">
        <v>62.84</v>
      </c>
      <c r="P645">
        <v>40.61</v>
      </c>
    </row>
    <row r="646" spans="1:16" x14ac:dyDescent="0.25">
      <c r="A646" t="s">
        <v>178</v>
      </c>
      <c r="B646" t="s">
        <v>134</v>
      </c>
      <c r="C646">
        <v>3992000</v>
      </c>
      <c r="D646" t="s">
        <v>218</v>
      </c>
      <c r="E646">
        <v>2021</v>
      </c>
      <c r="F646">
        <v>344</v>
      </c>
      <c r="G646">
        <v>3</v>
      </c>
      <c r="H646">
        <v>80157</v>
      </c>
      <c r="I646">
        <v>475</v>
      </c>
      <c r="J646">
        <v>13242</v>
      </c>
      <c r="K646">
        <v>233592</v>
      </c>
      <c r="L646">
        <v>2.12</v>
      </c>
      <c r="M646">
        <v>98.81</v>
      </c>
      <c r="N646">
        <v>0.96</v>
      </c>
      <c r="O646">
        <v>62.84</v>
      </c>
      <c r="P646">
        <v>40.61</v>
      </c>
    </row>
    <row r="647" spans="1:16" x14ac:dyDescent="0.25">
      <c r="A647" t="s">
        <v>179</v>
      </c>
      <c r="B647" t="s">
        <v>135</v>
      </c>
      <c r="C647">
        <v>224979000</v>
      </c>
      <c r="D647" t="s">
        <v>211</v>
      </c>
      <c r="E647">
        <v>2020</v>
      </c>
      <c r="F647">
        <v>104</v>
      </c>
      <c r="G647">
        <v>0</v>
      </c>
      <c r="H647">
        <v>0</v>
      </c>
      <c r="I647">
        <v>17</v>
      </c>
      <c r="J647">
        <v>0</v>
      </c>
      <c r="K647">
        <v>0</v>
      </c>
      <c r="L647">
        <v>0.76</v>
      </c>
      <c r="M647">
        <v>98.65</v>
      </c>
      <c r="N647">
        <v>1.34</v>
      </c>
      <c r="O647">
        <v>43.64</v>
      </c>
      <c r="P647">
        <v>14.53</v>
      </c>
    </row>
    <row r="648" spans="1:16" x14ac:dyDescent="0.25">
      <c r="A648" t="s">
        <v>179</v>
      </c>
      <c r="B648" t="s">
        <v>135</v>
      </c>
      <c r="C648">
        <v>224979000</v>
      </c>
      <c r="D648" t="s">
        <v>212</v>
      </c>
      <c r="E648">
        <v>2020</v>
      </c>
      <c r="F648">
        <v>2107</v>
      </c>
      <c r="G648">
        <v>40</v>
      </c>
      <c r="H648">
        <v>78013</v>
      </c>
      <c r="I648">
        <v>534</v>
      </c>
      <c r="J648">
        <v>0</v>
      </c>
      <c r="K648">
        <v>0</v>
      </c>
      <c r="L648">
        <v>0.76</v>
      </c>
      <c r="M648">
        <v>98.65</v>
      </c>
      <c r="N648">
        <v>1.34</v>
      </c>
      <c r="O648">
        <v>43.64</v>
      </c>
      <c r="P648">
        <v>14.53</v>
      </c>
    </row>
    <row r="649" spans="1:16" x14ac:dyDescent="0.25">
      <c r="A649" t="s">
        <v>179</v>
      </c>
      <c r="B649" t="s">
        <v>135</v>
      </c>
      <c r="C649">
        <v>224979000</v>
      </c>
      <c r="D649" t="s">
        <v>213</v>
      </c>
      <c r="E649">
        <v>2020</v>
      </c>
      <c r="F649">
        <v>5864</v>
      </c>
      <c r="G649">
        <v>177</v>
      </c>
      <c r="H649">
        <v>211879</v>
      </c>
      <c r="I649">
        <v>4292</v>
      </c>
      <c r="J649">
        <v>0</v>
      </c>
      <c r="K649">
        <v>0</v>
      </c>
      <c r="L649">
        <v>0.76</v>
      </c>
      <c r="M649">
        <v>98.65</v>
      </c>
      <c r="N649">
        <v>1.34</v>
      </c>
      <c r="O649">
        <v>43.64</v>
      </c>
      <c r="P649">
        <v>14.53</v>
      </c>
    </row>
    <row r="650" spans="1:16" x14ac:dyDescent="0.25">
      <c r="A650" t="s">
        <v>179</v>
      </c>
      <c r="B650" t="s">
        <v>135</v>
      </c>
      <c r="C650">
        <v>224979000</v>
      </c>
      <c r="D650" t="s">
        <v>214</v>
      </c>
      <c r="E650">
        <v>2020</v>
      </c>
      <c r="F650">
        <v>15417</v>
      </c>
      <c r="G650">
        <v>480</v>
      </c>
      <c r="H650">
        <v>437901</v>
      </c>
      <c r="I650">
        <v>11241</v>
      </c>
      <c r="J650">
        <v>0</v>
      </c>
      <c r="K650">
        <v>0</v>
      </c>
      <c r="L650">
        <v>0.76</v>
      </c>
      <c r="M650">
        <v>98.65</v>
      </c>
      <c r="N650">
        <v>1.34</v>
      </c>
      <c r="O650">
        <v>43.64</v>
      </c>
      <c r="P650">
        <v>14.53</v>
      </c>
    </row>
    <row r="651" spans="1:16" x14ac:dyDescent="0.25">
      <c r="A651" t="s">
        <v>179</v>
      </c>
      <c r="B651" t="s">
        <v>135</v>
      </c>
      <c r="C651">
        <v>224979000</v>
      </c>
      <c r="D651" t="s">
        <v>215</v>
      </c>
      <c r="E651">
        <v>2020</v>
      </c>
      <c r="F651">
        <v>61969</v>
      </c>
      <c r="G651">
        <v>933</v>
      </c>
      <c r="H651">
        <v>1597635</v>
      </c>
      <c r="I651">
        <v>32779</v>
      </c>
      <c r="J651">
        <v>0</v>
      </c>
      <c r="K651">
        <v>0</v>
      </c>
      <c r="L651">
        <v>0.76</v>
      </c>
      <c r="M651">
        <v>98.65</v>
      </c>
      <c r="N651">
        <v>1.34</v>
      </c>
      <c r="O651">
        <v>43.64</v>
      </c>
      <c r="P651">
        <v>14.53</v>
      </c>
    </row>
    <row r="652" spans="1:16" x14ac:dyDescent="0.25">
      <c r="A652" t="s">
        <v>179</v>
      </c>
      <c r="B652" t="s">
        <v>135</v>
      </c>
      <c r="C652">
        <v>224979000</v>
      </c>
      <c r="D652" t="s">
        <v>216</v>
      </c>
      <c r="E652">
        <v>2020</v>
      </c>
      <c r="F652">
        <v>144953</v>
      </c>
      <c r="G652">
        <v>1856</v>
      </c>
      <c r="H652">
        <v>3301469</v>
      </c>
      <c r="I652">
        <v>123277</v>
      </c>
      <c r="J652">
        <v>0</v>
      </c>
      <c r="K652">
        <v>0</v>
      </c>
      <c r="L652">
        <v>0.76</v>
      </c>
      <c r="M652">
        <v>98.65</v>
      </c>
      <c r="N652">
        <v>1.34</v>
      </c>
      <c r="O652">
        <v>43.64</v>
      </c>
      <c r="P652">
        <v>14.53</v>
      </c>
    </row>
    <row r="653" spans="1:16" x14ac:dyDescent="0.25">
      <c r="A653" t="s">
        <v>179</v>
      </c>
      <c r="B653" t="s">
        <v>135</v>
      </c>
      <c r="C653">
        <v>224979000</v>
      </c>
      <c r="D653" t="s">
        <v>217</v>
      </c>
      <c r="E653">
        <v>2020</v>
      </c>
      <c r="F653">
        <v>168668</v>
      </c>
      <c r="G653">
        <v>2298</v>
      </c>
      <c r="H653">
        <v>4471999</v>
      </c>
      <c r="I653">
        <v>170275</v>
      </c>
      <c r="J653">
        <v>0</v>
      </c>
      <c r="K653">
        <v>0</v>
      </c>
      <c r="L653">
        <v>0.76</v>
      </c>
      <c r="M653">
        <v>98.65</v>
      </c>
      <c r="N653">
        <v>1.34</v>
      </c>
      <c r="O653">
        <v>43.64</v>
      </c>
      <c r="P653">
        <v>14.53</v>
      </c>
    </row>
    <row r="654" spans="1:16" x14ac:dyDescent="0.25">
      <c r="A654" t="s">
        <v>179</v>
      </c>
      <c r="B654" t="s">
        <v>135</v>
      </c>
      <c r="C654">
        <v>224979000</v>
      </c>
      <c r="D654" t="s">
        <v>218</v>
      </c>
      <c r="E654">
        <v>2020</v>
      </c>
      <c r="F654">
        <v>82781</v>
      </c>
      <c r="G654">
        <v>1241</v>
      </c>
      <c r="H654">
        <v>4764492</v>
      </c>
      <c r="I654">
        <v>108655</v>
      </c>
      <c r="J654">
        <v>0</v>
      </c>
      <c r="K654">
        <v>0</v>
      </c>
      <c r="L654">
        <v>0.76</v>
      </c>
      <c r="M654">
        <v>98.65</v>
      </c>
      <c r="N654">
        <v>1.34</v>
      </c>
      <c r="O654">
        <v>43.64</v>
      </c>
      <c r="P654">
        <v>14.53</v>
      </c>
    </row>
    <row r="655" spans="1:16" x14ac:dyDescent="0.25">
      <c r="A655" t="s">
        <v>179</v>
      </c>
      <c r="B655" t="s">
        <v>135</v>
      </c>
      <c r="C655">
        <v>224979000</v>
      </c>
      <c r="D655" t="s">
        <v>219</v>
      </c>
      <c r="E655">
        <v>2020</v>
      </c>
      <c r="F655">
        <v>62025</v>
      </c>
      <c r="G655">
        <v>736</v>
      </c>
      <c r="H655">
        <v>4459270</v>
      </c>
      <c r="I655">
        <v>60958</v>
      </c>
      <c r="J655">
        <v>0</v>
      </c>
      <c r="K655">
        <v>0</v>
      </c>
      <c r="L655">
        <v>0.76</v>
      </c>
      <c r="M655">
        <v>98.65</v>
      </c>
      <c r="N655">
        <v>1.34</v>
      </c>
      <c r="O655">
        <v>43.64</v>
      </c>
      <c r="P655">
        <v>14.53</v>
      </c>
    </row>
    <row r="656" spans="1:16" x14ac:dyDescent="0.25">
      <c r="A656" t="s">
        <v>179</v>
      </c>
      <c r="B656" t="s">
        <v>135</v>
      </c>
      <c r="C656">
        <v>224979000</v>
      </c>
      <c r="D656" t="s">
        <v>220</v>
      </c>
      <c r="E656">
        <v>2020</v>
      </c>
      <c r="F656">
        <v>41078</v>
      </c>
      <c r="G656">
        <v>591</v>
      </c>
      <c r="H656">
        <v>4620511</v>
      </c>
      <c r="I656">
        <v>50431</v>
      </c>
      <c r="J656">
        <v>0</v>
      </c>
      <c r="K656">
        <v>0</v>
      </c>
      <c r="L656">
        <v>0.76</v>
      </c>
      <c r="M656">
        <v>98.65</v>
      </c>
      <c r="N656">
        <v>1.34</v>
      </c>
      <c r="O656">
        <v>43.64</v>
      </c>
      <c r="P656">
        <v>14.53</v>
      </c>
    </row>
    <row r="657" spans="1:16" x14ac:dyDescent="0.25">
      <c r="A657" t="s">
        <v>179</v>
      </c>
      <c r="B657" t="s">
        <v>135</v>
      </c>
      <c r="C657">
        <v>224979000</v>
      </c>
      <c r="D657" t="s">
        <v>221</v>
      </c>
      <c r="E657">
        <v>2021</v>
      </c>
      <c r="F657">
        <v>15333</v>
      </c>
      <c r="G657">
        <v>306</v>
      </c>
      <c r="H657">
        <v>3945451</v>
      </c>
      <c r="I657">
        <v>23657</v>
      </c>
      <c r="J657">
        <v>463793</v>
      </c>
      <c r="K657">
        <v>0</v>
      </c>
      <c r="L657">
        <v>0.76</v>
      </c>
      <c r="M657">
        <v>98.65</v>
      </c>
      <c r="N657">
        <v>1.34</v>
      </c>
      <c r="O657">
        <v>43.64</v>
      </c>
      <c r="P657">
        <v>14.53</v>
      </c>
    </row>
    <row r="658" spans="1:16" x14ac:dyDescent="0.25">
      <c r="A658" t="s">
        <v>179</v>
      </c>
      <c r="B658" t="s">
        <v>135</v>
      </c>
      <c r="C658">
        <v>224979000</v>
      </c>
      <c r="D658" t="s">
        <v>222</v>
      </c>
      <c r="E658">
        <v>2021</v>
      </c>
      <c r="F658">
        <v>3228</v>
      </c>
      <c r="G658">
        <v>66</v>
      </c>
      <c r="H658">
        <v>3398606</v>
      </c>
      <c r="I658">
        <v>6583</v>
      </c>
      <c r="J658">
        <v>707132</v>
      </c>
      <c r="K658">
        <v>310058</v>
      </c>
      <c r="L658">
        <v>0.76</v>
      </c>
      <c r="M658">
        <v>98.65</v>
      </c>
      <c r="N658">
        <v>1.34</v>
      </c>
      <c r="O658">
        <v>43.64</v>
      </c>
      <c r="P658">
        <v>14.53</v>
      </c>
    </row>
    <row r="659" spans="1:16" x14ac:dyDescent="0.25">
      <c r="A659" t="s">
        <v>179</v>
      </c>
      <c r="B659" t="s">
        <v>135</v>
      </c>
      <c r="C659">
        <v>224979000</v>
      </c>
      <c r="D659" t="s">
        <v>211</v>
      </c>
      <c r="E659">
        <v>2021</v>
      </c>
      <c r="F659">
        <v>13667</v>
      </c>
      <c r="G659">
        <v>87</v>
      </c>
      <c r="H659">
        <v>3510987</v>
      </c>
      <c r="I659">
        <v>5836</v>
      </c>
      <c r="J659">
        <v>3313054</v>
      </c>
      <c r="K659">
        <v>604647</v>
      </c>
      <c r="L659">
        <v>0.76</v>
      </c>
      <c r="M659">
        <v>98.65</v>
      </c>
      <c r="N659">
        <v>1.34</v>
      </c>
      <c r="O659">
        <v>43.64</v>
      </c>
      <c r="P659">
        <v>14.53</v>
      </c>
    </row>
    <row r="660" spans="1:16" x14ac:dyDescent="0.25">
      <c r="A660" t="s">
        <v>179</v>
      </c>
      <c r="B660" t="s">
        <v>135</v>
      </c>
      <c r="C660">
        <v>224979000</v>
      </c>
      <c r="D660" t="s">
        <v>212</v>
      </c>
      <c r="E660">
        <v>2021</v>
      </c>
      <c r="F660">
        <v>635130</v>
      </c>
      <c r="G660">
        <v>3759</v>
      </c>
      <c r="H660">
        <v>5999829</v>
      </c>
      <c r="I660">
        <v>330436</v>
      </c>
      <c r="J660">
        <v>5757558</v>
      </c>
      <c r="K660">
        <v>1402792</v>
      </c>
      <c r="L660">
        <v>0.76</v>
      </c>
      <c r="M660">
        <v>98.65</v>
      </c>
      <c r="N660">
        <v>1.34</v>
      </c>
      <c r="O660">
        <v>43.64</v>
      </c>
      <c r="P660">
        <v>14.53</v>
      </c>
    </row>
    <row r="661" spans="1:16" x14ac:dyDescent="0.25">
      <c r="A661" t="s">
        <v>179</v>
      </c>
      <c r="B661" t="s">
        <v>135</v>
      </c>
      <c r="C661">
        <v>224979000</v>
      </c>
      <c r="D661" t="s">
        <v>213</v>
      </c>
      <c r="E661">
        <v>2021</v>
      </c>
      <c r="F661">
        <v>439164</v>
      </c>
      <c r="G661">
        <v>7927</v>
      </c>
      <c r="H661">
        <v>8611359</v>
      </c>
      <c r="I661">
        <v>704976</v>
      </c>
      <c r="J661">
        <v>4610353</v>
      </c>
      <c r="K661">
        <v>1162929</v>
      </c>
      <c r="L661">
        <v>0.76</v>
      </c>
      <c r="M661">
        <v>98.65</v>
      </c>
      <c r="N661">
        <v>1.34</v>
      </c>
      <c r="O661">
        <v>43.64</v>
      </c>
      <c r="P661">
        <v>14.53</v>
      </c>
    </row>
    <row r="662" spans="1:16" x14ac:dyDescent="0.25">
      <c r="A662" t="s">
        <v>179</v>
      </c>
      <c r="B662" t="s">
        <v>135</v>
      </c>
      <c r="C662">
        <v>224979000</v>
      </c>
      <c r="D662" t="s">
        <v>214</v>
      </c>
      <c r="E662">
        <v>2021</v>
      </c>
      <c r="F662">
        <v>14619</v>
      </c>
      <c r="G662">
        <v>2094</v>
      </c>
      <c r="H662">
        <v>8434626</v>
      </c>
      <c r="I662">
        <v>46773</v>
      </c>
      <c r="J662">
        <v>11940940</v>
      </c>
      <c r="K662">
        <v>1008193</v>
      </c>
      <c r="L662">
        <v>0.76</v>
      </c>
      <c r="M662">
        <v>98.65</v>
      </c>
      <c r="N662">
        <v>1.34</v>
      </c>
      <c r="O662">
        <v>43.64</v>
      </c>
      <c r="P662">
        <v>14.53</v>
      </c>
    </row>
    <row r="663" spans="1:16" x14ac:dyDescent="0.25">
      <c r="A663" t="s">
        <v>179</v>
      </c>
      <c r="B663" t="s">
        <v>135</v>
      </c>
      <c r="C663">
        <v>224979000</v>
      </c>
      <c r="D663" t="s">
        <v>215</v>
      </c>
      <c r="E663">
        <v>2021</v>
      </c>
      <c r="F663">
        <v>2334</v>
      </c>
      <c r="G663">
        <v>165</v>
      </c>
      <c r="H663">
        <v>7658604</v>
      </c>
      <c r="I663">
        <v>4253</v>
      </c>
      <c r="J663">
        <v>13838366</v>
      </c>
      <c r="K663">
        <v>3303606</v>
      </c>
      <c r="L663">
        <v>0.76</v>
      </c>
      <c r="M663">
        <v>98.65</v>
      </c>
      <c r="N663">
        <v>1.34</v>
      </c>
      <c r="O663">
        <v>43.64</v>
      </c>
      <c r="P663">
        <v>14.53</v>
      </c>
    </row>
    <row r="664" spans="1:16" x14ac:dyDescent="0.25">
      <c r="A664" t="s">
        <v>179</v>
      </c>
      <c r="B664" t="s">
        <v>135</v>
      </c>
      <c r="C664">
        <v>224979000</v>
      </c>
      <c r="D664" t="s">
        <v>216</v>
      </c>
      <c r="E664">
        <v>2021</v>
      </c>
      <c r="F664">
        <v>894</v>
      </c>
      <c r="G664">
        <v>67</v>
      </c>
      <c r="H664">
        <v>6816348</v>
      </c>
      <c r="I664">
        <v>1283</v>
      </c>
      <c r="J664">
        <v>20808395</v>
      </c>
      <c r="K664">
        <v>3910445</v>
      </c>
      <c r="L664">
        <v>0.76</v>
      </c>
      <c r="M664">
        <v>98.65</v>
      </c>
      <c r="N664">
        <v>1.34</v>
      </c>
      <c r="O664">
        <v>43.64</v>
      </c>
      <c r="P664">
        <v>14.53</v>
      </c>
    </row>
    <row r="665" spans="1:16" x14ac:dyDescent="0.25">
      <c r="A665" t="s">
        <v>179</v>
      </c>
      <c r="B665" t="s">
        <v>135</v>
      </c>
      <c r="C665">
        <v>224979000</v>
      </c>
      <c r="D665" t="s">
        <v>217</v>
      </c>
      <c r="E665">
        <v>2021</v>
      </c>
      <c r="F665">
        <v>465</v>
      </c>
      <c r="G665">
        <v>69</v>
      </c>
      <c r="H665">
        <v>6239243</v>
      </c>
      <c r="I665">
        <v>493</v>
      </c>
      <c r="J665">
        <v>24698514</v>
      </c>
      <c r="K665">
        <v>9003883</v>
      </c>
      <c r="L665">
        <v>0.76</v>
      </c>
      <c r="M665">
        <v>98.65</v>
      </c>
      <c r="N665">
        <v>1.34</v>
      </c>
      <c r="O665">
        <v>43.64</v>
      </c>
      <c r="P665">
        <v>14.53</v>
      </c>
    </row>
    <row r="666" spans="1:16" x14ac:dyDescent="0.25">
      <c r="A666" t="s">
        <v>179</v>
      </c>
      <c r="B666" t="s">
        <v>135</v>
      </c>
      <c r="C666">
        <v>224979000</v>
      </c>
      <c r="D666" t="s">
        <v>218</v>
      </c>
      <c r="E666">
        <v>2021</v>
      </c>
      <c r="F666">
        <v>358</v>
      </c>
      <c r="G666">
        <v>8</v>
      </c>
      <c r="H666">
        <v>5077000</v>
      </c>
      <c r="I666">
        <v>402</v>
      </c>
      <c r="J666">
        <v>12040760</v>
      </c>
      <c r="K666">
        <v>11975342</v>
      </c>
      <c r="L666">
        <v>0.76</v>
      </c>
      <c r="M666">
        <v>98.65</v>
      </c>
      <c r="N666">
        <v>1.34</v>
      </c>
      <c r="O666">
        <v>43.64</v>
      </c>
      <c r="P666">
        <v>14.53</v>
      </c>
    </row>
    <row r="667" spans="1:16" x14ac:dyDescent="0.25">
      <c r="A667" t="s">
        <v>180</v>
      </c>
      <c r="B667" t="s">
        <v>136</v>
      </c>
      <c r="C667">
        <v>11141000</v>
      </c>
      <c r="D667" t="s">
        <v>211</v>
      </c>
      <c r="E667">
        <v>2020</v>
      </c>
      <c r="F667">
        <v>7</v>
      </c>
      <c r="G667">
        <v>0</v>
      </c>
      <c r="H667">
        <v>0</v>
      </c>
      <c r="I667">
        <v>2</v>
      </c>
      <c r="J667">
        <v>0</v>
      </c>
      <c r="K667">
        <v>0</v>
      </c>
      <c r="L667">
        <v>3.09</v>
      </c>
      <c r="M667">
        <v>96.02</v>
      </c>
      <c r="N667">
        <v>2.15</v>
      </c>
      <c r="O667">
        <v>67.12</v>
      </c>
      <c r="P667">
        <v>34.99</v>
      </c>
    </row>
    <row r="668" spans="1:16" x14ac:dyDescent="0.25">
      <c r="A668" t="s">
        <v>180</v>
      </c>
      <c r="B668" t="s">
        <v>136</v>
      </c>
      <c r="C668">
        <v>11141000</v>
      </c>
      <c r="D668" t="s">
        <v>212</v>
      </c>
      <c r="E668">
        <v>2020</v>
      </c>
      <c r="F668">
        <v>50</v>
      </c>
      <c r="G668">
        <v>0</v>
      </c>
      <c r="H668">
        <v>6565</v>
      </c>
      <c r="I668">
        <v>34</v>
      </c>
      <c r="J668">
        <v>0</v>
      </c>
      <c r="K668">
        <v>0</v>
      </c>
      <c r="L668">
        <v>3.09</v>
      </c>
      <c r="M668">
        <v>96.02</v>
      </c>
      <c r="N668">
        <v>2.15</v>
      </c>
      <c r="O668">
        <v>67.12</v>
      </c>
      <c r="P668">
        <v>34.99</v>
      </c>
    </row>
    <row r="669" spans="1:16" x14ac:dyDescent="0.25">
      <c r="A669" t="s">
        <v>180</v>
      </c>
      <c r="B669" t="s">
        <v>136</v>
      </c>
      <c r="C669">
        <v>11141000</v>
      </c>
      <c r="D669" t="s">
        <v>213</v>
      </c>
      <c r="E669">
        <v>2020</v>
      </c>
      <c r="F669">
        <v>850</v>
      </c>
      <c r="G669">
        <v>5</v>
      </c>
      <c r="H669">
        <v>23873</v>
      </c>
      <c r="I669">
        <v>66</v>
      </c>
      <c r="J669">
        <v>0</v>
      </c>
      <c r="K669">
        <v>0</v>
      </c>
      <c r="L669">
        <v>3.09</v>
      </c>
      <c r="M669">
        <v>96.02</v>
      </c>
      <c r="N669">
        <v>2.15</v>
      </c>
      <c r="O669">
        <v>67.12</v>
      </c>
      <c r="P669">
        <v>34.99</v>
      </c>
    </row>
    <row r="670" spans="1:16" x14ac:dyDescent="0.25">
      <c r="A670" t="s">
        <v>180</v>
      </c>
      <c r="B670" t="s">
        <v>136</v>
      </c>
      <c r="C670">
        <v>11141000</v>
      </c>
      <c r="D670" t="s">
        <v>214</v>
      </c>
      <c r="E670">
        <v>2020</v>
      </c>
      <c r="F670">
        <v>1974</v>
      </c>
      <c r="G670">
        <v>36</v>
      </c>
      <c r="H670">
        <v>38586</v>
      </c>
      <c r="I670">
        <v>2129</v>
      </c>
      <c r="J670">
        <v>0</v>
      </c>
      <c r="K670">
        <v>0</v>
      </c>
      <c r="L670">
        <v>3.09</v>
      </c>
      <c r="M670">
        <v>96.02</v>
      </c>
      <c r="N670">
        <v>2.15</v>
      </c>
      <c r="O670">
        <v>67.12</v>
      </c>
      <c r="P670">
        <v>34.99</v>
      </c>
    </row>
    <row r="671" spans="1:16" x14ac:dyDescent="0.25">
      <c r="A671" t="s">
        <v>180</v>
      </c>
      <c r="B671" t="s">
        <v>136</v>
      </c>
      <c r="C671">
        <v>11141000</v>
      </c>
      <c r="D671" t="s">
        <v>215</v>
      </c>
      <c r="E671">
        <v>2020</v>
      </c>
      <c r="F671">
        <v>4302</v>
      </c>
      <c r="G671">
        <v>39</v>
      </c>
      <c r="H671">
        <v>99089</v>
      </c>
      <c r="I671">
        <v>1937</v>
      </c>
      <c r="J671">
        <v>0</v>
      </c>
      <c r="K671">
        <v>0</v>
      </c>
      <c r="L671">
        <v>3.09</v>
      </c>
      <c r="M671">
        <v>96.02</v>
      </c>
      <c r="N671">
        <v>2.15</v>
      </c>
      <c r="O671">
        <v>67.12</v>
      </c>
      <c r="P671">
        <v>34.99</v>
      </c>
    </row>
    <row r="672" spans="1:16" x14ac:dyDescent="0.25">
      <c r="A672" t="s">
        <v>180</v>
      </c>
      <c r="B672" t="s">
        <v>136</v>
      </c>
      <c r="C672">
        <v>11141000</v>
      </c>
      <c r="D672" t="s">
        <v>216</v>
      </c>
      <c r="E672">
        <v>2020</v>
      </c>
      <c r="F672">
        <v>12644</v>
      </c>
      <c r="G672">
        <v>189</v>
      </c>
      <c r="H672">
        <v>225902</v>
      </c>
      <c r="I672">
        <v>9440</v>
      </c>
      <c r="J672">
        <v>0</v>
      </c>
      <c r="K672">
        <v>0</v>
      </c>
      <c r="L672">
        <v>3.09</v>
      </c>
      <c r="M672">
        <v>96.02</v>
      </c>
      <c r="N672">
        <v>2.15</v>
      </c>
      <c r="O672">
        <v>67.12</v>
      </c>
      <c r="P672">
        <v>34.99</v>
      </c>
    </row>
    <row r="673" spans="1:16" x14ac:dyDescent="0.25">
      <c r="A673" t="s">
        <v>180</v>
      </c>
      <c r="B673" t="s">
        <v>136</v>
      </c>
      <c r="C673">
        <v>11141000</v>
      </c>
      <c r="D673" t="s">
        <v>217</v>
      </c>
      <c r="E673">
        <v>2020</v>
      </c>
      <c r="F673">
        <v>29173</v>
      </c>
      <c r="G673">
        <v>342</v>
      </c>
      <c r="H673">
        <v>318109</v>
      </c>
      <c r="I673">
        <v>25427</v>
      </c>
      <c r="J673">
        <v>0</v>
      </c>
      <c r="K673">
        <v>0</v>
      </c>
      <c r="L673">
        <v>3.09</v>
      </c>
      <c r="M673">
        <v>96.02</v>
      </c>
      <c r="N673">
        <v>2.15</v>
      </c>
      <c r="O673">
        <v>67.12</v>
      </c>
      <c r="P673">
        <v>34.99</v>
      </c>
    </row>
    <row r="674" spans="1:16" x14ac:dyDescent="0.25">
      <c r="A674" t="s">
        <v>180</v>
      </c>
      <c r="B674" t="s">
        <v>136</v>
      </c>
      <c r="C674">
        <v>11141000</v>
      </c>
      <c r="D674" t="s">
        <v>218</v>
      </c>
      <c r="E674">
        <v>2020</v>
      </c>
      <c r="F674">
        <v>13328</v>
      </c>
      <c r="G674">
        <v>412</v>
      </c>
      <c r="H674">
        <v>310656</v>
      </c>
      <c r="I674">
        <v>17888</v>
      </c>
      <c r="J674">
        <v>0</v>
      </c>
      <c r="K674">
        <v>0</v>
      </c>
      <c r="L674">
        <v>3.09</v>
      </c>
      <c r="M674">
        <v>96.02</v>
      </c>
      <c r="N674">
        <v>2.15</v>
      </c>
      <c r="O674">
        <v>67.12</v>
      </c>
      <c r="P674">
        <v>34.99</v>
      </c>
    </row>
    <row r="675" spans="1:16" x14ac:dyDescent="0.25">
      <c r="A675" t="s">
        <v>180</v>
      </c>
      <c r="B675" t="s">
        <v>136</v>
      </c>
      <c r="C675">
        <v>11141000</v>
      </c>
      <c r="D675" t="s">
        <v>219</v>
      </c>
      <c r="E675">
        <v>2020</v>
      </c>
      <c r="F675">
        <v>12467</v>
      </c>
      <c r="G675">
        <v>208</v>
      </c>
      <c r="H675">
        <v>317499</v>
      </c>
      <c r="I675">
        <v>10904</v>
      </c>
      <c r="J675">
        <v>0</v>
      </c>
      <c r="K675">
        <v>0</v>
      </c>
      <c r="L675">
        <v>3.09</v>
      </c>
      <c r="M675">
        <v>96.02</v>
      </c>
      <c r="N675">
        <v>2.15</v>
      </c>
      <c r="O675">
        <v>67.12</v>
      </c>
      <c r="P675">
        <v>34.99</v>
      </c>
    </row>
    <row r="676" spans="1:16" x14ac:dyDescent="0.25">
      <c r="A676" t="s">
        <v>180</v>
      </c>
      <c r="B676" t="s">
        <v>136</v>
      </c>
      <c r="C676">
        <v>11141000</v>
      </c>
      <c r="D676" t="s">
        <v>220</v>
      </c>
      <c r="E676">
        <v>2020</v>
      </c>
      <c r="F676">
        <v>16125</v>
      </c>
      <c r="G676">
        <v>278</v>
      </c>
      <c r="H676">
        <v>437092</v>
      </c>
      <c r="I676">
        <v>15679</v>
      </c>
      <c r="J676">
        <v>0</v>
      </c>
      <c r="K676">
        <v>0</v>
      </c>
      <c r="L676">
        <v>3.09</v>
      </c>
      <c r="M676">
        <v>96.02</v>
      </c>
      <c r="N676">
        <v>2.15</v>
      </c>
      <c r="O676">
        <v>67.12</v>
      </c>
      <c r="P676">
        <v>34.99</v>
      </c>
    </row>
    <row r="677" spans="1:16" x14ac:dyDescent="0.25">
      <c r="A677" t="s">
        <v>180</v>
      </c>
      <c r="B677" t="s">
        <v>136</v>
      </c>
      <c r="C677">
        <v>11141000</v>
      </c>
      <c r="D677" t="s">
        <v>221</v>
      </c>
      <c r="E677">
        <v>2021</v>
      </c>
      <c r="F677">
        <v>5209</v>
      </c>
      <c r="G677">
        <v>135</v>
      </c>
      <c r="H677">
        <v>357181</v>
      </c>
      <c r="I677">
        <v>8460</v>
      </c>
      <c r="J677">
        <v>31228</v>
      </c>
      <c r="K677">
        <v>0</v>
      </c>
      <c r="L677">
        <v>3.09</v>
      </c>
      <c r="M677">
        <v>96.02</v>
      </c>
      <c r="N677">
        <v>2.15</v>
      </c>
      <c r="O677">
        <v>67.12</v>
      </c>
      <c r="P677">
        <v>34.99</v>
      </c>
    </row>
    <row r="678" spans="1:16" x14ac:dyDescent="0.25">
      <c r="A678" t="s">
        <v>180</v>
      </c>
      <c r="B678" t="s">
        <v>136</v>
      </c>
      <c r="C678">
        <v>11141000</v>
      </c>
      <c r="D678" t="s">
        <v>222</v>
      </c>
      <c r="E678">
        <v>2021</v>
      </c>
      <c r="F678">
        <v>863</v>
      </c>
      <c r="G678">
        <v>48</v>
      </c>
      <c r="H678">
        <v>272151</v>
      </c>
      <c r="I678">
        <v>1487</v>
      </c>
      <c r="J678">
        <v>111112</v>
      </c>
      <c r="K678">
        <v>19446</v>
      </c>
      <c r="L678">
        <v>3.09</v>
      </c>
      <c r="M678">
        <v>96.02</v>
      </c>
      <c r="N678">
        <v>2.15</v>
      </c>
      <c r="O678">
        <v>67.12</v>
      </c>
      <c r="P678">
        <v>34.99</v>
      </c>
    </row>
    <row r="679" spans="1:16" x14ac:dyDescent="0.25">
      <c r="A679" t="s">
        <v>180</v>
      </c>
      <c r="B679" t="s">
        <v>136</v>
      </c>
      <c r="C679">
        <v>11141000</v>
      </c>
      <c r="D679" t="s">
        <v>211</v>
      </c>
      <c r="E679">
        <v>2021</v>
      </c>
      <c r="F679">
        <v>3419</v>
      </c>
      <c r="G679">
        <v>25</v>
      </c>
      <c r="H679">
        <v>333206</v>
      </c>
      <c r="I679">
        <v>1877</v>
      </c>
      <c r="J679">
        <v>434894</v>
      </c>
      <c r="K679">
        <v>102219</v>
      </c>
      <c r="L679">
        <v>3.09</v>
      </c>
      <c r="M679">
        <v>96.02</v>
      </c>
      <c r="N679">
        <v>2.15</v>
      </c>
      <c r="O679">
        <v>67.12</v>
      </c>
      <c r="P679">
        <v>34.99</v>
      </c>
    </row>
    <row r="680" spans="1:16" x14ac:dyDescent="0.25">
      <c r="A680" t="s">
        <v>180</v>
      </c>
      <c r="B680" t="s">
        <v>136</v>
      </c>
      <c r="C680">
        <v>11141000</v>
      </c>
      <c r="D680" t="s">
        <v>212</v>
      </c>
      <c r="E680">
        <v>2021</v>
      </c>
      <c r="F680">
        <v>80110</v>
      </c>
      <c r="G680">
        <v>907</v>
      </c>
      <c r="H680">
        <v>1042723</v>
      </c>
      <c r="I680">
        <v>29235</v>
      </c>
      <c r="J680">
        <v>1085027</v>
      </c>
      <c r="K680">
        <v>292217</v>
      </c>
      <c r="L680">
        <v>3.09</v>
      </c>
      <c r="M680">
        <v>96.02</v>
      </c>
      <c r="N680">
        <v>2.15</v>
      </c>
      <c r="O680">
        <v>67.12</v>
      </c>
      <c r="P680">
        <v>34.99</v>
      </c>
    </row>
    <row r="681" spans="1:16" x14ac:dyDescent="0.25">
      <c r="A681" t="s">
        <v>180</v>
      </c>
      <c r="B681" t="s">
        <v>136</v>
      </c>
      <c r="C681">
        <v>11141000</v>
      </c>
      <c r="D681" t="s">
        <v>213</v>
      </c>
      <c r="E681">
        <v>2021</v>
      </c>
      <c r="F681">
        <v>148973</v>
      </c>
      <c r="G681">
        <v>3828</v>
      </c>
      <c r="H681">
        <v>1012253</v>
      </c>
      <c r="I681">
        <v>164363</v>
      </c>
      <c r="J681">
        <v>572365</v>
      </c>
      <c r="K681">
        <v>270040</v>
      </c>
      <c r="L681">
        <v>3.09</v>
      </c>
      <c r="M681">
        <v>96.02</v>
      </c>
      <c r="N681">
        <v>2.15</v>
      </c>
      <c r="O681">
        <v>67.12</v>
      </c>
      <c r="P681">
        <v>34.99</v>
      </c>
    </row>
    <row r="682" spans="1:16" x14ac:dyDescent="0.25">
      <c r="A682" t="s">
        <v>180</v>
      </c>
      <c r="B682" t="s">
        <v>136</v>
      </c>
      <c r="C682">
        <v>11141000</v>
      </c>
      <c r="D682" t="s">
        <v>214</v>
      </c>
      <c r="E682">
        <v>2021</v>
      </c>
      <c r="F682">
        <v>10761</v>
      </c>
      <c r="G682">
        <v>864</v>
      </c>
      <c r="H682">
        <v>739073</v>
      </c>
      <c r="I682">
        <v>36081</v>
      </c>
      <c r="J682">
        <v>1345214</v>
      </c>
      <c r="K682">
        <v>138052</v>
      </c>
      <c r="L682">
        <v>3.09</v>
      </c>
      <c r="M682">
        <v>96.02</v>
      </c>
      <c r="N682">
        <v>2.15</v>
      </c>
      <c r="O682">
        <v>67.12</v>
      </c>
      <c r="P682">
        <v>34.99</v>
      </c>
    </row>
    <row r="683" spans="1:16" x14ac:dyDescent="0.25">
      <c r="A683" t="s">
        <v>180</v>
      </c>
      <c r="B683" t="s">
        <v>136</v>
      </c>
      <c r="C683">
        <v>11141000</v>
      </c>
      <c r="D683" t="s">
        <v>215</v>
      </c>
      <c r="E683">
        <v>2021</v>
      </c>
      <c r="F683">
        <v>1884</v>
      </c>
      <c r="G683">
        <v>46</v>
      </c>
      <c r="H683">
        <v>764296</v>
      </c>
      <c r="I683">
        <v>3099</v>
      </c>
      <c r="J683">
        <v>917584</v>
      </c>
      <c r="K683">
        <v>614724</v>
      </c>
      <c r="L683">
        <v>3.09</v>
      </c>
      <c r="M683">
        <v>96.02</v>
      </c>
      <c r="N683">
        <v>2.15</v>
      </c>
      <c r="O683">
        <v>67.12</v>
      </c>
      <c r="P683">
        <v>34.99</v>
      </c>
    </row>
    <row r="684" spans="1:16" x14ac:dyDescent="0.25">
      <c r="A684" t="s">
        <v>180</v>
      </c>
      <c r="B684" t="s">
        <v>136</v>
      </c>
      <c r="C684">
        <v>11141000</v>
      </c>
      <c r="D684" t="s">
        <v>216</v>
      </c>
      <c r="E684">
        <v>2021</v>
      </c>
      <c r="F684">
        <v>837</v>
      </c>
      <c r="G684">
        <v>25</v>
      </c>
      <c r="H684">
        <v>578085</v>
      </c>
      <c r="I684">
        <v>1075</v>
      </c>
      <c r="J684">
        <v>1987307</v>
      </c>
      <c r="K684">
        <v>594436</v>
      </c>
      <c r="L684">
        <v>3.09</v>
      </c>
      <c r="M684">
        <v>96.02</v>
      </c>
      <c r="N684">
        <v>2.15</v>
      </c>
      <c r="O684">
        <v>67.12</v>
      </c>
      <c r="P684">
        <v>34.99</v>
      </c>
    </row>
    <row r="685" spans="1:16" x14ac:dyDescent="0.25">
      <c r="A685" t="s">
        <v>180</v>
      </c>
      <c r="B685" t="s">
        <v>136</v>
      </c>
      <c r="C685">
        <v>11141000</v>
      </c>
      <c r="D685" t="s">
        <v>217</v>
      </c>
      <c r="E685">
        <v>2021</v>
      </c>
      <c r="F685">
        <v>561</v>
      </c>
      <c r="G685">
        <v>7</v>
      </c>
      <c r="H685">
        <v>519623</v>
      </c>
      <c r="I685">
        <v>693</v>
      </c>
      <c r="J685">
        <v>875833</v>
      </c>
      <c r="K685">
        <v>1108206</v>
      </c>
      <c r="L685">
        <v>3.09</v>
      </c>
      <c r="M685">
        <v>96.02</v>
      </c>
      <c r="N685">
        <v>2.15</v>
      </c>
      <c r="O685">
        <v>67.12</v>
      </c>
      <c r="P685">
        <v>34.99</v>
      </c>
    </row>
    <row r="686" spans="1:16" x14ac:dyDescent="0.25">
      <c r="A686" t="s">
        <v>180</v>
      </c>
      <c r="B686" t="s">
        <v>136</v>
      </c>
      <c r="C686">
        <v>11141000</v>
      </c>
      <c r="D686" t="s">
        <v>218</v>
      </c>
      <c r="E686">
        <v>2021</v>
      </c>
      <c r="F686">
        <v>359</v>
      </c>
      <c r="G686">
        <v>6</v>
      </c>
      <c r="H686">
        <v>385186</v>
      </c>
      <c r="I686">
        <v>319</v>
      </c>
      <c r="J686">
        <v>117453</v>
      </c>
      <c r="K686">
        <v>759002</v>
      </c>
      <c r="L686">
        <v>3.09</v>
      </c>
      <c r="M686">
        <v>96.02</v>
      </c>
      <c r="N686">
        <v>2.15</v>
      </c>
      <c r="O686">
        <v>67.12</v>
      </c>
      <c r="P686">
        <v>34.99</v>
      </c>
    </row>
    <row r="687" spans="1:16" x14ac:dyDescent="0.25">
      <c r="A687" t="s">
        <v>181</v>
      </c>
      <c r="B687" t="s">
        <v>137</v>
      </c>
      <c r="C687">
        <v>96906000</v>
      </c>
      <c r="D687" t="s">
        <v>211</v>
      </c>
      <c r="E687">
        <v>2020</v>
      </c>
      <c r="F687">
        <v>37</v>
      </c>
      <c r="G687">
        <v>3</v>
      </c>
      <c r="H687">
        <v>0</v>
      </c>
      <c r="I687">
        <v>3</v>
      </c>
      <c r="J687">
        <v>0</v>
      </c>
      <c r="K687">
        <v>0</v>
      </c>
      <c r="L687">
        <v>1.64</v>
      </c>
      <c r="M687">
        <v>98.28</v>
      </c>
      <c r="N687">
        <v>1.2</v>
      </c>
      <c r="O687">
        <v>57.99</v>
      </c>
      <c r="P687">
        <v>22.25</v>
      </c>
    </row>
    <row r="688" spans="1:16" x14ac:dyDescent="0.25">
      <c r="A688" t="s">
        <v>181</v>
      </c>
      <c r="B688" t="s">
        <v>137</v>
      </c>
      <c r="C688">
        <v>96906000</v>
      </c>
      <c r="D688" t="s">
        <v>212</v>
      </c>
      <c r="E688">
        <v>2020</v>
      </c>
      <c r="F688">
        <v>721</v>
      </c>
      <c r="G688">
        <v>30</v>
      </c>
      <c r="H688">
        <v>16525</v>
      </c>
      <c r="I688">
        <v>121</v>
      </c>
      <c r="J688">
        <v>0</v>
      </c>
      <c r="K688">
        <v>0</v>
      </c>
      <c r="L688">
        <v>1.64</v>
      </c>
      <c r="M688">
        <v>98.28</v>
      </c>
      <c r="N688">
        <v>1.2</v>
      </c>
      <c r="O688">
        <v>57.99</v>
      </c>
      <c r="P688">
        <v>22.25</v>
      </c>
    </row>
    <row r="689" spans="1:16" x14ac:dyDescent="0.25">
      <c r="A689" t="s">
        <v>181</v>
      </c>
      <c r="B689" t="s">
        <v>137</v>
      </c>
      <c r="C689">
        <v>96906000</v>
      </c>
      <c r="D689" t="s">
        <v>213</v>
      </c>
      <c r="E689">
        <v>2020</v>
      </c>
      <c r="F689">
        <v>4743</v>
      </c>
      <c r="G689">
        <v>284</v>
      </c>
      <c r="H689">
        <v>187226</v>
      </c>
      <c r="I689">
        <v>2033</v>
      </c>
      <c r="J689">
        <v>0</v>
      </c>
      <c r="K689">
        <v>0</v>
      </c>
      <c r="L689">
        <v>1.64</v>
      </c>
      <c r="M689">
        <v>98.28</v>
      </c>
      <c r="N689">
        <v>1.2</v>
      </c>
      <c r="O689">
        <v>57.99</v>
      </c>
      <c r="P689">
        <v>22.25</v>
      </c>
    </row>
    <row r="690" spans="1:16" x14ac:dyDescent="0.25">
      <c r="A690" t="s">
        <v>181</v>
      </c>
      <c r="B690" t="s">
        <v>137</v>
      </c>
      <c r="C690">
        <v>96906000</v>
      </c>
      <c r="D690" t="s">
        <v>214</v>
      </c>
      <c r="E690">
        <v>2020</v>
      </c>
      <c r="F690">
        <v>13058</v>
      </c>
      <c r="G690">
        <v>351</v>
      </c>
      <c r="H690">
        <v>284287</v>
      </c>
      <c r="I690">
        <v>9973</v>
      </c>
      <c r="J690">
        <v>0</v>
      </c>
      <c r="K690">
        <v>0</v>
      </c>
      <c r="L690">
        <v>1.64</v>
      </c>
      <c r="M690">
        <v>98.28</v>
      </c>
      <c r="N690">
        <v>1.2</v>
      </c>
      <c r="O690">
        <v>57.99</v>
      </c>
      <c r="P690">
        <v>22.25</v>
      </c>
    </row>
    <row r="691" spans="1:16" x14ac:dyDescent="0.25">
      <c r="A691" t="s">
        <v>181</v>
      </c>
      <c r="B691" t="s">
        <v>137</v>
      </c>
      <c r="C691">
        <v>96906000</v>
      </c>
      <c r="D691" t="s">
        <v>215</v>
      </c>
      <c r="E691">
        <v>2020</v>
      </c>
      <c r="F691">
        <v>51629</v>
      </c>
      <c r="G691">
        <v>913</v>
      </c>
      <c r="H691">
        <v>405362</v>
      </c>
      <c r="I691">
        <v>36244</v>
      </c>
      <c r="J691">
        <v>0</v>
      </c>
      <c r="K691">
        <v>0</v>
      </c>
      <c r="L691">
        <v>1.64</v>
      </c>
      <c r="M691">
        <v>98.28</v>
      </c>
      <c r="N691">
        <v>1.2</v>
      </c>
      <c r="O691">
        <v>57.99</v>
      </c>
      <c r="P691">
        <v>22.25</v>
      </c>
    </row>
    <row r="692" spans="1:16" x14ac:dyDescent="0.25">
      <c r="A692" t="s">
        <v>181</v>
      </c>
      <c r="B692" t="s">
        <v>137</v>
      </c>
      <c r="C692">
        <v>96906000</v>
      </c>
      <c r="D692" t="s">
        <v>216</v>
      </c>
      <c r="E692">
        <v>2020</v>
      </c>
      <c r="F692">
        <v>92590</v>
      </c>
      <c r="G692">
        <v>1647</v>
      </c>
      <c r="H692">
        <v>994235</v>
      </c>
      <c r="I692">
        <v>85896</v>
      </c>
      <c r="J692">
        <v>0</v>
      </c>
      <c r="K692">
        <v>0</v>
      </c>
      <c r="L692">
        <v>1.64</v>
      </c>
      <c r="M692">
        <v>98.28</v>
      </c>
      <c r="N692">
        <v>1.2</v>
      </c>
      <c r="O692">
        <v>57.99</v>
      </c>
      <c r="P692">
        <v>22.25</v>
      </c>
    </row>
    <row r="693" spans="1:16" x14ac:dyDescent="0.25">
      <c r="A693" t="s">
        <v>181</v>
      </c>
      <c r="B693" t="s">
        <v>137</v>
      </c>
      <c r="C693">
        <v>96906000</v>
      </c>
      <c r="D693" t="s">
        <v>217</v>
      </c>
      <c r="E693">
        <v>2020</v>
      </c>
      <c r="F693">
        <v>94271</v>
      </c>
      <c r="G693">
        <v>1730</v>
      </c>
      <c r="H693">
        <v>1339827</v>
      </c>
      <c r="I693">
        <v>91489</v>
      </c>
      <c r="J693">
        <v>0</v>
      </c>
      <c r="K693">
        <v>0</v>
      </c>
      <c r="L693">
        <v>1.64</v>
      </c>
      <c r="M693">
        <v>98.28</v>
      </c>
      <c r="N693">
        <v>1.2</v>
      </c>
      <c r="O693">
        <v>57.99</v>
      </c>
      <c r="P693">
        <v>22.25</v>
      </c>
    </row>
    <row r="694" spans="1:16" x14ac:dyDescent="0.25">
      <c r="A694" t="s">
        <v>181</v>
      </c>
      <c r="B694" t="s">
        <v>137</v>
      </c>
      <c r="C694">
        <v>96906000</v>
      </c>
      <c r="D694" t="s">
        <v>218</v>
      </c>
      <c r="E694">
        <v>2020</v>
      </c>
      <c r="F694">
        <v>116615</v>
      </c>
      <c r="G694">
        <v>1883</v>
      </c>
      <c r="H694">
        <v>1328963</v>
      </c>
      <c r="I694">
        <v>104178</v>
      </c>
      <c r="J694">
        <v>0</v>
      </c>
      <c r="K694">
        <v>0</v>
      </c>
      <c r="L694">
        <v>1.64</v>
      </c>
      <c r="M694">
        <v>98.28</v>
      </c>
      <c r="N694">
        <v>1.2</v>
      </c>
      <c r="O694">
        <v>57.99</v>
      </c>
      <c r="P694">
        <v>22.25</v>
      </c>
    </row>
    <row r="695" spans="1:16" x14ac:dyDescent="0.25">
      <c r="A695" t="s">
        <v>181</v>
      </c>
      <c r="B695" t="s">
        <v>137</v>
      </c>
      <c r="C695">
        <v>96906000</v>
      </c>
      <c r="D695" t="s">
        <v>219</v>
      </c>
      <c r="E695">
        <v>2020</v>
      </c>
      <c r="F695">
        <v>109820</v>
      </c>
      <c r="G695">
        <v>1583</v>
      </c>
      <c r="H695">
        <v>1316508</v>
      </c>
      <c r="I695">
        <v>120825</v>
      </c>
      <c r="J695">
        <v>0</v>
      </c>
      <c r="K695">
        <v>0</v>
      </c>
      <c r="L695">
        <v>1.64</v>
      </c>
      <c r="M695">
        <v>98.28</v>
      </c>
      <c r="N695">
        <v>1.2</v>
      </c>
      <c r="O695">
        <v>57.99</v>
      </c>
      <c r="P695">
        <v>22.25</v>
      </c>
    </row>
    <row r="696" spans="1:16" x14ac:dyDescent="0.25">
      <c r="A696" t="s">
        <v>181</v>
      </c>
      <c r="B696" t="s">
        <v>137</v>
      </c>
      <c r="C696">
        <v>96906000</v>
      </c>
      <c r="D696" t="s">
        <v>220</v>
      </c>
      <c r="E696">
        <v>2020</v>
      </c>
      <c r="F696">
        <v>68579</v>
      </c>
      <c r="G696">
        <v>1288</v>
      </c>
      <c r="H696">
        <v>1237497</v>
      </c>
      <c r="I696">
        <v>79604</v>
      </c>
      <c r="J696">
        <v>0</v>
      </c>
      <c r="K696">
        <v>0</v>
      </c>
      <c r="L696">
        <v>1.64</v>
      </c>
      <c r="M696">
        <v>98.28</v>
      </c>
      <c r="N696">
        <v>1.2</v>
      </c>
      <c r="O696">
        <v>57.99</v>
      </c>
      <c r="P696">
        <v>22.25</v>
      </c>
    </row>
    <row r="697" spans="1:16" x14ac:dyDescent="0.25">
      <c r="A697" t="s">
        <v>181</v>
      </c>
      <c r="B697" t="s">
        <v>137</v>
      </c>
      <c r="C697">
        <v>96906000</v>
      </c>
      <c r="D697" t="s">
        <v>221</v>
      </c>
      <c r="E697">
        <v>2021</v>
      </c>
      <c r="F697">
        <v>17935</v>
      </c>
      <c r="G697">
        <v>461</v>
      </c>
      <c r="H697">
        <v>885424</v>
      </c>
      <c r="I697">
        <v>23906</v>
      </c>
      <c r="J697">
        <v>243143</v>
      </c>
      <c r="K697">
        <v>0</v>
      </c>
      <c r="L697">
        <v>1.64</v>
      </c>
      <c r="M697">
        <v>98.28</v>
      </c>
      <c r="N697">
        <v>1.2</v>
      </c>
      <c r="O697">
        <v>57.99</v>
      </c>
      <c r="P697">
        <v>22.25</v>
      </c>
    </row>
    <row r="698" spans="1:16" x14ac:dyDescent="0.25">
      <c r="A698" t="s">
        <v>181</v>
      </c>
      <c r="B698" t="s">
        <v>137</v>
      </c>
      <c r="C698">
        <v>96906000</v>
      </c>
      <c r="D698" t="s">
        <v>222</v>
      </c>
      <c r="E698">
        <v>2021</v>
      </c>
      <c r="F698">
        <v>5120</v>
      </c>
      <c r="G698">
        <v>95</v>
      </c>
      <c r="H698">
        <v>567424</v>
      </c>
      <c r="I698">
        <v>7271</v>
      </c>
      <c r="J698">
        <v>718273</v>
      </c>
      <c r="K698">
        <v>144765</v>
      </c>
      <c r="L698">
        <v>1.64</v>
      </c>
      <c r="M698">
        <v>98.28</v>
      </c>
      <c r="N698">
        <v>1.2</v>
      </c>
      <c r="O698">
        <v>57.99</v>
      </c>
      <c r="P698">
        <v>22.25</v>
      </c>
    </row>
    <row r="699" spans="1:16" x14ac:dyDescent="0.25">
      <c r="A699" t="s">
        <v>181</v>
      </c>
      <c r="B699" t="s">
        <v>137</v>
      </c>
      <c r="C699">
        <v>96906000</v>
      </c>
      <c r="D699" t="s">
        <v>211</v>
      </c>
      <c r="E699">
        <v>2021</v>
      </c>
      <c r="F699">
        <v>11797</v>
      </c>
      <c r="G699">
        <v>61</v>
      </c>
      <c r="H699">
        <v>609321</v>
      </c>
      <c r="I699">
        <v>9268</v>
      </c>
      <c r="J699">
        <v>3599719</v>
      </c>
      <c r="K699">
        <v>524266</v>
      </c>
      <c r="L699">
        <v>1.64</v>
      </c>
      <c r="M699">
        <v>98.28</v>
      </c>
      <c r="N699">
        <v>1.2</v>
      </c>
      <c r="O699">
        <v>57.99</v>
      </c>
      <c r="P699">
        <v>22.25</v>
      </c>
    </row>
    <row r="700" spans="1:16" x14ac:dyDescent="0.25">
      <c r="A700" t="s">
        <v>181</v>
      </c>
      <c r="B700" t="s">
        <v>137</v>
      </c>
      <c r="C700">
        <v>96906000</v>
      </c>
      <c r="D700" t="s">
        <v>212</v>
      </c>
      <c r="E700">
        <v>2021</v>
      </c>
      <c r="F700">
        <v>241451</v>
      </c>
      <c r="G700">
        <v>1015</v>
      </c>
      <c r="H700">
        <v>1259954</v>
      </c>
      <c r="I700">
        <v>132587</v>
      </c>
      <c r="J700">
        <v>4101369</v>
      </c>
      <c r="K700">
        <v>1640943</v>
      </c>
      <c r="L700">
        <v>1.64</v>
      </c>
      <c r="M700">
        <v>98.28</v>
      </c>
      <c r="N700">
        <v>1.2</v>
      </c>
      <c r="O700">
        <v>57.99</v>
      </c>
      <c r="P700">
        <v>22.25</v>
      </c>
    </row>
    <row r="701" spans="1:16" x14ac:dyDescent="0.25">
      <c r="A701" t="s">
        <v>181</v>
      </c>
      <c r="B701" t="s">
        <v>137</v>
      </c>
      <c r="C701">
        <v>96906000</v>
      </c>
      <c r="D701" t="s">
        <v>213</v>
      </c>
      <c r="E701">
        <v>2021</v>
      </c>
      <c r="F701">
        <v>548011</v>
      </c>
      <c r="G701">
        <v>4197</v>
      </c>
      <c r="H701">
        <v>1998424</v>
      </c>
      <c r="I701">
        <v>570390</v>
      </c>
      <c r="J701">
        <v>2172453</v>
      </c>
      <c r="K701">
        <v>1569600</v>
      </c>
      <c r="L701">
        <v>1.64</v>
      </c>
      <c r="M701">
        <v>98.28</v>
      </c>
      <c r="N701">
        <v>1.2</v>
      </c>
      <c r="O701">
        <v>57.99</v>
      </c>
      <c r="P701">
        <v>22.25</v>
      </c>
    </row>
    <row r="702" spans="1:16" x14ac:dyDescent="0.25">
      <c r="A702" t="s">
        <v>181</v>
      </c>
      <c r="B702" t="s">
        <v>137</v>
      </c>
      <c r="C702">
        <v>96906000</v>
      </c>
      <c r="D702" t="s">
        <v>214</v>
      </c>
      <c r="E702">
        <v>2021</v>
      </c>
      <c r="F702">
        <v>123406</v>
      </c>
      <c r="G702">
        <v>2167</v>
      </c>
      <c r="H702">
        <v>1787215</v>
      </c>
      <c r="I702">
        <v>187702</v>
      </c>
      <c r="J702">
        <v>5998458</v>
      </c>
      <c r="K702">
        <v>1177345</v>
      </c>
      <c r="L702">
        <v>1.64</v>
      </c>
      <c r="M702">
        <v>98.28</v>
      </c>
      <c r="N702">
        <v>1.2</v>
      </c>
      <c r="O702">
        <v>57.99</v>
      </c>
      <c r="P702">
        <v>22.25</v>
      </c>
    </row>
    <row r="703" spans="1:16" x14ac:dyDescent="0.25">
      <c r="A703" t="s">
        <v>181</v>
      </c>
      <c r="B703" t="s">
        <v>137</v>
      </c>
      <c r="C703">
        <v>96906000</v>
      </c>
      <c r="D703" t="s">
        <v>215</v>
      </c>
      <c r="E703">
        <v>2021</v>
      </c>
      <c r="F703">
        <v>28236</v>
      </c>
      <c r="G703">
        <v>428</v>
      </c>
      <c r="H703">
        <v>1512282</v>
      </c>
      <c r="I703">
        <v>37280</v>
      </c>
      <c r="J703">
        <v>4138979</v>
      </c>
      <c r="K703">
        <v>3628154</v>
      </c>
      <c r="L703">
        <v>1.64</v>
      </c>
      <c r="M703">
        <v>98.28</v>
      </c>
      <c r="N703">
        <v>1.2</v>
      </c>
      <c r="O703">
        <v>57.99</v>
      </c>
      <c r="P703">
        <v>22.25</v>
      </c>
    </row>
    <row r="704" spans="1:16" x14ac:dyDescent="0.25">
      <c r="A704" t="s">
        <v>181</v>
      </c>
      <c r="B704" t="s">
        <v>137</v>
      </c>
      <c r="C704">
        <v>96906000</v>
      </c>
      <c r="D704" t="s">
        <v>216</v>
      </c>
      <c r="E704">
        <v>2021</v>
      </c>
      <c r="F704">
        <v>20585</v>
      </c>
      <c r="G704">
        <v>311</v>
      </c>
      <c r="H704">
        <v>1270574</v>
      </c>
      <c r="I704">
        <v>22572</v>
      </c>
      <c r="J704">
        <v>8571339</v>
      </c>
      <c r="K704">
        <v>2870662</v>
      </c>
      <c r="L704">
        <v>1.64</v>
      </c>
      <c r="M704">
        <v>98.28</v>
      </c>
      <c r="N704">
        <v>1.2</v>
      </c>
      <c r="O704">
        <v>57.99</v>
      </c>
      <c r="P704">
        <v>22.25</v>
      </c>
    </row>
    <row r="705" spans="1:16" x14ac:dyDescent="0.25">
      <c r="A705" t="s">
        <v>181</v>
      </c>
      <c r="B705" t="s">
        <v>137</v>
      </c>
      <c r="C705">
        <v>96906000</v>
      </c>
      <c r="D705" t="s">
        <v>217</v>
      </c>
      <c r="E705">
        <v>2021</v>
      </c>
      <c r="F705">
        <v>20466</v>
      </c>
      <c r="G705">
        <v>346</v>
      </c>
      <c r="H705">
        <v>1144613</v>
      </c>
      <c r="I705">
        <v>21365</v>
      </c>
      <c r="J705">
        <v>11538836</v>
      </c>
      <c r="K705">
        <v>5126997</v>
      </c>
      <c r="L705">
        <v>1.64</v>
      </c>
      <c r="M705">
        <v>98.28</v>
      </c>
      <c r="N705">
        <v>1.2</v>
      </c>
      <c r="O705">
        <v>57.99</v>
      </c>
      <c r="P705">
        <v>22.25</v>
      </c>
    </row>
    <row r="706" spans="1:16" x14ac:dyDescent="0.25">
      <c r="A706" t="s">
        <v>181</v>
      </c>
      <c r="B706" t="s">
        <v>137</v>
      </c>
      <c r="C706">
        <v>96906000</v>
      </c>
      <c r="D706" t="s">
        <v>218</v>
      </c>
      <c r="E706">
        <v>2021</v>
      </c>
      <c r="F706">
        <v>23838</v>
      </c>
      <c r="G706">
        <v>348</v>
      </c>
      <c r="H706">
        <v>1082642</v>
      </c>
      <c r="I706">
        <v>22764</v>
      </c>
      <c r="J706">
        <v>15109597</v>
      </c>
      <c r="K706">
        <v>4877015</v>
      </c>
      <c r="L706">
        <v>1.64</v>
      </c>
      <c r="M706">
        <v>98.28</v>
      </c>
      <c r="N706">
        <v>1.2</v>
      </c>
      <c r="O706">
        <v>57.99</v>
      </c>
      <c r="P706">
        <v>22.25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0F07F-8D81-49D5-AF0E-774B1CBDCD71}">
  <dimension ref="A3:P76"/>
  <sheetViews>
    <sheetView topLeftCell="K13" workbookViewId="0">
      <selection activeCell="O28" sqref="O28"/>
    </sheetView>
  </sheetViews>
  <sheetFormatPr defaultRowHeight="15" x14ac:dyDescent="0.25"/>
  <cols>
    <col min="1" max="1" width="13.140625" bestFit="1" customWidth="1"/>
    <col min="2" max="2" width="21" bestFit="1" customWidth="1"/>
    <col min="3" max="3" width="13.140625" bestFit="1" customWidth="1"/>
    <col min="4" max="4" width="12.140625" bestFit="1" customWidth="1"/>
    <col min="5" max="6" width="15.42578125" bestFit="1" customWidth="1"/>
    <col min="7" max="8" width="19.28515625" bestFit="1" customWidth="1"/>
    <col min="9" max="9" width="8" bestFit="1" customWidth="1"/>
    <col min="10" max="10" width="10.85546875" bestFit="1" customWidth="1"/>
    <col min="11" max="11" width="8.140625" bestFit="1" customWidth="1"/>
    <col min="12" max="12" width="14.5703125" bestFit="1" customWidth="1"/>
    <col min="13" max="13" width="10" bestFit="1" customWidth="1"/>
    <col min="14" max="14" width="10.42578125" bestFit="1" customWidth="1"/>
    <col min="15" max="15" width="19.28515625" bestFit="1" customWidth="1"/>
    <col min="16" max="16" width="15.5703125" bestFit="1" customWidth="1"/>
  </cols>
  <sheetData>
    <row r="3" spans="1:3" x14ac:dyDescent="0.25">
      <c r="A3" s="2" t="s">
        <v>199</v>
      </c>
      <c r="B3" s="2" t="s">
        <v>198</v>
      </c>
      <c r="C3" t="s">
        <v>223</v>
      </c>
    </row>
    <row r="4" spans="1:3" x14ac:dyDescent="0.25">
      <c r="A4">
        <v>2020</v>
      </c>
      <c r="B4" t="s">
        <v>212</v>
      </c>
      <c r="C4" s="11">
        <v>12</v>
      </c>
    </row>
    <row r="5" spans="1:3" x14ac:dyDescent="0.25">
      <c r="A5">
        <v>2020</v>
      </c>
      <c r="B5" t="s">
        <v>213</v>
      </c>
      <c r="C5" s="11">
        <v>15</v>
      </c>
    </row>
    <row r="6" spans="1:3" x14ac:dyDescent="0.25">
      <c r="A6">
        <v>2020</v>
      </c>
      <c r="B6" t="s">
        <v>214</v>
      </c>
      <c r="C6" s="11">
        <v>26</v>
      </c>
    </row>
    <row r="7" spans="1:3" x14ac:dyDescent="0.25">
      <c r="A7">
        <v>2020</v>
      </c>
      <c r="B7" t="s">
        <v>215</v>
      </c>
      <c r="C7" s="11">
        <v>770</v>
      </c>
    </row>
    <row r="8" spans="1:3" x14ac:dyDescent="0.25">
      <c r="A8">
        <v>2020</v>
      </c>
      <c r="B8" t="s">
        <v>216</v>
      </c>
      <c r="C8" s="11">
        <v>1545</v>
      </c>
    </row>
    <row r="9" spans="1:3" x14ac:dyDescent="0.25">
      <c r="A9">
        <v>2020</v>
      </c>
      <c r="B9" t="s">
        <v>217</v>
      </c>
      <c r="C9" s="11">
        <v>3271</v>
      </c>
    </row>
    <row r="10" spans="1:3" x14ac:dyDescent="0.25">
      <c r="A10">
        <v>2020</v>
      </c>
      <c r="B10" t="s">
        <v>218</v>
      </c>
      <c r="C10" s="11">
        <v>3813</v>
      </c>
    </row>
    <row r="11" spans="1:3" x14ac:dyDescent="0.25">
      <c r="A11">
        <v>2020</v>
      </c>
      <c r="B11" t="s">
        <v>219</v>
      </c>
      <c r="C11" s="11">
        <v>2358</v>
      </c>
    </row>
    <row r="12" spans="1:3" x14ac:dyDescent="0.25">
      <c r="A12">
        <v>2020</v>
      </c>
      <c r="B12" t="s">
        <v>220</v>
      </c>
      <c r="C12" s="11">
        <v>1598</v>
      </c>
    </row>
    <row r="13" spans="1:3" x14ac:dyDescent="0.25">
      <c r="A13">
        <v>2021</v>
      </c>
      <c r="B13" t="s">
        <v>221</v>
      </c>
      <c r="C13" s="11">
        <v>356</v>
      </c>
    </row>
    <row r="14" spans="1:3" x14ac:dyDescent="0.25">
      <c r="A14">
        <v>2021</v>
      </c>
      <c r="B14" t="s">
        <v>222</v>
      </c>
      <c r="C14" s="11">
        <v>198</v>
      </c>
    </row>
    <row r="15" spans="1:3" x14ac:dyDescent="0.25">
      <c r="A15">
        <v>2021</v>
      </c>
      <c r="B15" t="s">
        <v>211</v>
      </c>
      <c r="C15" s="11">
        <v>103</v>
      </c>
    </row>
    <row r="16" spans="1:3" x14ac:dyDescent="0.25">
      <c r="A16">
        <v>2021</v>
      </c>
      <c r="B16" t="s">
        <v>212</v>
      </c>
      <c r="C16" s="11">
        <v>2781</v>
      </c>
    </row>
    <row r="17" spans="1:16" x14ac:dyDescent="0.25">
      <c r="A17">
        <v>2021</v>
      </c>
      <c r="B17" t="s">
        <v>213</v>
      </c>
      <c r="C17" s="11">
        <v>18752</v>
      </c>
    </row>
    <row r="18" spans="1:16" x14ac:dyDescent="0.25">
      <c r="A18">
        <v>2021</v>
      </c>
      <c r="B18" t="s">
        <v>214</v>
      </c>
      <c r="C18" s="11">
        <v>13915</v>
      </c>
    </row>
    <row r="19" spans="1:16" x14ac:dyDescent="0.25">
      <c r="A19">
        <v>2021</v>
      </c>
      <c r="B19" t="s">
        <v>215</v>
      </c>
      <c r="C19" s="11">
        <v>15487</v>
      </c>
    </row>
    <row r="20" spans="1:16" x14ac:dyDescent="0.25">
      <c r="A20">
        <v>2021</v>
      </c>
      <c r="B20" t="s">
        <v>216</v>
      </c>
      <c r="C20" s="11">
        <v>10836</v>
      </c>
    </row>
    <row r="21" spans="1:16" x14ac:dyDescent="0.25">
      <c r="A21">
        <v>2021</v>
      </c>
      <c r="B21" t="s">
        <v>217</v>
      </c>
      <c r="C21" s="11">
        <v>5454</v>
      </c>
    </row>
    <row r="22" spans="1:16" x14ac:dyDescent="0.25">
      <c r="A22">
        <v>2021</v>
      </c>
      <c r="B22" t="s">
        <v>218</v>
      </c>
      <c r="C22" s="11">
        <v>2337</v>
      </c>
    </row>
    <row r="28" spans="1:16" x14ac:dyDescent="0.25">
      <c r="B28" t="s">
        <v>94</v>
      </c>
      <c r="C28" t="s">
        <v>6</v>
      </c>
      <c r="D28" t="s">
        <v>3</v>
      </c>
      <c r="E28" t="s">
        <v>4</v>
      </c>
      <c r="F28" t="s">
        <v>95</v>
      </c>
      <c r="G28" t="s">
        <v>96</v>
      </c>
      <c r="H28" t="s">
        <v>97</v>
      </c>
      <c r="L28" s="2" t="s">
        <v>79</v>
      </c>
      <c r="M28" t="s">
        <v>224</v>
      </c>
      <c r="N28" t="s">
        <v>225</v>
      </c>
      <c r="O28" t="s">
        <v>226</v>
      </c>
      <c r="P28" t="s">
        <v>145</v>
      </c>
    </row>
    <row r="29" spans="1:16" x14ac:dyDescent="0.25">
      <c r="B29" s="7">
        <f>IF(GETPIVOTDATA("Min of state_total_population",$A$32)=68000,$E$30,GETPIVOTDATA("Min of state_total_population",$A$32))</f>
        <v>3224000</v>
      </c>
      <c r="C29" s="5">
        <f>GETPIVOTDATA("Sum of tested",$A$32)</f>
        <v>1151665</v>
      </c>
      <c r="D29" s="5">
        <f>GETPIVOTDATA("state_confirmed",$A$32)</f>
        <v>83627</v>
      </c>
      <c r="E29" s="5">
        <f>GETPIVOTDATA("Sum of recovered",$A$32)</f>
        <v>81746</v>
      </c>
      <c r="F29" s="6">
        <f>GETPIVOTDATA("Sum of deceased",$A$32)</f>
        <v>1450</v>
      </c>
      <c r="G29" s="5">
        <f>GETPIVOTDATA("Sum of vaccinated_1",$A$32)</f>
        <v>1103275</v>
      </c>
      <c r="H29" s="5">
        <f>GETPIVOTDATA("Sum of vaccinated_2",$A$32)</f>
        <v>641819</v>
      </c>
      <c r="L29" s="3">
        <v>2020</v>
      </c>
      <c r="M29" s="11">
        <v>139</v>
      </c>
      <c r="N29" s="11">
        <v>13085</v>
      </c>
      <c r="O29" s="11">
        <v>0</v>
      </c>
      <c r="P29" s="11">
        <v>0</v>
      </c>
    </row>
    <row r="30" spans="1:16" x14ac:dyDescent="0.25">
      <c r="E30">
        <v>1332898000</v>
      </c>
      <c r="L30" s="10" t="s">
        <v>212</v>
      </c>
      <c r="M30" s="11">
        <v>1</v>
      </c>
      <c r="N30" s="11">
        <v>0</v>
      </c>
      <c r="O30" s="11">
        <v>0</v>
      </c>
      <c r="P30" s="11">
        <v>0</v>
      </c>
    </row>
    <row r="31" spans="1:16" x14ac:dyDescent="0.25">
      <c r="L31" s="10" t="s">
        <v>213</v>
      </c>
      <c r="M31" s="11">
        <v>0</v>
      </c>
      <c r="N31" s="11">
        <v>12</v>
      </c>
      <c r="O31" s="11">
        <v>0</v>
      </c>
      <c r="P31" s="11">
        <v>0</v>
      </c>
    </row>
    <row r="32" spans="1:16" x14ac:dyDescent="0.25">
      <c r="A32" s="2" t="s">
        <v>79</v>
      </c>
      <c r="B32" t="s">
        <v>227</v>
      </c>
      <c r="C32" t="s">
        <v>228</v>
      </c>
      <c r="D32" t="s">
        <v>229</v>
      </c>
      <c r="E32" t="s">
        <v>230</v>
      </c>
      <c r="F32" t="s">
        <v>231</v>
      </c>
      <c r="G32" t="s">
        <v>232</v>
      </c>
      <c r="H32" t="s">
        <v>233</v>
      </c>
      <c r="L32" s="10" t="s">
        <v>214</v>
      </c>
      <c r="M32" s="11">
        <v>0</v>
      </c>
      <c r="N32" s="11">
        <v>30</v>
      </c>
      <c r="O32" s="11">
        <v>0</v>
      </c>
      <c r="P32" s="11">
        <v>0</v>
      </c>
    </row>
    <row r="33" spans="1:16" x14ac:dyDescent="0.25">
      <c r="A33" s="3" t="s">
        <v>122</v>
      </c>
      <c r="B33" s="11">
        <v>3224000</v>
      </c>
      <c r="C33" s="11">
        <v>1151665</v>
      </c>
      <c r="D33" s="11">
        <v>83627</v>
      </c>
      <c r="E33" s="11">
        <v>81746</v>
      </c>
      <c r="F33" s="11">
        <v>1450</v>
      </c>
      <c r="G33" s="11">
        <v>1103275</v>
      </c>
      <c r="H33" s="11">
        <v>641819</v>
      </c>
      <c r="L33" s="10" t="s">
        <v>215</v>
      </c>
      <c r="M33" s="11">
        <v>4</v>
      </c>
      <c r="N33" s="11">
        <v>173</v>
      </c>
      <c r="O33" s="11">
        <v>0</v>
      </c>
      <c r="P33" s="11">
        <v>0</v>
      </c>
    </row>
    <row r="34" spans="1:16" x14ac:dyDescent="0.25">
      <c r="A34" s="3" t="s">
        <v>196</v>
      </c>
      <c r="B34" s="11">
        <v>3224000</v>
      </c>
      <c r="C34" s="11">
        <v>1151665</v>
      </c>
      <c r="D34" s="11">
        <v>83627</v>
      </c>
      <c r="E34" s="11">
        <v>81746</v>
      </c>
      <c r="F34" s="11">
        <v>1450</v>
      </c>
      <c r="G34" s="11">
        <v>1103275</v>
      </c>
      <c r="H34" s="11">
        <v>641819</v>
      </c>
      <c r="L34" s="10" t="s">
        <v>216</v>
      </c>
      <c r="M34" s="11">
        <v>5</v>
      </c>
      <c r="N34" s="11">
        <v>947</v>
      </c>
      <c r="O34" s="11">
        <v>0</v>
      </c>
      <c r="P34" s="11">
        <v>0</v>
      </c>
    </row>
    <row r="35" spans="1:16" x14ac:dyDescent="0.25">
      <c r="L35" s="10" t="s">
        <v>217</v>
      </c>
      <c r="M35" s="11">
        <v>39</v>
      </c>
      <c r="N35" s="11">
        <v>2813</v>
      </c>
      <c r="O35" s="11">
        <v>0</v>
      </c>
      <c r="P35" s="11">
        <v>0</v>
      </c>
    </row>
    <row r="36" spans="1:16" x14ac:dyDescent="0.25">
      <c r="L36" s="10" t="s">
        <v>218</v>
      </c>
      <c r="M36" s="11">
        <v>39</v>
      </c>
      <c r="N36" s="11">
        <v>4370</v>
      </c>
      <c r="O36" s="11">
        <v>0</v>
      </c>
      <c r="P36" s="11">
        <v>0</v>
      </c>
    </row>
    <row r="37" spans="1:16" x14ac:dyDescent="0.25">
      <c r="L37" s="10" t="s">
        <v>219</v>
      </c>
      <c r="M37" s="11">
        <v>23</v>
      </c>
      <c r="N37" s="11">
        <v>2591</v>
      </c>
      <c r="O37" s="11">
        <v>0</v>
      </c>
      <c r="P37" s="11">
        <v>0</v>
      </c>
    </row>
    <row r="38" spans="1:16" x14ac:dyDescent="0.25">
      <c r="L38" s="10" t="s">
        <v>220</v>
      </c>
      <c r="M38" s="11">
        <v>28</v>
      </c>
      <c r="N38" s="11">
        <v>2149</v>
      </c>
      <c r="O38" s="11">
        <v>0</v>
      </c>
      <c r="P38" s="11">
        <v>0</v>
      </c>
    </row>
    <row r="39" spans="1:16" x14ac:dyDescent="0.25">
      <c r="L39" s="3">
        <v>2021</v>
      </c>
      <c r="M39" s="11">
        <v>1311</v>
      </c>
      <c r="N39" s="11">
        <v>68661</v>
      </c>
      <c r="O39" s="11">
        <v>1103275</v>
      </c>
      <c r="P39" s="11">
        <v>641819</v>
      </c>
    </row>
    <row r="40" spans="1:16" x14ac:dyDescent="0.25">
      <c r="L40" s="10" t="s">
        <v>221</v>
      </c>
      <c r="M40" s="11">
        <v>7</v>
      </c>
      <c r="N40" s="11">
        <v>465</v>
      </c>
      <c r="O40" s="11">
        <v>4324</v>
      </c>
      <c r="P40" s="11">
        <v>0</v>
      </c>
    </row>
    <row r="41" spans="1:16" x14ac:dyDescent="0.25">
      <c r="L41" s="10" t="s">
        <v>222</v>
      </c>
      <c r="M41" s="11">
        <v>2</v>
      </c>
      <c r="N41" s="11">
        <v>247</v>
      </c>
      <c r="O41" s="11">
        <v>26141</v>
      </c>
      <c r="P41" s="11">
        <v>1726</v>
      </c>
    </row>
    <row r="42" spans="1:16" x14ac:dyDescent="0.25">
      <c r="L42" s="10" t="s">
        <v>211</v>
      </c>
      <c r="M42" s="11">
        <v>2</v>
      </c>
      <c r="N42" s="11">
        <v>69</v>
      </c>
      <c r="O42" s="11">
        <v>41140</v>
      </c>
      <c r="P42" s="11">
        <v>28145</v>
      </c>
    </row>
    <row r="43" spans="1:16" x14ac:dyDescent="0.25">
      <c r="L43" s="10" t="s">
        <v>212</v>
      </c>
      <c r="M43" s="11">
        <v>21</v>
      </c>
      <c r="N43" s="11">
        <v>1217</v>
      </c>
      <c r="O43" s="11">
        <v>159180</v>
      </c>
      <c r="P43" s="11">
        <v>30070</v>
      </c>
    </row>
    <row r="44" spans="1:16" x14ac:dyDescent="0.25">
      <c r="L44" s="10" t="s">
        <v>213</v>
      </c>
      <c r="M44" s="11">
        <v>407</v>
      </c>
      <c r="N44" s="11">
        <v>13024</v>
      </c>
      <c r="O44" s="11">
        <v>160572</v>
      </c>
      <c r="P44" s="11">
        <v>14399</v>
      </c>
    </row>
    <row r="45" spans="1:16" x14ac:dyDescent="0.25">
      <c r="L45" s="10" t="s">
        <v>214</v>
      </c>
      <c r="M45" s="11">
        <v>260</v>
      </c>
      <c r="N45" s="11">
        <v>16352</v>
      </c>
      <c r="O45" s="11">
        <v>228388</v>
      </c>
      <c r="P45" s="11">
        <v>5141</v>
      </c>
    </row>
    <row r="46" spans="1:16" x14ac:dyDescent="0.25">
      <c r="L46" s="10" t="s">
        <v>215</v>
      </c>
      <c r="M46" s="11">
        <v>247</v>
      </c>
      <c r="N46" s="11">
        <v>13490</v>
      </c>
      <c r="O46" s="11">
        <v>271097</v>
      </c>
      <c r="P46" s="11">
        <v>118958</v>
      </c>
    </row>
    <row r="47" spans="1:16" x14ac:dyDescent="0.25">
      <c r="L47" s="10" t="s">
        <v>216</v>
      </c>
      <c r="M47" s="11">
        <v>226</v>
      </c>
      <c r="N47" s="11">
        <v>14250</v>
      </c>
      <c r="O47" s="11">
        <v>134752</v>
      </c>
      <c r="P47" s="11">
        <v>110815</v>
      </c>
    </row>
    <row r="48" spans="1:16" x14ac:dyDescent="0.25">
      <c r="L48" s="10" t="s">
        <v>217</v>
      </c>
      <c r="M48" s="11">
        <v>93</v>
      </c>
      <c r="N48" s="11">
        <v>6068</v>
      </c>
      <c r="O48" s="11">
        <v>46028</v>
      </c>
      <c r="P48" s="11">
        <v>162458</v>
      </c>
    </row>
    <row r="49" spans="12:16" x14ac:dyDescent="0.25">
      <c r="L49" s="10" t="s">
        <v>218</v>
      </c>
      <c r="M49" s="11">
        <v>46</v>
      </c>
      <c r="N49" s="11">
        <v>3479</v>
      </c>
      <c r="O49" s="11">
        <v>31653</v>
      </c>
      <c r="P49" s="11">
        <v>170107</v>
      </c>
    </row>
    <row r="50" spans="12:16" x14ac:dyDescent="0.25">
      <c r="L50" s="3" t="s">
        <v>196</v>
      </c>
      <c r="M50" s="11">
        <v>1450</v>
      </c>
      <c r="N50" s="11">
        <v>81746</v>
      </c>
      <c r="O50" s="11">
        <v>1103275</v>
      </c>
      <c r="P50" s="11">
        <v>641819</v>
      </c>
    </row>
    <row r="71" spans="1:6" x14ac:dyDescent="0.25">
      <c r="C71" t="s">
        <v>234</v>
      </c>
    </row>
    <row r="74" spans="1:6" x14ac:dyDescent="0.25">
      <c r="A74" s="2" t="s">
        <v>79</v>
      </c>
      <c r="B74" t="s">
        <v>235</v>
      </c>
      <c r="C74" t="s">
        <v>236</v>
      </c>
      <c r="D74" t="s">
        <v>237</v>
      </c>
      <c r="E74" t="s">
        <v>238</v>
      </c>
      <c r="F74" t="s">
        <v>239</v>
      </c>
    </row>
    <row r="75" spans="1:6" x14ac:dyDescent="0.25">
      <c r="A75" s="3" t="s">
        <v>166</v>
      </c>
      <c r="B75" s="11">
        <v>2.5900000000000012</v>
      </c>
      <c r="C75" s="11">
        <v>97.75</v>
      </c>
      <c r="D75" s="11">
        <v>1.7300000000000002</v>
      </c>
      <c r="E75" s="11">
        <v>34.220000000000013</v>
      </c>
      <c r="F75" s="11">
        <v>19.910000000000007</v>
      </c>
    </row>
    <row r="76" spans="1:6" x14ac:dyDescent="0.25">
      <c r="A76" s="3" t="s">
        <v>196</v>
      </c>
      <c r="B76" s="11">
        <v>2.5900000000000012</v>
      </c>
      <c r="C76" s="11">
        <v>97.75</v>
      </c>
      <c r="D76" s="11">
        <v>1.7300000000000002</v>
      </c>
      <c r="E76" s="11">
        <v>34.220000000000013</v>
      </c>
      <c r="F76" s="11">
        <v>19.910000000000007</v>
      </c>
    </row>
  </sheetData>
  <pageMargins left="0.7" right="0.7" top="0.75" bottom="0.75" header="0.3" footer="0.3"/>
  <drawing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0B949-6E4A-4B69-BED9-947EEF30DE86}">
  <dimension ref="A1:I23"/>
  <sheetViews>
    <sheetView workbookViewId="0">
      <selection activeCell="M12" sqref="M12"/>
    </sheetView>
  </sheetViews>
  <sheetFormatPr defaultRowHeight="15" x14ac:dyDescent="0.25"/>
  <cols>
    <col min="1" max="1" width="12.85546875" bestFit="1" customWidth="1"/>
    <col min="2" max="2" width="10.85546875" bestFit="1" customWidth="1"/>
    <col min="3" max="3" width="15" bestFit="1" customWidth="1"/>
    <col min="4" max="4" width="10.140625" bestFit="1" customWidth="1"/>
    <col min="9" max="9" width="12.42578125" bestFit="1" customWidth="1"/>
  </cols>
  <sheetData>
    <row r="1" spans="1:9" x14ac:dyDescent="0.25">
      <c r="A1" t="s">
        <v>198</v>
      </c>
      <c r="B1" t="s">
        <v>199</v>
      </c>
      <c r="C1" t="s">
        <v>240</v>
      </c>
      <c r="D1" t="s">
        <v>200</v>
      </c>
      <c r="E1" t="s">
        <v>203</v>
      </c>
      <c r="F1" t="s">
        <v>201</v>
      </c>
      <c r="G1" t="s">
        <v>202</v>
      </c>
      <c r="H1" t="s">
        <v>204</v>
      </c>
      <c r="I1" t="s">
        <v>205</v>
      </c>
    </row>
    <row r="2" spans="1:9" x14ac:dyDescent="0.25">
      <c r="A2" t="s">
        <v>221</v>
      </c>
      <c r="B2">
        <v>2020</v>
      </c>
      <c r="C2">
        <v>1</v>
      </c>
      <c r="D2">
        <v>1</v>
      </c>
      <c r="E2">
        <v>0</v>
      </c>
      <c r="F2">
        <v>0</v>
      </c>
      <c r="G2">
        <v>0</v>
      </c>
      <c r="H2">
        <v>0</v>
      </c>
      <c r="I2">
        <v>0</v>
      </c>
    </row>
    <row r="3" spans="1:9" x14ac:dyDescent="0.25">
      <c r="A3" t="s">
        <v>222</v>
      </c>
      <c r="B3">
        <v>2020</v>
      </c>
      <c r="C3">
        <v>2</v>
      </c>
      <c r="D3">
        <v>2</v>
      </c>
      <c r="E3">
        <v>3</v>
      </c>
      <c r="F3">
        <v>0</v>
      </c>
      <c r="G3">
        <v>0</v>
      </c>
      <c r="H3">
        <v>0</v>
      </c>
      <c r="I3">
        <v>0</v>
      </c>
    </row>
    <row r="4" spans="1:9" x14ac:dyDescent="0.25">
      <c r="A4" t="s">
        <v>211</v>
      </c>
      <c r="B4">
        <v>2020</v>
      </c>
      <c r="C4">
        <v>3</v>
      </c>
      <c r="D4">
        <v>1632</v>
      </c>
      <c r="E4">
        <v>157</v>
      </c>
      <c r="F4">
        <v>47</v>
      </c>
      <c r="G4">
        <v>0</v>
      </c>
      <c r="H4">
        <v>0</v>
      </c>
      <c r="I4">
        <v>0</v>
      </c>
    </row>
    <row r="5" spans="1:9" x14ac:dyDescent="0.25">
      <c r="A5" t="s">
        <v>212</v>
      </c>
      <c r="B5">
        <v>2020</v>
      </c>
      <c r="C5">
        <v>4</v>
      </c>
      <c r="D5">
        <v>33232</v>
      </c>
      <c r="E5">
        <v>8899</v>
      </c>
      <c r="F5">
        <v>1107</v>
      </c>
      <c r="G5">
        <v>1003252</v>
      </c>
      <c r="H5">
        <v>0</v>
      </c>
      <c r="I5">
        <v>0</v>
      </c>
    </row>
    <row r="6" spans="1:9" x14ac:dyDescent="0.25">
      <c r="A6" t="s">
        <v>213</v>
      </c>
      <c r="B6">
        <v>2020</v>
      </c>
      <c r="C6">
        <v>5</v>
      </c>
      <c r="D6">
        <v>150290</v>
      </c>
      <c r="E6">
        <v>82803</v>
      </c>
      <c r="F6">
        <v>4251</v>
      </c>
      <c r="G6">
        <v>3248173</v>
      </c>
      <c r="H6">
        <v>0</v>
      </c>
      <c r="I6">
        <v>0</v>
      </c>
    </row>
    <row r="7" spans="1:9" x14ac:dyDescent="0.25">
      <c r="A7" t="s">
        <v>214</v>
      </c>
      <c r="B7">
        <v>2020</v>
      </c>
      <c r="C7">
        <v>6</v>
      </c>
      <c r="D7">
        <v>393630</v>
      </c>
      <c r="E7">
        <v>255979</v>
      </c>
      <c r="F7">
        <v>12005</v>
      </c>
      <c r="G7">
        <v>5664627</v>
      </c>
      <c r="H7">
        <v>0</v>
      </c>
      <c r="I7">
        <v>0</v>
      </c>
    </row>
    <row r="8" spans="1:9" x14ac:dyDescent="0.25">
      <c r="A8" t="s">
        <v>215</v>
      </c>
      <c r="B8">
        <v>2020</v>
      </c>
      <c r="C8">
        <v>7</v>
      </c>
      <c r="D8">
        <v>1118267</v>
      </c>
      <c r="E8">
        <v>747708</v>
      </c>
      <c r="F8">
        <v>19146</v>
      </c>
      <c r="G8">
        <v>12168390</v>
      </c>
      <c r="H8">
        <v>0</v>
      </c>
      <c r="I8">
        <v>0</v>
      </c>
    </row>
    <row r="9" spans="1:9" x14ac:dyDescent="0.25">
      <c r="A9" t="s">
        <v>216</v>
      </c>
      <c r="B9">
        <v>2020</v>
      </c>
      <c r="C9">
        <v>8</v>
      </c>
      <c r="D9">
        <v>1990888</v>
      </c>
      <c r="E9">
        <v>1741832</v>
      </c>
      <c r="F9">
        <v>28879</v>
      </c>
      <c r="G9">
        <v>25438161</v>
      </c>
      <c r="H9">
        <v>0</v>
      </c>
      <c r="I9">
        <v>0</v>
      </c>
    </row>
    <row r="10" spans="1:9" x14ac:dyDescent="0.25">
      <c r="A10" t="s">
        <v>217</v>
      </c>
      <c r="B10">
        <v>2020</v>
      </c>
      <c r="C10">
        <v>9</v>
      </c>
      <c r="D10">
        <v>2622324</v>
      </c>
      <c r="E10">
        <v>2432634</v>
      </c>
      <c r="F10">
        <v>33273</v>
      </c>
      <c r="G10">
        <v>34953260</v>
      </c>
      <c r="H10">
        <v>0</v>
      </c>
      <c r="I10">
        <v>0</v>
      </c>
    </row>
    <row r="11" spans="1:9" x14ac:dyDescent="0.25">
      <c r="A11" t="s">
        <v>218</v>
      </c>
      <c r="B11">
        <v>2020</v>
      </c>
      <c r="C11">
        <v>10</v>
      </c>
      <c r="D11">
        <v>1873130</v>
      </c>
      <c r="E11">
        <v>2219578</v>
      </c>
      <c r="F11">
        <v>23443</v>
      </c>
      <c r="G11">
        <v>34975119</v>
      </c>
      <c r="H11">
        <v>0</v>
      </c>
      <c r="I11">
        <v>0</v>
      </c>
    </row>
    <row r="12" spans="1:9" x14ac:dyDescent="0.25">
      <c r="A12" t="s">
        <v>219</v>
      </c>
      <c r="B12">
        <v>2020</v>
      </c>
      <c r="C12">
        <v>11</v>
      </c>
      <c r="D12">
        <v>1279860</v>
      </c>
      <c r="E12">
        <v>1399002</v>
      </c>
      <c r="F12">
        <v>15508</v>
      </c>
      <c r="G12">
        <v>33152329</v>
      </c>
      <c r="H12">
        <v>0</v>
      </c>
      <c r="I12">
        <v>0</v>
      </c>
    </row>
    <row r="13" spans="1:9" x14ac:dyDescent="0.25">
      <c r="A13" t="s">
        <v>220</v>
      </c>
      <c r="B13">
        <v>2020</v>
      </c>
      <c r="C13">
        <v>12</v>
      </c>
      <c r="D13">
        <v>823056</v>
      </c>
      <c r="E13">
        <v>993137</v>
      </c>
      <c r="F13">
        <v>11359</v>
      </c>
      <c r="G13">
        <v>34249543</v>
      </c>
      <c r="H13">
        <v>0</v>
      </c>
      <c r="I13">
        <v>0</v>
      </c>
    </row>
    <row r="14" spans="1:9" x14ac:dyDescent="0.25">
      <c r="A14" t="s">
        <v>221</v>
      </c>
      <c r="B14">
        <v>2021</v>
      </c>
      <c r="C14">
        <v>1</v>
      </c>
      <c r="D14">
        <v>472317</v>
      </c>
      <c r="E14">
        <v>552275</v>
      </c>
      <c r="F14">
        <v>5410</v>
      </c>
      <c r="G14">
        <v>27905978</v>
      </c>
      <c r="H14">
        <v>3706723</v>
      </c>
      <c r="I14">
        <v>0</v>
      </c>
    </row>
    <row r="15" spans="1:9" x14ac:dyDescent="0.25">
      <c r="A15" t="s">
        <v>222</v>
      </c>
      <c r="B15">
        <v>2021</v>
      </c>
      <c r="C15">
        <v>2</v>
      </c>
      <c r="D15">
        <v>353428</v>
      </c>
      <c r="E15">
        <v>350561</v>
      </c>
      <c r="F15">
        <v>2766</v>
      </c>
      <c r="G15">
        <v>21560981</v>
      </c>
      <c r="H15">
        <v>7500222</v>
      </c>
      <c r="I15">
        <v>2409858</v>
      </c>
    </row>
    <row r="16" spans="1:9" x14ac:dyDescent="0.25">
      <c r="A16" t="s">
        <v>211</v>
      </c>
      <c r="B16">
        <v>2021</v>
      </c>
      <c r="C16">
        <v>3</v>
      </c>
      <c r="D16">
        <v>1108660</v>
      </c>
      <c r="E16">
        <v>687932</v>
      </c>
      <c r="F16">
        <v>5766</v>
      </c>
      <c r="G16">
        <v>28655584</v>
      </c>
      <c r="H16">
        <v>43097155</v>
      </c>
      <c r="I16">
        <v>6218888</v>
      </c>
    </row>
    <row r="17" spans="1:9" x14ac:dyDescent="0.25">
      <c r="A17" t="s">
        <v>212</v>
      </c>
      <c r="B17">
        <v>2021</v>
      </c>
      <c r="C17">
        <v>4</v>
      </c>
      <c r="D17">
        <v>6936479</v>
      </c>
      <c r="E17">
        <v>4200750</v>
      </c>
      <c r="F17">
        <v>48879</v>
      </c>
      <c r="G17">
        <v>52110551</v>
      </c>
      <c r="H17">
        <v>71081609</v>
      </c>
      <c r="I17">
        <v>17997388</v>
      </c>
    </row>
    <row r="18" spans="1:9" x14ac:dyDescent="0.25">
      <c r="A18" t="s">
        <v>213</v>
      </c>
      <c r="B18">
        <v>2021</v>
      </c>
      <c r="C18">
        <v>5</v>
      </c>
      <c r="D18">
        <v>9016687</v>
      </c>
      <c r="E18">
        <v>10266500</v>
      </c>
      <c r="F18">
        <v>120072</v>
      </c>
      <c r="G18">
        <v>65709074</v>
      </c>
      <c r="H18">
        <v>44093433</v>
      </c>
      <c r="I18">
        <v>16758027</v>
      </c>
    </row>
    <row r="19" spans="1:9" x14ac:dyDescent="0.25">
      <c r="A19" t="s">
        <v>214</v>
      </c>
      <c r="B19">
        <v>2021</v>
      </c>
      <c r="C19">
        <v>6</v>
      </c>
      <c r="D19">
        <v>2236885</v>
      </c>
      <c r="E19">
        <v>3542091</v>
      </c>
      <c r="F19">
        <v>67578</v>
      </c>
      <c r="G19">
        <v>62227662</v>
      </c>
      <c r="H19">
        <v>104884457</v>
      </c>
      <c r="I19">
        <v>14710554</v>
      </c>
    </row>
    <row r="20" spans="1:9" x14ac:dyDescent="0.25">
      <c r="A20" t="s">
        <v>215</v>
      </c>
      <c r="B20">
        <v>2021</v>
      </c>
      <c r="C20">
        <v>7</v>
      </c>
      <c r="D20">
        <v>1243973</v>
      </c>
      <c r="E20">
        <v>1331216</v>
      </c>
      <c r="F20">
        <v>24894</v>
      </c>
      <c r="G20">
        <v>61411207</v>
      </c>
      <c r="H20">
        <v>90698185</v>
      </c>
      <c r="I20">
        <v>43852525</v>
      </c>
    </row>
    <row r="21" spans="1:9" x14ac:dyDescent="0.25">
      <c r="A21" t="s">
        <v>216</v>
      </c>
      <c r="B21">
        <v>2021</v>
      </c>
      <c r="C21">
        <v>8</v>
      </c>
      <c r="D21">
        <v>1156005</v>
      </c>
      <c r="E21">
        <v>1173272</v>
      </c>
      <c r="F21">
        <v>14671</v>
      </c>
      <c r="G21">
        <v>57953439</v>
      </c>
      <c r="H21">
        <v>136367837</v>
      </c>
      <c r="I21">
        <v>47279790</v>
      </c>
    </row>
    <row r="22" spans="1:9" x14ac:dyDescent="0.25">
      <c r="A22" t="s">
        <v>217</v>
      </c>
      <c r="B22">
        <v>2021</v>
      </c>
      <c r="C22">
        <v>9</v>
      </c>
      <c r="D22">
        <v>954756</v>
      </c>
      <c r="E22">
        <v>1049215</v>
      </c>
      <c r="F22">
        <v>9318</v>
      </c>
      <c r="G22">
        <v>50370454</v>
      </c>
      <c r="H22">
        <v>146896521</v>
      </c>
      <c r="I22">
        <v>89192351</v>
      </c>
    </row>
    <row r="23" spans="1:9" x14ac:dyDescent="0.25">
      <c r="A23" t="s">
        <v>218</v>
      </c>
      <c r="B23">
        <v>2021</v>
      </c>
      <c r="C23">
        <v>10</v>
      </c>
      <c r="D23">
        <v>520110</v>
      </c>
      <c r="E23">
        <v>625795</v>
      </c>
      <c r="F23">
        <v>10098</v>
      </c>
      <c r="G23">
        <v>41615073</v>
      </c>
      <c r="H23">
        <v>81807920</v>
      </c>
      <c r="I23">
        <v>90768693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5E3F5-00DF-4476-94E9-FCF01C3BD78E}">
  <dimension ref="A1"/>
  <sheetViews>
    <sheetView showGridLines="0" showRowColHeaders="0" zoomScale="64" zoomScaleNormal="90" workbookViewId="0">
      <selection activeCell="H41" sqref="H41"/>
    </sheetView>
  </sheetViews>
  <sheetFormatPr defaultColWidth="8.85546875" defaultRowHeight="15" x14ac:dyDescent="0.25"/>
  <cols>
    <col min="1" max="16384" width="8.85546875" style="8"/>
  </cols>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3313" r:id="rId4" name="Drop Down 1">
              <controlPr defaultSize="0" autoLine="0" autoPict="0" altText="State Names">
                <anchor moveWithCells="1">
                  <from>
                    <xdr:col>9</xdr:col>
                    <xdr:colOff>104775</xdr:colOff>
                    <xdr:row>27</xdr:row>
                    <xdr:rowOff>152400</xdr:rowOff>
                  </from>
                  <to>
                    <xdr:col>10</xdr:col>
                    <xdr:colOff>304800</xdr:colOff>
                    <xdr:row>29</xdr:row>
                    <xdr:rowOff>19050</xdr:rowOff>
                  </to>
                </anchor>
              </controlPr>
            </control>
          </mc:Choice>
        </mc:AlternateContent>
        <mc:AlternateContent xmlns:mc="http://schemas.openxmlformats.org/markup-compatibility/2006">
          <mc:Choice Requires="x14">
            <control shapeId="13314" r:id="rId5" name="Drop Down 2">
              <controlPr defaultSize="0" autoLine="0" autoPict="0">
                <anchor moveWithCells="1">
                  <from>
                    <xdr:col>9</xdr:col>
                    <xdr:colOff>114300</xdr:colOff>
                    <xdr:row>32</xdr:row>
                    <xdr:rowOff>28575</xdr:rowOff>
                  </from>
                  <to>
                    <xdr:col>10</xdr:col>
                    <xdr:colOff>304800</xdr:colOff>
                    <xdr:row>33</xdr:row>
                    <xdr:rowOff>95250</xdr:rowOff>
                  </to>
                </anchor>
              </controlPr>
            </control>
          </mc:Choice>
        </mc:AlternateContent>
      </controls>
    </mc:Choice>
  </mc:AlternateContent>
  <extLst>
    <ext xmlns:x14="http://schemas.microsoft.com/office/spreadsheetml/2009/9/main" uri="{A8765BA9-456A-4dab-B4F3-ACF838C121DE}">
      <x14:slicerList>
        <x14:slicer r:id="rId6"/>
      </x14:slicerList>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739AD-2405-4BDD-A2A7-7D7432BD0CED}">
  <dimension ref="A1:H5"/>
  <sheetViews>
    <sheetView workbookViewId="0">
      <selection activeCell="H2" sqref="H2"/>
    </sheetView>
  </sheetViews>
  <sheetFormatPr defaultRowHeight="15" x14ac:dyDescent="0.25"/>
  <cols>
    <col min="1" max="1" width="10.5703125" bestFit="1" customWidth="1"/>
    <col min="2" max="2" width="15.140625" bestFit="1" customWidth="1"/>
    <col min="3" max="4" width="14.85546875" bestFit="1" customWidth="1"/>
    <col min="5" max="5" width="11.42578125" bestFit="1" customWidth="1"/>
    <col min="6" max="6" width="11.28515625" bestFit="1" customWidth="1"/>
    <col min="7" max="7" width="16.42578125" bestFit="1" customWidth="1"/>
    <col min="8" max="8" width="8.28515625" bestFit="1" customWidth="1"/>
  </cols>
  <sheetData>
    <row r="1" spans="1:8" x14ac:dyDescent="0.25">
      <c r="A1" t="s">
        <v>80</v>
      </c>
      <c r="B1" t="s">
        <v>81</v>
      </c>
      <c r="C1" t="s">
        <v>82</v>
      </c>
      <c r="D1" t="s">
        <v>83</v>
      </c>
      <c r="E1" t="s">
        <v>84</v>
      </c>
      <c r="F1" t="s">
        <v>85</v>
      </c>
      <c r="G1" t="s">
        <v>86</v>
      </c>
      <c r="H1" t="s">
        <v>87</v>
      </c>
    </row>
    <row r="2" spans="1:8" x14ac:dyDescent="0.25">
      <c r="A2" t="s">
        <v>88</v>
      </c>
      <c r="B2">
        <v>1701378</v>
      </c>
      <c r="C2">
        <v>38785</v>
      </c>
      <c r="D2">
        <v>38095</v>
      </c>
      <c r="E2">
        <v>591</v>
      </c>
      <c r="F2">
        <v>79623</v>
      </c>
      <c r="G2">
        <v>0.04</v>
      </c>
      <c r="H2">
        <v>1.52</v>
      </c>
    </row>
    <row r="3" spans="1:8" x14ac:dyDescent="0.25">
      <c r="A3" t="s">
        <v>89</v>
      </c>
      <c r="B3">
        <v>2017079</v>
      </c>
      <c r="C3">
        <v>52089</v>
      </c>
      <c r="D3">
        <v>51136</v>
      </c>
      <c r="E3">
        <v>659</v>
      </c>
      <c r="F3">
        <v>336271</v>
      </c>
      <c r="G3">
        <v>0.17</v>
      </c>
      <c r="H3">
        <v>1.27</v>
      </c>
    </row>
    <row r="4" spans="1:8" x14ac:dyDescent="0.25">
      <c r="A4" t="s">
        <v>90</v>
      </c>
      <c r="B4">
        <v>1982465</v>
      </c>
      <c r="C4">
        <v>126050</v>
      </c>
      <c r="D4">
        <v>124153</v>
      </c>
      <c r="E4">
        <v>1399</v>
      </c>
      <c r="F4">
        <v>746774</v>
      </c>
      <c r="G4">
        <v>0.4</v>
      </c>
      <c r="H4">
        <v>1.1100000000000001</v>
      </c>
    </row>
    <row r="5" spans="1:8" x14ac:dyDescent="0.25">
      <c r="A5" t="s">
        <v>91</v>
      </c>
      <c r="B5">
        <v>5322180</v>
      </c>
      <c r="C5">
        <v>658611</v>
      </c>
      <c r="D5">
        <v>646777</v>
      </c>
      <c r="E5">
        <v>8550</v>
      </c>
      <c r="F5">
        <v>3838369</v>
      </c>
      <c r="G5">
        <v>0.73</v>
      </c>
      <c r="H5">
        <v>1.3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8DF9F-582C-49F2-A4D3-3DFF28D116DB}">
  <dimension ref="A3:C8"/>
  <sheetViews>
    <sheetView topLeftCell="B1" workbookViewId="0">
      <selection activeCell="C5" sqref="C5"/>
    </sheetView>
  </sheetViews>
  <sheetFormatPr defaultRowHeight="15" x14ac:dyDescent="0.25"/>
  <cols>
    <col min="1" max="1" width="13.140625" bestFit="1" customWidth="1"/>
    <col min="2" max="2" width="15" bestFit="1" customWidth="1"/>
    <col min="3" max="3" width="23.28515625" bestFit="1" customWidth="1"/>
  </cols>
  <sheetData>
    <row r="3" spans="1:3" x14ac:dyDescent="0.25">
      <c r="A3" s="2" t="s">
        <v>79</v>
      </c>
      <c r="B3" t="s">
        <v>241</v>
      </c>
      <c r="C3" t="s">
        <v>242</v>
      </c>
    </row>
    <row r="4" spans="1:3" x14ac:dyDescent="0.25">
      <c r="A4" s="3" t="s">
        <v>88</v>
      </c>
      <c r="B4">
        <v>1.52</v>
      </c>
      <c r="C4">
        <v>0.04</v>
      </c>
    </row>
    <row r="5" spans="1:3" x14ac:dyDescent="0.25">
      <c r="A5" s="3" t="s">
        <v>89</v>
      </c>
      <c r="B5">
        <v>1.27</v>
      </c>
      <c r="C5">
        <v>0.17</v>
      </c>
    </row>
    <row r="6" spans="1:3" x14ac:dyDescent="0.25">
      <c r="A6" s="3" t="s">
        <v>90</v>
      </c>
      <c r="B6">
        <v>1.1100000000000001</v>
      </c>
      <c r="C6">
        <v>0.4</v>
      </c>
    </row>
    <row r="7" spans="1:3" x14ac:dyDescent="0.25">
      <c r="A7" s="3" t="s">
        <v>91</v>
      </c>
      <c r="B7">
        <v>1.3</v>
      </c>
      <c r="C7">
        <v>0.73</v>
      </c>
    </row>
    <row r="8" spans="1:3" x14ac:dyDescent="0.25">
      <c r="A8" s="3" t="s">
        <v>196</v>
      </c>
      <c r="B8">
        <v>5.2</v>
      </c>
      <c r="C8">
        <v>1.34</v>
      </c>
    </row>
  </sheetData>
  <pageMargins left="0.7" right="0.7" top="0.75" bottom="0.75" header="0.3" footer="0.3"/>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D1C72-9AEB-4A03-828D-788B59F4BFE0}">
  <dimension ref="A1:G109"/>
  <sheetViews>
    <sheetView workbookViewId="0">
      <selection activeCell="C7" sqref="A1:G109"/>
    </sheetView>
  </sheetViews>
  <sheetFormatPr defaultRowHeight="15" x14ac:dyDescent="0.25"/>
  <cols>
    <col min="1" max="1" width="11.42578125" customWidth="1"/>
    <col min="3" max="3" width="20.5703125" bestFit="1" customWidth="1"/>
  </cols>
  <sheetData>
    <row r="1" spans="1:7" x14ac:dyDescent="0.25">
      <c r="A1" t="s">
        <v>0</v>
      </c>
      <c r="B1" t="s">
        <v>1</v>
      </c>
      <c r="C1" t="s">
        <v>2</v>
      </c>
      <c r="D1" t="s">
        <v>3</v>
      </c>
      <c r="E1" t="s">
        <v>4</v>
      </c>
      <c r="F1" t="s">
        <v>5</v>
      </c>
      <c r="G1" t="s">
        <v>6</v>
      </c>
    </row>
    <row r="2" spans="1:7" x14ac:dyDescent="0.25">
      <c r="A2">
        <v>2020</v>
      </c>
      <c r="B2">
        <v>1</v>
      </c>
      <c r="C2" t="s">
        <v>7</v>
      </c>
      <c r="D2">
        <v>1</v>
      </c>
      <c r="E2">
        <v>0</v>
      </c>
      <c r="F2">
        <v>0</v>
      </c>
      <c r="G2">
        <v>0</v>
      </c>
    </row>
    <row r="3" spans="1:7" x14ac:dyDescent="0.25">
      <c r="A3">
        <v>2020</v>
      </c>
      <c r="B3">
        <v>2</v>
      </c>
      <c r="C3" t="s">
        <v>8</v>
      </c>
      <c r="D3">
        <v>2</v>
      </c>
      <c r="E3">
        <v>0</v>
      </c>
      <c r="F3">
        <v>0</v>
      </c>
      <c r="G3">
        <v>0</v>
      </c>
    </row>
    <row r="4" spans="1:7" x14ac:dyDescent="0.25">
      <c r="A4">
        <v>2020</v>
      </c>
      <c r="B4">
        <v>2</v>
      </c>
      <c r="C4" t="s">
        <v>9</v>
      </c>
      <c r="D4">
        <v>0</v>
      </c>
      <c r="E4">
        <v>3</v>
      </c>
      <c r="F4">
        <v>0</v>
      </c>
      <c r="G4">
        <v>0</v>
      </c>
    </row>
    <row r="5" spans="1:7" x14ac:dyDescent="0.25">
      <c r="A5">
        <v>2020</v>
      </c>
      <c r="B5">
        <v>3</v>
      </c>
      <c r="C5" t="s">
        <v>10</v>
      </c>
      <c r="D5">
        <v>31</v>
      </c>
      <c r="E5">
        <v>0</v>
      </c>
      <c r="F5">
        <v>0</v>
      </c>
      <c r="G5">
        <v>0</v>
      </c>
    </row>
    <row r="6" spans="1:7" x14ac:dyDescent="0.25">
      <c r="A6">
        <v>2020</v>
      </c>
      <c r="B6">
        <v>3</v>
      </c>
      <c r="C6" t="s">
        <v>11</v>
      </c>
      <c r="D6">
        <v>68</v>
      </c>
      <c r="E6">
        <v>0</v>
      </c>
      <c r="F6">
        <v>1</v>
      </c>
      <c r="G6">
        <v>0</v>
      </c>
    </row>
    <row r="7" spans="1:7" x14ac:dyDescent="0.25">
      <c r="A7">
        <v>2020</v>
      </c>
      <c r="B7">
        <v>3</v>
      </c>
      <c r="C7" t="s">
        <v>12</v>
      </c>
      <c r="D7">
        <v>232</v>
      </c>
      <c r="E7">
        <v>1</v>
      </c>
      <c r="F7">
        <v>0</v>
      </c>
      <c r="G7">
        <v>0</v>
      </c>
    </row>
    <row r="8" spans="1:7" x14ac:dyDescent="0.25">
      <c r="A8">
        <v>2020</v>
      </c>
      <c r="B8">
        <v>3</v>
      </c>
      <c r="C8" t="s">
        <v>13</v>
      </c>
      <c r="D8">
        <v>685</v>
      </c>
      <c r="E8">
        <v>4</v>
      </c>
      <c r="F8">
        <v>2</v>
      </c>
      <c r="G8">
        <v>0</v>
      </c>
    </row>
    <row r="9" spans="1:7" x14ac:dyDescent="0.25">
      <c r="A9">
        <v>2020</v>
      </c>
      <c r="B9">
        <v>3</v>
      </c>
      <c r="C9" t="s">
        <v>14</v>
      </c>
      <c r="D9">
        <v>616</v>
      </c>
      <c r="E9">
        <v>152</v>
      </c>
      <c r="F9">
        <v>44</v>
      </c>
      <c r="G9">
        <v>0</v>
      </c>
    </row>
    <row r="10" spans="1:7" x14ac:dyDescent="0.25">
      <c r="A10">
        <v>2020</v>
      </c>
      <c r="B10">
        <v>4</v>
      </c>
      <c r="C10" t="s">
        <v>15</v>
      </c>
      <c r="D10">
        <v>2049</v>
      </c>
      <c r="E10">
        <v>126</v>
      </c>
      <c r="F10">
        <v>49</v>
      </c>
      <c r="G10">
        <v>30848</v>
      </c>
    </row>
    <row r="11" spans="1:7" x14ac:dyDescent="0.25">
      <c r="A11">
        <v>2020</v>
      </c>
      <c r="B11">
        <v>4</v>
      </c>
      <c r="C11" t="s">
        <v>16</v>
      </c>
      <c r="D11">
        <v>4769</v>
      </c>
      <c r="E11">
        <v>686</v>
      </c>
      <c r="F11">
        <v>194</v>
      </c>
      <c r="G11">
        <v>141161</v>
      </c>
    </row>
    <row r="12" spans="1:7" x14ac:dyDescent="0.25">
      <c r="A12">
        <v>2020</v>
      </c>
      <c r="B12">
        <v>4</v>
      </c>
      <c r="C12" t="s">
        <v>17</v>
      </c>
      <c r="D12">
        <v>7272</v>
      </c>
      <c r="E12">
        <v>1494</v>
      </c>
      <c r="F12">
        <v>232</v>
      </c>
      <c r="G12">
        <v>195298</v>
      </c>
    </row>
    <row r="13" spans="1:7" x14ac:dyDescent="0.25">
      <c r="A13">
        <v>2020</v>
      </c>
      <c r="B13">
        <v>4</v>
      </c>
      <c r="C13" t="s">
        <v>18</v>
      </c>
      <c r="D13">
        <v>10558</v>
      </c>
      <c r="E13">
        <v>3472</v>
      </c>
      <c r="F13">
        <v>303</v>
      </c>
      <c r="G13">
        <v>343293</v>
      </c>
    </row>
    <row r="14" spans="1:7" x14ac:dyDescent="0.25">
      <c r="A14">
        <v>2020</v>
      </c>
      <c r="B14">
        <v>4</v>
      </c>
      <c r="C14" t="s">
        <v>19</v>
      </c>
      <c r="D14">
        <v>8584</v>
      </c>
      <c r="E14">
        <v>3121</v>
      </c>
      <c r="F14">
        <v>329</v>
      </c>
      <c r="G14">
        <v>292652</v>
      </c>
    </row>
    <row r="15" spans="1:7" x14ac:dyDescent="0.25">
      <c r="A15">
        <v>2020</v>
      </c>
      <c r="B15">
        <v>5</v>
      </c>
      <c r="C15" t="s">
        <v>20</v>
      </c>
      <c r="D15">
        <v>4960</v>
      </c>
      <c r="E15">
        <v>1793</v>
      </c>
      <c r="F15">
        <v>169</v>
      </c>
      <c r="G15">
        <v>141330</v>
      </c>
    </row>
    <row r="16" spans="1:7" x14ac:dyDescent="0.25">
      <c r="A16">
        <v>2020</v>
      </c>
      <c r="B16">
        <v>5</v>
      </c>
      <c r="C16" t="s">
        <v>21</v>
      </c>
      <c r="D16">
        <v>23039</v>
      </c>
      <c r="E16">
        <v>8449</v>
      </c>
      <c r="F16">
        <v>779</v>
      </c>
      <c r="G16">
        <v>550191</v>
      </c>
    </row>
    <row r="17" spans="1:7" x14ac:dyDescent="0.25">
      <c r="A17">
        <v>2020</v>
      </c>
      <c r="B17">
        <v>5</v>
      </c>
      <c r="C17" t="s">
        <v>22</v>
      </c>
      <c r="D17">
        <v>27784</v>
      </c>
      <c r="E17">
        <v>14956</v>
      </c>
      <c r="F17">
        <v>771</v>
      </c>
      <c r="G17">
        <v>656133</v>
      </c>
    </row>
    <row r="18" spans="1:7" x14ac:dyDescent="0.25">
      <c r="A18">
        <v>2020</v>
      </c>
      <c r="B18">
        <v>5</v>
      </c>
      <c r="C18" t="s">
        <v>23</v>
      </c>
      <c r="D18">
        <v>38876</v>
      </c>
      <c r="E18">
        <v>20152</v>
      </c>
      <c r="F18">
        <v>995</v>
      </c>
      <c r="G18">
        <v>837326</v>
      </c>
    </row>
    <row r="19" spans="1:7" x14ac:dyDescent="0.25">
      <c r="A19">
        <v>2020</v>
      </c>
      <c r="B19">
        <v>5</v>
      </c>
      <c r="C19" t="s">
        <v>24</v>
      </c>
      <c r="D19">
        <v>47290</v>
      </c>
      <c r="E19">
        <v>32525</v>
      </c>
      <c r="F19">
        <v>1315</v>
      </c>
      <c r="G19">
        <v>918427</v>
      </c>
    </row>
    <row r="20" spans="1:7" x14ac:dyDescent="0.25">
      <c r="A20">
        <v>2020</v>
      </c>
      <c r="B20">
        <v>5</v>
      </c>
      <c r="C20" t="s">
        <v>25</v>
      </c>
      <c r="D20">
        <v>8341</v>
      </c>
      <c r="E20">
        <v>4928</v>
      </c>
      <c r="F20">
        <v>222</v>
      </c>
      <c r="G20">
        <v>144766</v>
      </c>
    </row>
    <row r="21" spans="1:7" x14ac:dyDescent="0.25">
      <c r="A21">
        <v>2020</v>
      </c>
      <c r="B21">
        <v>6</v>
      </c>
      <c r="C21" t="s">
        <v>26</v>
      </c>
      <c r="D21">
        <v>53250</v>
      </c>
      <c r="E21">
        <v>26796</v>
      </c>
      <c r="F21">
        <v>1539</v>
      </c>
      <c r="G21">
        <v>897862</v>
      </c>
    </row>
    <row r="22" spans="1:7" x14ac:dyDescent="0.25">
      <c r="A22">
        <v>2020</v>
      </c>
      <c r="B22">
        <v>6</v>
      </c>
      <c r="C22" t="s">
        <v>27</v>
      </c>
      <c r="D22">
        <v>75243</v>
      </c>
      <c r="E22">
        <v>43669</v>
      </c>
      <c r="F22">
        <v>2253</v>
      </c>
      <c r="G22">
        <v>1122051</v>
      </c>
    </row>
    <row r="23" spans="1:7" x14ac:dyDescent="0.25">
      <c r="A23">
        <v>2020</v>
      </c>
      <c r="B23">
        <v>6</v>
      </c>
      <c r="C23" t="s">
        <v>28</v>
      </c>
      <c r="D23">
        <v>88835</v>
      </c>
      <c r="E23">
        <v>65858</v>
      </c>
      <c r="F23">
        <v>4080</v>
      </c>
      <c r="G23">
        <v>1328254</v>
      </c>
    </row>
    <row r="24" spans="1:7" x14ac:dyDescent="0.25">
      <c r="A24">
        <v>2020</v>
      </c>
      <c r="B24">
        <v>6</v>
      </c>
      <c r="C24" t="s">
        <v>29</v>
      </c>
      <c r="D24">
        <v>119079</v>
      </c>
      <c r="E24">
        <v>81963</v>
      </c>
      <c r="F24">
        <v>2826</v>
      </c>
      <c r="G24">
        <v>1607363</v>
      </c>
    </row>
    <row r="25" spans="1:7" x14ac:dyDescent="0.25">
      <c r="A25">
        <v>2020</v>
      </c>
      <c r="B25">
        <v>6</v>
      </c>
      <c r="C25" t="s">
        <v>30</v>
      </c>
      <c r="D25">
        <v>57223</v>
      </c>
      <c r="E25">
        <v>37693</v>
      </c>
      <c r="F25">
        <v>1307</v>
      </c>
      <c r="G25">
        <v>709097</v>
      </c>
    </row>
    <row r="26" spans="1:7" x14ac:dyDescent="0.25">
      <c r="A26">
        <v>2020</v>
      </c>
      <c r="B26">
        <v>7</v>
      </c>
      <c r="C26" t="s">
        <v>31</v>
      </c>
      <c r="D26">
        <v>90118</v>
      </c>
      <c r="E26">
        <v>61226</v>
      </c>
      <c r="F26">
        <v>1871</v>
      </c>
      <c r="G26">
        <v>1103601</v>
      </c>
    </row>
    <row r="27" spans="1:7" x14ac:dyDescent="0.25">
      <c r="A27">
        <v>2020</v>
      </c>
      <c r="B27">
        <v>7</v>
      </c>
      <c r="C27" t="s">
        <v>32</v>
      </c>
      <c r="D27">
        <v>178027</v>
      </c>
      <c r="E27">
        <v>127168</v>
      </c>
      <c r="F27">
        <v>3405</v>
      </c>
      <c r="G27">
        <v>2124491</v>
      </c>
    </row>
    <row r="28" spans="1:7" x14ac:dyDescent="0.25">
      <c r="A28">
        <v>2020</v>
      </c>
      <c r="B28">
        <v>7</v>
      </c>
      <c r="C28" t="s">
        <v>33</v>
      </c>
      <c r="D28">
        <v>230764</v>
      </c>
      <c r="E28">
        <v>141438</v>
      </c>
      <c r="F28">
        <v>4133</v>
      </c>
      <c r="G28">
        <v>2491388</v>
      </c>
    </row>
    <row r="29" spans="1:7" x14ac:dyDescent="0.25">
      <c r="A29">
        <v>2020</v>
      </c>
      <c r="B29">
        <v>7</v>
      </c>
      <c r="C29" t="s">
        <v>34</v>
      </c>
      <c r="D29">
        <v>309378</v>
      </c>
      <c r="E29">
        <v>209462</v>
      </c>
      <c r="F29">
        <v>5293</v>
      </c>
      <c r="G29">
        <v>3104486</v>
      </c>
    </row>
    <row r="30" spans="1:7" x14ac:dyDescent="0.25">
      <c r="A30">
        <v>2020</v>
      </c>
      <c r="B30">
        <v>7</v>
      </c>
      <c r="C30" t="s">
        <v>35</v>
      </c>
      <c r="D30">
        <v>309980</v>
      </c>
      <c r="E30">
        <v>208414</v>
      </c>
      <c r="F30">
        <v>4444</v>
      </c>
      <c r="G30">
        <v>3344424</v>
      </c>
    </row>
    <row r="31" spans="1:7" x14ac:dyDescent="0.25">
      <c r="A31">
        <v>2020</v>
      </c>
      <c r="B31">
        <v>8</v>
      </c>
      <c r="C31" t="s">
        <v>36</v>
      </c>
      <c r="D31">
        <v>55117</v>
      </c>
      <c r="E31">
        <v>51368</v>
      </c>
      <c r="F31">
        <v>854</v>
      </c>
      <c r="G31">
        <v>611980</v>
      </c>
    </row>
    <row r="32" spans="1:7" x14ac:dyDescent="0.25">
      <c r="A32">
        <v>2020</v>
      </c>
      <c r="B32">
        <v>8</v>
      </c>
      <c r="C32" t="s">
        <v>37</v>
      </c>
      <c r="D32">
        <v>399852</v>
      </c>
      <c r="E32">
        <v>332891</v>
      </c>
      <c r="F32">
        <v>6044</v>
      </c>
      <c r="G32">
        <v>4471253</v>
      </c>
    </row>
    <row r="33" spans="1:7" x14ac:dyDescent="0.25">
      <c r="A33">
        <v>2020</v>
      </c>
      <c r="B33">
        <v>8</v>
      </c>
      <c r="C33" t="s">
        <v>38</v>
      </c>
      <c r="D33">
        <v>437188</v>
      </c>
      <c r="E33">
        <v>380868</v>
      </c>
      <c r="F33">
        <v>6632</v>
      </c>
      <c r="G33">
        <v>5515481</v>
      </c>
    </row>
    <row r="34" spans="1:7" x14ac:dyDescent="0.25">
      <c r="A34">
        <v>2020</v>
      </c>
      <c r="B34">
        <v>8</v>
      </c>
      <c r="C34" t="s">
        <v>39</v>
      </c>
      <c r="D34">
        <v>454228</v>
      </c>
      <c r="E34">
        <v>419228</v>
      </c>
      <c r="F34">
        <v>6762</v>
      </c>
      <c r="G34">
        <v>5987805</v>
      </c>
    </row>
    <row r="35" spans="1:7" x14ac:dyDescent="0.25">
      <c r="A35">
        <v>2020</v>
      </c>
      <c r="B35">
        <v>8</v>
      </c>
      <c r="C35" t="s">
        <v>40</v>
      </c>
      <c r="D35">
        <v>496276</v>
      </c>
      <c r="E35">
        <v>432620</v>
      </c>
      <c r="F35">
        <v>6811</v>
      </c>
      <c r="G35">
        <v>6808724</v>
      </c>
    </row>
    <row r="36" spans="1:7" x14ac:dyDescent="0.25">
      <c r="A36">
        <v>2020</v>
      </c>
      <c r="B36">
        <v>8</v>
      </c>
      <c r="C36" t="s">
        <v>41</v>
      </c>
      <c r="D36">
        <v>148227</v>
      </c>
      <c r="E36">
        <v>124857</v>
      </c>
      <c r="F36">
        <v>1776</v>
      </c>
      <c r="G36">
        <v>2042918</v>
      </c>
    </row>
    <row r="37" spans="1:7" x14ac:dyDescent="0.25">
      <c r="A37">
        <v>2020</v>
      </c>
      <c r="B37">
        <v>9</v>
      </c>
      <c r="C37" t="s">
        <v>42</v>
      </c>
      <c r="D37">
        <v>422905</v>
      </c>
      <c r="E37">
        <v>340302</v>
      </c>
      <c r="F37">
        <v>5246</v>
      </c>
      <c r="G37">
        <v>5552440</v>
      </c>
    </row>
    <row r="38" spans="1:7" x14ac:dyDescent="0.25">
      <c r="A38">
        <v>2020</v>
      </c>
      <c r="B38">
        <v>9</v>
      </c>
      <c r="C38" t="s">
        <v>43</v>
      </c>
      <c r="D38">
        <v>640962</v>
      </c>
      <c r="E38">
        <v>521638</v>
      </c>
      <c r="F38">
        <v>7935</v>
      </c>
      <c r="G38">
        <v>7954960</v>
      </c>
    </row>
    <row r="39" spans="1:7" x14ac:dyDescent="0.25">
      <c r="A39">
        <v>2020</v>
      </c>
      <c r="B39">
        <v>9</v>
      </c>
      <c r="C39" t="s">
        <v>44</v>
      </c>
      <c r="D39">
        <v>646420</v>
      </c>
      <c r="E39">
        <v>600426</v>
      </c>
      <c r="F39">
        <v>8160</v>
      </c>
      <c r="G39">
        <v>8026815</v>
      </c>
    </row>
    <row r="40" spans="1:7" x14ac:dyDescent="0.25">
      <c r="A40">
        <v>2020</v>
      </c>
      <c r="B40">
        <v>9</v>
      </c>
      <c r="C40" t="s">
        <v>45</v>
      </c>
      <c r="D40">
        <v>592350</v>
      </c>
      <c r="E40">
        <v>638955</v>
      </c>
      <c r="F40">
        <v>7760</v>
      </c>
      <c r="G40">
        <v>8368574</v>
      </c>
    </row>
    <row r="41" spans="1:7" x14ac:dyDescent="0.25">
      <c r="A41">
        <v>2020</v>
      </c>
      <c r="B41">
        <v>9</v>
      </c>
      <c r="C41" t="s">
        <v>46</v>
      </c>
      <c r="D41">
        <v>319687</v>
      </c>
      <c r="E41">
        <v>331313</v>
      </c>
      <c r="F41">
        <v>4172</v>
      </c>
      <c r="G41">
        <v>5050471</v>
      </c>
    </row>
    <row r="42" spans="1:7" x14ac:dyDescent="0.25">
      <c r="A42">
        <v>2020</v>
      </c>
      <c r="B42">
        <v>10</v>
      </c>
      <c r="C42" t="s">
        <v>47</v>
      </c>
      <c r="D42">
        <v>237149</v>
      </c>
      <c r="E42">
        <v>236726</v>
      </c>
      <c r="F42">
        <v>3104</v>
      </c>
      <c r="G42">
        <v>3468109</v>
      </c>
    </row>
    <row r="43" spans="1:7" x14ac:dyDescent="0.25">
      <c r="A43">
        <v>2020</v>
      </c>
      <c r="B43">
        <v>10</v>
      </c>
      <c r="C43" t="s">
        <v>48</v>
      </c>
      <c r="D43">
        <v>504099</v>
      </c>
      <c r="E43">
        <v>568124</v>
      </c>
      <c r="F43">
        <v>6559</v>
      </c>
      <c r="G43">
        <v>8080653</v>
      </c>
    </row>
    <row r="44" spans="1:7" x14ac:dyDescent="0.25">
      <c r="A44">
        <v>2020</v>
      </c>
      <c r="B44">
        <v>10</v>
      </c>
      <c r="C44" t="s">
        <v>49</v>
      </c>
      <c r="D44">
        <v>441217</v>
      </c>
      <c r="E44">
        <v>519534</v>
      </c>
      <c r="F44">
        <v>5694</v>
      </c>
      <c r="G44">
        <v>8057611</v>
      </c>
    </row>
    <row r="45" spans="1:7" x14ac:dyDescent="0.25">
      <c r="A45">
        <v>2020</v>
      </c>
      <c r="B45">
        <v>10</v>
      </c>
      <c r="C45" t="s">
        <v>50</v>
      </c>
      <c r="D45">
        <v>371305</v>
      </c>
      <c r="E45">
        <v>481440</v>
      </c>
      <c r="F45">
        <v>4505</v>
      </c>
      <c r="G45">
        <v>7948256</v>
      </c>
    </row>
    <row r="46" spans="1:7" x14ac:dyDescent="0.25">
      <c r="A46">
        <v>2020</v>
      </c>
      <c r="B46">
        <v>10</v>
      </c>
      <c r="C46" t="s">
        <v>51</v>
      </c>
      <c r="D46">
        <v>319360</v>
      </c>
      <c r="E46">
        <v>413754</v>
      </c>
      <c r="F46">
        <v>3581</v>
      </c>
      <c r="G46">
        <v>7420490</v>
      </c>
    </row>
    <row r="47" spans="1:7" x14ac:dyDescent="0.25">
      <c r="A47">
        <v>2020</v>
      </c>
      <c r="B47">
        <v>11</v>
      </c>
      <c r="C47" t="s">
        <v>52</v>
      </c>
      <c r="D47">
        <v>323810</v>
      </c>
      <c r="E47">
        <v>377698</v>
      </c>
      <c r="F47">
        <v>4012</v>
      </c>
      <c r="G47">
        <v>7870012</v>
      </c>
    </row>
    <row r="48" spans="1:7" x14ac:dyDescent="0.25">
      <c r="A48">
        <v>2020</v>
      </c>
      <c r="B48">
        <v>11</v>
      </c>
      <c r="C48" t="s">
        <v>53</v>
      </c>
      <c r="D48">
        <v>307731</v>
      </c>
      <c r="E48">
        <v>336548</v>
      </c>
      <c r="F48">
        <v>3512</v>
      </c>
      <c r="G48">
        <v>7649612</v>
      </c>
    </row>
    <row r="49" spans="1:7" x14ac:dyDescent="0.25">
      <c r="A49">
        <v>2020</v>
      </c>
      <c r="B49">
        <v>11</v>
      </c>
      <c r="C49" t="s">
        <v>54</v>
      </c>
      <c r="D49">
        <v>280973</v>
      </c>
      <c r="E49">
        <v>316200</v>
      </c>
      <c r="F49">
        <v>3588</v>
      </c>
      <c r="G49">
        <v>6942787</v>
      </c>
    </row>
    <row r="50" spans="1:7" x14ac:dyDescent="0.25">
      <c r="A50">
        <v>2020</v>
      </c>
      <c r="B50">
        <v>11</v>
      </c>
      <c r="C50" t="s">
        <v>55</v>
      </c>
      <c r="D50">
        <v>297131</v>
      </c>
      <c r="E50">
        <v>281122</v>
      </c>
      <c r="F50">
        <v>3470</v>
      </c>
      <c r="G50">
        <v>8343374</v>
      </c>
    </row>
    <row r="51" spans="1:7" x14ac:dyDescent="0.25">
      <c r="A51">
        <v>2020</v>
      </c>
      <c r="B51">
        <v>11</v>
      </c>
      <c r="C51" t="s">
        <v>56</v>
      </c>
      <c r="D51">
        <v>70215</v>
      </c>
      <c r="E51">
        <v>87434</v>
      </c>
      <c r="F51">
        <v>926</v>
      </c>
      <c r="G51">
        <v>2346544</v>
      </c>
    </row>
    <row r="52" spans="1:7" x14ac:dyDescent="0.25">
      <c r="A52">
        <v>2020</v>
      </c>
      <c r="B52">
        <v>12</v>
      </c>
      <c r="C52" t="s">
        <v>57</v>
      </c>
      <c r="D52">
        <v>181275</v>
      </c>
      <c r="E52">
        <v>211351</v>
      </c>
      <c r="F52">
        <v>2561</v>
      </c>
      <c r="G52">
        <v>6054806</v>
      </c>
    </row>
    <row r="53" spans="1:7" x14ac:dyDescent="0.25">
      <c r="A53">
        <v>2020</v>
      </c>
      <c r="B53">
        <v>12</v>
      </c>
      <c r="C53" t="s">
        <v>58</v>
      </c>
      <c r="D53">
        <v>212851</v>
      </c>
      <c r="E53">
        <v>256933</v>
      </c>
      <c r="F53">
        <v>2835</v>
      </c>
      <c r="G53">
        <v>7849439</v>
      </c>
    </row>
    <row r="54" spans="1:7" x14ac:dyDescent="0.25">
      <c r="A54">
        <v>2020</v>
      </c>
      <c r="B54">
        <v>12</v>
      </c>
      <c r="C54" t="s">
        <v>59</v>
      </c>
      <c r="D54">
        <v>174279</v>
      </c>
      <c r="E54">
        <v>222802</v>
      </c>
      <c r="F54">
        <v>2458</v>
      </c>
      <c r="G54">
        <v>7830075</v>
      </c>
    </row>
    <row r="55" spans="1:7" x14ac:dyDescent="0.25">
      <c r="A55">
        <v>2020</v>
      </c>
      <c r="B55">
        <v>12</v>
      </c>
      <c r="C55" t="s">
        <v>60</v>
      </c>
      <c r="D55">
        <v>156733</v>
      </c>
      <c r="E55">
        <v>181167</v>
      </c>
      <c r="F55">
        <v>2146</v>
      </c>
      <c r="G55">
        <v>7371034</v>
      </c>
    </row>
    <row r="56" spans="1:7" x14ac:dyDescent="0.25">
      <c r="A56">
        <v>2020</v>
      </c>
      <c r="B56">
        <v>12</v>
      </c>
      <c r="C56" t="s">
        <v>61</v>
      </c>
      <c r="D56">
        <v>97918</v>
      </c>
      <c r="E56">
        <v>120884</v>
      </c>
      <c r="F56">
        <v>1359</v>
      </c>
      <c r="G56">
        <v>5144189</v>
      </c>
    </row>
    <row r="57" spans="1:7" x14ac:dyDescent="0.25">
      <c r="A57">
        <v>2021</v>
      </c>
      <c r="B57">
        <v>1</v>
      </c>
      <c r="C57" t="s">
        <v>62</v>
      </c>
      <c r="D57">
        <v>38303</v>
      </c>
      <c r="E57">
        <v>44741</v>
      </c>
      <c r="F57">
        <v>453</v>
      </c>
      <c r="G57">
        <v>2046012</v>
      </c>
    </row>
    <row r="58" spans="1:7" x14ac:dyDescent="0.25">
      <c r="A58">
        <v>2021</v>
      </c>
      <c r="B58">
        <v>1</v>
      </c>
      <c r="C58" t="s">
        <v>63</v>
      </c>
      <c r="D58">
        <v>126733</v>
      </c>
      <c r="E58">
        <v>148922</v>
      </c>
      <c r="F58">
        <v>1577</v>
      </c>
      <c r="G58">
        <v>7076491</v>
      </c>
    </row>
    <row r="59" spans="1:7" x14ac:dyDescent="0.25">
      <c r="A59">
        <v>2021</v>
      </c>
      <c r="B59">
        <v>1</v>
      </c>
      <c r="C59" t="s">
        <v>64</v>
      </c>
      <c r="D59">
        <v>107367</v>
      </c>
      <c r="E59">
        <v>120828</v>
      </c>
      <c r="F59">
        <v>1263</v>
      </c>
      <c r="G59">
        <v>6459962</v>
      </c>
    </row>
    <row r="60" spans="1:7" x14ac:dyDescent="0.25">
      <c r="A60">
        <v>2021</v>
      </c>
      <c r="B60">
        <v>1</v>
      </c>
      <c r="C60" t="s">
        <v>65</v>
      </c>
      <c r="D60">
        <v>96729</v>
      </c>
      <c r="E60">
        <v>119873</v>
      </c>
      <c r="F60">
        <v>1066</v>
      </c>
      <c r="G60">
        <v>6092588</v>
      </c>
    </row>
    <row r="61" spans="1:7" x14ac:dyDescent="0.25">
      <c r="A61">
        <v>2021</v>
      </c>
      <c r="B61">
        <v>1</v>
      </c>
      <c r="C61" t="s">
        <v>7</v>
      </c>
      <c r="D61">
        <v>91658</v>
      </c>
      <c r="E61">
        <v>106029</v>
      </c>
      <c r="F61">
        <v>935</v>
      </c>
      <c r="G61">
        <v>5474267</v>
      </c>
    </row>
    <row r="62" spans="1:7" x14ac:dyDescent="0.25">
      <c r="A62">
        <v>2021</v>
      </c>
      <c r="B62">
        <v>1</v>
      </c>
      <c r="C62" t="s">
        <v>66</v>
      </c>
      <c r="D62">
        <v>11527</v>
      </c>
      <c r="E62">
        <v>11882</v>
      </c>
      <c r="F62">
        <v>116</v>
      </c>
      <c r="G62">
        <v>756658</v>
      </c>
    </row>
    <row r="63" spans="1:7" x14ac:dyDescent="0.25">
      <c r="A63">
        <v>2021</v>
      </c>
      <c r="B63">
        <v>2</v>
      </c>
      <c r="C63" t="s">
        <v>67</v>
      </c>
      <c r="D63">
        <v>68686</v>
      </c>
      <c r="E63">
        <v>87567</v>
      </c>
      <c r="F63">
        <v>604</v>
      </c>
      <c r="G63">
        <v>4762347</v>
      </c>
    </row>
    <row r="64" spans="1:7" x14ac:dyDescent="0.25">
      <c r="A64">
        <v>2021</v>
      </c>
      <c r="B64">
        <v>2</v>
      </c>
      <c r="C64" t="s">
        <v>8</v>
      </c>
      <c r="D64">
        <v>77459</v>
      </c>
      <c r="E64">
        <v>88267</v>
      </c>
      <c r="F64">
        <v>646</v>
      </c>
      <c r="G64">
        <v>5537468</v>
      </c>
    </row>
    <row r="65" spans="1:7" x14ac:dyDescent="0.25">
      <c r="A65">
        <v>2021</v>
      </c>
      <c r="B65">
        <v>2</v>
      </c>
      <c r="C65" t="s">
        <v>9</v>
      </c>
      <c r="D65">
        <v>86319</v>
      </c>
      <c r="E65">
        <v>77698</v>
      </c>
      <c r="F65">
        <v>661</v>
      </c>
      <c r="G65">
        <v>5039350</v>
      </c>
    </row>
    <row r="66" spans="1:7" x14ac:dyDescent="0.25">
      <c r="A66">
        <v>2021</v>
      </c>
      <c r="B66">
        <v>2</v>
      </c>
      <c r="C66" t="s">
        <v>68</v>
      </c>
      <c r="D66">
        <v>105350</v>
      </c>
      <c r="E66">
        <v>85738</v>
      </c>
      <c r="F66">
        <v>747</v>
      </c>
      <c r="G66">
        <v>5432777</v>
      </c>
    </row>
    <row r="67" spans="1:7" x14ac:dyDescent="0.25">
      <c r="A67">
        <v>2021</v>
      </c>
      <c r="B67">
        <v>2</v>
      </c>
      <c r="C67" t="s">
        <v>69</v>
      </c>
      <c r="D67">
        <v>15614</v>
      </c>
      <c r="E67">
        <v>11291</v>
      </c>
      <c r="F67">
        <v>108</v>
      </c>
      <c r="G67">
        <v>789039</v>
      </c>
    </row>
    <row r="68" spans="1:7" x14ac:dyDescent="0.25">
      <c r="A68">
        <v>2021</v>
      </c>
      <c r="B68">
        <v>3</v>
      </c>
      <c r="C68" t="s">
        <v>10</v>
      </c>
      <c r="D68">
        <v>98565</v>
      </c>
      <c r="E68">
        <v>82009</v>
      </c>
      <c r="F68">
        <v>599</v>
      </c>
      <c r="G68">
        <v>4862291</v>
      </c>
    </row>
    <row r="69" spans="1:7" x14ac:dyDescent="0.25">
      <c r="A69">
        <v>2021</v>
      </c>
      <c r="B69">
        <v>3</v>
      </c>
      <c r="C69" t="s">
        <v>11</v>
      </c>
      <c r="D69">
        <v>148024</v>
      </c>
      <c r="E69">
        <v>121278</v>
      </c>
      <c r="F69">
        <v>849</v>
      </c>
      <c r="G69">
        <v>5598594</v>
      </c>
    </row>
    <row r="70" spans="1:7" x14ac:dyDescent="0.25">
      <c r="A70">
        <v>2021</v>
      </c>
      <c r="B70">
        <v>3</v>
      </c>
      <c r="C70" t="s">
        <v>12</v>
      </c>
      <c r="D70">
        <v>240065</v>
      </c>
      <c r="E70">
        <v>140265</v>
      </c>
      <c r="F70">
        <v>1148</v>
      </c>
      <c r="G70">
        <v>6564079</v>
      </c>
    </row>
    <row r="71" spans="1:7" x14ac:dyDescent="0.25">
      <c r="A71">
        <v>2021</v>
      </c>
      <c r="B71">
        <v>3</v>
      </c>
      <c r="C71" t="s">
        <v>13</v>
      </c>
      <c r="D71">
        <v>372296</v>
      </c>
      <c r="E71">
        <v>193457</v>
      </c>
      <c r="F71">
        <v>1796</v>
      </c>
      <c r="G71">
        <v>7634266</v>
      </c>
    </row>
    <row r="72" spans="1:7" x14ac:dyDescent="0.25">
      <c r="A72">
        <v>2021</v>
      </c>
      <c r="B72">
        <v>3</v>
      </c>
      <c r="C72" t="s">
        <v>14</v>
      </c>
      <c r="D72">
        <v>249710</v>
      </c>
      <c r="E72">
        <v>150923</v>
      </c>
      <c r="F72">
        <v>1374</v>
      </c>
      <c r="G72">
        <v>3996354</v>
      </c>
    </row>
    <row r="73" spans="1:7" x14ac:dyDescent="0.25">
      <c r="A73">
        <v>2021</v>
      </c>
      <c r="B73">
        <v>4</v>
      </c>
      <c r="C73" t="s">
        <v>15</v>
      </c>
      <c r="D73">
        <v>263415</v>
      </c>
      <c r="E73">
        <v>154622</v>
      </c>
      <c r="F73">
        <v>1695</v>
      </c>
      <c r="G73">
        <v>3747768</v>
      </c>
    </row>
    <row r="74" spans="1:7" x14ac:dyDescent="0.25">
      <c r="A74">
        <v>2021</v>
      </c>
      <c r="B74">
        <v>4</v>
      </c>
      <c r="C74" t="s">
        <v>16</v>
      </c>
      <c r="D74">
        <v>871385</v>
      </c>
      <c r="E74">
        <v>451251</v>
      </c>
      <c r="F74">
        <v>4650</v>
      </c>
      <c r="G74">
        <v>10268571</v>
      </c>
    </row>
    <row r="75" spans="1:7" x14ac:dyDescent="0.25">
      <c r="A75">
        <v>2021</v>
      </c>
      <c r="B75">
        <v>4</v>
      </c>
      <c r="C75" t="s">
        <v>17</v>
      </c>
      <c r="D75">
        <v>1427394</v>
      </c>
      <c r="E75">
        <v>726816</v>
      </c>
      <c r="F75">
        <v>7868</v>
      </c>
      <c r="G75">
        <v>12028596</v>
      </c>
    </row>
    <row r="76" spans="1:7" x14ac:dyDescent="0.25">
      <c r="A76">
        <v>2021</v>
      </c>
      <c r="B76">
        <v>4</v>
      </c>
      <c r="C76" t="s">
        <v>18</v>
      </c>
      <c r="D76">
        <v>2169053</v>
      </c>
      <c r="E76">
        <v>1272981</v>
      </c>
      <c r="F76">
        <v>15137</v>
      </c>
      <c r="G76">
        <v>13785068</v>
      </c>
    </row>
    <row r="77" spans="1:7" x14ac:dyDescent="0.25">
      <c r="A77">
        <v>2021</v>
      </c>
      <c r="B77">
        <v>4</v>
      </c>
      <c r="C77" t="s">
        <v>19</v>
      </c>
      <c r="D77">
        <v>2205232</v>
      </c>
      <c r="E77">
        <v>1595080</v>
      </c>
      <c r="F77">
        <v>19529</v>
      </c>
      <c r="G77">
        <v>12280548</v>
      </c>
    </row>
    <row r="78" spans="1:7" x14ac:dyDescent="0.25">
      <c r="A78">
        <v>2021</v>
      </c>
      <c r="B78">
        <v>5</v>
      </c>
      <c r="C78" t="s">
        <v>20</v>
      </c>
      <c r="D78">
        <v>392576</v>
      </c>
      <c r="E78">
        <v>308688</v>
      </c>
      <c r="F78">
        <v>3685</v>
      </c>
      <c r="G78">
        <v>2168401</v>
      </c>
    </row>
    <row r="79" spans="1:7" x14ac:dyDescent="0.25">
      <c r="A79">
        <v>2021</v>
      </c>
      <c r="B79">
        <v>5</v>
      </c>
      <c r="C79" t="s">
        <v>21</v>
      </c>
      <c r="D79">
        <v>2746319</v>
      </c>
      <c r="E79">
        <v>2329749</v>
      </c>
      <c r="F79">
        <v>26875</v>
      </c>
      <c r="G79">
        <v>14645609</v>
      </c>
    </row>
    <row r="80" spans="1:7" x14ac:dyDescent="0.25">
      <c r="A80">
        <v>2021</v>
      </c>
      <c r="B80">
        <v>5</v>
      </c>
      <c r="C80" t="s">
        <v>22</v>
      </c>
      <c r="D80">
        <v>2387151</v>
      </c>
      <c r="E80">
        <v>2477533</v>
      </c>
      <c r="F80">
        <v>27920</v>
      </c>
      <c r="G80">
        <v>14225185</v>
      </c>
    </row>
    <row r="81" spans="1:7" x14ac:dyDescent="0.25">
      <c r="A81">
        <v>2021</v>
      </c>
      <c r="B81">
        <v>5</v>
      </c>
      <c r="C81" t="s">
        <v>23</v>
      </c>
      <c r="D81">
        <v>1845729</v>
      </c>
      <c r="E81">
        <v>2629616</v>
      </c>
      <c r="F81">
        <v>28980</v>
      </c>
      <c r="G81">
        <v>15089166</v>
      </c>
    </row>
    <row r="82" spans="1:7" x14ac:dyDescent="0.25">
      <c r="A82">
        <v>2021</v>
      </c>
      <c r="B82">
        <v>5</v>
      </c>
      <c r="C82" t="s">
        <v>24</v>
      </c>
      <c r="D82">
        <v>1364633</v>
      </c>
      <c r="E82">
        <v>2028125</v>
      </c>
      <c r="F82">
        <v>26699</v>
      </c>
      <c r="G82">
        <v>15518753</v>
      </c>
    </row>
    <row r="83" spans="1:7" x14ac:dyDescent="0.25">
      <c r="A83">
        <v>2021</v>
      </c>
      <c r="B83">
        <v>5</v>
      </c>
      <c r="C83" t="s">
        <v>25</v>
      </c>
      <c r="D83">
        <v>280279</v>
      </c>
      <c r="E83">
        <v>492789</v>
      </c>
      <c r="F83">
        <v>5913</v>
      </c>
      <c r="G83">
        <v>4061960</v>
      </c>
    </row>
    <row r="84" spans="1:7" x14ac:dyDescent="0.25">
      <c r="A84">
        <v>2021</v>
      </c>
      <c r="B84">
        <v>6</v>
      </c>
      <c r="C84" t="s">
        <v>26</v>
      </c>
      <c r="D84">
        <v>634562</v>
      </c>
      <c r="E84">
        <v>1037146</v>
      </c>
      <c r="F84">
        <v>14874</v>
      </c>
      <c r="G84">
        <v>11201176</v>
      </c>
    </row>
    <row r="85" spans="1:7" x14ac:dyDescent="0.25">
      <c r="A85">
        <v>2021</v>
      </c>
      <c r="B85">
        <v>6</v>
      </c>
      <c r="C85" t="s">
        <v>27</v>
      </c>
      <c r="D85">
        <v>630631</v>
      </c>
      <c r="E85">
        <v>1059078</v>
      </c>
      <c r="F85">
        <v>23622</v>
      </c>
      <c r="G85">
        <v>14850437</v>
      </c>
    </row>
    <row r="86" spans="1:7" x14ac:dyDescent="0.25">
      <c r="A86">
        <v>2021</v>
      </c>
      <c r="B86">
        <v>6</v>
      </c>
      <c r="C86" t="s">
        <v>28</v>
      </c>
      <c r="D86">
        <v>442331</v>
      </c>
      <c r="E86">
        <v>722528</v>
      </c>
      <c r="F86">
        <v>16334</v>
      </c>
      <c r="G86">
        <v>14394178</v>
      </c>
    </row>
    <row r="87" spans="1:7" x14ac:dyDescent="0.25">
      <c r="A87">
        <v>2021</v>
      </c>
      <c r="B87">
        <v>6</v>
      </c>
      <c r="C87" t="s">
        <v>29</v>
      </c>
      <c r="D87">
        <v>351058</v>
      </c>
      <c r="E87">
        <v>485158</v>
      </c>
      <c r="F87">
        <v>9042</v>
      </c>
      <c r="G87">
        <v>14058441</v>
      </c>
    </row>
    <row r="88" spans="1:7" x14ac:dyDescent="0.25">
      <c r="A88">
        <v>2021</v>
      </c>
      <c r="B88">
        <v>6</v>
      </c>
      <c r="C88" t="s">
        <v>30</v>
      </c>
      <c r="D88">
        <v>178303</v>
      </c>
      <c r="E88">
        <v>238181</v>
      </c>
      <c r="F88">
        <v>3706</v>
      </c>
      <c r="G88">
        <v>7723430</v>
      </c>
    </row>
    <row r="89" spans="1:7" x14ac:dyDescent="0.25">
      <c r="A89">
        <v>2021</v>
      </c>
      <c r="B89">
        <v>7</v>
      </c>
      <c r="C89" t="s">
        <v>31</v>
      </c>
      <c r="D89">
        <v>133995</v>
      </c>
      <c r="E89">
        <v>168821</v>
      </c>
      <c r="F89">
        <v>2544</v>
      </c>
      <c r="G89">
        <v>6217009</v>
      </c>
    </row>
    <row r="90" spans="1:7" x14ac:dyDescent="0.25">
      <c r="A90">
        <v>2021</v>
      </c>
      <c r="B90">
        <v>7</v>
      </c>
      <c r="C90" t="s">
        <v>32</v>
      </c>
      <c r="D90">
        <v>291499</v>
      </c>
      <c r="E90">
        <v>316864</v>
      </c>
      <c r="F90">
        <v>6039</v>
      </c>
      <c r="G90">
        <v>13810901</v>
      </c>
    </row>
    <row r="91" spans="1:7" x14ac:dyDescent="0.25">
      <c r="A91">
        <v>2021</v>
      </c>
      <c r="B91">
        <v>7</v>
      </c>
      <c r="C91" t="s">
        <v>33</v>
      </c>
      <c r="D91">
        <v>269016</v>
      </c>
      <c r="E91">
        <v>294717</v>
      </c>
      <c r="F91">
        <v>5568</v>
      </c>
      <c r="G91">
        <v>13776186</v>
      </c>
    </row>
    <row r="92" spans="1:7" x14ac:dyDescent="0.25">
      <c r="A92">
        <v>2021</v>
      </c>
      <c r="B92">
        <v>7</v>
      </c>
      <c r="C92" t="s">
        <v>34</v>
      </c>
      <c r="D92">
        <v>266215</v>
      </c>
      <c r="E92">
        <v>273254</v>
      </c>
      <c r="F92">
        <v>6944</v>
      </c>
      <c r="G92">
        <v>13689912</v>
      </c>
    </row>
    <row r="93" spans="1:7" x14ac:dyDescent="0.25">
      <c r="A93">
        <v>2021</v>
      </c>
      <c r="B93">
        <v>7</v>
      </c>
      <c r="C93" t="s">
        <v>35</v>
      </c>
      <c r="D93">
        <v>283248</v>
      </c>
      <c r="E93">
        <v>277560</v>
      </c>
      <c r="F93">
        <v>3799</v>
      </c>
      <c r="G93">
        <v>13917199</v>
      </c>
    </row>
    <row r="94" spans="1:7" x14ac:dyDescent="0.25">
      <c r="A94">
        <v>2021</v>
      </c>
      <c r="B94">
        <v>8</v>
      </c>
      <c r="C94" t="s">
        <v>36</v>
      </c>
      <c r="D94">
        <v>278819</v>
      </c>
      <c r="E94">
        <v>279040</v>
      </c>
      <c r="F94">
        <v>3509</v>
      </c>
      <c r="G94">
        <v>14182812</v>
      </c>
    </row>
    <row r="95" spans="1:7" x14ac:dyDescent="0.25">
      <c r="A95">
        <v>2021</v>
      </c>
      <c r="B95">
        <v>8</v>
      </c>
      <c r="C95" t="s">
        <v>37</v>
      </c>
      <c r="D95">
        <v>258407</v>
      </c>
      <c r="E95">
        <v>276368</v>
      </c>
      <c r="F95">
        <v>3361</v>
      </c>
      <c r="G95">
        <v>13473845</v>
      </c>
    </row>
    <row r="96" spans="1:7" x14ac:dyDescent="0.25">
      <c r="A96">
        <v>2021</v>
      </c>
      <c r="B96">
        <v>8</v>
      </c>
      <c r="C96" t="s">
        <v>38</v>
      </c>
      <c r="D96">
        <v>231582</v>
      </c>
      <c r="E96">
        <v>260538</v>
      </c>
      <c r="F96">
        <v>3146</v>
      </c>
      <c r="G96">
        <v>12593187</v>
      </c>
    </row>
    <row r="97" spans="1:7" x14ac:dyDescent="0.25">
      <c r="A97">
        <v>2021</v>
      </c>
      <c r="B97">
        <v>8</v>
      </c>
      <c r="C97" t="s">
        <v>39</v>
      </c>
      <c r="D97">
        <v>270502</v>
      </c>
      <c r="E97">
        <v>252131</v>
      </c>
      <c r="F97">
        <v>3461</v>
      </c>
      <c r="G97">
        <v>12631413</v>
      </c>
    </row>
    <row r="98" spans="1:7" x14ac:dyDescent="0.25">
      <c r="A98">
        <v>2021</v>
      </c>
      <c r="B98">
        <v>8</v>
      </c>
      <c r="C98" t="s">
        <v>40</v>
      </c>
      <c r="D98">
        <v>116695</v>
      </c>
      <c r="E98">
        <v>105195</v>
      </c>
      <c r="F98">
        <v>1194</v>
      </c>
      <c r="G98">
        <v>5072182</v>
      </c>
    </row>
    <row r="99" spans="1:7" x14ac:dyDescent="0.25">
      <c r="A99">
        <v>2021</v>
      </c>
      <c r="B99">
        <v>9</v>
      </c>
      <c r="C99" t="s">
        <v>42</v>
      </c>
      <c r="D99">
        <v>176873</v>
      </c>
      <c r="E99">
        <v>144265</v>
      </c>
      <c r="F99">
        <v>1513</v>
      </c>
      <c r="G99">
        <v>7531823</v>
      </c>
    </row>
    <row r="100" spans="1:7" x14ac:dyDescent="0.25">
      <c r="A100">
        <v>2021</v>
      </c>
      <c r="B100">
        <v>9</v>
      </c>
      <c r="C100" t="s">
        <v>43</v>
      </c>
      <c r="D100">
        <v>244551</v>
      </c>
      <c r="E100">
        <v>265543</v>
      </c>
      <c r="F100">
        <v>2121</v>
      </c>
      <c r="G100">
        <v>12416338</v>
      </c>
    </row>
    <row r="101" spans="1:7" x14ac:dyDescent="0.25">
      <c r="A101">
        <v>2021</v>
      </c>
      <c r="B101">
        <v>9</v>
      </c>
      <c r="C101" t="s">
        <v>44</v>
      </c>
      <c r="D101">
        <v>214849</v>
      </c>
      <c r="E101">
        <v>268233</v>
      </c>
      <c r="F101">
        <v>2181</v>
      </c>
      <c r="G101">
        <v>11048219</v>
      </c>
    </row>
    <row r="102" spans="1:7" x14ac:dyDescent="0.25">
      <c r="A102">
        <v>2021</v>
      </c>
      <c r="B102">
        <v>9</v>
      </c>
      <c r="C102" t="s">
        <v>45</v>
      </c>
      <c r="D102">
        <v>204228</v>
      </c>
      <c r="E102">
        <v>230424</v>
      </c>
      <c r="F102">
        <v>2080</v>
      </c>
      <c r="G102">
        <v>11791936</v>
      </c>
    </row>
    <row r="103" spans="1:7" x14ac:dyDescent="0.25">
      <c r="A103">
        <v>2021</v>
      </c>
      <c r="B103">
        <v>9</v>
      </c>
      <c r="C103" t="s">
        <v>46</v>
      </c>
      <c r="D103">
        <v>114255</v>
      </c>
      <c r="E103">
        <v>140750</v>
      </c>
      <c r="F103">
        <v>1423</v>
      </c>
      <c r="G103">
        <v>7582138</v>
      </c>
    </row>
    <row r="104" spans="1:7" x14ac:dyDescent="0.25">
      <c r="A104">
        <v>2021</v>
      </c>
      <c r="B104">
        <v>10</v>
      </c>
      <c r="C104" t="s">
        <v>47</v>
      </c>
      <c r="D104">
        <v>47107</v>
      </c>
      <c r="E104">
        <v>51398</v>
      </c>
      <c r="F104">
        <v>475</v>
      </c>
      <c r="G104">
        <v>3253069</v>
      </c>
    </row>
    <row r="105" spans="1:7" x14ac:dyDescent="0.25">
      <c r="A105">
        <v>2021</v>
      </c>
      <c r="B105">
        <v>10</v>
      </c>
      <c r="C105" t="s">
        <v>48</v>
      </c>
      <c r="D105">
        <v>139667</v>
      </c>
      <c r="E105">
        <v>177360</v>
      </c>
      <c r="F105">
        <v>1774</v>
      </c>
      <c r="G105">
        <v>9766368</v>
      </c>
    </row>
    <row r="106" spans="1:7" x14ac:dyDescent="0.25">
      <c r="A106">
        <v>2021</v>
      </c>
      <c r="B106">
        <v>10</v>
      </c>
      <c r="C106" t="s">
        <v>49</v>
      </c>
      <c r="D106">
        <v>114489</v>
      </c>
      <c r="E106">
        <v>147837</v>
      </c>
      <c r="F106">
        <v>1535</v>
      </c>
      <c r="G106">
        <v>8722154</v>
      </c>
    </row>
    <row r="107" spans="1:7" x14ac:dyDescent="0.25">
      <c r="A107">
        <v>2021</v>
      </c>
      <c r="B107">
        <v>10</v>
      </c>
      <c r="C107" t="s">
        <v>50</v>
      </c>
      <c r="D107">
        <v>108122</v>
      </c>
      <c r="E107">
        <v>128839</v>
      </c>
      <c r="F107">
        <v>2145</v>
      </c>
      <c r="G107">
        <v>8839986</v>
      </c>
    </row>
    <row r="108" spans="1:7" x14ac:dyDescent="0.25">
      <c r="A108">
        <v>2021</v>
      </c>
      <c r="B108">
        <v>10</v>
      </c>
      <c r="C108" t="s">
        <v>51</v>
      </c>
      <c r="D108">
        <v>97818</v>
      </c>
      <c r="E108">
        <v>107209</v>
      </c>
      <c r="F108">
        <v>3918</v>
      </c>
      <c r="G108">
        <v>9712876</v>
      </c>
    </row>
    <row r="109" spans="1:7" x14ac:dyDescent="0.25">
      <c r="A109">
        <v>2021</v>
      </c>
      <c r="B109">
        <v>10</v>
      </c>
      <c r="C109" t="s">
        <v>70</v>
      </c>
      <c r="D109">
        <v>12907</v>
      </c>
      <c r="E109">
        <v>13152</v>
      </c>
      <c r="F109">
        <v>251</v>
      </c>
      <c r="G109">
        <v>1320620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60F0F-E08E-4A9C-8438-184216240435}">
  <dimension ref="A1:D59"/>
  <sheetViews>
    <sheetView workbookViewId="0">
      <selection activeCell="C3" sqref="C3"/>
    </sheetView>
  </sheetViews>
  <sheetFormatPr defaultRowHeight="15" x14ac:dyDescent="0.25"/>
  <cols>
    <col min="1" max="1" width="18.42578125" bestFit="1" customWidth="1"/>
    <col min="2" max="2" width="17.28515625" bestFit="1" customWidth="1"/>
    <col min="3" max="3" width="13.85546875" bestFit="1" customWidth="1"/>
    <col min="4" max="4" width="17.28515625" bestFit="1" customWidth="1"/>
  </cols>
  <sheetData>
    <row r="1" spans="1:4" x14ac:dyDescent="0.25">
      <c r="A1" s="2" t="s">
        <v>0</v>
      </c>
      <c r="B1" s="3">
        <v>2020</v>
      </c>
    </row>
    <row r="3" spans="1:4" x14ac:dyDescent="0.25">
      <c r="A3" s="2" t="s">
        <v>79</v>
      </c>
      <c r="B3" t="s">
        <v>190</v>
      </c>
      <c r="C3" t="s">
        <v>243</v>
      </c>
      <c r="D3" t="s">
        <v>192</v>
      </c>
    </row>
    <row r="4" spans="1:4" x14ac:dyDescent="0.25">
      <c r="A4" s="3" t="s">
        <v>15</v>
      </c>
      <c r="B4">
        <v>2049</v>
      </c>
      <c r="C4">
        <v>49</v>
      </c>
      <c r="D4">
        <v>126</v>
      </c>
    </row>
    <row r="5" spans="1:4" x14ac:dyDescent="0.25">
      <c r="A5" s="3" t="s">
        <v>16</v>
      </c>
      <c r="B5">
        <v>4769</v>
      </c>
      <c r="C5">
        <v>194</v>
      </c>
      <c r="D5">
        <v>686</v>
      </c>
    </row>
    <row r="6" spans="1:4" x14ac:dyDescent="0.25">
      <c r="A6" s="3" t="s">
        <v>17</v>
      </c>
      <c r="B6">
        <v>7272</v>
      </c>
      <c r="C6">
        <v>232</v>
      </c>
      <c r="D6">
        <v>1494</v>
      </c>
    </row>
    <row r="7" spans="1:4" x14ac:dyDescent="0.25">
      <c r="A7" s="3" t="s">
        <v>18</v>
      </c>
      <c r="B7">
        <v>10558</v>
      </c>
      <c r="C7">
        <v>303</v>
      </c>
      <c r="D7">
        <v>3472</v>
      </c>
    </row>
    <row r="8" spans="1:4" x14ac:dyDescent="0.25">
      <c r="A8" s="3" t="s">
        <v>19</v>
      </c>
      <c r="B8">
        <v>8584</v>
      </c>
      <c r="C8">
        <v>329</v>
      </c>
      <c r="D8">
        <v>3121</v>
      </c>
    </row>
    <row r="9" spans="1:4" x14ac:dyDescent="0.25">
      <c r="A9" s="3" t="s">
        <v>36</v>
      </c>
      <c r="B9">
        <v>55117</v>
      </c>
      <c r="C9">
        <v>854</v>
      </c>
      <c r="D9">
        <v>51368</v>
      </c>
    </row>
    <row r="10" spans="1:4" x14ac:dyDescent="0.25">
      <c r="A10" s="3" t="s">
        <v>37</v>
      </c>
      <c r="B10">
        <v>399852</v>
      </c>
      <c r="C10">
        <v>6044</v>
      </c>
      <c r="D10">
        <v>332891</v>
      </c>
    </row>
    <row r="11" spans="1:4" x14ac:dyDescent="0.25">
      <c r="A11" s="3" t="s">
        <v>38</v>
      </c>
      <c r="B11">
        <v>437188</v>
      </c>
      <c r="C11">
        <v>6632</v>
      </c>
      <c r="D11">
        <v>380868</v>
      </c>
    </row>
    <row r="12" spans="1:4" x14ac:dyDescent="0.25">
      <c r="A12" s="3" t="s">
        <v>39</v>
      </c>
      <c r="B12">
        <v>454228</v>
      </c>
      <c r="C12">
        <v>6762</v>
      </c>
      <c r="D12">
        <v>419228</v>
      </c>
    </row>
    <row r="13" spans="1:4" x14ac:dyDescent="0.25">
      <c r="A13" s="3" t="s">
        <v>40</v>
      </c>
      <c r="B13">
        <v>496276</v>
      </c>
      <c r="C13">
        <v>6811</v>
      </c>
      <c r="D13">
        <v>432620</v>
      </c>
    </row>
    <row r="14" spans="1:4" x14ac:dyDescent="0.25">
      <c r="A14" s="3" t="s">
        <v>41</v>
      </c>
      <c r="B14">
        <v>148227</v>
      </c>
      <c r="C14">
        <v>1776</v>
      </c>
      <c r="D14">
        <v>124857</v>
      </c>
    </row>
    <row r="15" spans="1:4" x14ac:dyDescent="0.25">
      <c r="A15" s="3" t="s">
        <v>57</v>
      </c>
      <c r="B15">
        <v>181275</v>
      </c>
      <c r="C15">
        <v>2561</v>
      </c>
      <c r="D15">
        <v>211351</v>
      </c>
    </row>
    <row r="16" spans="1:4" x14ac:dyDescent="0.25">
      <c r="A16" s="3" t="s">
        <v>58</v>
      </c>
      <c r="B16">
        <v>212851</v>
      </c>
      <c r="C16">
        <v>2835</v>
      </c>
      <c r="D16">
        <v>256933</v>
      </c>
    </row>
    <row r="17" spans="1:4" x14ac:dyDescent="0.25">
      <c r="A17" s="3" t="s">
        <v>59</v>
      </c>
      <c r="B17">
        <v>174279</v>
      </c>
      <c r="C17">
        <v>2458</v>
      </c>
      <c r="D17">
        <v>222802</v>
      </c>
    </row>
    <row r="18" spans="1:4" x14ac:dyDescent="0.25">
      <c r="A18" s="3" t="s">
        <v>60</v>
      </c>
      <c r="B18">
        <v>156733</v>
      </c>
      <c r="C18">
        <v>2146</v>
      </c>
      <c r="D18">
        <v>181167</v>
      </c>
    </row>
    <row r="19" spans="1:4" x14ac:dyDescent="0.25">
      <c r="A19" s="3" t="s">
        <v>61</v>
      </c>
      <c r="B19">
        <v>97918</v>
      </c>
      <c r="C19">
        <v>1359</v>
      </c>
      <c r="D19">
        <v>120884</v>
      </c>
    </row>
    <row r="20" spans="1:4" x14ac:dyDescent="0.25">
      <c r="A20" s="3" t="s">
        <v>8</v>
      </c>
      <c r="B20">
        <v>2</v>
      </c>
      <c r="C20">
        <v>0</v>
      </c>
      <c r="D20">
        <v>0</v>
      </c>
    </row>
    <row r="21" spans="1:4" x14ac:dyDescent="0.25">
      <c r="A21" s="3" t="s">
        <v>9</v>
      </c>
      <c r="B21">
        <v>0</v>
      </c>
      <c r="C21">
        <v>0</v>
      </c>
      <c r="D21">
        <v>3</v>
      </c>
    </row>
    <row r="22" spans="1:4" x14ac:dyDescent="0.25">
      <c r="A22" s="3" t="s">
        <v>7</v>
      </c>
      <c r="B22">
        <v>1</v>
      </c>
      <c r="C22">
        <v>0</v>
      </c>
      <c r="D22">
        <v>0</v>
      </c>
    </row>
    <row r="23" spans="1:4" x14ac:dyDescent="0.25">
      <c r="A23" s="3" t="s">
        <v>31</v>
      </c>
      <c r="B23">
        <v>90118</v>
      </c>
      <c r="C23">
        <v>1871</v>
      </c>
      <c r="D23">
        <v>61226</v>
      </c>
    </row>
    <row r="24" spans="1:4" x14ac:dyDescent="0.25">
      <c r="A24" s="3" t="s">
        <v>32</v>
      </c>
      <c r="B24">
        <v>178027</v>
      </c>
      <c r="C24">
        <v>3405</v>
      </c>
      <c r="D24">
        <v>127168</v>
      </c>
    </row>
    <row r="25" spans="1:4" x14ac:dyDescent="0.25">
      <c r="A25" s="3" t="s">
        <v>33</v>
      </c>
      <c r="B25">
        <v>230764</v>
      </c>
      <c r="C25">
        <v>4133</v>
      </c>
      <c r="D25">
        <v>141438</v>
      </c>
    </row>
    <row r="26" spans="1:4" x14ac:dyDescent="0.25">
      <c r="A26" s="3" t="s">
        <v>34</v>
      </c>
      <c r="B26">
        <v>309378</v>
      </c>
      <c r="C26">
        <v>5293</v>
      </c>
      <c r="D26">
        <v>209462</v>
      </c>
    </row>
    <row r="27" spans="1:4" x14ac:dyDescent="0.25">
      <c r="A27" s="3" t="s">
        <v>35</v>
      </c>
      <c r="B27">
        <v>309980</v>
      </c>
      <c r="C27">
        <v>4444</v>
      </c>
      <c r="D27">
        <v>208414</v>
      </c>
    </row>
    <row r="28" spans="1:4" x14ac:dyDescent="0.25">
      <c r="A28" s="3" t="s">
        <v>26</v>
      </c>
      <c r="B28">
        <v>53250</v>
      </c>
      <c r="C28">
        <v>1539</v>
      </c>
      <c r="D28">
        <v>26796</v>
      </c>
    </row>
    <row r="29" spans="1:4" x14ac:dyDescent="0.25">
      <c r="A29" s="3" t="s">
        <v>27</v>
      </c>
      <c r="B29">
        <v>75243</v>
      </c>
      <c r="C29">
        <v>2253</v>
      </c>
      <c r="D29">
        <v>43669</v>
      </c>
    </row>
    <row r="30" spans="1:4" x14ac:dyDescent="0.25">
      <c r="A30" s="3" t="s">
        <v>28</v>
      </c>
      <c r="B30">
        <v>88835</v>
      </c>
      <c r="C30">
        <v>4080</v>
      </c>
      <c r="D30">
        <v>65858</v>
      </c>
    </row>
    <row r="31" spans="1:4" x14ac:dyDescent="0.25">
      <c r="A31" s="3" t="s">
        <v>29</v>
      </c>
      <c r="B31">
        <v>119079</v>
      </c>
      <c r="C31">
        <v>2826</v>
      </c>
      <c r="D31">
        <v>81963</v>
      </c>
    </row>
    <row r="32" spans="1:4" x14ac:dyDescent="0.25">
      <c r="A32" s="3" t="s">
        <v>30</v>
      </c>
      <c r="B32">
        <v>57223</v>
      </c>
      <c r="C32">
        <v>1307</v>
      </c>
      <c r="D32">
        <v>37693</v>
      </c>
    </row>
    <row r="33" spans="1:4" x14ac:dyDescent="0.25">
      <c r="A33" s="3" t="s">
        <v>10</v>
      </c>
      <c r="B33">
        <v>31</v>
      </c>
      <c r="C33">
        <v>0</v>
      </c>
      <c r="D33">
        <v>0</v>
      </c>
    </row>
    <row r="34" spans="1:4" x14ac:dyDescent="0.25">
      <c r="A34" s="3" t="s">
        <v>11</v>
      </c>
      <c r="B34">
        <v>68</v>
      </c>
      <c r="C34">
        <v>1</v>
      </c>
      <c r="D34">
        <v>0</v>
      </c>
    </row>
    <row r="35" spans="1:4" x14ac:dyDescent="0.25">
      <c r="A35" s="3" t="s">
        <v>12</v>
      </c>
      <c r="B35">
        <v>232</v>
      </c>
      <c r="C35">
        <v>0</v>
      </c>
      <c r="D35">
        <v>1</v>
      </c>
    </row>
    <row r="36" spans="1:4" x14ac:dyDescent="0.25">
      <c r="A36" s="3" t="s">
        <v>13</v>
      </c>
      <c r="B36">
        <v>685</v>
      </c>
      <c r="C36">
        <v>2</v>
      </c>
      <c r="D36">
        <v>4</v>
      </c>
    </row>
    <row r="37" spans="1:4" x14ac:dyDescent="0.25">
      <c r="A37" s="3" t="s">
        <v>14</v>
      </c>
      <c r="B37">
        <v>616</v>
      </c>
      <c r="C37">
        <v>44</v>
      </c>
      <c r="D37">
        <v>152</v>
      </c>
    </row>
    <row r="38" spans="1:4" x14ac:dyDescent="0.25">
      <c r="A38" s="3" t="s">
        <v>20</v>
      </c>
      <c r="B38">
        <v>4960</v>
      </c>
      <c r="C38">
        <v>169</v>
      </c>
      <c r="D38">
        <v>1793</v>
      </c>
    </row>
    <row r="39" spans="1:4" x14ac:dyDescent="0.25">
      <c r="A39" s="3" t="s">
        <v>21</v>
      </c>
      <c r="B39">
        <v>23039</v>
      </c>
      <c r="C39">
        <v>779</v>
      </c>
      <c r="D39">
        <v>8449</v>
      </c>
    </row>
    <row r="40" spans="1:4" x14ac:dyDescent="0.25">
      <c r="A40" s="3" t="s">
        <v>22</v>
      </c>
      <c r="B40">
        <v>27784</v>
      </c>
      <c r="C40">
        <v>771</v>
      </c>
      <c r="D40">
        <v>14956</v>
      </c>
    </row>
    <row r="41" spans="1:4" x14ac:dyDescent="0.25">
      <c r="A41" s="3" t="s">
        <v>23</v>
      </c>
      <c r="B41">
        <v>38876</v>
      </c>
      <c r="C41">
        <v>995</v>
      </c>
      <c r="D41">
        <v>20152</v>
      </c>
    </row>
    <row r="42" spans="1:4" x14ac:dyDescent="0.25">
      <c r="A42" s="3" t="s">
        <v>24</v>
      </c>
      <c r="B42">
        <v>47290</v>
      </c>
      <c r="C42">
        <v>1315</v>
      </c>
      <c r="D42">
        <v>32525</v>
      </c>
    </row>
    <row r="43" spans="1:4" x14ac:dyDescent="0.25">
      <c r="A43" s="3" t="s">
        <v>25</v>
      </c>
      <c r="B43">
        <v>8341</v>
      </c>
      <c r="C43">
        <v>222</v>
      </c>
      <c r="D43">
        <v>4928</v>
      </c>
    </row>
    <row r="44" spans="1:4" x14ac:dyDescent="0.25">
      <c r="A44" s="3" t="s">
        <v>52</v>
      </c>
      <c r="B44">
        <v>323810</v>
      </c>
      <c r="C44">
        <v>4012</v>
      </c>
      <c r="D44">
        <v>377698</v>
      </c>
    </row>
    <row r="45" spans="1:4" x14ac:dyDescent="0.25">
      <c r="A45" s="3" t="s">
        <v>53</v>
      </c>
      <c r="B45">
        <v>307731</v>
      </c>
      <c r="C45">
        <v>3512</v>
      </c>
      <c r="D45">
        <v>336548</v>
      </c>
    </row>
    <row r="46" spans="1:4" x14ac:dyDescent="0.25">
      <c r="A46" s="3" t="s">
        <v>54</v>
      </c>
      <c r="B46">
        <v>280973</v>
      </c>
      <c r="C46">
        <v>3588</v>
      </c>
      <c r="D46">
        <v>316200</v>
      </c>
    </row>
    <row r="47" spans="1:4" x14ac:dyDescent="0.25">
      <c r="A47" s="3" t="s">
        <v>55</v>
      </c>
      <c r="B47">
        <v>297131</v>
      </c>
      <c r="C47">
        <v>3470</v>
      </c>
      <c r="D47">
        <v>281122</v>
      </c>
    </row>
    <row r="48" spans="1:4" x14ac:dyDescent="0.25">
      <c r="A48" s="3" t="s">
        <v>56</v>
      </c>
      <c r="B48">
        <v>70215</v>
      </c>
      <c r="C48">
        <v>926</v>
      </c>
      <c r="D48">
        <v>87434</v>
      </c>
    </row>
    <row r="49" spans="1:4" x14ac:dyDescent="0.25">
      <c r="A49" s="3" t="s">
        <v>47</v>
      </c>
      <c r="B49">
        <v>237149</v>
      </c>
      <c r="C49">
        <v>3104</v>
      </c>
      <c r="D49">
        <v>236726</v>
      </c>
    </row>
    <row r="50" spans="1:4" x14ac:dyDescent="0.25">
      <c r="A50" s="3" t="s">
        <v>48</v>
      </c>
      <c r="B50">
        <v>504099</v>
      </c>
      <c r="C50">
        <v>6559</v>
      </c>
      <c r="D50">
        <v>568124</v>
      </c>
    </row>
    <row r="51" spans="1:4" x14ac:dyDescent="0.25">
      <c r="A51" s="3" t="s">
        <v>49</v>
      </c>
      <c r="B51">
        <v>441217</v>
      </c>
      <c r="C51">
        <v>5694</v>
      </c>
      <c r="D51">
        <v>519534</v>
      </c>
    </row>
    <row r="52" spans="1:4" x14ac:dyDescent="0.25">
      <c r="A52" s="3" t="s">
        <v>50</v>
      </c>
      <c r="B52">
        <v>371305</v>
      </c>
      <c r="C52">
        <v>4505</v>
      </c>
      <c r="D52">
        <v>481440</v>
      </c>
    </row>
    <row r="53" spans="1:4" x14ac:dyDescent="0.25">
      <c r="A53" s="3" t="s">
        <v>51</v>
      </c>
      <c r="B53">
        <v>319360</v>
      </c>
      <c r="C53">
        <v>3581</v>
      </c>
      <c r="D53">
        <v>413754</v>
      </c>
    </row>
    <row r="54" spans="1:4" x14ac:dyDescent="0.25">
      <c r="A54" s="3" t="s">
        <v>42</v>
      </c>
      <c r="B54">
        <v>422905</v>
      </c>
      <c r="C54">
        <v>5246</v>
      </c>
      <c r="D54">
        <v>340302</v>
      </c>
    </row>
    <row r="55" spans="1:4" x14ac:dyDescent="0.25">
      <c r="A55" s="3" t="s">
        <v>43</v>
      </c>
      <c r="B55">
        <v>640962</v>
      </c>
      <c r="C55">
        <v>7935</v>
      </c>
      <c r="D55">
        <v>521638</v>
      </c>
    </row>
    <row r="56" spans="1:4" x14ac:dyDescent="0.25">
      <c r="A56" s="3" t="s">
        <v>44</v>
      </c>
      <c r="B56">
        <v>646420</v>
      </c>
      <c r="C56">
        <v>8160</v>
      </c>
      <c r="D56">
        <v>600426</v>
      </c>
    </row>
    <row r="57" spans="1:4" x14ac:dyDescent="0.25">
      <c r="A57" s="3" t="s">
        <v>45</v>
      </c>
      <c r="B57">
        <v>592350</v>
      </c>
      <c r="C57">
        <v>7760</v>
      </c>
      <c r="D57">
        <v>638955</v>
      </c>
    </row>
    <row r="58" spans="1:4" x14ac:dyDescent="0.25">
      <c r="A58" s="3" t="s">
        <v>46</v>
      </c>
      <c r="B58">
        <v>319687</v>
      </c>
      <c r="C58">
        <v>4172</v>
      </c>
      <c r="D58">
        <v>331313</v>
      </c>
    </row>
    <row r="59" spans="1:4" x14ac:dyDescent="0.25">
      <c r="A59" s="3" t="s">
        <v>196</v>
      </c>
      <c r="B59">
        <v>10286312</v>
      </c>
      <c r="C59">
        <v>149018</v>
      </c>
      <c r="D59">
        <v>9881732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DE36B-6260-4D1F-A186-601AA96A4418}">
  <dimension ref="A1"/>
  <sheetViews>
    <sheetView showGridLines="0" zoomScale="66" zoomScaleNormal="66" workbookViewId="0">
      <selection activeCell="Q50" sqref="Q5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47731-A436-44BE-A7CB-E6A620000AAB}">
  <dimension ref="A1:G109"/>
  <sheetViews>
    <sheetView workbookViewId="0">
      <selection sqref="A1:G109"/>
    </sheetView>
  </sheetViews>
  <sheetFormatPr defaultRowHeight="15" x14ac:dyDescent="0.25"/>
  <cols>
    <col min="2" max="2" width="13.85546875" customWidth="1"/>
    <col min="3" max="3" width="20.7109375" customWidth="1"/>
    <col min="4" max="4" width="12.7109375" customWidth="1"/>
    <col min="5" max="5" width="15.5703125" customWidth="1"/>
    <col min="7" max="7" width="12.7109375" customWidth="1"/>
  </cols>
  <sheetData>
    <row r="1" spans="1:7" x14ac:dyDescent="0.25">
      <c r="A1" t="s">
        <v>0</v>
      </c>
      <c r="B1" t="s">
        <v>1</v>
      </c>
      <c r="C1" t="s">
        <v>2</v>
      </c>
      <c r="D1" t="s">
        <v>3</v>
      </c>
      <c r="E1" t="s">
        <v>4</v>
      </c>
      <c r="F1" t="s">
        <v>5</v>
      </c>
      <c r="G1" t="s">
        <v>6</v>
      </c>
    </row>
    <row r="2" spans="1:7" x14ac:dyDescent="0.25">
      <c r="A2">
        <v>2020</v>
      </c>
      <c r="B2">
        <v>1</v>
      </c>
      <c r="C2" t="s">
        <v>7</v>
      </c>
      <c r="D2">
        <v>1</v>
      </c>
      <c r="E2">
        <v>0</v>
      </c>
      <c r="F2">
        <v>0</v>
      </c>
      <c r="G2">
        <v>0</v>
      </c>
    </row>
    <row r="3" spans="1:7" x14ac:dyDescent="0.25">
      <c r="A3">
        <v>2020</v>
      </c>
      <c r="B3">
        <v>2</v>
      </c>
      <c r="C3" t="s">
        <v>8</v>
      </c>
      <c r="D3">
        <v>2</v>
      </c>
      <c r="E3">
        <v>0</v>
      </c>
      <c r="F3">
        <v>0</v>
      </c>
      <c r="G3">
        <v>0</v>
      </c>
    </row>
    <row r="4" spans="1:7" x14ac:dyDescent="0.25">
      <c r="A4">
        <v>2020</v>
      </c>
      <c r="B4">
        <v>2</v>
      </c>
      <c r="C4" t="s">
        <v>9</v>
      </c>
      <c r="D4">
        <v>0</v>
      </c>
      <c r="E4">
        <v>3</v>
      </c>
      <c r="F4">
        <v>0</v>
      </c>
      <c r="G4">
        <v>0</v>
      </c>
    </row>
    <row r="5" spans="1:7" x14ac:dyDescent="0.25">
      <c r="A5">
        <v>2020</v>
      </c>
      <c r="B5">
        <v>3</v>
      </c>
      <c r="C5" t="s">
        <v>10</v>
      </c>
      <c r="D5">
        <v>31</v>
      </c>
      <c r="E5">
        <v>0</v>
      </c>
      <c r="F5">
        <v>0</v>
      </c>
      <c r="G5">
        <v>0</v>
      </c>
    </row>
    <row r="6" spans="1:7" x14ac:dyDescent="0.25">
      <c r="A6">
        <v>2020</v>
      </c>
      <c r="B6">
        <v>3</v>
      </c>
      <c r="C6" t="s">
        <v>11</v>
      </c>
      <c r="D6">
        <v>68</v>
      </c>
      <c r="E6">
        <v>0</v>
      </c>
      <c r="F6">
        <v>1</v>
      </c>
      <c r="G6">
        <v>0</v>
      </c>
    </row>
    <row r="7" spans="1:7" x14ac:dyDescent="0.25">
      <c r="A7">
        <v>2020</v>
      </c>
      <c r="B7">
        <v>3</v>
      </c>
      <c r="C7" t="s">
        <v>12</v>
      </c>
      <c r="D7">
        <v>232</v>
      </c>
      <c r="E7">
        <v>1</v>
      </c>
      <c r="F7">
        <v>0</v>
      </c>
      <c r="G7">
        <v>0</v>
      </c>
    </row>
    <row r="8" spans="1:7" x14ac:dyDescent="0.25">
      <c r="A8">
        <v>2020</v>
      </c>
      <c r="B8">
        <v>3</v>
      </c>
      <c r="C8" t="s">
        <v>13</v>
      </c>
      <c r="D8">
        <v>685</v>
      </c>
      <c r="E8">
        <v>4</v>
      </c>
      <c r="F8">
        <v>2</v>
      </c>
      <c r="G8">
        <v>0</v>
      </c>
    </row>
    <row r="9" spans="1:7" x14ac:dyDescent="0.25">
      <c r="A9">
        <v>2020</v>
      </c>
      <c r="B9">
        <v>3</v>
      </c>
      <c r="C9" t="s">
        <v>14</v>
      </c>
      <c r="D9">
        <v>616</v>
      </c>
      <c r="E9">
        <v>152</v>
      </c>
      <c r="F9">
        <v>44</v>
      </c>
      <c r="G9">
        <v>0</v>
      </c>
    </row>
    <row r="10" spans="1:7" x14ac:dyDescent="0.25">
      <c r="A10">
        <v>2020</v>
      </c>
      <c r="B10">
        <v>4</v>
      </c>
      <c r="C10" t="s">
        <v>15</v>
      </c>
      <c r="D10">
        <v>2049</v>
      </c>
      <c r="E10">
        <v>126</v>
      </c>
      <c r="F10">
        <v>49</v>
      </c>
      <c r="G10">
        <v>30848</v>
      </c>
    </row>
    <row r="11" spans="1:7" x14ac:dyDescent="0.25">
      <c r="A11">
        <v>2020</v>
      </c>
      <c r="B11">
        <v>4</v>
      </c>
      <c r="C11" t="s">
        <v>16</v>
      </c>
      <c r="D11">
        <v>4769</v>
      </c>
      <c r="E11">
        <v>686</v>
      </c>
      <c r="F11">
        <v>194</v>
      </c>
      <c r="G11">
        <v>141161</v>
      </c>
    </row>
    <row r="12" spans="1:7" x14ac:dyDescent="0.25">
      <c r="A12">
        <v>2020</v>
      </c>
      <c r="B12">
        <v>4</v>
      </c>
      <c r="C12" t="s">
        <v>17</v>
      </c>
      <c r="D12">
        <v>7272</v>
      </c>
      <c r="E12">
        <v>1494</v>
      </c>
      <c r="F12">
        <v>232</v>
      </c>
      <c r="G12">
        <v>195298</v>
      </c>
    </row>
    <row r="13" spans="1:7" x14ac:dyDescent="0.25">
      <c r="A13">
        <v>2020</v>
      </c>
      <c r="B13">
        <v>4</v>
      </c>
      <c r="C13" t="s">
        <v>18</v>
      </c>
      <c r="D13">
        <v>10558</v>
      </c>
      <c r="E13">
        <v>3472</v>
      </c>
      <c r="F13">
        <v>303</v>
      </c>
      <c r="G13">
        <v>343293</v>
      </c>
    </row>
    <row r="14" spans="1:7" x14ac:dyDescent="0.25">
      <c r="A14">
        <v>2020</v>
      </c>
      <c r="B14">
        <v>4</v>
      </c>
      <c r="C14" t="s">
        <v>19</v>
      </c>
      <c r="D14">
        <v>8584</v>
      </c>
      <c r="E14">
        <v>3121</v>
      </c>
      <c r="F14">
        <v>329</v>
      </c>
      <c r="G14">
        <v>292652</v>
      </c>
    </row>
    <row r="15" spans="1:7" x14ac:dyDescent="0.25">
      <c r="A15">
        <v>2020</v>
      </c>
      <c r="B15">
        <v>5</v>
      </c>
      <c r="C15" t="s">
        <v>20</v>
      </c>
      <c r="D15">
        <v>4960</v>
      </c>
      <c r="E15">
        <v>1793</v>
      </c>
      <c r="F15">
        <v>169</v>
      </c>
      <c r="G15">
        <v>141330</v>
      </c>
    </row>
    <row r="16" spans="1:7" x14ac:dyDescent="0.25">
      <c r="A16">
        <v>2020</v>
      </c>
      <c r="B16">
        <v>5</v>
      </c>
      <c r="C16" t="s">
        <v>21</v>
      </c>
      <c r="D16">
        <v>23039</v>
      </c>
      <c r="E16">
        <v>8449</v>
      </c>
      <c r="F16">
        <v>779</v>
      </c>
      <c r="G16">
        <v>550191</v>
      </c>
    </row>
    <row r="17" spans="1:7" x14ac:dyDescent="0.25">
      <c r="A17">
        <v>2020</v>
      </c>
      <c r="B17">
        <v>5</v>
      </c>
      <c r="C17" t="s">
        <v>22</v>
      </c>
      <c r="D17">
        <v>27784</v>
      </c>
      <c r="E17">
        <v>14956</v>
      </c>
      <c r="F17">
        <v>771</v>
      </c>
      <c r="G17">
        <v>656133</v>
      </c>
    </row>
    <row r="18" spans="1:7" x14ac:dyDescent="0.25">
      <c r="A18">
        <v>2020</v>
      </c>
      <c r="B18">
        <v>5</v>
      </c>
      <c r="C18" t="s">
        <v>23</v>
      </c>
      <c r="D18">
        <v>38876</v>
      </c>
      <c r="E18">
        <v>20152</v>
      </c>
      <c r="F18">
        <v>995</v>
      </c>
      <c r="G18">
        <v>837326</v>
      </c>
    </row>
    <row r="19" spans="1:7" x14ac:dyDescent="0.25">
      <c r="A19">
        <v>2020</v>
      </c>
      <c r="B19">
        <v>5</v>
      </c>
      <c r="C19" t="s">
        <v>24</v>
      </c>
      <c r="D19">
        <v>47290</v>
      </c>
      <c r="E19">
        <v>32525</v>
      </c>
      <c r="F19">
        <v>1315</v>
      </c>
      <c r="G19">
        <v>918427</v>
      </c>
    </row>
    <row r="20" spans="1:7" x14ac:dyDescent="0.25">
      <c r="A20">
        <v>2020</v>
      </c>
      <c r="B20">
        <v>5</v>
      </c>
      <c r="C20" t="s">
        <v>25</v>
      </c>
      <c r="D20">
        <v>8341</v>
      </c>
      <c r="E20">
        <v>4928</v>
      </c>
      <c r="F20">
        <v>222</v>
      </c>
      <c r="G20">
        <v>144766</v>
      </c>
    </row>
    <row r="21" spans="1:7" x14ac:dyDescent="0.25">
      <c r="A21">
        <v>2020</v>
      </c>
      <c r="B21">
        <v>6</v>
      </c>
      <c r="C21" t="s">
        <v>26</v>
      </c>
      <c r="D21">
        <v>53250</v>
      </c>
      <c r="E21">
        <v>26796</v>
      </c>
      <c r="F21">
        <v>1539</v>
      </c>
      <c r="G21">
        <v>897862</v>
      </c>
    </row>
    <row r="22" spans="1:7" x14ac:dyDescent="0.25">
      <c r="A22">
        <v>2020</v>
      </c>
      <c r="B22">
        <v>6</v>
      </c>
      <c r="C22" t="s">
        <v>27</v>
      </c>
      <c r="D22">
        <v>75243</v>
      </c>
      <c r="E22">
        <v>43669</v>
      </c>
      <c r="F22">
        <v>2253</v>
      </c>
      <c r="G22">
        <v>1122051</v>
      </c>
    </row>
    <row r="23" spans="1:7" x14ac:dyDescent="0.25">
      <c r="A23">
        <v>2020</v>
      </c>
      <c r="B23">
        <v>6</v>
      </c>
      <c r="C23" t="s">
        <v>28</v>
      </c>
      <c r="D23">
        <v>88835</v>
      </c>
      <c r="E23">
        <v>65858</v>
      </c>
      <c r="F23">
        <v>4080</v>
      </c>
      <c r="G23">
        <v>1328254</v>
      </c>
    </row>
    <row r="24" spans="1:7" x14ac:dyDescent="0.25">
      <c r="A24">
        <v>2020</v>
      </c>
      <c r="B24">
        <v>6</v>
      </c>
      <c r="C24" t="s">
        <v>29</v>
      </c>
      <c r="D24">
        <v>119079</v>
      </c>
      <c r="E24">
        <v>81963</v>
      </c>
      <c r="F24">
        <v>2826</v>
      </c>
      <c r="G24">
        <v>1607363</v>
      </c>
    </row>
    <row r="25" spans="1:7" x14ac:dyDescent="0.25">
      <c r="A25">
        <v>2020</v>
      </c>
      <c r="B25">
        <v>6</v>
      </c>
      <c r="C25" t="s">
        <v>30</v>
      </c>
      <c r="D25">
        <v>57223</v>
      </c>
      <c r="E25">
        <v>37693</v>
      </c>
      <c r="F25">
        <v>1307</v>
      </c>
      <c r="G25">
        <v>709097</v>
      </c>
    </row>
    <row r="26" spans="1:7" x14ac:dyDescent="0.25">
      <c r="A26">
        <v>2020</v>
      </c>
      <c r="B26">
        <v>7</v>
      </c>
      <c r="C26" t="s">
        <v>31</v>
      </c>
      <c r="D26">
        <v>90118</v>
      </c>
      <c r="E26">
        <v>61226</v>
      </c>
      <c r="F26">
        <v>1871</v>
      </c>
      <c r="G26">
        <v>1103601</v>
      </c>
    </row>
    <row r="27" spans="1:7" x14ac:dyDescent="0.25">
      <c r="A27">
        <v>2020</v>
      </c>
      <c r="B27">
        <v>7</v>
      </c>
      <c r="C27" t="s">
        <v>32</v>
      </c>
      <c r="D27">
        <v>178027</v>
      </c>
      <c r="E27">
        <v>127168</v>
      </c>
      <c r="F27">
        <v>3405</v>
      </c>
      <c r="G27">
        <v>2124491</v>
      </c>
    </row>
    <row r="28" spans="1:7" x14ac:dyDescent="0.25">
      <c r="A28">
        <v>2020</v>
      </c>
      <c r="B28">
        <v>7</v>
      </c>
      <c r="C28" t="s">
        <v>33</v>
      </c>
      <c r="D28">
        <v>230764</v>
      </c>
      <c r="E28">
        <v>141438</v>
      </c>
      <c r="F28">
        <v>4133</v>
      </c>
      <c r="G28">
        <v>2491388</v>
      </c>
    </row>
    <row r="29" spans="1:7" x14ac:dyDescent="0.25">
      <c r="A29">
        <v>2020</v>
      </c>
      <c r="B29">
        <v>7</v>
      </c>
      <c r="C29" t="s">
        <v>34</v>
      </c>
      <c r="D29">
        <v>309378</v>
      </c>
      <c r="E29">
        <v>209462</v>
      </c>
      <c r="F29">
        <v>5293</v>
      </c>
      <c r="G29">
        <v>3104486</v>
      </c>
    </row>
    <row r="30" spans="1:7" x14ac:dyDescent="0.25">
      <c r="A30">
        <v>2020</v>
      </c>
      <c r="B30">
        <v>7</v>
      </c>
      <c r="C30" t="s">
        <v>35</v>
      </c>
      <c r="D30">
        <v>309980</v>
      </c>
      <c r="E30">
        <v>208414</v>
      </c>
      <c r="F30">
        <v>4444</v>
      </c>
      <c r="G30">
        <v>3344424</v>
      </c>
    </row>
    <row r="31" spans="1:7" x14ac:dyDescent="0.25">
      <c r="A31">
        <v>2020</v>
      </c>
      <c r="B31">
        <v>8</v>
      </c>
      <c r="C31" t="s">
        <v>36</v>
      </c>
      <c r="D31">
        <v>55117</v>
      </c>
      <c r="E31">
        <v>51368</v>
      </c>
      <c r="F31">
        <v>854</v>
      </c>
      <c r="G31">
        <v>611980</v>
      </c>
    </row>
    <row r="32" spans="1:7" x14ac:dyDescent="0.25">
      <c r="A32">
        <v>2020</v>
      </c>
      <c r="B32">
        <v>8</v>
      </c>
      <c r="C32" t="s">
        <v>37</v>
      </c>
      <c r="D32">
        <v>399852</v>
      </c>
      <c r="E32">
        <v>332891</v>
      </c>
      <c r="F32">
        <v>6044</v>
      </c>
      <c r="G32">
        <v>4471253</v>
      </c>
    </row>
    <row r="33" spans="1:7" x14ac:dyDescent="0.25">
      <c r="A33">
        <v>2020</v>
      </c>
      <c r="B33">
        <v>8</v>
      </c>
      <c r="C33" t="s">
        <v>38</v>
      </c>
      <c r="D33">
        <v>437188</v>
      </c>
      <c r="E33">
        <v>380868</v>
      </c>
      <c r="F33">
        <v>6632</v>
      </c>
      <c r="G33">
        <v>5515481</v>
      </c>
    </row>
    <row r="34" spans="1:7" x14ac:dyDescent="0.25">
      <c r="A34">
        <v>2020</v>
      </c>
      <c r="B34">
        <v>8</v>
      </c>
      <c r="C34" t="s">
        <v>39</v>
      </c>
      <c r="D34">
        <v>454228</v>
      </c>
      <c r="E34">
        <v>419228</v>
      </c>
      <c r="F34">
        <v>6762</v>
      </c>
      <c r="G34">
        <v>5987805</v>
      </c>
    </row>
    <row r="35" spans="1:7" x14ac:dyDescent="0.25">
      <c r="A35">
        <v>2020</v>
      </c>
      <c r="B35">
        <v>8</v>
      </c>
      <c r="C35" t="s">
        <v>40</v>
      </c>
      <c r="D35">
        <v>496276</v>
      </c>
      <c r="E35">
        <v>432620</v>
      </c>
      <c r="F35">
        <v>6811</v>
      </c>
      <c r="G35">
        <v>6808724</v>
      </c>
    </row>
    <row r="36" spans="1:7" x14ac:dyDescent="0.25">
      <c r="A36">
        <v>2020</v>
      </c>
      <c r="B36">
        <v>8</v>
      </c>
      <c r="C36" t="s">
        <v>41</v>
      </c>
      <c r="D36">
        <v>148227</v>
      </c>
      <c r="E36">
        <v>124857</v>
      </c>
      <c r="F36">
        <v>1776</v>
      </c>
      <c r="G36">
        <v>2042918</v>
      </c>
    </row>
    <row r="37" spans="1:7" x14ac:dyDescent="0.25">
      <c r="A37">
        <v>2020</v>
      </c>
      <c r="B37">
        <v>9</v>
      </c>
      <c r="C37" t="s">
        <v>42</v>
      </c>
      <c r="D37">
        <v>422905</v>
      </c>
      <c r="E37">
        <v>340302</v>
      </c>
      <c r="F37">
        <v>5246</v>
      </c>
      <c r="G37">
        <v>5552440</v>
      </c>
    </row>
    <row r="38" spans="1:7" x14ac:dyDescent="0.25">
      <c r="A38">
        <v>2020</v>
      </c>
      <c r="B38">
        <v>9</v>
      </c>
      <c r="C38" t="s">
        <v>43</v>
      </c>
      <c r="D38">
        <v>640962</v>
      </c>
      <c r="E38">
        <v>521638</v>
      </c>
      <c r="F38">
        <v>7935</v>
      </c>
      <c r="G38">
        <v>7954960</v>
      </c>
    </row>
    <row r="39" spans="1:7" x14ac:dyDescent="0.25">
      <c r="A39">
        <v>2020</v>
      </c>
      <c r="B39">
        <v>9</v>
      </c>
      <c r="C39" t="s">
        <v>44</v>
      </c>
      <c r="D39">
        <v>646420</v>
      </c>
      <c r="E39">
        <v>600426</v>
      </c>
      <c r="F39">
        <v>8160</v>
      </c>
      <c r="G39">
        <v>8026815</v>
      </c>
    </row>
    <row r="40" spans="1:7" x14ac:dyDescent="0.25">
      <c r="A40">
        <v>2020</v>
      </c>
      <c r="B40">
        <v>9</v>
      </c>
      <c r="C40" t="s">
        <v>45</v>
      </c>
      <c r="D40">
        <v>592350</v>
      </c>
      <c r="E40">
        <v>638955</v>
      </c>
      <c r="F40">
        <v>7760</v>
      </c>
      <c r="G40">
        <v>8368574</v>
      </c>
    </row>
    <row r="41" spans="1:7" x14ac:dyDescent="0.25">
      <c r="A41">
        <v>2020</v>
      </c>
      <c r="B41">
        <v>9</v>
      </c>
      <c r="C41" t="s">
        <v>46</v>
      </c>
      <c r="D41">
        <v>319687</v>
      </c>
      <c r="E41">
        <v>331313</v>
      </c>
      <c r="F41">
        <v>4172</v>
      </c>
      <c r="G41">
        <v>5050471</v>
      </c>
    </row>
    <row r="42" spans="1:7" x14ac:dyDescent="0.25">
      <c r="A42">
        <v>2020</v>
      </c>
      <c r="B42">
        <v>10</v>
      </c>
      <c r="C42" t="s">
        <v>47</v>
      </c>
      <c r="D42">
        <v>237149</v>
      </c>
      <c r="E42">
        <v>236726</v>
      </c>
      <c r="F42">
        <v>3104</v>
      </c>
      <c r="G42">
        <v>3468109</v>
      </c>
    </row>
    <row r="43" spans="1:7" x14ac:dyDescent="0.25">
      <c r="A43">
        <v>2020</v>
      </c>
      <c r="B43">
        <v>10</v>
      </c>
      <c r="C43" t="s">
        <v>48</v>
      </c>
      <c r="D43">
        <v>504099</v>
      </c>
      <c r="E43">
        <v>568124</v>
      </c>
      <c r="F43">
        <v>6559</v>
      </c>
      <c r="G43">
        <v>8080653</v>
      </c>
    </row>
    <row r="44" spans="1:7" x14ac:dyDescent="0.25">
      <c r="A44">
        <v>2020</v>
      </c>
      <c r="B44">
        <v>10</v>
      </c>
      <c r="C44" t="s">
        <v>49</v>
      </c>
      <c r="D44">
        <v>441217</v>
      </c>
      <c r="E44">
        <v>519534</v>
      </c>
      <c r="F44">
        <v>5694</v>
      </c>
      <c r="G44">
        <v>8057611</v>
      </c>
    </row>
    <row r="45" spans="1:7" x14ac:dyDescent="0.25">
      <c r="A45">
        <v>2020</v>
      </c>
      <c r="B45">
        <v>10</v>
      </c>
      <c r="C45" t="s">
        <v>50</v>
      </c>
      <c r="D45">
        <v>371305</v>
      </c>
      <c r="E45">
        <v>481440</v>
      </c>
      <c r="F45">
        <v>4505</v>
      </c>
      <c r="G45">
        <v>7948256</v>
      </c>
    </row>
    <row r="46" spans="1:7" x14ac:dyDescent="0.25">
      <c r="A46">
        <v>2020</v>
      </c>
      <c r="B46">
        <v>10</v>
      </c>
      <c r="C46" t="s">
        <v>51</v>
      </c>
      <c r="D46">
        <v>319360</v>
      </c>
      <c r="E46">
        <v>413754</v>
      </c>
      <c r="F46">
        <v>3581</v>
      </c>
      <c r="G46">
        <v>7420490</v>
      </c>
    </row>
    <row r="47" spans="1:7" x14ac:dyDescent="0.25">
      <c r="A47">
        <v>2020</v>
      </c>
      <c r="B47">
        <v>11</v>
      </c>
      <c r="C47" t="s">
        <v>52</v>
      </c>
      <c r="D47">
        <v>323810</v>
      </c>
      <c r="E47">
        <v>377698</v>
      </c>
      <c r="F47">
        <v>4012</v>
      </c>
      <c r="G47">
        <v>7870012</v>
      </c>
    </row>
    <row r="48" spans="1:7" x14ac:dyDescent="0.25">
      <c r="A48">
        <v>2020</v>
      </c>
      <c r="B48">
        <v>11</v>
      </c>
      <c r="C48" t="s">
        <v>53</v>
      </c>
      <c r="D48">
        <v>307731</v>
      </c>
      <c r="E48">
        <v>336548</v>
      </c>
      <c r="F48">
        <v>3512</v>
      </c>
      <c r="G48">
        <v>7649612</v>
      </c>
    </row>
    <row r="49" spans="1:7" x14ac:dyDescent="0.25">
      <c r="A49">
        <v>2020</v>
      </c>
      <c r="B49">
        <v>11</v>
      </c>
      <c r="C49" t="s">
        <v>54</v>
      </c>
      <c r="D49">
        <v>280973</v>
      </c>
      <c r="E49">
        <v>316200</v>
      </c>
      <c r="F49">
        <v>3588</v>
      </c>
      <c r="G49">
        <v>6942787</v>
      </c>
    </row>
    <row r="50" spans="1:7" x14ac:dyDescent="0.25">
      <c r="A50">
        <v>2020</v>
      </c>
      <c r="B50">
        <v>11</v>
      </c>
      <c r="C50" t="s">
        <v>55</v>
      </c>
      <c r="D50">
        <v>297131</v>
      </c>
      <c r="E50">
        <v>281122</v>
      </c>
      <c r="F50">
        <v>3470</v>
      </c>
      <c r="G50">
        <v>8343374</v>
      </c>
    </row>
    <row r="51" spans="1:7" x14ac:dyDescent="0.25">
      <c r="A51">
        <v>2020</v>
      </c>
      <c r="B51">
        <v>11</v>
      </c>
      <c r="C51" t="s">
        <v>56</v>
      </c>
      <c r="D51">
        <v>70215</v>
      </c>
      <c r="E51">
        <v>87434</v>
      </c>
      <c r="F51">
        <v>926</v>
      </c>
      <c r="G51">
        <v>2346544</v>
      </c>
    </row>
    <row r="52" spans="1:7" x14ac:dyDescent="0.25">
      <c r="A52">
        <v>2020</v>
      </c>
      <c r="B52">
        <v>12</v>
      </c>
      <c r="C52" t="s">
        <v>57</v>
      </c>
      <c r="D52">
        <v>181275</v>
      </c>
      <c r="E52">
        <v>211351</v>
      </c>
      <c r="F52">
        <v>2561</v>
      </c>
      <c r="G52">
        <v>6054806</v>
      </c>
    </row>
    <row r="53" spans="1:7" x14ac:dyDescent="0.25">
      <c r="A53">
        <v>2020</v>
      </c>
      <c r="B53">
        <v>12</v>
      </c>
      <c r="C53" t="s">
        <v>58</v>
      </c>
      <c r="D53">
        <v>212851</v>
      </c>
      <c r="E53">
        <v>256933</v>
      </c>
      <c r="F53">
        <v>2835</v>
      </c>
      <c r="G53">
        <v>7849439</v>
      </c>
    </row>
    <row r="54" spans="1:7" x14ac:dyDescent="0.25">
      <c r="A54">
        <v>2020</v>
      </c>
      <c r="B54">
        <v>12</v>
      </c>
      <c r="C54" t="s">
        <v>59</v>
      </c>
      <c r="D54">
        <v>174279</v>
      </c>
      <c r="E54">
        <v>222802</v>
      </c>
      <c r="F54">
        <v>2458</v>
      </c>
      <c r="G54">
        <v>7830075</v>
      </c>
    </row>
    <row r="55" spans="1:7" x14ac:dyDescent="0.25">
      <c r="A55">
        <v>2020</v>
      </c>
      <c r="B55">
        <v>12</v>
      </c>
      <c r="C55" t="s">
        <v>60</v>
      </c>
      <c r="D55">
        <v>156733</v>
      </c>
      <c r="E55">
        <v>181167</v>
      </c>
      <c r="F55">
        <v>2146</v>
      </c>
      <c r="G55">
        <v>7371034</v>
      </c>
    </row>
    <row r="56" spans="1:7" x14ac:dyDescent="0.25">
      <c r="A56">
        <v>2020</v>
      </c>
      <c r="B56">
        <v>12</v>
      </c>
      <c r="C56" t="s">
        <v>61</v>
      </c>
      <c r="D56">
        <v>97918</v>
      </c>
      <c r="E56">
        <v>120884</v>
      </c>
      <c r="F56">
        <v>1359</v>
      </c>
      <c r="G56">
        <v>5144189</v>
      </c>
    </row>
    <row r="57" spans="1:7" x14ac:dyDescent="0.25">
      <c r="A57">
        <v>2021</v>
      </c>
      <c r="B57">
        <v>1</v>
      </c>
      <c r="C57" t="s">
        <v>62</v>
      </c>
      <c r="D57">
        <v>38303</v>
      </c>
      <c r="E57">
        <v>44741</v>
      </c>
      <c r="F57">
        <v>453</v>
      </c>
      <c r="G57">
        <v>2046012</v>
      </c>
    </row>
    <row r="58" spans="1:7" x14ac:dyDescent="0.25">
      <c r="A58">
        <v>2021</v>
      </c>
      <c r="B58">
        <v>1</v>
      </c>
      <c r="C58" t="s">
        <v>63</v>
      </c>
      <c r="D58">
        <v>126733</v>
      </c>
      <c r="E58">
        <v>148922</v>
      </c>
      <c r="F58">
        <v>1577</v>
      </c>
      <c r="G58">
        <v>7076491</v>
      </c>
    </row>
    <row r="59" spans="1:7" x14ac:dyDescent="0.25">
      <c r="A59">
        <v>2021</v>
      </c>
      <c r="B59">
        <v>1</v>
      </c>
      <c r="C59" t="s">
        <v>64</v>
      </c>
      <c r="D59">
        <v>107367</v>
      </c>
      <c r="E59">
        <v>120828</v>
      </c>
      <c r="F59">
        <v>1263</v>
      </c>
      <c r="G59">
        <v>6459962</v>
      </c>
    </row>
    <row r="60" spans="1:7" x14ac:dyDescent="0.25">
      <c r="A60">
        <v>2021</v>
      </c>
      <c r="B60">
        <v>1</v>
      </c>
      <c r="C60" t="s">
        <v>65</v>
      </c>
      <c r="D60">
        <v>96729</v>
      </c>
      <c r="E60">
        <v>119873</v>
      </c>
      <c r="F60">
        <v>1066</v>
      </c>
      <c r="G60">
        <v>6092588</v>
      </c>
    </row>
    <row r="61" spans="1:7" x14ac:dyDescent="0.25">
      <c r="A61">
        <v>2021</v>
      </c>
      <c r="B61">
        <v>1</v>
      </c>
      <c r="C61" t="s">
        <v>7</v>
      </c>
      <c r="D61">
        <v>91658</v>
      </c>
      <c r="E61">
        <v>106029</v>
      </c>
      <c r="F61">
        <v>935</v>
      </c>
      <c r="G61">
        <v>5474267</v>
      </c>
    </row>
    <row r="62" spans="1:7" x14ac:dyDescent="0.25">
      <c r="A62">
        <v>2021</v>
      </c>
      <c r="B62">
        <v>1</v>
      </c>
      <c r="C62" t="s">
        <v>66</v>
      </c>
      <c r="D62">
        <v>11527</v>
      </c>
      <c r="E62">
        <v>11882</v>
      </c>
      <c r="F62">
        <v>116</v>
      </c>
      <c r="G62">
        <v>756658</v>
      </c>
    </row>
    <row r="63" spans="1:7" x14ac:dyDescent="0.25">
      <c r="A63">
        <v>2021</v>
      </c>
      <c r="B63">
        <v>2</v>
      </c>
      <c r="C63" t="s">
        <v>67</v>
      </c>
      <c r="D63">
        <v>68686</v>
      </c>
      <c r="E63">
        <v>87567</v>
      </c>
      <c r="F63">
        <v>604</v>
      </c>
      <c r="G63">
        <v>4762347</v>
      </c>
    </row>
    <row r="64" spans="1:7" x14ac:dyDescent="0.25">
      <c r="A64">
        <v>2021</v>
      </c>
      <c r="B64">
        <v>2</v>
      </c>
      <c r="C64" t="s">
        <v>8</v>
      </c>
      <c r="D64">
        <v>77459</v>
      </c>
      <c r="E64">
        <v>88267</v>
      </c>
      <c r="F64">
        <v>646</v>
      </c>
      <c r="G64">
        <v>5537468</v>
      </c>
    </row>
    <row r="65" spans="1:7" x14ac:dyDescent="0.25">
      <c r="A65">
        <v>2021</v>
      </c>
      <c r="B65">
        <v>2</v>
      </c>
      <c r="C65" t="s">
        <v>9</v>
      </c>
      <c r="D65">
        <v>86319</v>
      </c>
      <c r="E65">
        <v>77698</v>
      </c>
      <c r="F65">
        <v>661</v>
      </c>
      <c r="G65">
        <v>5039350</v>
      </c>
    </row>
    <row r="66" spans="1:7" x14ac:dyDescent="0.25">
      <c r="A66">
        <v>2021</v>
      </c>
      <c r="B66">
        <v>2</v>
      </c>
      <c r="C66" t="s">
        <v>68</v>
      </c>
      <c r="D66">
        <v>105350</v>
      </c>
      <c r="E66">
        <v>85738</v>
      </c>
      <c r="F66">
        <v>747</v>
      </c>
      <c r="G66">
        <v>5432777</v>
      </c>
    </row>
    <row r="67" spans="1:7" x14ac:dyDescent="0.25">
      <c r="A67">
        <v>2021</v>
      </c>
      <c r="B67">
        <v>2</v>
      </c>
      <c r="C67" t="s">
        <v>69</v>
      </c>
      <c r="D67">
        <v>15614</v>
      </c>
      <c r="E67">
        <v>11291</v>
      </c>
      <c r="F67">
        <v>108</v>
      </c>
      <c r="G67">
        <v>789039</v>
      </c>
    </row>
    <row r="68" spans="1:7" x14ac:dyDescent="0.25">
      <c r="A68">
        <v>2021</v>
      </c>
      <c r="B68">
        <v>3</v>
      </c>
      <c r="C68" t="s">
        <v>10</v>
      </c>
      <c r="D68">
        <v>98565</v>
      </c>
      <c r="E68">
        <v>82009</v>
      </c>
      <c r="F68">
        <v>599</v>
      </c>
      <c r="G68">
        <v>4862291</v>
      </c>
    </row>
    <row r="69" spans="1:7" x14ac:dyDescent="0.25">
      <c r="A69">
        <v>2021</v>
      </c>
      <c r="B69">
        <v>3</v>
      </c>
      <c r="C69" t="s">
        <v>11</v>
      </c>
      <c r="D69">
        <v>148024</v>
      </c>
      <c r="E69">
        <v>121278</v>
      </c>
      <c r="F69">
        <v>849</v>
      </c>
      <c r="G69">
        <v>5598594</v>
      </c>
    </row>
    <row r="70" spans="1:7" x14ac:dyDescent="0.25">
      <c r="A70">
        <v>2021</v>
      </c>
      <c r="B70">
        <v>3</v>
      </c>
      <c r="C70" t="s">
        <v>12</v>
      </c>
      <c r="D70">
        <v>240065</v>
      </c>
      <c r="E70">
        <v>140265</v>
      </c>
      <c r="F70">
        <v>1148</v>
      </c>
      <c r="G70">
        <v>6564079</v>
      </c>
    </row>
    <row r="71" spans="1:7" x14ac:dyDescent="0.25">
      <c r="A71">
        <v>2021</v>
      </c>
      <c r="B71">
        <v>3</v>
      </c>
      <c r="C71" t="s">
        <v>13</v>
      </c>
      <c r="D71">
        <v>372296</v>
      </c>
      <c r="E71">
        <v>193457</v>
      </c>
      <c r="F71">
        <v>1796</v>
      </c>
      <c r="G71">
        <v>7634266</v>
      </c>
    </row>
    <row r="72" spans="1:7" x14ac:dyDescent="0.25">
      <c r="A72">
        <v>2021</v>
      </c>
      <c r="B72">
        <v>3</v>
      </c>
      <c r="C72" t="s">
        <v>14</v>
      </c>
      <c r="D72">
        <v>249710</v>
      </c>
      <c r="E72">
        <v>150923</v>
      </c>
      <c r="F72">
        <v>1374</v>
      </c>
      <c r="G72">
        <v>3996354</v>
      </c>
    </row>
    <row r="73" spans="1:7" x14ac:dyDescent="0.25">
      <c r="A73">
        <v>2021</v>
      </c>
      <c r="B73">
        <v>4</v>
      </c>
      <c r="C73" t="s">
        <v>15</v>
      </c>
      <c r="D73">
        <v>263415</v>
      </c>
      <c r="E73">
        <v>154622</v>
      </c>
      <c r="F73">
        <v>1695</v>
      </c>
      <c r="G73">
        <v>3747768</v>
      </c>
    </row>
    <row r="74" spans="1:7" x14ac:dyDescent="0.25">
      <c r="A74">
        <v>2021</v>
      </c>
      <c r="B74">
        <v>4</v>
      </c>
      <c r="C74" t="s">
        <v>16</v>
      </c>
      <c r="D74">
        <v>871385</v>
      </c>
      <c r="E74">
        <v>451251</v>
      </c>
      <c r="F74">
        <v>4650</v>
      </c>
      <c r="G74">
        <v>10268571</v>
      </c>
    </row>
    <row r="75" spans="1:7" x14ac:dyDescent="0.25">
      <c r="A75">
        <v>2021</v>
      </c>
      <c r="B75">
        <v>4</v>
      </c>
      <c r="C75" t="s">
        <v>17</v>
      </c>
      <c r="D75">
        <v>1427394</v>
      </c>
      <c r="E75">
        <v>726816</v>
      </c>
      <c r="F75">
        <v>7868</v>
      </c>
      <c r="G75">
        <v>12028596</v>
      </c>
    </row>
    <row r="76" spans="1:7" x14ac:dyDescent="0.25">
      <c r="A76">
        <v>2021</v>
      </c>
      <c r="B76">
        <v>4</v>
      </c>
      <c r="C76" t="s">
        <v>18</v>
      </c>
      <c r="D76">
        <v>2169053</v>
      </c>
      <c r="E76">
        <v>1272981</v>
      </c>
      <c r="F76">
        <v>15137</v>
      </c>
      <c r="G76">
        <v>13785068</v>
      </c>
    </row>
    <row r="77" spans="1:7" x14ac:dyDescent="0.25">
      <c r="A77">
        <v>2021</v>
      </c>
      <c r="B77">
        <v>4</v>
      </c>
      <c r="C77" t="s">
        <v>19</v>
      </c>
      <c r="D77">
        <v>2205232</v>
      </c>
      <c r="E77">
        <v>1595080</v>
      </c>
      <c r="F77">
        <v>19529</v>
      </c>
      <c r="G77">
        <v>12280548</v>
      </c>
    </row>
    <row r="78" spans="1:7" x14ac:dyDescent="0.25">
      <c r="A78">
        <v>2021</v>
      </c>
      <c r="B78">
        <v>5</v>
      </c>
      <c r="C78" t="s">
        <v>20</v>
      </c>
      <c r="D78">
        <v>392576</v>
      </c>
      <c r="E78">
        <v>308688</v>
      </c>
      <c r="F78">
        <v>3685</v>
      </c>
      <c r="G78">
        <v>2168401</v>
      </c>
    </row>
    <row r="79" spans="1:7" x14ac:dyDescent="0.25">
      <c r="A79">
        <v>2021</v>
      </c>
      <c r="B79">
        <v>5</v>
      </c>
      <c r="C79" t="s">
        <v>21</v>
      </c>
      <c r="D79">
        <v>2746319</v>
      </c>
      <c r="E79">
        <v>2329749</v>
      </c>
      <c r="F79">
        <v>26875</v>
      </c>
      <c r="G79">
        <v>14645609</v>
      </c>
    </row>
    <row r="80" spans="1:7" x14ac:dyDescent="0.25">
      <c r="A80">
        <v>2021</v>
      </c>
      <c r="B80">
        <v>5</v>
      </c>
      <c r="C80" t="s">
        <v>22</v>
      </c>
      <c r="D80">
        <v>2387151</v>
      </c>
      <c r="E80">
        <v>2477533</v>
      </c>
      <c r="F80">
        <v>27920</v>
      </c>
      <c r="G80">
        <v>14225185</v>
      </c>
    </row>
    <row r="81" spans="1:7" x14ac:dyDescent="0.25">
      <c r="A81">
        <v>2021</v>
      </c>
      <c r="B81">
        <v>5</v>
      </c>
      <c r="C81" t="s">
        <v>23</v>
      </c>
      <c r="D81">
        <v>1845729</v>
      </c>
      <c r="E81">
        <v>2629616</v>
      </c>
      <c r="F81">
        <v>28980</v>
      </c>
      <c r="G81">
        <v>15089166</v>
      </c>
    </row>
    <row r="82" spans="1:7" x14ac:dyDescent="0.25">
      <c r="A82">
        <v>2021</v>
      </c>
      <c r="B82">
        <v>5</v>
      </c>
      <c r="C82" t="s">
        <v>24</v>
      </c>
      <c r="D82">
        <v>1364633</v>
      </c>
      <c r="E82">
        <v>2028125</v>
      </c>
      <c r="F82">
        <v>26699</v>
      </c>
      <c r="G82">
        <v>15518753</v>
      </c>
    </row>
    <row r="83" spans="1:7" x14ac:dyDescent="0.25">
      <c r="A83">
        <v>2021</v>
      </c>
      <c r="B83">
        <v>5</v>
      </c>
      <c r="C83" t="s">
        <v>25</v>
      </c>
      <c r="D83">
        <v>280279</v>
      </c>
      <c r="E83">
        <v>492789</v>
      </c>
      <c r="F83">
        <v>5913</v>
      </c>
      <c r="G83">
        <v>4061960</v>
      </c>
    </row>
    <row r="84" spans="1:7" x14ac:dyDescent="0.25">
      <c r="A84">
        <v>2021</v>
      </c>
      <c r="B84">
        <v>6</v>
      </c>
      <c r="C84" t="s">
        <v>26</v>
      </c>
      <c r="D84">
        <v>634562</v>
      </c>
      <c r="E84">
        <v>1037146</v>
      </c>
      <c r="F84">
        <v>14874</v>
      </c>
      <c r="G84">
        <v>11201176</v>
      </c>
    </row>
    <row r="85" spans="1:7" x14ac:dyDescent="0.25">
      <c r="A85">
        <v>2021</v>
      </c>
      <c r="B85">
        <v>6</v>
      </c>
      <c r="C85" t="s">
        <v>27</v>
      </c>
      <c r="D85">
        <v>630631</v>
      </c>
      <c r="E85">
        <v>1059078</v>
      </c>
      <c r="F85">
        <v>23622</v>
      </c>
      <c r="G85">
        <v>14850437</v>
      </c>
    </row>
    <row r="86" spans="1:7" x14ac:dyDescent="0.25">
      <c r="A86">
        <v>2021</v>
      </c>
      <c r="B86">
        <v>6</v>
      </c>
      <c r="C86" t="s">
        <v>28</v>
      </c>
      <c r="D86">
        <v>442331</v>
      </c>
      <c r="E86">
        <v>722528</v>
      </c>
      <c r="F86">
        <v>16334</v>
      </c>
      <c r="G86">
        <v>14394178</v>
      </c>
    </row>
    <row r="87" spans="1:7" x14ac:dyDescent="0.25">
      <c r="A87">
        <v>2021</v>
      </c>
      <c r="B87">
        <v>6</v>
      </c>
      <c r="C87" t="s">
        <v>29</v>
      </c>
      <c r="D87">
        <v>351058</v>
      </c>
      <c r="E87">
        <v>485158</v>
      </c>
      <c r="F87">
        <v>9042</v>
      </c>
      <c r="G87">
        <v>14058441</v>
      </c>
    </row>
    <row r="88" spans="1:7" x14ac:dyDescent="0.25">
      <c r="A88">
        <v>2021</v>
      </c>
      <c r="B88">
        <v>6</v>
      </c>
      <c r="C88" t="s">
        <v>30</v>
      </c>
      <c r="D88">
        <v>178303</v>
      </c>
      <c r="E88">
        <v>238181</v>
      </c>
      <c r="F88">
        <v>3706</v>
      </c>
      <c r="G88">
        <v>7723430</v>
      </c>
    </row>
    <row r="89" spans="1:7" x14ac:dyDescent="0.25">
      <c r="A89">
        <v>2021</v>
      </c>
      <c r="B89">
        <v>7</v>
      </c>
      <c r="C89" t="s">
        <v>31</v>
      </c>
      <c r="D89">
        <v>133995</v>
      </c>
      <c r="E89">
        <v>168821</v>
      </c>
      <c r="F89">
        <v>2544</v>
      </c>
      <c r="G89">
        <v>6217009</v>
      </c>
    </row>
    <row r="90" spans="1:7" x14ac:dyDescent="0.25">
      <c r="A90">
        <v>2021</v>
      </c>
      <c r="B90">
        <v>7</v>
      </c>
      <c r="C90" t="s">
        <v>32</v>
      </c>
      <c r="D90">
        <v>291499</v>
      </c>
      <c r="E90">
        <v>316864</v>
      </c>
      <c r="F90">
        <v>6039</v>
      </c>
      <c r="G90">
        <v>13810901</v>
      </c>
    </row>
    <row r="91" spans="1:7" x14ac:dyDescent="0.25">
      <c r="A91">
        <v>2021</v>
      </c>
      <c r="B91">
        <v>7</v>
      </c>
      <c r="C91" t="s">
        <v>33</v>
      </c>
      <c r="D91">
        <v>269016</v>
      </c>
      <c r="E91">
        <v>294717</v>
      </c>
      <c r="F91">
        <v>5568</v>
      </c>
      <c r="G91">
        <v>13776186</v>
      </c>
    </row>
    <row r="92" spans="1:7" x14ac:dyDescent="0.25">
      <c r="A92">
        <v>2021</v>
      </c>
      <c r="B92">
        <v>7</v>
      </c>
      <c r="C92" t="s">
        <v>34</v>
      </c>
      <c r="D92">
        <v>266215</v>
      </c>
      <c r="E92">
        <v>273254</v>
      </c>
      <c r="F92">
        <v>6944</v>
      </c>
      <c r="G92">
        <v>13689912</v>
      </c>
    </row>
    <row r="93" spans="1:7" x14ac:dyDescent="0.25">
      <c r="A93">
        <v>2021</v>
      </c>
      <c r="B93">
        <v>7</v>
      </c>
      <c r="C93" t="s">
        <v>35</v>
      </c>
      <c r="D93">
        <v>283248</v>
      </c>
      <c r="E93">
        <v>277560</v>
      </c>
      <c r="F93">
        <v>3799</v>
      </c>
      <c r="G93">
        <v>13917199</v>
      </c>
    </row>
    <row r="94" spans="1:7" x14ac:dyDescent="0.25">
      <c r="A94">
        <v>2021</v>
      </c>
      <c r="B94">
        <v>8</v>
      </c>
      <c r="C94" t="s">
        <v>36</v>
      </c>
      <c r="D94">
        <v>278819</v>
      </c>
      <c r="E94">
        <v>279040</v>
      </c>
      <c r="F94">
        <v>3509</v>
      </c>
      <c r="G94">
        <v>14182812</v>
      </c>
    </row>
    <row r="95" spans="1:7" x14ac:dyDescent="0.25">
      <c r="A95">
        <v>2021</v>
      </c>
      <c r="B95">
        <v>8</v>
      </c>
      <c r="C95" t="s">
        <v>37</v>
      </c>
      <c r="D95">
        <v>258407</v>
      </c>
      <c r="E95">
        <v>276368</v>
      </c>
      <c r="F95">
        <v>3361</v>
      </c>
      <c r="G95">
        <v>13473845</v>
      </c>
    </row>
    <row r="96" spans="1:7" x14ac:dyDescent="0.25">
      <c r="A96">
        <v>2021</v>
      </c>
      <c r="B96">
        <v>8</v>
      </c>
      <c r="C96" t="s">
        <v>38</v>
      </c>
      <c r="D96">
        <v>231582</v>
      </c>
      <c r="E96">
        <v>260538</v>
      </c>
      <c r="F96">
        <v>3146</v>
      </c>
      <c r="G96">
        <v>12593187</v>
      </c>
    </row>
    <row r="97" spans="1:7" x14ac:dyDescent="0.25">
      <c r="A97">
        <v>2021</v>
      </c>
      <c r="B97">
        <v>8</v>
      </c>
      <c r="C97" t="s">
        <v>39</v>
      </c>
      <c r="D97">
        <v>270502</v>
      </c>
      <c r="E97">
        <v>252131</v>
      </c>
      <c r="F97">
        <v>3461</v>
      </c>
      <c r="G97">
        <v>12631413</v>
      </c>
    </row>
    <row r="98" spans="1:7" x14ac:dyDescent="0.25">
      <c r="A98">
        <v>2021</v>
      </c>
      <c r="B98">
        <v>8</v>
      </c>
      <c r="C98" t="s">
        <v>40</v>
      </c>
      <c r="D98">
        <v>116695</v>
      </c>
      <c r="E98">
        <v>105195</v>
      </c>
      <c r="F98">
        <v>1194</v>
      </c>
      <c r="G98">
        <v>5072182</v>
      </c>
    </row>
    <row r="99" spans="1:7" x14ac:dyDescent="0.25">
      <c r="A99">
        <v>2021</v>
      </c>
      <c r="B99">
        <v>9</v>
      </c>
      <c r="C99" t="s">
        <v>42</v>
      </c>
      <c r="D99">
        <v>176873</v>
      </c>
      <c r="E99">
        <v>144265</v>
      </c>
      <c r="F99">
        <v>1513</v>
      </c>
      <c r="G99">
        <v>7531823</v>
      </c>
    </row>
    <row r="100" spans="1:7" x14ac:dyDescent="0.25">
      <c r="A100">
        <v>2021</v>
      </c>
      <c r="B100">
        <v>9</v>
      </c>
      <c r="C100" t="s">
        <v>43</v>
      </c>
      <c r="D100">
        <v>244551</v>
      </c>
      <c r="E100">
        <v>265543</v>
      </c>
      <c r="F100">
        <v>2121</v>
      </c>
      <c r="G100">
        <v>12416338</v>
      </c>
    </row>
    <row r="101" spans="1:7" x14ac:dyDescent="0.25">
      <c r="A101">
        <v>2021</v>
      </c>
      <c r="B101">
        <v>9</v>
      </c>
      <c r="C101" t="s">
        <v>44</v>
      </c>
      <c r="D101">
        <v>214849</v>
      </c>
      <c r="E101">
        <v>268233</v>
      </c>
      <c r="F101">
        <v>2181</v>
      </c>
      <c r="G101">
        <v>11048219</v>
      </c>
    </row>
    <row r="102" spans="1:7" x14ac:dyDescent="0.25">
      <c r="A102">
        <v>2021</v>
      </c>
      <c r="B102">
        <v>9</v>
      </c>
      <c r="C102" t="s">
        <v>45</v>
      </c>
      <c r="D102">
        <v>204228</v>
      </c>
      <c r="E102">
        <v>230424</v>
      </c>
      <c r="F102">
        <v>2080</v>
      </c>
      <c r="G102">
        <v>11791936</v>
      </c>
    </row>
    <row r="103" spans="1:7" x14ac:dyDescent="0.25">
      <c r="A103">
        <v>2021</v>
      </c>
      <c r="B103">
        <v>9</v>
      </c>
      <c r="C103" t="s">
        <v>46</v>
      </c>
      <c r="D103">
        <v>114255</v>
      </c>
      <c r="E103">
        <v>140750</v>
      </c>
      <c r="F103">
        <v>1423</v>
      </c>
      <c r="G103">
        <v>7582138</v>
      </c>
    </row>
    <row r="104" spans="1:7" x14ac:dyDescent="0.25">
      <c r="A104">
        <v>2021</v>
      </c>
      <c r="B104">
        <v>10</v>
      </c>
      <c r="C104" t="s">
        <v>47</v>
      </c>
      <c r="D104">
        <v>47107</v>
      </c>
      <c r="E104">
        <v>51398</v>
      </c>
      <c r="F104">
        <v>475</v>
      </c>
      <c r="G104">
        <v>3253069</v>
      </c>
    </row>
    <row r="105" spans="1:7" x14ac:dyDescent="0.25">
      <c r="A105">
        <v>2021</v>
      </c>
      <c r="B105">
        <v>10</v>
      </c>
      <c r="C105" t="s">
        <v>48</v>
      </c>
      <c r="D105">
        <v>139667</v>
      </c>
      <c r="E105">
        <v>177360</v>
      </c>
      <c r="F105">
        <v>1774</v>
      </c>
      <c r="G105">
        <v>9766368</v>
      </c>
    </row>
    <row r="106" spans="1:7" x14ac:dyDescent="0.25">
      <c r="A106">
        <v>2021</v>
      </c>
      <c r="B106">
        <v>10</v>
      </c>
      <c r="C106" t="s">
        <v>49</v>
      </c>
      <c r="D106">
        <v>114489</v>
      </c>
      <c r="E106">
        <v>147837</v>
      </c>
      <c r="F106">
        <v>1535</v>
      </c>
      <c r="G106">
        <v>8722154</v>
      </c>
    </row>
    <row r="107" spans="1:7" x14ac:dyDescent="0.25">
      <c r="A107">
        <v>2021</v>
      </c>
      <c r="B107">
        <v>10</v>
      </c>
      <c r="C107" t="s">
        <v>50</v>
      </c>
      <c r="D107">
        <v>108122</v>
      </c>
      <c r="E107">
        <v>128839</v>
      </c>
      <c r="F107">
        <v>2145</v>
      </c>
      <c r="G107">
        <v>8839986</v>
      </c>
    </row>
    <row r="108" spans="1:7" x14ac:dyDescent="0.25">
      <c r="A108">
        <v>2021</v>
      </c>
      <c r="B108">
        <v>10</v>
      </c>
      <c r="C108" t="s">
        <v>51</v>
      </c>
      <c r="D108">
        <v>97818</v>
      </c>
      <c r="E108">
        <v>107209</v>
      </c>
      <c r="F108">
        <v>3918</v>
      </c>
      <c r="G108">
        <v>9712876</v>
      </c>
    </row>
    <row r="109" spans="1:7" x14ac:dyDescent="0.25">
      <c r="A109">
        <v>2021</v>
      </c>
      <c r="B109">
        <v>10</v>
      </c>
      <c r="C109" t="s">
        <v>70</v>
      </c>
      <c r="D109">
        <v>12907</v>
      </c>
      <c r="E109">
        <v>13152</v>
      </c>
      <c r="F109">
        <v>251</v>
      </c>
      <c r="G109">
        <v>1320620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55F76-98F8-41FF-B72E-11CAFB20D9FA}">
  <dimension ref="A2:Q67"/>
  <sheetViews>
    <sheetView workbookViewId="0">
      <selection activeCell="J4" sqref="J4"/>
    </sheetView>
  </sheetViews>
  <sheetFormatPr defaultRowHeight="15" x14ac:dyDescent="0.25"/>
  <cols>
    <col min="1" max="1" width="23.140625" bestFit="1" customWidth="1"/>
    <col min="2" max="3" width="10.85546875" bestFit="1" customWidth="1"/>
    <col min="4" max="4" width="7.5703125" bestFit="1" customWidth="1"/>
    <col min="5" max="5" width="9" bestFit="1" customWidth="1"/>
    <col min="6" max="6" width="12.7109375" customWidth="1"/>
    <col min="7" max="7" width="13.140625" customWidth="1"/>
    <col min="8" max="8" width="11.28515625" customWidth="1"/>
    <col min="9" max="9" width="23.140625" bestFit="1" customWidth="1"/>
    <col min="10" max="11" width="10.85546875" bestFit="1" customWidth="1"/>
    <col min="12" max="12" width="7.5703125" bestFit="1" customWidth="1"/>
    <col min="13" max="13" width="9" bestFit="1" customWidth="1"/>
    <col min="17" max="17" width="17" customWidth="1"/>
  </cols>
  <sheetData>
    <row r="2" spans="1:17" x14ac:dyDescent="0.25">
      <c r="A2" s="2" t="s">
        <v>0</v>
      </c>
      <c r="B2" s="3">
        <v>2021</v>
      </c>
      <c r="I2" s="2" t="s">
        <v>0</v>
      </c>
      <c r="J2" s="3">
        <v>2021</v>
      </c>
    </row>
    <row r="3" spans="1:17" x14ac:dyDescent="0.25">
      <c r="Q3" s="3"/>
    </row>
    <row r="4" spans="1:17" x14ac:dyDescent="0.25">
      <c r="A4" s="2" t="s">
        <v>2</v>
      </c>
      <c r="B4" t="s">
        <v>71</v>
      </c>
      <c r="C4" t="s">
        <v>72</v>
      </c>
      <c r="D4" t="s">
        <v>73</v>
      </c>
      <c r="E4" t="s">
        <v>74</v>
      </c>
      <c r="I4" s="2" t="s">
        <v>2</v>
      </c>
      <c r="J4" t="s">
        <v>75</v>
      </c>
      <c r="K4" t="s">
        <v>76</v>
      </c>
      <c r="L4" t="s">
        <v>77</v>
      </c>
      <c r="M4" t="s">
        <v>78</v>
      </c>
      <c r="Q4" s="3"/>
    </row>
    <row r="5" spans="1:17" x14ac:dyDescent="0.25">
      <c r="A5" t="s">
        <v>24</v>
      </c>
      <c r="B5" s="11">
        <v>1364633</v>
      </c>
      <c r="C5" s="11">
        <v>2028125</v>
      </c>
      <c r="D5" s="11">
        <v>26699</v>
      </c>
      <c r="E5" s="11">
        <v>15518753</v>
      </c>
      <c r="I5" t="s">
        <v>39</v>
      </c>
      <c r="J5" s="11">
        <v>270502</v>
      </c>
      <c r="K5" s="11">
        <v>252131</v>
      </c>
      <c r="L5" s="11">
        <v>3461</v>
      </c>
      <c r="M5" s="11">
        <v>12631413</v>
      </c>
      <c r="Q5" s="3"/>
    </row>
    <row r="6" spans="1:17" x14ac:dyDescent="0.25">
      <c r="Q6" s="3"/>
    </row>
    <row r="7" spans="1:17" x14ac:dyDescent="0.25">
      <c r="Q7" s="3"/>
    </row>
    <row r="8" spans="1:17" x14ac:dyDescent="0.25">
      <c r="Q8" s="3"/>
    </row>
    <row r="9" spans="1:17" x14ac:dyDescent="0.25">
      <c r="Q9" s="3"/>
    </row>
    <row r="10" spans="1:17" x14ac:dyDescent="0.25">
      <c r="Q10" s="3"/>
    </row>
    <row r="11" spans="1:17" x14ac:dyDescent="0.25">
      <c r="Q11" s="3"/>
    </row>
    <row r="12" spans="1:17" x14ac:dyDescent="0.25">
      <c r="Q12" s="3"/>
    </row>
    <row r="13" spans="1:17" x14ac:dyDescent="0.25">
      <c r="Q13" s="3"/>
    </row>
    <row r="14" spans="1:17" x14ac:dyDescent="0.25">
      <c r="Q14" s="3"/>
    </row>
    <row r="15" spans="1:17" x14ac:dyDescent="0.25">
      <c r="Q15" s="3"/>
    </row>
    <row r="16" spans="1:17" x14ac:dyDescent="0.25">
      <c r="Q16" s="3"/>
    </row>
    <row r="17" spans="17:17" x14ac:dyDescent="0.25">
      <c r="Q17" s="3"/>
    </row>
    <row r="18" spans="17:17" x14ac:dyDescent="0.25">
      <c r="Q18" s="3"/>
    </row>
    <row r="19" spans="17:17" x14ac:dyDescent="0.25">
      <c r="Q19" s="3"/>
    </row>
    <row r="20" spans="17:17" x14ac:dyDescent="0.25">
      <c r="Q20" s="3"/>
    </row>
    <row r="21" spans="17:17" x14ac:dyDescent="0.25">
      <c r="Q21" s="3"/>
    </row>
    <row r="22" spans="17:17" x14ac:dyDescent="0.25">
      <c r="Q22" s="3"/>
    </row>
    <row r="23" spans="17:17" x14ac:dyDescent="0.25">
      <c r="Q23" s="3"/>
    </row>
    <row r="24" spans="17:17" x14ac:dyDescent="0.25">
      <c r="Q24" s="3"/>
    </row>
    <row r="25" spans="17:17" x14ac:dyDescent="0.25">
      <c r="Q25" s="3"/>
    </row>
    <row r="26" spans="17:17" x14ac:dyDescent="0.25">
      <c r="Q26" s="3"/>
    </row>
    <row r="27" spans="17:17" x14ac:dyDescent="0.25">
      <c r="Q27" s="3"/>
    </row>
    <row r="28" spans="17:17" x14ac:dyDescent="0.25">
      <c r="Q28" s="3"/>
    </row>
    <row r="29" spans="17:17" x14ac:dyDescent="0.25">
      <c r="Q29" s="3"/>
    </row>
    <row r="30" spans="17:17" x14ac:dyDescent="0.25">
      <c r="Q30" s="3"/>
    </row>
    <row r="31" spans="17:17" x14ac:dyDescent="0.25">
      <c r="Q31" s="3"/>
    </row>
    <row r="32" spans="17:17" x14ac:dyDescent="0.25">
      <c r="Q32" s="3"/>
    </row>
    <row r="33" spans="17:17" x14ac:dyDescent="0.25">
      <c r="Q33" s="3"/>
    </row>
    <row r="34" spans="17:17" x14ac:dyDescent="0.25">
      <c r="Q34" s="3"/>
    </row>
    <row r="35" spans="17:17" x14ac:dyDescent="0.25">
      <c r="Q35" s="3"/>
    </row>
    <row r="36" spans="17:17" x14ac:dyDescent="0.25">
      <c r="Q36" s="3"/>
    </row>
    <row r="37" spans="17:17" x14ac:dyDescent="0.25">
      <c r="Q37" s="3"/>
    </row>
    <row r="38" spans="17:17" x14ac:dyDescent="0.25">
      <c r="Q38" s="3"/>
    </row>
    <row r="39" spans="17:17" x14ac:dyDescent="0.25">
      <c r="Q39" s="3"/>
    </row>
    <row r="40" spans="17:17" x14ac:dyDescent="0.25">
      <c r="Q40" s="3"/>
    </row>
    <row r="41" spans="17:17" x14ac:dyDescent="0.25">
      <c r="Q41" s="3"/>
    </row>
    <row r="42" spans="17:17" x14ac:dyDescent="0.25">
      <c r="Q42" s="3"/>
    </row>
    <row r="43" spans="17:17" x14ac:dyDescent="0.25">
      <c r="Q43" s="3"/>
    </row>
    <row r="44" spans="17:17" x14ac:dyDescent="0.25">
      <c r="Q44" s="3"/>
    </row>
    <row r="45" spans="17:17" x14ac:dyDescent="0.25">
      <c r="Q45" s="3"/>
    </row>
    <row r="46" spans="17:17" x14ac:dyDescent="0.25">
      <c r="Q46" s="3"/>
    </row>
    <row r="47" spans="17:17" x14ac:dyDescent="0.25">
      <c r="Q47" s="3"/>
    </row>
    <row r="48" spans="17:17" x14ac:dyDescent="0.25">
      <c r="Q48" s="3"/>
    </row>
    <row r="49" spans="17:17" x14ac:dyDescent="0.25">
      <c r="Q49" s="3"/>
    </row>
    <row r="50" spans="17:17" x14ac:dyDescent="0.25">
      <c r="Q50" s="3"/>
    </row>
    <row r="51" spans="17:17" x14ac:dyDescent="0.25">
      <c r="Q51" s="3"/>
    </row>
    <row r="52" spans="17:17" x14ac:dyDescent="0.25">
      <c r="Q52" s="3"/>
    </row>
    <row r="53" spans="17:17" x14ac:dyDescent="0.25">
      <c r="Q53" s="3"/>
    </row>
    <row r="54" spans="17:17" x14ac:dyDescent="0.25">
      <c r="Q54" s="3"/>
    </row>
    <row r="55" spans="17:17" x14ac:dyDescent="0.25">
      <c r="Q55" s="3"/>
    </row>
    <row r="56" spans="17:17" x14ac:dyDescent="0.25">
      <c r="Q56" s="3"/>
    </row>
    <row r="57" spans="17:17" x14ac:dyDescent="0.25">
      <c r="Q57" s="3"/>
    </row>
    <row r="58" spans="17:17" x14ac:dyDescent="0.25">
      <c r="Q58" s="3"/>
    </row>
    <row r="59" spans="17:17" x14ac:dyDescent="0.25">
      <c r="Q59" s="3"/>
    </row>
    <row r="60" spans="17:17" x14ac:dyDescent="0.25">
      <c r="Q60" s="3"/>
    </row>
    <row r="61" spans="17:17" x14ac:dyDescent="0.25">
      <c r="Q61" s="3"/>
    </row>
    <row r="62" spans="17:17" x14ac:dyDescent="0.25">
      <c r="Q62" s="3"/>
    </row>
    <row r="63" spans="17:17" x14ac:dyDescent="0.25">
      <c r="Q63" s="3"/>
    </row>
    <row r="64" spans="17:17" x14ac:dyDescent="0.25">
      <c r="Q64" s="3"/>
    </row>
    <row r="65" spans="17:17" x14ac:dyDescent="0.25">
      <c r="Q65" s="3"/>
    </row>
    <row r="66" spans="17:17" x14ac:dyDescent="0.25">
      <c r="Q66" s="3"/>
    </row>
    <row r="67" spans="17:17" x14ac:dyDescent="0.25">
      <c r="Q67" s="3"/>
    </row>
  </sheetData>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9C491-4BCF-4B70-86E1-FE20E0E3F827}">
  <dimension ref="A1:D56"/>
  <sheetViews>
    <sheetView workbookViewId="0">
      <selection activeCell="B3" sqref="B3"/>
    </sheetView>
  </sheetViews>
  <sheetFormatPr defaultRowHeight="15" x14ac:dyDescent="0.25"/>
  <cols>
    <col min="1" max="1" width="18.42578125" bestFit="1" customWidth="1"/>
    <col min="2" max="3" width="10.85546875" bestFit="1" customWidth="1"/>
    <col min="4" max="4" width="7.5703125" bestFit="1" customWidth="1"/>
    <col min="5" max="5" width="13.140625" bestFit="1" customWidth="1"/>
  </cols>
  <sheetData>
    <row r="1" spans="1:4" x14ac:dyDescent="0.25">
      <c r="A1" s="2" t="s">
        <v>0</v>
      </c>
      <c r="B1" s="3">
        <v>2021</v>
      </c>
    </row>
    <row r="3" spans="1:4" x14ac:dyDescent="0.25">
      <c r="A3" s="2" t="s">
        <v>79</v>
      </c>
      <c r="B3" t="s">
        <v>71</v>
      </c>
      <c r="C3" t="s">
        <v>72</v>
      </c>
      <c r="D3" t="s">
        <v>73</v>
      </c>
    </row>
    <row r="4" spans="1:4" x14ac:dyDescent="0.25">
      <c r="A4" s="3" t="s">
        <v>62</v>
      </c>
      <c r="B4" s="11">
        <v>38303</v>
      </c>
      <c r="C4" s="11">
        <v>44741</v>
      </c>
      <c r="D4" s="11">
        <v>453</v>
      </c>
    </row>
    <row r="5" spans="1:4" x14ac:dyDescent="0.25">
      <c r="A5" s="3" t="s">
        <v>63</v>
      </c>
      <c r="B5" s="11">
        <v>126733</v>
      </c>
      <c r="C5" s="11">
        <v>148922</v>
      </c>
      <c r="D5" s="11">
        <v>1577</v>
      </c>
    </row>
    <row r="6" spans="1:4" x14ac:dyDescent="0.25">
      <c r="A6" s="3" t="s">
        <v>64</v>
      </c>
      <c r="B6" s="11">
        <v>107367</v>
      </c>
      <c r="C6" s="11">
        <v>120828</v>
      </c>
      <c r="D6" s="11">
        <v>1263</v>
      </c>
    </row>
    <row r="7" spans="1:4" x14ac:dyDescent="0.25">
      <c r="A7" s="3" t="s">
        <v>65</v>
      </c>
      <c r="B7" s="11">
        <v>96729</v>
      </c>
      <c r="C7" s="11">
        <v>119873</v>
      </c>
      <c r="D7" s="11">
        <v>1066</v>
      </c>
    </row>
    <row r="8" spans="1:4" x14ac:dyDescent="0.25">
      <c r="A8" s="3" t="s">
        <v>7</v>
      </c>
      <c r="B8" s="11">
        <v>91658</v>
      </c>
      <c r="C8" s="11">
        <v>106029</v>
      </c>
      <c r="D8" s="11">
        <v>935</v>
      </c>
    </row>
    <row r="9" spans="1:4" x14ac:dyDescent="0.25">
      <c r="A9" s="3" t="s">
        <v>66</v>
      </c>
      <c r="B9" s="11">
        <v>11527</v>
      </c>
      <c r="C9" s="11">
        <v>11882</v>
      </c>
      <c r="D9" s="11">
        <v>116</v>
      </c>
    </row>
    <row r="10" spans="1:4" x14ac:dyDescent="0.25">
      <c r="A10" s="3" t="s">
        <v>67</v>
      </c>
      <c r="B10" s="11">
        <v>68686</v>
      </c>
      <c r="C10" s="11">
        <v>87567</v>
      </c>
      <c r="D10" s="11">
        <v>604</v>
      </c>
    </row>
    <row r="11" spans="1:4" x14ac:dyDescent="0.25">
      <c r="A11" s="3" t="s">
        <v>8</v>
      </c>
      <c r="B11" s="11">
        <v>77459</v>
      </c>
      <c r="C11" s="11">
        <v>88267</v>
      </c>
      <c r="D11" s="11">
        <v>646</v>
      </c>
    </row>
    <row r="12" spans="1:4" x14ac:dyDescent="0.25">
      <c r="A12" s="3" t="s">
        <v>9</v>
      </c>
      <c r="B12" s="11">
        <v>86319</v>
      </c>
      <c r="C12" s="11">
        <v>77698</v>
      </c>
      <c r="D12" s="11">
        <v>661</v>
      </c>
    </row>
    <row r="13" spans="1:4" x14ac:dyDescent="0.25">
      <c r="A13" s="3" t="s">
        <v>68</v>
      </c>
      <c r="B13" s="11">
        <v>105350</v>
      </c>
      <c r="C13" s="11">
        <v>85738</v>
      </c>
      <c r="D13" s="11">
        <v>747</v>
      </c>
    </row>
    <row r="14" spans="1:4" x14ac:dyDescent="0.25">
      <c r="A14" s="3" t="s">
        <v>69</v>
      </c>
      <c r="B14" s="11">
        <v>15614</v>
      </c>
      <c r="C14" s="11">
        <v>11291</v>
      </c>
      <c r="D14" s="11">
        <v>108</v>
      </c>
    </row>
    <row r="15" spans="1:4" x14ac:dyDescent="0.25">
      <c r="A15" s="3" t="s">
        <v>10</v>
      </c>
      <c r="B15" s="11">
        <v>98565</v>
      </c>
      <c r="C15" s="11">
        <v>82009</v>
      </c>
      <c r="D15" s="11">
        <v>599</v>
      </c>
    </row>
    <row r="16" spans="1:4" x14ac:dyDescent="0.25">
      <c r="A16" s="3" t="s">
        <v>11</v>
      </c>
      <c r="B16" s="11">
        <v>148024</v>
      </c>
      <c r="C16" s="11">
        <v>121278</v>
      </c>
      <c r="D16" s="11">
        <v>849</v>
      </c>
    </row>
    <row r="17" spans="1:4" x14ac:dyDescent="0.25">
      <c r="A17" s="3" t="s">
        <v>12</v>
      </c>
      <c r="B17" s="11">
        <v>240065</v>
      </c>
      <c r="C17" s="11">
        <v>140265</v>
      </c>
      <c r="D17" s="11">
        <v>1148</v>
      </c>
    </row>
    <row r="18" spans="1:4" x14ac:dyDescent="0.25">
      <c r="A18" s="3" t="s">
        <v>13</v>
      </c>
      <c r="B18" s="11">
        <v>372296</v>
      </c>
      <c r="C18" s="11">
        <v>193457</v>
      </c>
      <c r="D18" s="11">
        <v>1796</v>
      </c>
    </row>
    <row r="19" spans="1:4" x14ac:dyDescent="0.25">
      <c r="A19" s="3" t="s">
        <v>14</v>
      </c>
      <c r="B19" s="11">
        <v>249710</v>
      </c>
      <c r="C19" s="11">
        <v>150923</v>
      </c>
      <c r="D19" s="11">
        <v>1374</v>
      </c>
    </row>
    <row r="20" spans="1:4" x14ac:dyDescent="0.25">
      <c r="A20" s="3" t="s">
        <v>15</v>
      </c>
      <c r="B20" s="11">
        <v>263415</v>
      </c>
      <c r="C20" s="11">
        <v>154622</v>
      </c>
      <c r="D20" s="11">
        <v>1695</v>
      </c>
    </row>
    <row r="21" spans="1:4" x14ac:dyDescent="0.25">
      <c r="A21" s="3" t="s">
        <v>16</v>
      </c>
      <c r="B21" s="11">
        <v>871385</v>
      </c>
      <c r="C21" s="11">
        <v>451251</v>
      </c>
      <c r="D21" s="11">
        <v>4650</v>
      </c>
    </row>
    <row r="22" spans="1:4" x14ac:dyDescent="0.25">
      <c r="A22" s="3" t="s">
        <v>17</v>
      </c>
      <c r="B22" s="11">
        <v>1427394</v>
      </c>
      <c r="C22" s="11">
        <v>726816</v>
      </c>
      <c r="D22" s="11">
        <v>7868</v>
      </c>
    </row>
    <row r="23" spans="1:4" x14ac:dyDescent="0.25">
      <c r="A23" s="3" t="s">
        <v>18</v>
      </c>
      <c r="B23" s="11">
        <v>2169053</v>
      </c>
      <c r="C23" s="11">
        <v>1272981</v>
      </c>
      <c r="D23" s="11">
        <v>15137</v>
      </c>
    </row>
    <row r="24" spans="1:4" x14ac:dyDescent="0.25">
      <c r="A24" s="3" t="s">
        <v>19</v>
      </c>
      <c r="B24" s="11">
        <v>2205232</v>
      </c>
      <c r="C24" s="11">
        <v>1595080</v>
      </c>
      <c r="D24" s="11">
        <v>19529</v>
      </c>
    </row>
    <row r="25" spans="1:4" x14ac:dyDescent="0.25">
      <c r="A25" s="3" t="s">
        <v>20</v>
      </c>
      <c r="B25" s="11">
        <v>392576</v>
      </c>
      <c r="C25" s="11">
        <v>308688</v>
      </c>
      <c r="D25" s="11">
        <v>3685</v>
      </c>
    </row>
    <row r="26" spans="1:4" x14ac:dyDescent="0.25">
      <c r="A26" s="3" t="s">
        <v>21</v>
      </c>
      <c r="B26" s="11">
        <v>2746319</v>
      </c>
      <c r="C26" s="11">
        <v>2329749</v>
      </c>
      <c r="D26" s="11">
        <v>26875</v>
      </c>
    </row>
    <row r="27" spans="1:4" x14ac:dyDescent="0.25">
      <c r="A27" s="3" t="s">
        <v>22</v>
      </c>
      <c r="B27" s="11">
        <v>2387151</v>
      </c>
      <c r="C27" s="11">
        <v>2477533</v>
      </c>
      <c r="D27" s="11">
        <v>27920</v>
      </c>
    </row>
    <row r="28" spans="1:4" x14ac:dyDescent="0.25">
      <c r="A28" s="3" t="s">
        <v>23</v>
      </c>
      <c r="B28" s="11">
        <v>1845729</v>
      </c>
      <c r="C28" s="11">
        <v>2629616</v>
      </c>
      <c r="D28" s="11">
        <v>28980</v>
      </c>
    </row>
    <row r="29" spans="1:4" x14ac:dyDescent="0.25">
      <c r="A29" s="3" t="s">
        <v>24</v>
      </c>
      <c r="B29" s="11">
        <v>1364633</v>
      </c>
      <c r="C29" s="11">
        <v>2028125</v>
      </c>
      <c r="D29" s="11">
        <v>26699</v>
      </c>
    </row>
    <row r="30" spans="1:4" x14ac:dyDescent="0.25">
      <c r="A30" s="3" t="s">
        <v>25</v>
      </c>
      <c r="B30" s="11">
        <v>280279</v>
      </c>
      <c r="C30" s="11">
        <v>492789</v>
      </c>
      <c r="D30" s="11">
        <v>5913</v>
      </c>
    </row>
    <row r="31" spans="1:4" x14ac:dyDescent="0.25">
      <c r="A31" s="3" t="s">
        <v>26</v>
      </c>
      <c r="B31" s="11">
        <v>634562</v>
      </c>
      <c r="C31" s="11">
        <v>1037146</v>
      </c>
      <c r="D31" s="11">
        <v>14874</v>
      </c>
    </row>
    <row r="32" spans="1:4" x14ac:dyDescent="0.25">
      <c r="A32" s="3" t="s">
        <v>27</v>
      </c>
      <c r="B32" s="11">
        <v>630631</v>
      </c>
      <c r="C32" s="11">
        <v>1059078</v>
      </c>
      <c r="D32" s="11">
        <v>23622</v>
      </c>
    </row>
    <row r="33" spans="1:4" x14ac:dyDescent="0.25">
      <c r="A33" s="3" t="s">
        <v>28</v>
      </c>
      <c r="B33" s="11">
        <v>442331</v>
      </c>
      <c r="C33" s="11">
        <v>722528</v>
      </c>
      <c r="D33" s="11">
        <v>16334</v>
      </c>
    </row>
    <row r="34" spans="1:4" x14ac:dyDescent="0.25">
      <c r="A34" s="3" t="s">
        <v>29</v>
      </c>
      <c r="B34" s="11">
        <v>351058</v>
      </c>
      <c r="C34" s="11">
        <v>485158</v>
      </c>
      <c r="D34" s="11">
        <v>9042</v>
      </c>
    </row>
    <row r="35" spans="1:4" x14ac:dyDescent="0.25">
      <c r="A35" s="3" t="s">
        <v>30</v>
      </c>
      <c r="B35" s="11">
        <v>178303</v>
      </c>
      <c r="C35" s="11">
        <v>238181</v>
      </c>
      <c r="D35" s="11">
        <v>3706</v>
      </c>
    </row>
    <row r="36" spans="1:4" x14ac:dyDescent="0.25">
      <c r="A36" s="3" t="s">
        <v>31</v>
      </c>
      <c r="B36" s="11">
        <v>133995</v>
      </c>
      <c r="C36" s="11">
        <v>168821</v>
      </c>
      <c r="D36" s="11">
        <v>2544</v>
      </c>
    </row>
    <row r="37" spans="1:4" x14ac:dyDescent="0.25">
      <c r="A37" s="3" t="s">
        <v>32</v>
      </c>
      <c r="B37" s="11">
        <v>291499</v>
      </c>
      <c r="C37" s="11">
        <v>316864</v>
      </c>
      <c r="D37" s="11">
        <v>6039</v>
      </c>
    </row>
    <row r="38" spans="1:4" x14ac:dyDescent="0.25">
      <c r="A38" s="3" t="s">
        <v>33</v>
      </c>
      <c r="B38" s="11">
        <v>269016</v>
      </c>
      <c r="C38" s="11">
        <v>294717</v>
      </c>
      <c r="D38" s="11">
        <v>5568</v>
      </c>
    </row>
    <row r="39" spans="1:4" x14ac:dyDescent="0.25">
      <c r="A39" s="3" t="s">
        <v>34</v>
      </c>
      <c r="B39" s="11">
        <v>266215</v>
      </c>
      <c r="C39" s="11">
        <v>273254</v>
      </c>
      <c r="D39" s="11">
        <v>6944</v>
      </c>
    </row>
    <row r="40" spans="1:4" x14ac:dyDescent="0.25">
      <c r="A40" s="3" t="s">
        <v>35</v>
      </c>
      <c r="B40" s="11">
        <v>283248</v>
      </c>
      <c r="C40" s="11">
        <v>277560</v>
      </c>
      <c r="D40" s="11">
        <v>3799</v>
      </c>
    </row>
    <row r="41" spans="1:4" x14ac:dyDescent="0.25">
      <c r="A41" s="3" t="s">
        <v>36</v>
      </c>
      <c r="B41" s="11">
        <v>278819</v>
      </c>
      <c r="C41" s="11">
        <v>279040</v>
      </c>
      <c r="D41" s="11">
        <v>3509</v>
      </c>
    </row>
    <row r="42" spans="1:4" x14ac:dyDescent="0.25">
      <c r="A42" s="3" t="s">
        <v>37</v>
      </c>
      <c r="B42" s="11">
        <v>258407</v>
      </c>
      <c r="C42" s="11">
        <v>276368</v>
      </c>
      <c r="D42" s="11">
        <v>3361</v>
      </c>
    </row>
    <row r="43" spans="1:4" x14ac:dyDescent="0.25">
      <c r="A43" s="3" t="s">
        <v>38</v>
      </c>
      <c r="B43" s="11">
        <v>231582</v>
      </c>
      <c r="C43" s="11">
        <v>260538</v>
      </c>
      <c r="D43" s="11">
        <v>3146</v>
      </c>
    </row>
    <row r="44" spans="1:4" x14ac:dyDescent="0.25">
      <c r="A44" s="3" t="s">
        <v>39</v>
      </c>
      <c r="B44" s="11">
        <v>270502</v>
      </c>
      <c r="C44" s="11">
        <v>252131</v>
      </c>
      <c r="D44" s="11">
        <v>3461</v>
      </c>
    </row>
    <row r="45" spans="1:4" x14ac:dyDescent="0.25">
      <c r="A45" s="3" t="s">
        <v>40</v>
      </c>
      <c r="B45" s="11">
        <v>116695</v>
      </c>
      <c r="C45" s="11">
        <v>105195</v>
      </c>
      <c r="D45" s="11">
        <v>1194</v>
      </c>
    </row>
    <row r="46" spans="1:4" x14ac:dyDescent="0.25">
      <c r="A46" s="3" t="s">
        <v>42</v>
      </c>
      <c r="B46" s="11">
        <v>176873</v>
      </c>
      <c r="C46" s="11">
        <v>144265</v>
      </c>
      <c r="D46" s="11">
        <v>1513</v>
      </c>
    </row>
    <row r="47" spans="1:4" x14ac:dyDescent="0.25">
      <c r="A47" s="3" t="s">
        <v>43</v>
      </c>
      <c r="B47" s="11">
        <v>244551</v>
      </c>
      <c r="C47" s="11">
        <v>265543</v>
      </c>
      <c r="D47" s="11">
        <v>2121</v>
      </c>
    </row>
    <row r="48" spans="1:4" x14ac:dyDescent="0.25">
      <c r="A48" s="3" t="s">
        <v>44</v>
      </c>
      <c r="B48" s="11">
        <v>214849</v>
      </c>
      <c r="C48" s="11">
        <v>268233</v>
      </c>
      <c r="D48" s="11">
        <v>2181</v>
      </c>
    </row>
    <row r="49" spans="1:4" x14ac:dyDescent="0.25">
      <c r="A49" s="3" t="s">
        <v>45</v>
      </c>
      <c r="B49" s="11">
        <v>204228</v>
      </c>
      <c r="C49" s="11">
        <v>230424</v>
      </c>
      <c r="D49" s="11">
        <v>2080</v>
      </c>
    </row>
    <row r="50" spans="1:4" x14ac:dyDescent="0.25">
      <c r="A50" s="3" t="s">
        <v>46</v>
      </c>
      <c r="B50" s="11">
        <v>114255</v>
      </c>
      <c r="C50" s="11">
        <v>140750</v>
      </c>
      <c r="D50" s="11">
        <v>1423</v>
      </c>
    </row>
    <row r="51" spans="1:4" x14ac:dyDescent="0.25">
      <c r="A51" s="3" t="s">
        <v>47</v>
      </c>
      <c r="B51" s="11">
        <v>47107</v>
      </c>
      <c r="C51" s="11">
        <v>51398</v>
      </c>
      <c r="D51" s="11">
        <v>475</v>
      </c>
    </row>
    <row r="52" spans="1:4" x14ac:dyDescent="0.25">
      <c r="A52" s="3" t="s">
        <v>48</v>
      </c>
      <c r="B52" s="11">
        <v>139667</v>
      </c>
      <c r="C52" s="11">
        <v>177360</v>
      </c>
      <c r="D52" s="11">
        <v>1774</v>
      </c>
    </row>
    <row r="53" spans="1:4" x14ac:dyDescent="0.25">
      <c r="A53" s="3" t="s">
        <v>49</v>
      </c>
      <c r="B53" s="11">
        <v>114489</v>
      </c>
      <c r="C53" s="11">
        <v>147837</v>
      </c>
      <c r="D53" s="11">
        <v>1535</v>
      </c>
    </row>
    <row r="54" spans="1:4" x14ac:dyDescent="0.25">
      <c r="A54" s="3" t="s">
        <v>50</v>
      </c>
      <c r="B54" s="11">
        <v>108122</v>
      </c>
      <c r="C54" s="11">
        <v>128839</v>
      </c>
      <c r="D54" s="11">
        <v>2145</v>
      </c>
    </row>
    <row r="55" spans="1:4" x14ac:dyDescent="0.25">
      <c r="A55" s="3" t="s">
        <v>51</v>
      </c>
      <c r="B55" s="11">
        <v>97818</v>
      </c>
      <c r="C55" s="11">
        <v>107209</v>
      </c>
      <c r="D55" s="11">
        <v>3918</v>
      </c>
    </row>
    <row r="56" spans="1:4" x14ac:dyDescent="0.25">
      <c r="A56" s="3" t="s">
        <v>70</v>
      </c>
      <c r="B56" s="11">
        <v>12907</v>
      </c>
      <c r="C56" s="11">
        <v>13152</v>
      </c>
      <c r="D56" s="11">
        <v>251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5A15B-00FD-4ABB-8D89-A2A9629A8D06}">
  <dimension ref="A1:D56"/>
  <sheetViews>
    <sheetView zoomScale="50" zoomScaleNormal="50" workbookViewId="0">
      <selection activeCell="B3" sqref="B3"/>
    </sheetView>
  </sheetViews>
  <sheetFormatPr defaultRowHeight="15" x14ac:dyDescent="0.25"/>
  <cols>
    <col min="1" max="1" width="18.42578125" bestFit="1" customWidth="1"/>
    <col min="2" max="3" width="10.85546875" bestFit="1" customWidth="1"/>
    <col min="4" max="4" width="7.5703125" bestFit="1" customWidth="1"/>
    <col min="5" max="5" width="13.140625" bestFit="1" customWidth="1"/>
  </cols>
  <sheetData>
    <row r="1" spans="1:4" x14ac:dyDescent="0.25">
      <c r="A1" t="s">
        <v>0</v>
      </c>
      <c r="B1" s="3">
        <v>2021</v>
      </c>
    </row>
    <row r="3" spans="1:4" x14ac:dyDescent="0.25">
      <c r="A3" t="s">
        <v>79</v>
      </c>
      <c r="B3" t="s">
        <v>71</v>
      </c>
      <c r="C3" t="s">
        <v>72</v>
      </c>
      <c r="D3" t="s">
        <v>73</v>
      </c>
    </row>
    <row r="4" spans="1:4" x14ac:dyDescent="0.25">
      <c r="A4" s="3" t="s">
        <v>62</v>
      </c>
      <c r="B4" s="11">
        <v>38303</v>
      </c>
      <c r="C4" s="11">
        <v>44741</v>
      </c>
      <c r="D4" s="11">
        <v>453</v>
      </c>
    </row>
    <row r="5" spans="1:4" x14ac:dyDescent="0.25">
      <c r="A5" s="3" t="s">
        <v>63</v>
      </c>
      <c r="B5" s="11">
        <v>126733</v>
      </c>
      <c r="C5" s="11">
        <v>148922</v>
      </c>
      <c r="D5" s="11">
        <v>1577</v>
      </c>
    </row>
    <row r="6" spans="1:4" x14ac:dyDescent="0.25">
      <c r="A6" s="3" t="s">
        <v>64</v>
      </c>
      <c r="B6" s="11">
        <v>107367</v>
      </c>
      <c r="C6" s="11">
        <v>120828</v>
      </c>
      <c r="D6" s="11">
        <v>1263</v>
      </c>
    </row>
    <row r="7" spans="1:4" x14ac:dyDescent="0.25">
      <c r="A7" s="3" t="s">
        <v>65</v>
      </c>
      <c r="B7" s="11">
        <v>96729</v>
      </c>
      <c r="C7" s="11">
        <v>119873</v>
      </c>
      <c r="D7" s="11">
        <v>1066</v>
      </c>
    </row>
    <row r="8" spans="1:4" x14ac:dyDescent="0.25">
      <c r="A8" s="3" t="s">
        <v>7</v>
      </c>
      <c r="B8" s="11">
        <v>91658</v>
      </c>
      <c r="C8" s="11">
        <v>106029</v>
      </c>
      <c r="D8" s="11">
        <v>935</v>
      </c>
    </row>
    <row r="9" spans="1:4" x14ac:dyDescent="0.25">
      <c r="A9" s="3" t="s">
        <v>66</v>
      </c>
      <c r="B9" s="11">
        <v>11527</v>
      </c>
      <c r="C9" s="11">
        <v>11882</v>
      </c>
      <c r="D9" s="11">
        <v>116</v>
      </c>
    </row>
    <row r="10" spans="1:4" x14ac:dyDescent="0.25">
      <c r="A10" s="3" t="s">
        <v>67</v>
      </c>
      <c r="B10" s="11">
        <v>68686</v>
      </c>
      <c r="C10" s="11">
        <v>87567</v>
      </c>
      <c r="D10" s="11">
        <v>604</v>
      </c>
    </row>
    <row r="11" spans="1:4" x14ac:dyDescent="0.25">
      <c r="A11" s="3" t="s">
        <v>8</v>
      </c>
      <c r="B11" s="11">
        <v>77459</v>
      </c>
      <c r="C11" s="11">
        <v>88267</v>
      </c>
      <c r="D11" s="11">
        <v>646</v>
      </c>
    </row>
    <row r="12" spans="1:4" x14ac:dyDescent="0.25">
      <c r="A12" s="3" t="s">
        <v>9</v>
      </c>
      <c r="B12" s="11">
        <v>86319</v>
      </c>
      <c r="C12" s="11">
        <v>77698</v>
      </c>
      <c r="D12" s="11">
        <v>661</v>
      </c>
    </row>
    <row r="13" spans="1:4" x14ac:dyDescent="0.25">
      <c r="A13" s="3" t="s">
        <v>68</v>
      </c>
      <c r="B13" s="11">
        <v>105350</v>
      </c>
      <c r="C13" s="11">
        <v>85738</v>
      </c>
      <c r="D13" s="11">
        <v>747</v>
      </c>
    </row>
    <row r="14" spans="1:4" x14ac:dyDescent="0.25">
      <c r="A14" s="3" t="s">
        <v>69</v>
      </c>
      <c r="B14" s="11">
        <v>15614</v>
      </c>
      <c r="C14" s="11">
        <v>11291</v>
      </c>
      <c r="D14" s="11">
        <v>108</v>
      </c>
    </row>
    <row r="15" spans="1:4" x14ac:dyDescent="0.25">
      <c r="A15" s="3" t="s">
        <v>10</v>
      </c>
      <c r="B15" s="11">
        <v>98565</v>
      </c>
      <c r="C15" s="11">
        <v>82009</v>
      </c>
      <c r="D15" s="11">
        <v>599</v>
      </c>
    </row>
    <row r="16" spans="1:4" x14ac:dyDescent="0.25">
      <c r="A16" s="3" t="s">
        <v>11</v>
      </c>
      <c r="B16" s="11">
        <v>148024</v>
      </c>
      <c r="C16" s="11">
        <v>121278</v>
      </c>
      <c r="D16" s="11">
        <v>849</v>
      </c>
    </row>
    <row r="17" spans="1:4" x14ac:dyDescent="0.25">
      <c r="A17" s="3" t="s">
        <v>12</v>
      </c>
      <c r="B17" s="11">
        <v>240065</v>
      </c>
      <c r="C17" s="11">
        <v>140265</v>
      </c>
      <c r="D17" s="11">
        <v>1148</v>
      </c>
    </row>
    <row r="18" spans="1:4" x14ac:dyDescent="0.25">
      <c r="A18" s="3" t="s">
        <v>13</v>
      </c>
      <c r="B18" s="11">
        <v>372296</v>
      </c>
      <c r="C18" s="11">
        <v>193457</v>
      </c>
      <c r="D18" s="11">
        <v>1796</v>
      </c>
    </row>
    <row r="19" spans="1:4" x14ac:dyDescent="0.25">
      <c r="A19" s="3" t="s">
        <v>14</v>
      </c>
      <c r="B19" s="11">
        <v>249710</v>
      </c>
      <c r="C19" s="11">
        <v>150923</v>
      </c>
      <c r="D19" s="11">
        <v>1374</v>
      </c>
    </row>
    <row r="20" spans="1:4" x14ac:dyDescent="0.25">
      <c r="A20" s="3" t="s">
        <v>15</v>
      </c>
      <c r="B20" s="11">
        <v>263415</v>
      </c>
      <c r="C20" s="11">
        <v>154622</v>
      </c>
      <c r="D20" s="11">
        <v>1695</v>
      </c>
    </row>
    <row r="21" spans="1:4" x14ac:dyDescent="0.25">
      <c r="A21" s="3" t="s">
        <v>16</v>
      </c>
      <c r="B21" s="11">
        <v>871385</v>
      </c>
      <c r="C21" s="11">
        <v>451251</v>
      </c>
      <c r="D21" s="11">
        <v>4650</v>
      </c>
    </row>
    <row r="22" spans="1:4" x14ac:dyDescent="0.25">
      <c r="A22" s="3" t="s">
        <v>17</v>
      </c>
      <c r="B22" s="11">
        <v>1427394</v>
      </c>
      <c r="C22" s="11">
        <v>726816</v>
      </c>
      <c r="D22" s="11">
        <v>7868</v>
      </c>
    </row>
    <row r="23" spans="1:4" x14ac:dyDescent="0.25">
      <c r="A23" s="3" t="s">
        <v>18</v>
      </c>
      <c r="B23" s="11">
        <v>2169053</v>
      </c>
      <c r="C23" s="11">
        <v>1272981</v>
      </c>
      <c r="D23" s="11">
        <v>15137</v>
      </c>
    </row>
    <row r="24" spans="1:4" x14ac:dyDescent="0.25">
      <c r="A24" s="3" t="s">
        <v>19</v>
      </c>
      <c r="B24" s="11">
        <v>2205232</v>
      </c>
      <c r="C24" s="11">
        <v>1595080</v>
      </c>
      <c r="D24" s="11">
        <v>19529</v>
      </c>
    </row>
    <row r="25" spans="1:4" x14ac:dyDescent="0.25">
      <c r="A25" s="3" t="s">
        <v>20</v>
      </c>
      <c r="B25" s="11">
        <v>392576</v>
      </c>
      <c r="C25" s="11">
        <v>308688</v>
      </c>
      <c r="D25" s="11">
        <v>3685</v>
      </c>
    </row>
    <row r="26" spans="1:4" x14ac:dyDescent="0.25">
      <c r="A26" s="3" t="s">
        <v>21</v>
      </c>
      <c r="B26" s="11">
        <v>2746319</v>
      </c>
      <c r="C26" s="11">
        <v>2329749</v>
      </c>
      <c r="D26" s="11">
        <v>26875</v>
      </c>
    </row>
    <row r="27" spans="1:4" x14ac:dyDescent="0.25">
      <c r="A27" s="3" t="s">
        <v>22</v>
      </c>
      <c r="B27" s="11">
        <v>2387151</v>
      </c>
      <c r="C27" s="11">
        <v>2477533</v>
      </c>
      <c r="D27" s="11">
        <v>27920</v>
      </c>
    </row>
    <row r="28" spans="1:4" x14ac:dyDescent="0.25">
      <c r="A28" s="3" t="s">
        <v>23</v>
      </c>
      <c r="B28" s="11">
        <v>1845729</v>
      </c>
      <c r="C28" s="11">
        <v>2629616</v>
      </c>
      <c r="D28" s="11">
        <v>28980</v>
      </c>
    </row>
    <row r="29" spans="1:4" x14ac:dyDescent="0.25">
      <c r="A29" s="3" t="s">
        <v>24</v>
      </c>
      <c r="B29" s="11">
        <v>1364633</v>
      </c>
      <c r="C29" s="11">
        <v>2028125</v>
      </c>
      <c r="D29" s="11">
        <v>26699</v>
      </c>
    </row>
    <row r="30" spans="1:4" x14ac:dyDescent="0.25">
      <c r="A30" s="3" t="s">
        <v>25</v>
      </c>
      <c r="B30" s="11">
        <v>280279</v>
      </c>
      <c r="C30" s="11">
        <v>492789</v>
      </c>
      <c r="D30" s="11">
        <v>5913</v>
      </c>
    </row>
    <row r="31" spans="1:4" x14ac:dyDescent="0.25">
      <c r="A31" s="3" t="s">
        <v>26</v>
      </c>
      <c r="B31" s="11">
        <v>634562</v>
      </c>
      <c r="C31" s="11">
        <v>1037146</v>
      </c>
      <c r="D31" s="11">
        <v>14874</v>
      </c>
    </row>
    <row r="32" spans="1:4" x14ac:dyDescent="0.25">
      <c r="A32" s="3" t="s">
        <v>27</v>
      </c>
      <c r="B32" s="11">
        <v>630631</v>
      </c>
      <c r="C32" s="11">
        <v>1059078</v>
      </c>
      <c r="D32" s="11">
        <v>23622</v>
      </c>
    </row>
    <row r="33" spans="1:4" x14ac:dyDescent="0.25">
      <c r="A33" s="3" t="s">
        <v>28</v>
      </c>
      <c r="B33" s="11">
        <v>442331</v>
      </c>
      <c r="C33" s="11">
        <v>722528</v>
      </c>
      <c r="D33" s="11">
        <v>16334</v>
      </c>
    </row>
    <row r="34" spans="1:4" x14ac:dyDescent="0.25">
      <c r="A34" s="3" t="s">
        <v>29</v>
      </c>
      <c r="B34" s="11">
        <v>351058</v>
      </c>
      <c r="C34" s="11">
        <v>485158</v>
      </c>
      <c r="D34" s="11">
        <v>9042</v>
      </c>
    </row>
    <row r="35" spans="1:4" x14ac:dyDescent="0.25">
      <c r="A35" s="3" t="s">
        <v>30</v>
      </c>
      <c r="B35" s="11">
        <v>178303</v>
      </c>
      <c r="C35" s="11">
        <v>238181</v>
      </c>
      <c r="D35" s="11">
        <v>3706</v>
      </c>
    </row>
    <row r="36" spans="1:4" x14ac:dyDescent="0.25">
      <c r="A36" s="3" t="s">
        <v>31</v>
      </c>
      <c r="B36" s="11">
        <v>133995</v>
      </c>
      <c r="C36" s="11">
        <v>168821</v>
      </c>
      <c r="D36" s="11">
        <v>2544</v>
      </c>
    </row>
    <row r="37" spans="1:4" x14ac:dyDescent="0.25">
      <c r="A37" s="3" t="s">
        <v>32</v>
      </c>
      <c r="B37" s="11">
        <v>291499</v>
      </c>
      <c r="C37" s="11">
        <v>316864</v>
      </c>
      <c r="D37" s="11">
        <v>6039</v>
      </c>
    </row>
    <row r="38" spans="1:4" x14ac:dyDescent="0.25">
      <c r="A38" s="3" t="s">
        <v>33</v>
      </c>
      <c r="B38" s="11">
        <v>269016</v>
      </c>
      <c r="C38" s="11">
        <v>294717</v>
      </c>
      <c r="D38" s="11">
        <v>5568</v>
      </c>
    </row>
    <row r="39" spans="1:4" x14ac:dyDescent="0.25">
      <c r="A39" s="3" t="s">
        <v>34</v>
      </c>
      <c r="B39" s="11">
        <v>266215</v>
      </c>
      <c r="C39" s="11">
        <v>273254</v>
      </c>
      <c r="D39" s="11">
        <v>6944</v>
      </c>
    </row>
    <row r="40" spans="1:4" x14ac:dyDescent="0.25">
      <c r="A40" s="3" t="s">
        <v>35</v>
      </c>
      <c r="B40" s="11">
        <v>283248</v>
      </c>
      <c r="C40" s="11">
        <v>277560</v>
      </c>
      <c r="D40" s="11">
        <v>3799</v>
      </c>
    </row>
    <row r="41" spans="1:4" x14ac:dyDescent="0.25">
      <c r="A41" s="3" t="s">
        <v>36</v>
      </c>
      <c r="B41" s="11">
        <v>278819</v>
      </c>
      <c r="C41" s="11">
        <v>279040</v>
      </c>
      <c r="D41" s="11">
        <v>3509</v>
      </c>
    </row>
    <row r="42" spans="1:4" x14ac:dyDescent="0.25">
      <c r="A42" s="3" t="s">
        <v>37</v>
      </c>
      <c r="B42" s="11">
        <v>258407</v>
      </c>
      <c r="C42" s="11">
        <v>276368</v>
      </c>
      <c r="D42" s="11">
        <v>3361</v>
      </c>
    </row>
    <row r="43" spans="1:4" x14ac:dyDescent="0.25">
      <c r="A43" s="3" t="s">
        <v>38</v>
      </c>
      <c r="B43" s="11">
        <v>231582</v>
      </c>
      <c r="C43" s="11">
        <v>260538</v>
      </c>
      <c r="D43" s="11">
        <v>3146</v>
      </c>
    </row>
    <row r="44" spans="1:4" x14ac:dyDescent="0.25">
      <c r="A44" s="3" t="s">
        <v>39</v>
      </c>
      <c r="B44" s="11">
        <v>270502</v>
      </c>
      <c r="C44" s="11">
        <v>252131</v>
      </c>
      <c r="D44" s="11">
        <v>3461</v>
      </c>
    </row>
    <row r="45" spans="1:4" x14ac:dyDescent="0.25">
      <c r="A45" s="3" t="s">
        <v>40</v>
      </c>
      <c r="B45" s="11">
        <v>116695</v>
      </c>
      <c r="C45" s="11">
        <v>105195</v>
      </c>
      <c r="D45" s="11">
        <v>1194</v>
      </c>
    </row>
    <row r="46" spans="1:4" x14ac:dyDescent="0.25">
      <c r="A46" s="3" t="s">
        <v>42</v>
      </c>
      <c r="B46" s="11">
        <v>176873</v>
      </c>
      <c r="C46" s="11">
        <v>144265</v>
      </c>
      <c r="D46" s="11">
        <v>1513</v>
      </c>
    </row>
    <row r="47" spans="1:4" x14ac:dyDescent="0.25">
      <c r="A47" s="3" t="s">
        <v>43</v>
      </c>
      <c r="B47" s="11">
        <v>244551</v>
      </c>
      <c r="C47" s="11">
        <v>265543</v>
      </c>
      <c r="D47" s="11">
        <v>2121</v>
      </c>
    </row>
    <row r="48" spans="1:4" x14ac:dyDescent="0.25">
      <c r="A48" s="3" t="s">
        <v>44</v>
      </c>
      <c r="B48" s="11">
        <v>214849</v>
      </c>
      <c r="C48" s="11">
        <v>268233</v>
      </c>
      <c r="D48" s="11">
        <v>2181</v>
      </c>
    </row>
    <row r="49" spans="1:4" x14ac:dyDescent="0.25">
      <c r="A49" s="3" t="s">
        <v>45</v>
      </c>
      <c r="B49" s="11">
        <v>204228</v>
      </c>
      <c r="C49" s="11">
        <v>230424</v>
      </c>
      <c r="D49" s="11">
        <v>2080</v>
      </c>
    </row>
    <row r="50" spans="1:4" x14ac:dyDescent="0.25">
      <c r="A50" s="3" t="s">
        <v>46</v>
      </c>
      <c r="B50" s="11">
        <v>114255</v>
      </c>
      <c r="C50" s="11">
        <v>140750</v>
      </c>
      <c r="D50" s="11">
        <v>1423</v>
      </c>
    </row>
    <row r="51" spans="1:4" x14ac:dyDescent="0.25">
      <c r="A51" s="3" t="s">
        <v>47</v>
      </c>
      <c r="B51" s="11">
        <v>47107</v>
      </c>
      <c r="C51" s="11">
        <v>51398</v>
      </c>
      <c r="D51" s="11">
        <v>475</v>
      </c>
    </row>
    <row r="52" spans="1:4" x14ac:dyDescent="0.25">
      <c r="A52" s="3" t="s">
        <v>48</v>
      </c>
      <c r="B52" s="11">
        <v>139667</v>
      </c>
      <c r="C52" s="11">
        <v>177360</v>
      </c>
      <c r="D52" s="11">
        <v>1774</v>
      </c>
    </row>
    <row r="53" spans="1:4" x14ac:dyDescent="0.25">
      <c r="A53" s="3" t="s">
        <v>49</v>
      </c>
      <c r="B53" s="11">
        <v>114489</v>
      </c>
      <c r="C53" s="11">
        <v>147837</v>
      </c>
      <c r="D53" s="11">
        <v>1535</v>
      </c>
    </row>
    <row r="54" spans="1:4" x14ac:dyDescent="0.25">
      <c r="A54" s="3" t="s">
        <v>50</v>
      </c>
      <c r="B54" s="11">
        <v>108122</v>
      </c>
      <c r="C54" s="11">
        <v>128839</v>
      </c>
      <c r="D54" s="11">
        <v>2145</v>
      </c>
    </row>
    <row r="55" spans="1:4" x14ac:dyDescent="0.25">
      <c r="A55" s="3" t="s">
        <v>51</v>
      </c>
      <c r="B55" s="11">
        <v>97818</v>
      </c>
      <c r="C55" s="11">
        <v>107209</v>
      </c>
      <c r="D55" s="11">
        <v>3918</v>
      </c>
    </row>
    <row r="56" spans="1:4" x14ac:dyDescent="0.25">
      <c r="A56" s="3" t="s">
        <v>70</v>
      </c>
      <c r="B56" s="11">
        <v>12907</v>
      </c>
      <c r="C56" s="11">
        <v>13152</v>
      </c>
      <c r="D56" s="11">
        <v>251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2A3F9-155A-4246-BB2E-E97E401B838B}">
  <dimension ref="A1:H5"/>
  <sheetViews>
    <sheetView workbookViewId="0">
      <selection sqref="A1:G109"/>
    </sheetView>
  </sheetViews>
  <sheetFormatPr defaultRowHeight="15" x14ac:dyDescent="0.25"/>
  <cols>
    <col min="1" max="1" width="13.7109375" customWidth="1"/>
    <col min="2" max="2" width="15.7109375" customWidth="1"/>
    <col min="3" max="3" width="13.28515625" customWidth="1"/>
    <col min="4" max="4" width="14.140625" customWidth="1"/>
    <col min="5" max="5" width="11.42578125" customWidth="1"/>
    <col min="6" max="6" width="11" customWidth="1"/>
    <col min="7" max="7" width="15.85546875" customWidth="1"/>
    <col min="8" max="8" width="14" customWidth="1"/>
  </cols>
  <sheetData>
    <row r="1" spans="1:8" x14ac:dyDescent="0.25">
      <c r="A1" t="s">
        <v>80</v>
      </c>
      <c r="B1" t="s">
        <v>81</v>
      </c>
      <c r="C1" t="s">
        <v>82</v>
      </c>
      <c r="D1" t="s">
        <v>83</v>
      </c>
      <c r="E1" t="s">
        <v>84</v>
      </c>
      <c r="F1" t="s">
        <v>85</v>
      </c>
      <c r="G1" t="s">
        <v>86</v>
      </c>
      <c r="H1" t="s">
        <v>87</v>
      </c>
    </row>
    <row r="2" spans="1:8" x14ac:dyDescent="0.25">
      <c r="A2" t="s">
        <v>88</v>
      </c>
      <c r="B2">
        <v>1701378</v>
      </c>
      <c r="C2">
        <v>38785</v>
      </c>
      <c r="D2">
        <v>38095</v>
      </c>
      <c r="E2">
        <v>591</v>
      </c>
      <c r="F2">
        <v>79623</v>
      </c>
      <c r="G2">
        <v>0.04</v>
      </c>
      <c r="H2">
        <v>1.52</v>
      </c>
    </row>
    <row r="3" spans="1:8" x14ac:dyDescent="0.25">
      <c r="A3" t="s">
        <v>89</v>
      </c>
      <c r="B3">
        <v>2017079</v>
      </c>
      <c r="C3">
        <v>52089</v>
      </c>
      <c r="D3">
        <v>51136</v>
      </c>
      <c r="E3">
        <v>659</v>
      </c>
      <c r="F3">
        <v>336271</v>
      </c>
      <c r="G3">
        <v>0.17</v>
      </c>
      <c r="H3">
        <v>1.27</v>
      </c>
    </row>
    <row r="4" spans="1:8" x14ac:dyDescent="0.25">
      <c r="A4" t="s">
        <v>90</v>
      </c>
      <c r="B4">
        <v>1982465</v>
      </c>
      <c r="C4">
        <v>126050</v>
      </c>
      <c r="D4">
        <v>124153</v>
      </c>
      <c r="E4">
        <v>1399</v>
      </c>
      <c r="F4">
        <v>746774</v>
      </c>
      <c r="G4">
        <v>0.4</v>
      </c>
      <c r="H4">
        <v>1.1100000000000001</v>
      </c>
    </row>
    <row r="5" spans="1:8" x14ac:dyDescent="0.25">
      <c r="A5" t="s">
        <v>91</v>
      </c>
      <c r="B5">
        <v>5322180</v>
      </c>
      <c r="C5">
        <v>658611</v>
      </c>
      <c r="D5">
        <v>646777</v>
      </c>
      <c r="E5">
        <v>8550</v>
      </c>
      <c r="F5">
        <v>3838369</v>
      </c>
      <c r="G5">
        <v>0.73</v>
      </c>
      <c r="H5">
        <v>1.3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22C0F-99D4-4EF5-A930-A2B4BB824A0E}">
  <dimension ref="A3:C7"/>
  <sheetViews>
    <sheetView workbookViewId="0">
      <selection sqref="A1:G109"/>
    </sheetView>
  </sheetViews>
  <sheetFormatPr defaultRowHeight="15" x14ac:dyDescent="0.25"/>
  <cols>
    <col min="1" max="1" width="12.5703125" bestFit="1" customWidth="1"/>
    <col min="2" max="2" width="7.85546875" bestFit="1" customWidth="1"/>
    <col min="3" max="3" width="16.140625" bestFit="1" customWidth="1"/>
    <col min="4" max="4" width="21.140625" bestFit="1" customWidth="1"/>
  </cols>
  <sheetData>
    <row r="3" spans="1:3" x14ac:dyDescent="0.25">
      <c r="A3" t="s">
        <v>79</v>
      </c>
      <c r="B3" t="s">
        <v>87</v>
      </c>
      <c r="C3" t="s">
        <v>92</v>
      </c>
    </row>
    <row r="4" spans="1:3" x14ac:dyDescent="0.25">
      <c r="A4" s="3" t="s">
        <v>88</v>
      </c>
      <c r="B4">
        <v>1.59</v>
      </c>
      <c r="C4">
        <v>0.08</v>
      </c>
    </row>
    <row r="5" spans="1:3" x14ac:dyDescent="0.25">
      <c r="A5" s="3" t="s">
        <v>89</v>
      </c>
      <c r="B5">
        <v>1.27</v>
      </c>
      <c r="C5">
        <v>0.17</v>
      </c>
    </row>
    <row r="6" spans="1:3" x14ac:dyDescent="0.25">
      <c r="A6" s="3" t="s">
        <v>90</v>
      </c>
      <c r="B6">
        <v>1.1100000000000001</v>
      </c>
      <c r="C6">
        <v>0.4</v>
      </c>
    </row>
    <row r="7" spans="1:3" x14ac:dyDescent="0.25">
      <c r="A7" s="3" t="s">
        <v>91</v>
      </c>
      <c r="B7">
        <v>1.3</v>
      </c>
      <c r="C7">
        <v>0.73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5C721-F1C6-42E1-9B38-8F32FF0C67A0}">
  <dimension ref="A1:M37"/>
  <sheetViews>
    <sheetView workbookViewId="0">
      <selection activeCell="I2" sqref="I2"/>
    </sheetView>
  </sheetViews>
  <sheetFormatPr defaultRowHeight="15" x14ac:dyDescent="0.25"/>
  <cols>
    <col min="2" max="2" width="14.140625" customWidth="1"/>
    <col min="3" max="3" width="15" customWidth="1"/>
    <col min="4" max="4" width="16.28515625" customWidth="1"/>
    <col min="5" max="5" width="15.28515625" customWidth="1"/>
    <col min="6" max="6" width="13.7109375" customWidth="1"/>
    <col min="7" max="8" width="14.7109375" customWidth="1"/>
    <col min="9" max="9" width="20.28515625" customWidth="1"/>
    <col min="10" max="10" width="16.28515625" customWidth="1"/>
    <col min="11" max="11" width="15.7109375" customWidth="1"/>
    <col min="12" max="12" width="24.7109375" customWidth="1"/>
    <col min="13" max="13" width="27.7109375" customWidth="1"/>
  </cols>
  <sheetData>
    <row r="1" spans="1:13" x14ac:dyDescent="0.25">
      <c r="A1" t="s">
        <v>93</v>
      </c>
      <c r="B1" t="s">
        <v>94</v>
      </c>
      <c r="C1" t="s">
        <v>3</v>
      </c>
      <c r="D1" t="s">
        <v>95</v>
      </c>
      <c r="E1" t="s">
        <v>4</v>
      </c>
      <c r="F1" t="s">
        <v>6</v>
      </c>
      <c r="G1" t="s">
        <v>96</v>
      </c>
      <c r="H1" t="s">
        <v>97</v>
      </c>
      <c r="I1" t="s">
        <v>98</v>
      </c>
      <c r="J1" t="s">
        <v>99</v>
      </c>
      <c r="K1" t="s">
        <v>87</v>
      </c>
      <c r="L1" t="s">
        <v>100</v>
      </c>
      <c r="M1" t="s">
        <v>101</v>
      </c>
    </row>
    <row r="2" spans="1:13" x14ac:dyDescent="0.25">
      <c r="A2" t="s">
        <v>102</v>
      </c>
      <c r="B2">
        <v>397000</v>
      </c>
      <c r="C2">
        <v>7651</v>
      </c>
      <c r="D2">
        <v>129</v>
      </c>
      <c r="E2">
        <v>7518</v>
      </c>
      <c r="F2">
        <v>598033</v>
      </c>
      <c r="G2">
        <v>294001</v>
      </c>
      <c r="H2">
        <v>200157</v>
      </c>
      <c r="I2">
        <v>1.93</v>
      </c>
      <c r="J2">
        <v>98.26</v>
      </c>
      <c r="K2">
        <v>1.69</v>
      </c>
      <c r="L2">
        <v>74.06</v>
      </c>
      <c r="M2">
        <v>50.42</v>
      </c>
    </row>
    <row r="3" spans="1:13" x14ac:dyDescent="0.25">
      <c r="A3" t="s">
        <v>103</v>
      </c>
      <c r="B3">
        <v>52221000</v>
      </c>
      <c r="C3">
        <v>2066450</v>
      </c>
      <c r="D3">
        <v>14373</v>
      </c>
      <c r="E3">
        <v>2047722</v>
      </c>
      <c r="F3">
        <v>29518787</v>
      </c>
      <c r="G3">
        <v>32976969</v>
      </c>
      <c r="H3">
        <v>20375181</v>
      </c>
      <c r="I3">
        <v>3.96</v>
      </c>
      <c r="J3">
        <v>99.09</v>
      </c>
      <c r="K3">
        <v>0.7</v>
      </c>
      <c r="L3">
        <v>63.15</v>
      </c>
      <c r="M3">
        <v>39.020000000000003</v>
      </c>
    </row>
    <row r="4" spans="1:13" x14ac:dyDescent="0.25">
      <c r="A4" t="s">
        <v>104</v>
      </c>
      <c r="B4">
        <v>1504000</v>
      </c>
      <c r="C4">
        <v>55155</v>
      </c>
      <c r="D4">
        <v>280</v>
      </c>
      <c r="E4">
        <v>54774</v>
      </c>
      <c r="F4">
        <v>1185436</v>
      </c>
      <c r="G4">
        <v>771875</v>
      </c>
      <c r="H4">
        <v>534486</v>
      </c>
      <c r="I4">
        <v>3.67</v>
      </c>
      <c r="J4">
        <v>99.31</v>
      </c>
      <c r="K4">
        <v>0.51</v>
      </c>
      <c r="L4">
        <v>51.32</v>
      </c>
      <c r="M4">
        <v>35.54</v>
      </c>
    </row>
    <row r="5" spans="1:13" x14ac:dyDescent="0.25">
      <c r="A5" t="s">
        <v>105</v>
      </c>
      <c r="B5">
        <v>34293000</v>
      </c>
      <c r="C5">
        <v>610645</v>
      </c>
      <c r="D5">
        <v>5997</v>
      </c>
      <c r="E5">
        <v>600974</v>
      </c>
      <c r="F5">
        <v>24712042</v>
      </c>
      <c r="G5">
        <v>20172463</v>
      </c>
      <c r="H5">
        <v>8068795</v>
      </c>
      <c r="I5">
        <v>1.78</v>
      </c>
      <c r="J5">
        <v>98.42</v>
      </c>
      <c r="K5">
        <v>0.98</v>
      </c>
      <c r="L5">
        <v>58.82</v>
      </c>
      <c r="M5">
        <v>23.53</v>
      </c>
    </row>
    <row r="6" spans="1:13" x14ac:dyDescent="0.25">
      <c r="A6" t="s">
        <v>106</v>
      </c>
      <c r="B6">
        <v>119520000</v>
      </c>
      <c r="C6">
        <v>726098</v>
      </c>
      <c r="D6">
        <v>9661</v>
      </c>
      <c r="E6">
        <v>716390</v>
      </c>
      <c r="F6">
        <v>50531824</v>
      </c>
      <c r="G6">
        <v>49874828</v>
      </c>
      <c r="H6">
        <v>18346781</v>
      </c>
      <c r="I6">
        <v>0.61</v>
      </c>
      <c r="J6">
        <v>98.66</v>
      </c>
      <c r="K6">
        <v>1.33</v>
      </c>
      <c r="L6">
        <v>41.73</v>
      </c>
      <c r="M6">
        <v>15.35</v>
      </c>
    </row>
    <row r="7" spans="1:13" x14ac:dyDescent="0.25">
      <c r="A7" t="s">
        <v>107</v>
      </c>
      <c r="B7">
        <v>1179000</v>
      </c>
      <c r="C7">
        <v>65351</v>
      </c>
      <c r="D7">
        <v>820</v>
      </c>
      <c r="E7">
        <v>64495</v>
      </c>
      <c r="F7">
        <v>792851</v>
      </c>
      <c r="G7">
        <v>926035</v>
      </c>
      <c r="H7">
        <v>546981</v>
      </c>
      <c r="I7">
        <v>5.54</v>
      </c>
      <c r="J7">
        <v>98.69</v>
      </c>
      <c r="K7">
        <v>1.25</v>
      </c>
      <c r="L7">
        <v>78.540000000000006</v>
      </c>
      <c r="M7">
        <v>46.39</v>
      </c>
    </row>
    <row r="8" spans="1:13" x14ac:dyDescent="0.25">
      <c r="A8" t="s">
        <v>108</v>
      </c>
      <c r="B8">
        <v>28724000</v>
      </c>
      <c r="C8">
        <v>1006052</v>
      </c>
      <c r="D8">
        <v>13577</v>
      </c>
      <c r="E8">
        <v>992159</v>
      </c>
      <c r="F8">
        <v>13709510</v>
      </c>
      <c r="G8">
        <v>14851682</v>
      </c>
      <c r="H8">
        <v>7343273</v>
      </c>
      <c r="I8">
        <v>3.5</v>
      </c>
      <c r="J8">
        <v>98.62</v>
      </c>
      <c r="K8">
        <v>1.35</v>
      </c>
      <c r="L8">
        <v>51.7</v>
      </c>
      <c r="M8">
        <v>25.56</v>
      </c>
    </row>
    <row r="9" spans="1:13" x14ac:dyDescent="0.25">
      <c r="A9" t="s">
        <v>109</v>
      </c>
      <c r="B9">
        <v>19814000</v>
      </c>
      <c r="C9">
        <v>1439870</v>
      </c>
      <c r="D9">
        <v>25091</v>
      </c>
      <c r="E9">
        <v>1414431</v>
      </c>
      <c r="F9">
        <v>29427753</v>
      </c>
      <c r="G9">
        <v>13055636</v>
      </c>
      <c r="H9">
        <v>7425404</v>
      </c>
      <c r="I9">
        <v>7.27</v>
      </c>
      <c r="J9">
        <v>98.23</v>
      </c>
      <c r="K9">
        <v>1.74</v>
      </c>
      <c r="L9">
        <v>65.89</v>
      </c>
      <c r="M9">
        <v>37.479999999999997</v>
      </c>
    </row>
    <row r="10" spans="1:13" x14ac:dyDescent="0.25">
      <c r="A10" t="s">
        <v>110</v>
      </c>
      <c r="B10">
        <v>959000</v>
      </c>
      <c r="C10">
        <v>10681</v>
      </c>
      <c r="D10">
        <v>4</v>
      </c>
      <c r="E10">
        <v>10644</v>
      </c>
      <c r="F10">
        <v>72410</v>
      </c>
      <c r="G10">
        <v>660753</v>
      </c>
      <c r="H10">
        <v>370255</v>
      </c>
      <c r="I10">
        <v>1.1100000000000001</v>
      </c>
      <c r="J10">
        <v>99.65</v>
      </c>
      <c r="K10">
        <v>0.04</v>
      </c>
      <c r="L10">
        <v>68.900000000000006</v>
      </c>
      <c r="M10">
        <v>38.61</v>
      </c>
    </row>
    <row r="11" spans="1:13" x14ac:dyDescent="0.25">
      <c r="A11" t="s">
        <v>111</v>
      </c>
      <c r="B11">
        <v>1540000</v>
      </c>
      <c r="C11">
        <v>178108</v>
      </c>
      <c r="D11">
        <v>3364</v>
      </c>
      <c r="E11">
        <v>174392</v>
      </c>
      <c r="F11">
        <v>1468399</v>
      </c>
      <c r="G11">
        <v>1262568</v>
      </c>
      <c r="H11">
        <v>911114</v>
      </c>
      <c r="I11">
        <v>11.57</v>
      </c>
      <c r="J11">
        <v>97.91</v>
      </c>
      <c r="K11">
        <v>1.89</v>
      </c>
      <c r="L11">
        <v>81.98</v>
      </c>
      <c r="M11">
        <v>59.16</v>
      </c>
    </row>
    <row r="12" spans="1:13" x14ac:dyDescent="0.25">
      <c r="A12" t="s">
        <v>112</v>
      </c>
      <c r="B12">
        <v>67936000</v>
      </c>
      <c r="C12">
        <v>826577</v>
      </c>
      <c r="D12">
        <v>10089</v>
      </c>
      <c r="E12">
        <v>816283</v>
      </c>
      <c r="F12">
        <v>30928063</v>
      </c>
      <c r="G12">
        <v>44735217</v>
      </c>
      <c r="H12">
        <v>25972387</v>
      </c>
      <c r="I12">
        <v>1.22</v>
      </c>
      <c r="J12">
        <v>98.75</v>
      </c>
      <c r="K12">
        <v>1.22</v>
      </c>
      <c r="L12">
        <v>65.849999999999994</v>
      </c>
      <c r="M12">
        <v>38.229999999999997</v>
      </c>
    </row>
    <row r="13" spans="1:13" x14ac:dyDescent="0.25">
      <c r="A13" t="s">
        <v>113</v>
      </c>
      <c r="B13">
        <v>7300000</v>
      </c>
      <c r="C13">
        <v>224106</v>
      </c>
      <c r="D13">
        <v>3738</v>
      </c>
      <c r="E13">
        <v>218410</v>
      </c>
      <c r="F13">
        <v>3685011</v>
      </c>
      <c r="G13">
        <v>5713695</v>
      </c>
      <c r="H13">
        <v>3443823</v>
      </c>
      <c r="I13">
        <v>3.07</v>
      </c>
      <c r="J13">
        <v>97.46</v>
      </c>
      <c r="K13">
        <v>1.67</v>
      </c>
      <c r="L13">
        <v>78.27</v>
      </c>
      <c r="M13">
        <v>47.18</v>
      </c>
    </row>
    <row r="14" spans="1:13" x14ac:dyDescent="0.25">
      <c r="A14" t="s">
        <v>114</v>
      </c>
      <c r="B14">
        <v>28672000</v>
      </c>
      <c r="C14">
        <v>771252</v>
      </c>
      <c r="D14">
        <v>10049</v>
      </c>
      <c r="E14">
        <v>761068</v>
      </c>
      <c r="F14">
        <v>13032504</v>
      </c>
      <c r="G14">
        <v>17772376</v>
      </c>
      <c r="H14">
        <v>8115463</v>
      </c>
      <c r="I14">
        <v>2.69</v>
      </c>
      <c r="J14">
        <v>98.68</v>
      </c>
      <c r="K14">
        <v>1.3</v>
      </c>
      <c r="L14">
        <v>61.99</v>
      </c>
      <c r="M14">
        <v>28.3</v>
      </c>
    </row>
    <row r="15" spans="1:13" x14ac:dyDescent="0.25">
      <c r="A15" t="s">
        <v>115</v>
      </c>
      <c r="B15">
        <v>37403000</v>
      </c>
      <c r="C15">
        <v>348764</v>
      </c>
      <c r="D15">
        <v>5138</v>
      </c>
      <c r="E15">
        <v>343518</v>
      </c>
      <c r="F15">
        <v>15985878</v>
      </c>
      <c r="G15">
        <v>14986646</v>
      </c>
      <c r="H15">
        <v>5585648</v>
      </c>
      <c r="I15">
        <v>0.93</v>
      </c>
      <c r="J15">
        <v>98.5</v>
      </c>
      <c r="K15">
        <v>1.47</v>
      </c>
      <c r="L15">
        <v>40.07</v>
      </c>
      <c r="M15">
        <v>14.93</v>
      </c>
    </row>
    <row r="16" spans="1:13" x14ac:dyDescent="0.25">
      <c r="A16" t="s">
        <v>116</v>
      </c>
      <c r="B16">
        <v>13203000</v>
      </c>
      <c r="C16">
        <v>332249</v>
      </c>
      <c r="D16">
        <v>4432</v>
      </c>
      <c r="E16">
        <v>326915</v>
      </c>
      <c r="F16">
        <v>16202346</v>
      </c>
      <c r="G16">
        <v>9511073</v>
      </c>
      <c r="H16">
        <v>5149471</v>
      </c>
      <c r="I16">
        <v>2.52</v>
      </c>
      <c r="J16">
        <v>98.39</v>
      </c>
      <c r="K16">
        <v>1.33</v>
      </c>
      <c r="L16">
        <v>72.040000000000006</v>
      </c>
      <c r="M16">
        <v>39</v>
      </c>
    </row>
    <row r="17" spans="1:13" x14ac:dyDescent="0.25">
      <c r="A17" t="s">
        <v>117</v>
      </c>
      <c r="B17">
        <v>65798000</v>
      </c>
      <c r="C17">
        <v>2988333</v>
      </c>
      <c r="D17">
        <v>38082</v>
      </c>
      <c r="E17">
        <v>2941578</v>
      </c>
      <c r="F17">
        <v>50873103</v>
      </c>
      <c r="G17">
        <v>42497761</v>
      </c>
      <c r="H17">
        <v>22858384</v>
      </c>
      <c r="I17">
        <v>4.54</v>
      </c>
      <c r="J17">
        <v>98.44</v>
      </c>
      <c r="K17">
        <v>1.27</v>
      </c>
      <c r="L17">
        <v>64.59</v>
      </c>
      <c r="M17">
        <v>34.74</v>
      </c>
    </row>
    <row r="18" spans="1:13" x14ac:dyDescent="0.25">
      <c r="A18" t="s">
        <v>118</v>
      </c>
      <c r="B18">
        <v>35125000</v>
      </c>
      <c r="C18">
        <v>4968657</v>
      </c>
      <c r="D18">
        <v>31681</v>
      </c>
      <c r="E18">
        <v>4857181</v>
      </c>
      <c r="F18">
        <v>37886378</v>
      </c>
      <c r="G18">
        <v>25306499</v>
      </c>
      <c r="H18">
        <v>13658343</v>
      </c>
      <c r="I18">
        <v>14.15</v>
      </c>
      <c r="J18">
        <v>97.76</v>
      </c>
      <c r="K18">
        <v>0.64</v>
      </c>
      <c r="L18">
        <v>72.05</v>
      </c>
      <c r="M18">
        <v>38.880000000000003</v>
      </c>
    </row>
    <row r="19" spans="1:13" x14ac:dyDescent="0.25">
      <c r="A19" t="s">
        <v>119</v>
      </c>
      <c r="B19">
        <v>293000</v>
      </c>
      <c r="C19">
        <v>20962</v>
      </c>
      <c r="D19">
        <v>208</v>
      </c>
      <c r="E19">
        <v>20687</v>
      </c>
      <c r="F19">
        <v>555568</v>
      </c>
      <c r="G19">
        <v>208798</v>
      </c>
      <c r="H19">
        <v>152280</v>
      </c>
      <c r="I19">
        <v>7.15</v>
      </c>
      <c r="J19">
        <v>98.69</v>
      </c>
      <c r="K19">
        <v>0.99</v>
      </c>
      <c r="L19">
        <v>71.260000000000005</v>
      </c>
      <c r="M19">
        <v>51.97</v>
      </c>
    </row>
    <row r="20" spans="1:13" x14ac:dyDescent="0.25">
      <c r="A20" t="s">
        <v>120</v>
      </c>
      <c r="B20">
        <v>68000</v>
      </c>
      <c r="C20">
        <v>10365</v>
      </c>
      <c r="D20">
        <v>51</v>
      </c>
      <c r="E20">
        <v>10270</v>
      </c>
      <c r="F20">
        <v>263541</v>
      </c>
      <c r="G20">
        <v>55129</v>
      </c>
      <c r="H20">
        <v>45951</v>
      </c>
      <c r="I20">
        <v>15.24</v>
      </c>
      <c r="J20">
        <v>99.08</v>
      </c>
      <c r="K20">
        <v>0.49</v>
      </c>
      <c r="L20">
        <v>81.069999999999993</v>
      </c>
      <c r="M20">
        <v>67.569999999999993</v>
      </c>
    </row>
    <row r="21" spans="1:13" x14ac:dyDescent="0.25">
      <c r="A21" t="s">
        <v>121</v>
      </c>
      <c r="B21">
        <v>122153000</v>
      </c>
      <c r="C21">
        <v>6611078</v>
      </c>
      <c r="D21">
        <v>140216</v>
      </c>
      <c r="E21">
        <v>6450585</v>
      </c>
      <c r="F21">
        <v>62667211</v>
      </c>
      <c r="G21">
        <v>67198794</v>
      </c>
      <c r="H21">
        <v>30975692</v>
      </c>
      <c r="I21">
        <v>5.41</v>
      </c>
      <c r="J21">
        <v>97.57</v>
      </c>
      <c r="K21">
        <v>2.12</v>
      </c>
      <c r="L21">
        <v>55.01</v>
      </c>
      <c r="M21">
        <v>25.36</v>
      </c>
    </row>
    <row r="22" spans="1:13" x14ac:dyDescent="0.25">
      <c r="A22" t="s">
        <v>122</v>
      </c>
      <c r="B22">
        <v>3224000</v>
      </c>
      <c r="C22">
        <v>83627</v>
      </c>
      <c r="D22">
        <v>1450</v>
      </c>
      <c r="E22">
        <v>81746</v>
      </c>
      <c r="F22">
        <v>1151665</v>
      </c>
      <c r="G22">
        <v>1103275</v>
      </c>
      <c r="H22">
        <v>641819</v>
      </c>
      <c r="I22">
        <v>2.59</v>
      </c>
      <c r="J22">
        <v>97.75</v>
      </c>
      <c r="K22">
        <v>1.73</v>
      </c>
      <c r="L22">
        <v>34.22</v>
      </c>
      <c r="M22">
        <v>19.91</v>
      </c>
    </row>
    <row r="23" spans="1:13" x14ac:dyDescent="0.25">
      <c r="A23" t="s">
        <v>123</v>
      </c>
      <c r="B23">
        <v>3103000</v>
      </c>
      <c r="C23">
        <v>123731</v>
      </c>
      <c r="D23">
        <v>1921</v>
      </c>
      <c r="E23">
        <v>121102</v>
      </c>
      <c r="F23">
        <v>1367673</v>
      </c>
      <c r="G23">
        <v>1249436</v>
      </c>
      <c r="H23">
        <v>719413</v>
      </c>
      <c r="I23">
        <v>3.99</v>
      </c>
      <c r="J23">
        <v>97.88</v>
      </c>
      <c r="K23">
        <v>1.55</v>
      </c>
      <c r="L23">
        <v>40.270000000000003</v>
      </c>
      <c r="M23">
        <v>23.18</v>
      </c>
    </row>
    <row r="24" spans="1:13" x14ac:dyDescent="0.25">
      <c r="A24" t="s">
        <v>124</v>
      </c>
      <c r="B24">
        <v>82232000</v>
      </c>
      <c r="C24">
        <v>792854</v>
      </c>
      <c r="D24">
        <v>10524</v>
      </c>
      <c r="E24">
        <v>782215</v>
      </c>
      <c r="F24">
        <v>20294225</v>
      </c>
      <c r="G24">
        <v>49911938</v>
      </c>
      <c r="H24">
        <v>20838045</v>
      </c>
      <c r="I24">
        <v>0.96</v>
      </c>
      <c r="J24">
        <v>98.66</v>
      </c>
      <c r="K24">
        <v>1.33</v>
      </c>
      <c r="L24">
        <v>60.7</v>
      </c>
      <c r="M24">
        <v>25.34</v>
      </c>
    </row>
    <row r="25" spans="1:13" x14ac:dyDescent="0.25">
      <c r="A25" t="s">
        <v>125</v>
      </c>
      <c r="B25">
        <v>1192000</v>
      </c>
      <c r="C25">
        <v>121359</v>
      </c>
      <c r="D25">
        <v>432</v>
      </c>
      <c r="E25">
        <v>114612</v>
      </c>
      <c r="F25">
        <v>1298444</v>
      </c>
      <c r="G25">
        <v>711597</v>
      </c>
      <c r="H25">
        <v>512029</v>
      </c>
      <c r="I25">
        <v>10.18</v>
      </c>
      <c r="J25">
        <v>94.44</v>
      </c>
      <c r="K25">
        <v>0.36</v>
      </c>
      <c r="L25">
        <v>59.7</v>
      </c>
      <c r="M25">
        <v>42.96</v>
      </c>
    </row>
    <row r="26" spans="1:13" x14ac:dyDescent="0.25">
      <c r="A26" t="s">
        <v>126</v>
      </c>
      <c r="B26">
        <v>2150000</v>
      </c>
      <c r="C26">
        <v>31842</v>
      </c>
      <c r="D26">
        <v>685</v>
      </c>
      <c r="E26">
        <v>29904</v>
      </c>
      <c r="F26">
        <v>395416</v>
      </c>
      <c r="G26">
        <v>709553</v>
      </c>
      <c r="H26">
        <v>490663</v>
      </c>
      <c r="I26">
        <v>1.48</v>
      </c>
      <c r="J26">
        <v>93.91</v>
      </c>
      <c r="K26">
        <v>2.15</v>
      </c>
      <c r="L26">
        <v>33</v>
      </c>
      <c r="M26">
        <v>22.82</v>
      </c>
    </row>
    <row r="27" spans="1:13" x14ac:dyDescent="0.25">
      <c r="A27" t="s">
        <v>127</v>
      </c>
      <c r="B27">
        <v>43671000</v>
      </c>
      <c r="C27">
        <v>1041457</v>
      </c>
      <c r="D27">
        <v>8386</v>
      </c>
      <c r="E27">
        <v>1029147</v>
      </c>
      <c r="F27">
        <v>21994343</v>
      </c>
      <c r="G27">
        <v>25736641</v>
      </c>
      <c r="H27">
        <v>11560912</v>
      </c>
      <c r="I27">
        <v>2.38</v>
      </c>
      <c r="J27">
        <v>98.82</v>
      </c>
      <c r="K27">
        <v>0.81</v>
      </c>
      <c r="L27">
        <v>58.93</v>
      </c>
      <c r="M27">
        <v>26.47</v>
      </c>
    </row>
    <row r="28" spans="1:13" x14ac:dyDescent="0.25">
      <c r="A28" t="s">
        <v>128</v>
      </c>
      <c r="B28">
        <v>29859000</v>
      </c>
      <c r="C28">
        <v>602401</v>
      </c>
      <c r="D28">
        <v>16559</v>
      </c>
      <c r="E28">
        <v>585591</v>
      </c>
      <c r="F28">
        <v>15429415</v>
      </c>
      <c r="G28">
        <v>15942714</v>
      </c>
      <c r="H28">
        <v>6238973</v>
      </c>
      <c r="I28">
        <v>2.02</v>
      </c>
      <c r="J28">
        <v>97.21</v>
      </c>
      <c r="K28">
        <v>2.75</v>
      </c>
      <c r="L28">
        <v>53.39</v>
      </c>
      <c r="M28">
        <v>20.89</v>
      </c>
    </row>
    <row r="29" spans="1:13" x14ac:dyDescent="0.25">
      <c r="A29" t="s">
        <v>129</v>
      </c>
      <c r="B29">
        <v>1504000</v>
      </c>
      <c r="C29">
        <v>128013</v>
      </c>
      <c r="D29">
        <v>1857</v>
      </c>
      <c r="E29">
        <v>125726</v>
      </c>
      <c r="F29">
        <v>1919060</v>
      </c>
      <c r="G29">
        <v>733922</v>
      </c>
      <c r="H29">
        <v>404355</v>
      </c>
      <c r="I29">
        <v>8.51</v>
      </c>
      <c r="J29">
        <v>98.21</v>
      </c>
      <c r="K29">
        <v>1.45</v>
      </c>
      <c r="L29">
        <v>48.8</v>
      </c>
      <c r="M29">
        <v>26.89</v>
      </c>
    </row>
    <row r="30" spans="1:13" x14ac:dyDescent="0.25">
      <c r="A30" t="s">
        <v>130</v>
      </c>
      <c r="B30">
        <v>77264000</v>
      </c>
      <c r="C30">
        <v>954429</v>
      </c>
      <c r="D30">
        <v>8954</v>
      </c>
      <c r="E30">
        <v>945443</v>
      </c>
      <c r="F30">
        <v>14807752</v>
      </c>
      <c r="G30">
        <v>42544909</v>
      </c>
      <c r="H30">
        <v>20097635</v>
      </c>
      <c r="I30">
        <v>1.24</v>
      </c>
      <c r="J30">
        <v>99.06</v>
      </c>
      <c r="K30">
        <v>0.94</v>
      </c>
      <c r="L30">
        <v>55.06</v>
      </c>
      <c r="M30">
        <v>26.01</v>
      </c>
    </row>
    <row r="31" spans="1:13" x14ac:dyDescent="0.25">
      <c r="A31" t="s">
        <v>131</v>
      </c>
      <c r="B31">
        <v>664000</v>
      </c>
      <c r="C31">
        <v>31979</v>
      </c>
      <c r="D31">
        <v>396</v>
      </c>
      <c r="E31">
        <v>31063</v>
      </c>
      <c r="F31">
        <v>261343</v>
      </c>
      <c r="G31">
        <v>521763</v>
      </c>
      <c r="H31">
        <v>451509</v>
      </c>
      <c r="I31">
        <v>4.82</v>
      </c>
      <c r="J31">
        <v>97.14</v>
      </c>
      <c r="K31">
        <v>1.24</v>
      </c>
      <c r="L31">
        <v>78.58</v>
      </c>
      <c r="M31">
        <v>68</v>
      </c>
    </row>
    <row r="32" spans="1:13" x14ac:dyDescent="0.25">
      <c r="A32" t="s">
        <v>132</v>
      </c>
      <c r="B32">
        <v>37220000</v>
      </c>
      <c r="C32">
        <v>671463</v>
      </c>
      <c r="D32">
        <v>3956</v>
      </c>
      <c r="E32">
        <v>663498</v>
      </c>
      <c r="F32">
        <v>27569831</v>
      </c>
      <c r="G32">
        <v>22498559</v>
      </c>
      <c r="H32">
        <v>9772398</v>
      </c>
      <c r="I32">
        <v>1.8</v>
      </c>
      <c r="J32">
        <v>98.81</v>
      </c>
      <c r="K32">
        <v>0.59</v>
      </c>
      <c r="L32">
        <v>60.45</v>
      </c>
      <c r="M32">
        <v>26.26</v>
      </c>
    </row>
    <row r="33" spans="1:13" x14ac:dyDescent="0.25">
      <c r="A33" t="s">
        <v>133</v>
      </c>
      <c r="B33">
        <v>75695000</v>
      </c>
      <c r="C33">
        <v>2702623</v>
      </c>
      <c r="D33">
        <v>36116</v>
      </c>
      <c r="E33">
        <v>2655015</v>
      </c>
      <c r="F33">
        <v>51159242</v>
      </c>
      <c r="G33">
        <v>41279432</v>
      </c>
      <c r="H33">
        <v>17619141</v>
      </c>
      <c r="I33">
        <v>3.57</v>
      </c>
      <c r="J33">
        <v>98.24</v>
      </c>
      <c r="K33">
        <v>1.34</v>
      </c>
      <c r="L33">
        <v>54.53</v>
      </c>
      <c r="M33">
        <v>23.28</v>
      </c>
    </row>
    <row r="34" spans="1:13" x14ac:dyDescent="0.25">
      <c r="A34" t="s">
        <v>134</v>
      </c>
      <c r="B34">
        <v>3992000</v>
      </c>
      <c r="C34">
        <v>84468</v>
      </c>
      <c r="D34">
        <v>813</v>
      </c>
      <c r="E34">
        <v>83466</v>
      </c>
      <c r="F34">
        <v>1983127</v>
      </c>
      <c r="G34">
        <v>2508477</v>
      </c>
      <c r="H34">
        <v>1621329</v>
      </c>
      <c r="I34">
        <v>2.12</v>
      </c>
      <c r="J34">
        <v>98.81</v>
      </c>
      <c r="K34">
        <v>0.96</v>
      </c>
      <c r="L34">
        <v>62.84</v>
      </c>
      <c r="M34">
        <v>40.61</v>
      </c>
    </row>
    <row r="35" spans="1:13" x14ac:dyDescent="0.25">
      <c r="A35" t="s">
        <v>135</v>
      </c>
      <c r="B35">
        <v>224979000</v>
      </c>
      <c r="C35">
        <v>1710158</v>
      </c>
      <c r="D35">
        <v>22900</v>
      </c>
      <c r="E35">
        <v>1687151</v>
      </c>
      <c r="F35">
        <v>83635222</v>
      </c>
      <c r="G35">
        <v>98178865</v>
      </c>
      <c r="H35">
        <v>32681895</v>
      </c>
      <c r="I35">
        <v>0.76</v>
      </c>
      <c r="J35">
        <v>98.65</v>
      </c>
      <c r="K35">
        <v>1.34</v>
      </c>
      <c r="L35">
        <v>43.64</v>
      </c>
      <c r="M35">
        <v>14.53</v>
      </c>
    </row>
    <row r="36" spans="1:13" x14ac:dyDescent="0.25">
      <c r="A36" t="s">
        <v>136</v>
      </c>
      <c r="B36">
        <v>11141000</v>
      </c>
      <c r="C36">
        <v>343896</v>
      </c>
      <c r="D36">
        <v>7400</v>
      </c>
      <c r="E36">
        <v>330195</v>
      </c>
      <c r="F36">
        <v>7781148</v>
      </c>
      <c r="G36">
        <v>7478017</v>
      </c>
      <c r="H36">
        <v>3898342</v>
      </c>
      <c r="I36">
        <v>3.09</v>
      </c>
      <c r="J36">
        <v>96.02</v>
      </c>
      <c r="K36">
        <v>2.15</v>
      </c>
      <c r="L36">
        <v>67.12</v>
      </c>
      <c r="M36">
        <v>34.99</v>
      </c>
    </row>
    <row r="37" spans="1:13" x14ac:dyDescent="0.25">
      <c r="A37" t="s">
        <v>137</v>
      </c>
      <c r="B37">
        <v>96906000</v>
      </c>
      <c r="C37">
        <v>1592908</v>
      </c>
      <c r="D37">
        <v>19141</v>
      </c>
      <c r="E37">
        <v>1565471</v>
      </c>
      <c r="F37">
        <v>19228303</v>
      </c>
      <c r="G37">
        <v>56192166</v>
      </c>
      <c r="H37">
        <v>21559747</v>
      </c>
      <c r="I37">
        <v>1.64</v>
      </c>
      <c r="J37">
        <v>98.28</v>
      </c>
      <c r="K37">
        <v>1.2</v>
      </c>
      <c r="L37">
        <v>57.99</v>
      </c>
      <c r="M37">
        <v>22.25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7</vt:i4>
      </vt:variant>
    </vt:vector>
  </HeadingPairs>
  <TitlesOfParts>
    <vt:vector size="31" baseType="lpstr">
      <vt:lpstr>DashBoard 1</vt:lpstr>
      <vt:lpstr>Dashboard 2</vt:lpstr>
      <vt:lpstr>Weekly</vt:lpstr>
      <vt:lpstr>Weekly Comparison</vt:lpstr>
      <vt:lpstr>Weekly Trend</vt:lpstr>
      <vt:lpstr>Weekly Trend (2)</vt:lpstr>
      <vt:lpstr>Death % (2)</vt:lpstr>
      <vt:lpstr>Death % Chart</vt:lpstr>
      <vt:lpstr>State Analysis</vt:lpstr>
      <vt:lpstr>% Analysis for State</vt:lpstr>
      <vt:lpstr>Delta7 Analysis</vt:lpstr>
      <vt:lpstr>Delta7 Analysis Chart</vt:lpstr>
      <vt:lpstr>state total</vt:lpstr>
      <vt:lpstr>Deceased_recovered</vt:lpstr>
      <vt:lpstr>state total pivot</vt:lpstr>
      <vt:lpstr>Map_chart</vt:lpstr>
      <vt:lpstr>Month_with_state</vt:lpstr>
      <vt:lpstr>Month_with_state_pivot</vt:lpstr>
      <vt:lpstr>month_year_data</vt:lpstr>
      <vt:lpstr>Death %</vt:lpstr>
      <vt:lpstr>Death % pivot</vt:lpstr>
      <vt:lpstr>Weekly_data</vt:lpstr>
      <vt:lpstr>Weekly_data_pivot</vt:lpstr>
      <vt:lpstr>Map View</vt:lpstr>
      <vt:lpstr>state_name</vt:lpstr>
      <vt:lpstr>state_total_confirmed</vt:lpstr>
      <vt:lpstr>state_total_deceased</vt:lpstr>
      <vt:lpstr>state_total_population</vt:lpstr>
      <vt:lpstr>state_total_recovered</vt:lpstr>
      <vt:lpstr>state_total_tested</vt:lpstr>
      <vt:lpstr>state_total_vaccinated_1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Team 3b</dc:creator>
  <cp:keywords/>
  <dc:description/>
  <cp:lastModifiedBy>deepanshu Singh</cp:lastModifiedBy>
  <cp:revision/>
  <dcterms:created xsi:type="dcterms:W3CDTF">2022-09-10T10:59:55Z</dcterms:created>
  <dcterms:modified xsi:type="dcterms:W3CDTF">2022-09-12T09:56:41Z</dcterms:modified>
  <cp:category/>
  <cp:contentStatus/>
</cp:coreProperties>
</file>