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chit.singh\Google Drive\GRE\#Semesters\ISDS 514\Project\"/>
    </mc:Choice>
  </mc:AlternateContent>
  <xr:revisionPtr revIDLastSave="0" documentId="8_{B820781B-4679-4B38-BE97-A76F1751E98A}" xr6:coauthVersionLast="31" xr6:coauthVersionMax="31" xr10:uidLastSave="{00000000-0000-0000-0000-000000000000}"/>
  <bookViews>
    <workbookView xWindow="0" yWindow="0" windowWidth="20490" windowHeight="6945" activeTab="2" xr2:uid="{00000000-000D-0000-FFFF-FFFF00000000}"/>
  </bookViews>
  <sheets>
    <sheet name="Dummy" sheetId="2" r:id="rId1"/>
    <sheet name="Index" sheetId="1" r:id="rId2"/>
    <sheet name="Time_Series" sheetId="3" r:id="rId3"/>
  </sheets>
  <calcPr calcId="179017"/>
</workbook>
</file>

<file path=xl/calcChain.xml><?xml version="1.0" encoding="utf-8"?>
<calcChain xmlns="http://schemas.openxmlformats.org/spreadsheetml/2006/main">
  <c r="E9" i="2" l="1"/>
  <c r="E13" i="2" s="1"/>
  <c r="E17" i="2" s="1"/>
  <c r="E21" i="2" s="1"/>
  <c r="E25" i="2" s="1"/>
  <c r="D9" i="2"/>
  <c r="D13" i="2" s="1"/>
  <c r="D17" i="2" s="1"/>
  <c r="D21" i="2" s="1"/>
  <c r="D25" i="2" s="1"/>
  <c r="C9" i="2"/>
  <c r="C13" i="2" s="1"/>
  <c r="C17" i="2" s="1"/>
  <c r="C21" i="2" s="1"/>
  <c r="C25" i="2" s="1"/>
  <c r="E8" i="2"/>
  <c r="E12" i="2" s="1"/>
  <c r="E16" i="2" s="1"/>
  <c r="E20" i="2" s="1"/>
  <c r="E24" i="2" s="1"/>
  <c r="D8" i="2"/>
  <c r="D12" i="2" s="1"/>
  <c r="D16" i="2" s="1"/>
  <c r="D20" i="2" s="1"/>
  <c r="D24" i="2" s="1"/>
  <c r="C8" i="2"/>
  <c r="C12" i="2" s="1"/>
  <c r="C16" i="2" s="1"/>
  <c r="C20" i="2" s="1"/>
  <c r="C24" i="2" s="1"/>
  <c r="E7" i="2"/>
  <c r="E11" i="2" s="1"/>
  <c r="E15" i="2" s="1"/>
  <c r="E19" i="2" s="1"/>
  <c r="E23" i="2" s="1"/>
  <c r="E27" i="2" s="1"/>
  <c r="D7" i="2"/>
  <c r="D11" i="2" s="1"/>
  <c r="D15" i="2" s="1"/>
  <c r="D19" i="2" s="1"/>
  <c r="D23" i="2" s="1"/>
  <c r="D27" i="2" s="1"/>
  <c r="C7" i="2"/>
  <c r="C11" i="2" s="1"/>
  <c r="C15" i="2" s="1"/>
  <c r="C19" i="2" s="1"/>
  <c r="C23" i="2" s="1"/>
  <c r="C27" i="2" s="1"/>
  <c r="E6" i="2"/>
  <c r="E10" i="2" s="1"/>
  <c r="E14" i="2" s="1"/>
  <c r="E18" i="2" s="1"/>
  <c r="E22" i="2" s="1"/>
  <c r="E26" i="2" s="1"/>
  <c r="D6" i="2"/>
  <c r="D10" i="2" s="1"/>
  <c r="D14" i="2" s="1"/>
  <c r="D18" i="2" s="1"/>
  <c r="D22" i="2" s="1"/>
  <c r="D26" i="2" s="1"/>
  <c r="C6" i="2"/>
  <c r="C10" i="2" s="1"/>
  <c r="C14" i="2" s="1"/>
  <c r="C18" i="2" s="1"/>
  <c r="C22" i="2" s="1"/>
  <c r="C26" i="2" s="1"/>
  <c r="B3" i="2"/>
  <c r="B4" i="2" s="1"/>
  <c r="G2" i="2" a="1"/>
  <c r="G2" i="2" s="1"/>
  <c r="C15" i="1"/>
  <c r="C16" i="1"/>
  <c r="C17" i="1"/>
  <c r="C18" i="1"/>
  <c r="C19" i="1"/>
  <c r="C20" i="1"/>
  <c r="C21" i="1"/>
  <c r="C22" i="1"/>
  <c r="D15" i="1"/>
  <c r="D16" i="1"/>
  <c r="D17" i="1"/>
  <c r="D18" i="1"/>
  <c r="D19" i="1"/>
  <c r="D20" i="1"/>
  <c r="D21" i="1"/>
  <c r="D22" i="1"/>
  <c r="L4" i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E8" i="1" s="1"/>
  <c r="C7" i="1"/>
  <c r="D7" i="1" s="1"/>
  <c r="E7" i="1" s="1"/>
  <c r="C6" i="1"/>
  <c r="D6" i="1" s="1"/>
  <c r="C5" i="1"/>
  <c r="D5" i="1" s="1"/>
  <c r="E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E6" i="1" l="1"/>
  <c r="B5" i="2"/>
  <c r="G4" i="2" a="1"/>
  <c r="G4" i="2" s="1"/>
  <c r="G3" i="2" a="1"/>
  <c r="G3" i="2" s="1"/>
  <c r="K8" i="1"/>
  <c r="B6" i="2" l="1"/>
  <c r="G5" i="2" a="1"/>
  <c r="G5" i="2" s="1"/>
  <c r="E27" i="1"/>
  <c r="F6" i="1" s="1"/>
  <c r="G6" i="1" s="1"/>
  <c r="K9" i="1"/>
  <c r="B7" i="2" l="1"/>
  <c r="G6" i="2" a="1"/>
  <c r="G6" i="2" s="1"/>
  <c r="F10" i="1"/>
  <c r="G10" i="1" s="1"/>
  <c r="F8" i="1"/>
  <c r="F5" i="1"/>
  <c r="F7" i="1"/>
  <c r="K10" i="1"/>
  <c r="F14" i="1" l="1"/>
  <c r="G14" i="1" s="1"/>
  <c r="B8" i="2"/>
  <c r="G7" i="2" a="1"/>
  <c r="G7" i="2" s="1"/>
  <c r="F18" i="1"/>
  <c r="F12" i="1"/>
  <c r="G8" i="1"/>
  <c r="F4" i="1"/>
  <c r="G4" i="1" s="1"/>
  <c r="G5" i="1"/>
  <c r="F9" i="1"/>
  <c r="F11" i="1"/>
  <c r="F3" i="1"/>
  <c r="G3" i="1" s="1"/>
  <c r="H3" i="1" s="1"/>
  <c r="G7" i="1"/>
  <c r="K11" i="1"/>
  <c r="B9" i="2" l="1"/>
  <c r="G8" i="2" a="1"/>
  <c r="G8" i="2" s="1"/>
  <c r="F22" i="1"/>
  <c r="G22" i="1" s="1"/>
  <c r="G18" i="1"/>
  <c r="G12" i="1"/>
  <c r="F16" i="1"/>
  <c r="M11" i="1" s="1"/>
  <c r="F13" i="1"/>
  <c r="F17" i="1" s="1"/>
  <c r="G9" i="1"/>
  <c r="F15" i="1"/>
  <c r="G11" i="1"/>
  <c r="B10" i="2" l="1"/>
  <c r="G9" i="2" a="1"/>
  <c r="G9" i="2" s="1"/>
  <c r="M8" i="1"/>
  <c r="F19" i="1"/>
  <c r="G19" i="1" s="1"/>
  <c r="G16" i="1"/>
  <c r="M9" i="1"/>
  <c r="F20" i="1"/>
  <c r="G20" i="1" s="1"/>
  <c r="G17" i="1"/>
  <c r="M10" i="1"/>
  <c r="F21" i="1"/>
  <c r="G21" i="1" s="1"/>
  <c r="G15" i="1"/>
  <c r="I3" i="1" s="1"/>
  <c r="H4" i="1" s="1"/>
  <c r="G13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B11" i="2"/>
  <c r="G10" i="2" a="1"/>
  <c r="G10" i="2" s="1"/>
  <c r="H5" i="1"/>
  <c r="H6" i="1" s="1"/>
  <c r="H7" i="1" s="1"/>
  <c r="H8" i="1" s="1"/>
  <c r="H9" i="1" s="1"/>
  <c r="H10" i="1" s="1"/>
  <c r="H11" i="1" s="1"/>
  <c r="H12" i="1" s="1"/>
  <c r="H13" i="1" s="1"/>
  <c r="H14" i="1" l="1"/>
  <c r="H15" i="1" s="1"/>
  <c r="H16" i="1" s="1"/>
  <c r="H17" i="1" s="1"/>
  <c r="H18" i="1" s="1"/>
  <c r="H19" i="1" s="1"/>
  <c r="H20" i="1" s="1"/>
  <c r="H21" i="1" s="1"/>
  <c r="H22" i="1" s="1"/>
  <c r="B12" i="2"/>
  <c r="G11" i="2" a="1"/>
  <c r="G11" i="2" s="1"/>
  <c r="L8" i="1"/>
  <c r="L9" i="1" s="1"/>
  <c r="L10" i="1" s="1"/>
  <c r="L11" i="1" s="1"/>
  <c r="B13" i="2" l="1"/>
  <c r="G12" i="2" a="1"/>
  <c r="G12" i="2" s="1"/>
  <c r="N8" i="1"/>
  <c r="N9" i="1"/>
  <c r="B14" i="2" l="1"/>
  <c r="G13" i="2" a="1"/>
  <c r="G13" i="2" s="1"/>
  <c r="N11" i="1"/>
  <c r="N10" i="1"/>
  <c r="B15" i="2" l="1"/>
  <c r="G14" i="2" a="1"/>
  <c r="G14" i="2" s="1"/>
  <c r="B16" i="2" l="1"/>
  <c r="G15" i="2" a="1"/>
  <c r="G15" i="2" s="1"/>
  <c r="B17" i="2" l="1"/>
  <c r="G16" i="2" a="1"/>
  <c r="G16" i="2" s="1"/>
  <c r="B18" i="2" l="1"/>
  <c r="G17" i="2" a="1"/>
  <c r="G17" i="2" s="1"/>
  <c r="B19" i="2" l="1"/>
  <c r="G18" i="2" a="1"/>
  <c r="G18" i="2" s="1"/>
  <c r="B20" i="2" l="1"/>
  <c r="G19" i="2" a="1"/>
  <c r="G19" i="2" s="1"/>
  <c r="B21" i="2" l="1"/>
  <c r="G20" i="2" a="1"/>
  <c r="G20" i="2" s="1"/>
  <c r="B22" i="2" l="1"/>
  <c r="G21" i="2" a="1"/>
  <c r="G21" i="2" s="1"/>
  <c r="B23" i="2" l="1"/>
  <c r="G22" i="2" a="1"/>
  <c r="G22" i="2" s="1"/>
  <c r="B24" i="2" l="1"/>
  <c r="G23" i="2" a="1"/>
  <c r="G23" i="2" s="1"/>
  <c r="B25" i="2" l="1"/>
  <c r="G24" i="2" a="1"/>
  <c r="G24" i="2" s="1"/>
  <c r="B26" i="2" l="1"/>
  <c r="G25" i="2" a="1"/>
  <c r="G25" i="2" s="1"/>
  <c r="B27" i="2" l="1"/>
  <c r="G27" i="2" s="1" a="1"/>
  <c r="G27" i="2" s="1"/>
  <c r="G26" i="2" a="1"/>
  <c r="G26" i="2" s="1"/>
</calcChain>
</file>

<file path=xl/sharedStrings.xml><?xml version="1.0" encoding="utf-8"?>
<sst xmlns="http://schemas.openxmlformats.org/spreadsheetml/2006/main" count="53" uniqueCount="48">
  <si>
    <t>Index</t>
  </si>
  <si>
    <t>t</t>
  </si>
  <si>
    <t>MA</t>
  </si>
  <si>
    <t>prel</t>
  </si>
  <si>
    <t>Ave</t>
  </si>
  <si>
    <t>Final</t>
  </si>
  <si>
    <t>Adj</t>
  </si>
  <si>
    <t>a</t>
  </si>
  <si>
    <t>b</t>
  </si>
  <si>
    <t>n</t>
  </si>
  <si>
    <t>Adjusted</t>
  </si>
  <si>
    <t>Actual</t>
  </si>
  <si>
    <t>Forecast</t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</si>
  <si>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</si>
  <si>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>F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</si>
  <si>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>T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</si>
  <si>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t>s1</t>
  </si>
  <si>
    <t>s2</t>
  </si>
  <si>
    <t>s3</t>
  </si>
  <si>
    <t>Xt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</si>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</sst>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4" xfId="0" applyFont="1" applyFill="1" applyBorder="1"/>
    <xf numFmtId="0" fontId="2" fillId="2" borderId="4" xfId="0" applyFont="1" applyFill="1" applyBorder="1"/>
    <xf numFmtId="0" fontId="1" fillId="0" borderId="0" xfId="0" applyFont="1" applyBorder="1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1" fillId="0" borderId="0" xfId="0" applyFont="1" applyFill="1" applyAlignment="1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4" fillId="0" borderId="0" xfId="0" applyFont="1"/>
    <xf numFmtId="0" fontId="1" fillId="0" borderId="0" xfId="0" applyFont="1" applyFill="1" applyAlignment="1">
      <alignment horizontal="center"/>
    </xf>
    <xf numFmtId="0" fontId="1" fillId="2" borderId="5" xfId="0" applyFont="1" applyFill="1" applyBorder="1"/>
    <xf numFmtId="0" fontId="5" fillId="2" borderId="0" xfId="0" applyFont="1" applyFill="1"/>
    <xf numFmtId="0" fontId="6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 applyFill="1" applyBorder="1"/>
    <xf numFmtId="0" fontId="4" fillId="0" borderId="14" xfId="0" applyFont="1" applyBorder="1" applyAlignment="1">
      <alignment horizontal="center"/>
    </xf>
    <xf numFmtId="0" fontId="4" fillId="0" borderId="5" xfId="0" applyFont="1" applyBorder="1"/>
    <xf numFmtId="0" fontId="4" fillId="2" borderId="5" xfId="0" applyFont="1" applyFill="1" applyBorder="1"/>
    <xf numFmtId="0" fontId="4" fillId="0" borderId="4" xfId="0" applyFont="1" applyBorder="1"/>
    <xf numFmtId="0" fontId="4" fillId="2" borderId="4" xfId="0" applyFont="1" applyFill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8" fillId="0" borderId="15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Continuous"/>
    </xf>
    <xf numFmtId="0" fontId="9" fillId="0" borderId="4" xfId="0" applyFont="1" applyBorder="1"/>
    <xf numFmtId="0" fontId="2" fillId="0" borderId="0" xfId="0" applyFo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Time_Series!$A$1:$A$16</c:f>
              <c:numCache>
                <c:formatCode>General</c:formatCode>
                <c:ptCount val="16"/>
                <c:pt idx="0">
                  <c:v>856.84916666666606</c:v>
                </c:pt>
                <c:pt idx="1">
                  <c:v>1210.8591666666662</c:v>
                </c:pt>
                <c:pt idx="2">
                  <c:v>1387.799166666666</c:v>
                </c:pt>
                <c:pt idx="3">
                  <c:v>1293.4858333333327</c:v>
                </c:pt>
                <c:pt idx="4">
                  <c:v>1124.8666666666659</c:v>
                </c:pt>
                <c:pt idx="5">
                  <c:v>1478.8766666666663</c:v>
                </c:pt>
                <c:pt idx="6">
                  <c:v>1655.8166666666662</c:v>
                </c:pt>
                <c:pt idx="7">
                  <c:v>1561.5033333333329</c:v>
                </c:pt>
                <c:pt idx="8">
                  <c:v>1392.8841666666663</c:v>
                </c:pt>
                <c:pt idx="9">
                  <c:v>1746.8941666666663</c:v>
                </c:pt>
                <c:pt idx="10">
                  <c:v>1923.8341666666663</c:v>
                </c:pt>
                <c:pt idx="11">
                  <c:v>1829.520833333333</c:v>
                </c:pt>
                <c:pt idx="12">
                  <c:v>1660.9016666666662</c:v>
                </c:pt>
                <c:pt idx="13">
                  <c:v>2014.9116666666664</c:v>
                </c:pt>
                <c:pt idx="14">
                  <c:v>2191.851666666666</c:v>
                </c:pt>
                <c:pt idx="15">
                  <c:v>2097.538333333333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B-49C3-B196-F3B730CBCA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7255840"/>
        <c:axId val="687258792"/>
      </c:lineChart>
      <c:catAx>
        <c:axId val="68725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8792"/>
        <c:crosses val="autoZero"/>
        <c:auto val="1"/>
        <c:lblAlgn val="ctr"/>
        <c:lblOffset val="100"/>
        <c:noMultiLvlLbl val="0"/>
      </c:catAx>
      <c:valAx>
        <c:axId val="68725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8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47626</xdr:rowOff>
    </xdr:from>
    <xdr:to>
      <xdr:col>17</xdr:col>
      <xdr:colOff>523875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84273-09E0-4CCA-BE21-042A71023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G2" sqref="G2:G17"/>
    </sheetView>
  </sheetViews>
  <sheetFormatPr defaultRowHeight="12.75" x14ac:dyDescent="0.2"/>
  <cols>
    <col min="1" max="16384" width="9.140625" style="12"/>
  </cols>
  <sheetData>
    <row r="1" spans="1:16" ht="15.75" thickBot="1" x14ac:dyDescent="0.3">
      <c r="A1" s="24"/>
      <c r="B1" s="24" t="s">
        <v>1</v>
      </c>
      <c r="C1" s="24" t="s">
        <v>16</v>
      </c>
      <c r="D1" s="24" t="s">
        <v>17</v>
      </c>
      <c r="E1" s="24" t="s">
        <v>18</v>
      </c>
      <c r="F1" s="24" t="s">
        <v>19</v>
      </c>
      <c r="G1" s="24" t="s">
        <v>12</v>
      </c>
      <c r="H1" t="s">
        <v>20</v>
      </c>
      <c r="I1"/>
      <c r="J1"/>
      <c r="K1"/>
      <c r="L1"/>
      <c r="M1"/>
      <c r="N1"/>
      <c r="O1"/>
      <c r="P1"/>
    </row>
    <row r="2" spans="1:16" ht="15.75" thickBot="1" x14ac:dyDescent="0.3">
      <c r="A2" s="25">
        <v>1</v>
      </c>
      <c r="B2" s="25">
        <v>1</v>
      </c>
      <c r="C2" s="25">
        <v>1</v>
      </c>
      <c r="D2" s="25">
        <v>0</v>
      </c>
      <c r="E2" s="25">
        <v>0</v>
      </c>
      <c r="F2" s="26">
        <v>873.16</v>
      </c>
      <c r="G2" s="25">
        <f t="array" ref="G2">MMULT(A2:E2,$I$17:$I$21)</f>
        <v>856.84916666666606</v>
      </c>
      <c r="H2"/>
      <c r="I2"/>
      <c r="J2"/>
      <c r="K2"/>
      <c r="L2"/>
      <c r="M2"/>
      <c r="N2"/>
      <c r="O2"/>
      <c r="P2"/>
    </row>
    <row r="3" spans="1:16" ht="15" x14ac:dyDescent="0.25">
      <c r="A3" s="27">
        <v>1</v>
      </c>
      <c r="B3" s="27">
        <f>B2+1</f>
        <v>2</v>
      </c>
      <c r="C3" s="27">
        <v>0</v>
      </c>
      <c r="D3" s="27">
        <v>1</v>
      </c>
      <c r="E3" s="27">
        <v>0</v>
      </c>
      <c r="F3" s="28">
        <v>1228.75</v>
      </c>
      <c r="G3" s="27">
        <f t="array" ref="G3">MMULT(A3:E3,$I$17:$I$21)</f>
        <v>1210.8591666666662</v>
      </c>
      <c r="H3" s="32" t="s">
        <v>21</v>
      </c>
      <c r="I3" s="32"/>
      <c r="J3"/>
      <c r="K3"/>
      <c r="L3"/>
      <c r="M3"/>
      <c r="N3"/>
      <c r="O3"/>
      <c r="P3"/>
    </row>
    <row r="4" spans="1:16" ht="15" x14ac:dyDescent="0.25">
      <c r="A4" s="27">
        <v>1</v>
      </c>
      <c r="B4" s="27">
        <f t="shared" ref="B4:B27" si="0">B3+1</f>
        <v>3</v>
      </c>
      <c r="C4" s="27">
        <v>0</v>
      </c>
      <c r="D4" s="27">
        <v>0</v>
      </c>
      <c r="E4" s="27">
        <v>1</v>
      </c>
      <c r="F4" s="28">
        <v>1468.01</v>
      </c>
      <c r="G4" s="27">
        <f t="array" ref="G4">MMULT(A4:E4,$I$17:$I$21)</f>
        <v>1387.799166666666</v>
      </c>
      <c r="H4" s="29" t="s">
        <v>22</v>
      </c>
      <c r="I4" s="29">
        <v>0.72732785702652569</v>
      </c>
      <c r="J4"/>
      <c r="K4"/>
      <c r="L4"/>
      <c r="M4"/>
      <c r="N4"/>
      <c r="O4"/>
      <c r="P4"/>
    </row>
    <row r="5" spans="1:16" ht="15" x14ac:dyDescent="0.25">
      <c r="A5" s="27">
        <v>1</v>
      </c>
      <c r="B5" s="27">
        <f t="shared" si="0"/>
        <v>4</v>
      </c>
      <c r="C5" s="27">
        <v>0</v>
      </c>
      <c r="D5" s="27">
        <v>0</v>
      </c>
      <c r="E5" s="27">
        <v>0</v>
      </c>
      <c r="F5" s="28">
        <v>1718.61</v>
      </c>
      <c r="G5" s="27">
        <f t="array" ref="G5">MMULT(A5:E5,$I$17:$I$21)</f>
        <v>1293.4858333333327</v>
      </c>
      <c r="H5" s="29" t="s">
        <v>23</v>
      </c>
      <c r="I5" s="29">
        <v>0.52900581160679816</v>
      </c>
      <c r="J5"/>
      <c r="K5"/>
      <c r="L5"/>
      <c r="M5"/>
      <c r="N5"/>
      <c r="O5"/>
      <c r="P5"/>
    </row>
    <row r="6" spans="1:16" ht="15" x14ac:dyDescent="0.25">
      <c r="A6" s="27">
        <v>1</v>
      </c>
      <c r="B6" s="27">
        <f t="shared" si="0"/>
        <v>5</v>
      </c>
      <c r="C6" s="27">
        <f>C2</f>
        <v>1</v>
      </c>
      <c r="D6" s="27">
        <f t="shared" ref="D6:E6" si="1">D2</f>
        <v>0</v>
      </c>
      <c r="E6" s="27">
        <f t="shared" si="1"/>
        <v>0</v>
      </c>
      <c r="F6" s="28">
        <v>1247.1199999999999</v>
      </c>
      <c r="G6" s="27">
        <f t="array" ref="G6">MMULT(A6:E6,$I$17:$I$21)</f>
        <v>1124.8666666666659</v>
      </c>
      <c r="H6" s="29" t="s">
        <v>24</v>
      </c>
      <c r="I6" s="29">
        <v>0.25986627538211138</v>
      </c>
      <c r="J6"/>
      <c r="K6"/>
      <c r="L6"/>
      <c r="M6"/>
      <c r="N6"/>
      <c r="O6"/>
      <c r="P6"/>
    </row>
    <row r="7" spans="1:16" ht="15" x14ac:dyDescent="0.25">
      <c r="A7" s="27">
        <v>1</v>
      </c>
      <c r="B7" s="27">
        <f t="shared" si="0"/>
        <v>6</v>
      </c>
      <c r="C7" s="27">
        <f t="shared" ref="C7:E22" si="2">C3</f>
        <v>0</v>
      </c>
      <c r="D7" s="27">
        <f t="shared" si="2"/>
        <v>1</v>
      </c>
      <c r="E7" s="27">
        <f t="shared" si="2"/>
        <v>0</v>
      </c>
      <c r="F7" s="28">
        <v>1170.73</v>
      </c>
      <c r="G7" s="27">
        <f t="array" ref="G7">MMULT(A7:E7,$I$17:$I$21)</f>
        <v>1478.8766666666663</v>
      </c>
      <c r="H7" s="29" t="s">
        <v>25</v>
      </c>
      <c r="I7" s="29">
        <v>366.89642481937341</v>
      </c>
      <c r="J7"/>
      <c r="K7"/>
      <c r="L7"/>
      <c r="M7"/>
      <c r="N7"/>
      <c r="O7"/>
      <c r="P7"/>
    </row>
    <row r="8" spans="1:16" ht="15.75" thickBot="1" x14ac:dyDescent="0.3">
      <c r="A8" s="27">
        <v>1</v>
      </c>
      <c r="B8" s="27">
        <f t="shared" si="0"/>
        <v>7</v>
      </c>
      <c r="C8" s="27">
        <f t="shared" si="2"/>
        <v>0</v>
      </c>
      <c r="D8" s="27">
        <f t="shared" si="2"/>
        <v>0</v>
      </c>
      <c r="E8" s="27">
        <f t="shared" si="2"/>
        <v>1</v>
      </c>
      <c r="F8" s="28">
        <v>1198.82</v>
      </c>
      <c r="G8" s="27">
        <f t="array" ref="G8">MMULT(A8:E8,$I$17:$I$21)</f>
        <v>1655.8166666666662</v>
      </c>
      <c r="H8" s="30" t="s">
        <v>26</v>
      </c>
      <c r="I8" s="30">
        <v>12</v>
      </c>
      <c r="J8"/>
      <c r="K8"/>
      <c r="L8"/>
      <c r="M8"/>
      <c r="N8"/>
      <c r="O8"/>
      <c r="P8"/>
    </row>
    <row r="9" spans="1:16" ht="15" x14ac:dyDescent="0.25">
      <c r="A9" s="27">
        <v>1</v>
      </c>
      <c r="B9" s="27">
        <f t="shared" si="0"/>
        <v>8</v>
      </c>
      <c r="C9" s="27">
        <f t="shared" si="2"/>
        <v>0</v>
      </c>
      <c r="D9" s="27">
        <f t="shared" si="2"/>
        <v>0</v>
      </c>
      <c r="E9" s="27">
        <f t="shared" si="2"/>
        <v>0</v>
      </c>
      <c r="F9" s="28">
        <v>1125.32</v>
      </c>
      <c r="G9" s="27">
        <f t="array" ref="G9">MMULT(A9:E9,$I$17:$I$21)</f>
        <v>1561.5033333333329</v>
      </c>
      <c r="H9"/>
      <c r="I9"/>
      <c r="J9"/>
      <c r="K9"/>
      <c r="L9"/>
      <c r="M9"/>
      <c r="N9"/>
      <c r="O9"/>
      <c r="P9"/>
    </row>
    <row r="10" spans="1:16" ht="15.75" thickBot="1" x14ac:dyDescent="0.3">
      <c r="A10" s="27">
        <v>1</v>
      </c>
      <c r="B10" s="27">
        <f t="shared" si="0"/>
        <v>9</v>
      </c>
      <c r="C10" s="27">
        <f t="shared" si="2"/>
        <v>1</v>
      </c>
      <c r="D10" s="27">
        <f t="shared" si="2"/>
        <v>0</v>
      </c>
      <c r="E10" s="27">
        <f t="shared" si="2"/>
        <v>0</v>
      </c>
      <c r="F10" s="28">
        <v>1254.32</v>
      </c>
      <c r="G10" s="27">
        <f t="array" ref="G10">MMULT(A10:E10,$I$17:$I$21)</f>
        <v>1392.8841666666663</v>
      </c>
      <c r="H10" t="s">
        <v>27</v>
      </c>
      <c r="I10"/>
      <c r="J10"/>
      <c r="K10"/>
      <c r="L10"/>
      <c r="M10"/>
      <c r="N10"/>
      <c r="O10"/>
      <c r="P10"/>
    </row>
    <row r="11" spans="1:16" ht="15" x14ac:dyDescent="0.25">
      <c r="A11" s="27">
        <v>1</v>
      </c>
      <c r="B11" s="27">
        <f t="shared" si="0"/>
        <v>10</v>
      </c>
      <c r="C11" s="27">
        <f t="shared" si="2"/>
        <v>0</v>
      </c>
      <c r="D11" s="27">
        <f t="shared" si="2"/>
        <v>1</v>
      </c>
      <c r="E11" s="27">
        <f t="shared" si="2"/>
        <v>0</v>
      </c>
      <c r="F11" s="28">
        <v>2037.15</v>
      </c>
      <c r="G11" s="27">
        <f t="array" ref="G11">MMULT(A11:E11,$I$17:$I$21)</f>
        <v>1746.8941666666663</v>
      </c>
      <c r="H11" s="31"/>
      <c r="I11" s="31" t="s">
        <v>28</v>
      </c>
      <c r="J11" s="31" t="s">
        <v>29</v>
      </c>
      <c r="K11" s="31" t="s">
        <v>30</v>
      </c>
      <c r="L11" s="31" t="s">
        <v>31</v>
      </c>
      <c r="M11" s="31" t="s">
        <v>32</v>
      </c>
      <c r="N11"/>
      <c r="O11"/>
      <c r="P11"/>
    </row>
    <row r="12" spans="1:16" ht="15" x14ac:dyDescent="0.25">
      <c r="A12" s="27">
        <v>1</v>
      </c>
      <c r="B12" s="27">
        <f t="shared" si="0"/>
        <v>11</v>
      </c>
      <c r="C12" s="27">
        <f t="shared" si="2"/>
        <v>0</v>
      </c>
      <c r="D12" s="27">
        <f t="shared" si="2"/>
        <v>0</v>
      </c>
      <c r="E12" s="27">
        <f t="shared" si="2"/>
        <v>1</v>
      </c>
      <c r="F12" s="28">
        <v>2300.62</v>
      </c>
      <c r="G12" s="27">
        <f t="array" ref="G12">MMULT(A12:E12,$I$17:$I$21)</f>
        <v>1923.8341666666663</v>
      </c>
      <c r="H12" s="29" t="s">
        <v>33</v>
      </c>
      <c r="I12" s="29">
        <v>4</v>
      </c>
      <c r="J12" s="29">
        <v>1058351.4142749999</v>
      </c>
      <c r="K12" s="29">
        <v>264587.85356874997</v>
      </c>
      <c r="L12" s="29">
        <v>1.965544784045278</v>
      </c>
      <c r="M12" s="29">
        <v>0.20447061029040525</v>
      </c>
      <c r="N12"/>
      <c r="O12"/>
      <c r="P12"/>
    </row>
    <row r="13" spans="1:16" ht="15" x14ac:dyDescent="0.25">
      <c r="A13" s="27">
        <v>1</v>
      </c>
      <c r="B13" s="27">
        <f t="shared" si="0"/>
        <v>12</v>
      </c>
      <c r="C13" s="27">
        <f t="shared" si="2"/>
        <v>0</v>
      </c>
      <c r="D13" s="27">
        <f t="shared" si="2"/>
        <v>0</v>
      </c>
      <c r="E13" s="27">
        <f t="shared" si="2"/>
        <v>0</v>
      </c>
      <c r="F13" s="28">
        <v>1840.58</v>
      </c>
      <c r="G13" s="27">
        <f t="array" ref="G13">MMULT(A13:E13,$I$17:$I$21)</f>
        <v>1829.520833333333</v>
      </c>
      <c r="H13" s="29" t="s">
        <v>34</v>
      </c>
      <c r="I13" s="29">
        <v>7</v>
      </c>
      <c r="J13" s="29">
        <v>942290.90581666678</v>
      </c>
      <c r="K13" s="29">
        <v>134612.98654523812</v>
      </c>
      <c r="L13" s="29"/>
      <c r="M13" s="29"/>
      <c r="N13"/>
      <c r="O13"/>
      <c r="P13"/>
    </row>
    <row r="14" spans="1:16" ht="15.75" thickBot="1" x14ac:dyDescent="0.3">
      <c r="A14" s="27">
        <v>1</v>
      </c>
      <c r="B14" s="27">
        <f t="shared" si="0"/>
        <v>13</v>
      </c>
      <c r="C14" s="27">
        <f t="shared" si="2"/>
        <v>1</v>
      </c>
      <c r="D14" s="27">
        <f t="shared" si="2"/>
        <v>0</v>
      </c>
      <c r="E14" s="27">
        <f t="shared" si="2"/>
        <v>0</v>
      </c>
      <c r="F14" s="28"/>
      <c r="G14" s="33">
        <f t="array" ref="G14">MMULT(A14:E14,$I$17:$I$21)</f>
        <v>1660.9016666666662</v>
      </c>
      <c r="H14" s="30" t="s">
        <v>35</v>
      </c>
      <c r="I14" s="30">
        <v>11</v>
      </c>
      <c r="J14" s="30">
        <v>2000642.3200916667</v>
      </c>
      <c r="K14" s="30"/>
      <c r="L14" s="30"/>
      <c r="M14" s="30"/>
      <c r="N14"/>
      <c r="O14"/>
      <c r="P14"/>
    </row>
    <row r="15" spans="1:16" ht="15.75" thickBot="1" x14ac:dyDescent="0.3">
      <c r="A15" s="27">
        <v>1</v>
      </c>
      <c r="B15" s="27">
        <f t="shared" si="0"/>
        <v>14</v>
      </c>
      <c r="C15" s="27">
        <f t="shared" si="2"/>
        <v>0</v>
      </c>
      <c r="D15" s="27">
        <f t="shared" si="2"/>
        <v>1</v>
      </c>
      <c r="E15" s="27">
        <f t="shared" si="2"/>
        <v>0</v>
      </c>
      <c r="F15" s="28"/>
      <c r="G15" s="33">
        <f t="array" ref="G15">MMULT(A15:E15,$I$17:$I$21)</f>
        <v>2014.9116666666664</v>
      </c>
      <c r="H15"/>
      <c r="I15"/>
      <c r="J15"/>
      <c r="K15"/>
      <c r="L15"/>
      <c r="M15"/>
      <c r="N15"/>
      <c r="O15"/>
      <c r="P15"/>
    </row>
    <row r="16" spans="1:16" ht="15" x14ac:dyDescent="0.25">
      <c r="A16" s="27">
        <v>1</v>
      </c>
      <c r="B16" s="27">
        <f t="shared" si="0"/>
        <v>15</v>
      </c>
      <c r="C16" s="27">
        <f t="shared" si="2"/>
        <v>0</v>
      </c>
      <c r="D16" s="27">
        <f t="shared" si="2"/>
        <v>0</v>
      </c>
      <c r="E16" s="27">
        <f t="shared" si="2"/>
        <v>1</v>
      </c>
      <c r="F16" s="28"/>
      <c r="G16" s="33">
        <f t="array" ref="G16">MMULT(A16:E16,$I$17:$I$21)</f>
        <v>2191.851666666666</v>
      </c>
      <c r="H16" s="31"/>
      <c r="I16" s="31" t="s">
        <v>36</v>
      </c>
      <c r="J16" s="31" t="s">
        <v>25</v>
      </c>
      <c r="K16" s="31" t="s">
        <v>37</v>
      </c>
      <c r="L16" s="31" t="s">
        <v>38</v>
      </c>
      <c r="M16" s="31" t="s">
        <v>39</v>
      </c>
      <c r="N16" s="31" t="s">
        <v>40</v>
      </c>
      <c r="O16" s="31" t="s">
        <v>41</v>
      </c>
      <c r="P16" s="31" t="s">
        <v>42</v>
      </c>
    </row>
    <row r="17" spans="1:16" ht="15" x14ac:dyDescent="0.25">
      <c r="A17" s="27">
        <v>1</v>
      </c>
      <c r="B17" s="27">
        <f t="shared" si="0"/>
        <v>16</v>
      </c>
      <c r="C17" s="27">
        <f t="shared" si="2"/>
        <v>0</v>
      </c>
      <c r="D17" s="27">
        <f t="shared" si="2"/>
        <v>0</v>
      </c>
      <c r="E17" s="27">
        <f t="shared" si="2"/>
        <v>0</v>
      </c>
      <c r="F17" s="28"/>
      <c r="G17" s="33">
        <f t="array" ref="G17">MMULT(A17:E17,$I$17:$I$21)</f>
        <v>2097.538333333333</v>
      </c>
      <c r="H17" s="29" t="s">
        <v>43</v>
      </c>
      <c r="I17" s="29">
        <v>1025.4683333333328</v>
      </c>
      <c r="J17" s="29">
        <v>334.9290802359485</v>
      </c>
      <c r="K17" s="29">
        <v>3.0617476768840675</v>
      </c>
      <c r="L17" s="29">
        <v>1.8278429728603669E-2</v>
      </c>
      <c r="M17" s="29">
        <v>233.48690764374328</v>
      </c>
      <c r="N17" s="29">
        <v>1817.4497590229223</v>
      </c>
      <c r="O17" s="29">
        <v>233.48690764374328</v>
      </c>
      <c r="P17" s="29">
        <v>1817.4497590229223</v>
      </c>
    </row>
    <row r="18" spans="1:16" ht="15" x14ac:dyDescent="0.25">
      <c r="A18" s="27">
        <v>1</v>
      </c>
      <c r="B18" s="27">
        <f t="shared" si="0"/>
        <v>17</v>
      </c>
      <c r="C18" s="27">
        <f t="shared" si="2"/>
        <v>1</v>
      </c>
      <c r="D18" s="27">
        <f t="shared" si="2"/>
        <v>0</v>
      </c>
      <c r="E18" s="27">
        <f t="shared" si="2"/>
        <v>0</v>
      </c>
      <c r="F18" s="28"/>
      <c r="G18" s="27">
        <f t="array" ref="G18">MMULT(A18:E18,$I$17:$I$21)</f>
        <v>1928.9191666666661</v>
      </c>
      <c r="H18" s="29" t="s">
        <v>44</v>
      </c>
      <c r="I18" s="29">
        <v>67.00437500000001</v>
      </c>
      <c r="J18" s="29">
        <v>32.429368747859904</v>
      </c>
      <c r="K18" s="29">
        <v>2.0661634064160377</v>
      </c>
      <c r="L18" s="29">
        <v>7.7655334765707337E-2</v>
      </c>
      <c r="M18" s="29">
        <v>-9.6788968050346682</v>
      </c>
      <c r="N18" s="29">
        <v>143.68764680503469</v>
      </c>
      <c r="O18" s="29">
        <v>-9.6788968050346682</v>
      </c>
      <c r="P18" s="29">
        <v>143.68764680503469</v>
      </c>
    </row>
    <row r="19" spans="1:16" ht="15" x14ac:dyDescent="0.25">
      <c r="A19" s="27">
        <v>1</v>
      </c>
      <c r="B19" s="27">
        <f t="shared" si="0"/>
        <v>18</v>
      </c>
      <c r="C19" s="27">
        <f t="shared" si="2"/>
        <v>0</v>
      </c>
      <c r="D19" s="27">
        <f t="shared" si="2"/>
        <v>1</v>
      </c>
      <c r="E19" s="27">
        <f t="shared" si="2"/>
        <v>0</v>
      </c>
      <c r="F19" s="28"/>
      <c r="G19" s="27">
        <f t="array" ref="G19">MMULT(A19:E19,$I$17:$I$21)</f>
        <v>2282.9291666666663</v>
      </c>
      <c r="H19" s="29" t="s">
        <v>45</v>
      </c>
      <c r="I19" s="29">
        <v>-235.62354166666671</v>
      </c>
      <c r="J19" s="29">
        <v>314.97137432887575</v>
      </c>
      <c r="K19" s="29">
        <v>-0.74807922519537151</v>
      </c>
      <c r="L19" s="29">
        <v>0.47878638270530927</v>
      </c>
      <c r="M19" s="29">
        <v>-980.41249196223544</v>
      </c>
      <c r="N19" s="29">
        <v>509.16540862890201</v>
      </c>
      <c r="O19" s="29">
        <v>-980.41249196223544</v>
      </c>
      <c r="P19" s="29">
        <v>509.16540862890201</v>
      </c>
    </row>
    <row r="20" spans="1:16" ht="15" x14ac:dyDescent="0.25">
      <c r="A20" s="27">
        <v>1</v>
      </c>
      <c r="B20" s="27">
        <f t="shared" si="0"/>
        <v>19</v>
      </c>
      <c r="C20" s="27">
        <f t="shared" si="2"/>
        <v>0</v>
      </c>
      <c r="D20" s="27">
        <f t="shared" si="2"/>
        <v>0</v>
      </c>
      <c r="E20" s="27">
        <f t="shared" si="2"/>
        <v>1</v>
      </c>
      <c r="F20" s="28"/>
      <c r="G20" s="27">
        <f t="array" ref="G20">MMULT(A20:E20,$I$17:$I$21)</f>
        <v>2459.8691666666659</v>
      </c>
      <c r="H20" s="29" t="s">
        <v>46</v>
      </c>
      <c r="I20" s="29">
        <v>51.382083333333469</v>
      </c>
      <c r="J20" s="29">
        <v>306.51043515628862</v>
      </c>
      <c r="K20" s="29">
        <v>0.16763567382994293</v>
      </c>
      <c r="L20" s="29">
        <v>0.87161017007251029</v>
      </c>
      <c r="M20" s="29">
        <v>-673.39992500348444</v>
      </c>
      <c r="N20" s="29">
        <v>776.16409167015127</v>
      </c>
      <c r="O20" s="29">
        <v>-673.39992500348444</v>
      </c>
      <c r="P20" s="29">
        <v>776.16409167015127</v>
      </c>
    </row>
    <row r="21" spans="1:16" ht="15.75" thickBot="1" x14ac:dyDescent="0.3">
      <c r="A21" s="27">
        <v>1</v>
      </c>
      <c r="B21" s="27">
        <f t="shared" si="0"/>
        <v>20</v>
      </c>
      <c r="C21" s="27">
        <f t="shared" si="2"/>
        <v>0</v>
      </c>
      <c r="D21" s="27">
        <f t="shared" si="2"/>
        <v>0</v>
      </c>
      <c r="E21" s="27">
        <f t="shared" si="2"/>
        <v>0</v>
      </c>
      <c r="F21" s="28"/>
      <c r="G21" s="27">
        <f t="array" ref="G21">MMULT(A21:E21,$I$17:$I$21)</f>
        <v>2365.5558333333329</v>
      </c>
      <c r="H21" s="30" t="s">
        <v>47</v>
      </c>
      <c r="I21" s="30">
        <v>161.31770833333323</v>
      </c>
      <c r="J21" s="30">
        <v>301.31985495075401</v>
      </c>
      <c r="K21" s="30">
        <v>0.5353703238696238</v>
      </c>
      <c r="L21" s="30">
        <v>0.60897362439326042</v>
      </c>
      <c r="M21" s="30">
        <v>-551.19052816963995</v>
      </c>
      <c r="N21" s="30">
        <v>873.82594483630646</v>
      </c>
      <c r="O21" s="30">
        <v>-551.19052816963995</v>
      </c>
      <c r="P21" s="30">
        <v>873.82594483630646</v>
      </c>
    </row>
    <row r="22" spans="1:16" ht="15" x14ac:dyDescent="0.25">
      <c r="A22" s="27">
        <v>1</v>
      </c>
      <c r="B22" s="27">
        <f t="shared" si="0"/>
        <v>21</v>
      </c>
      <c r="C22" s="27">
        <f t="shared" si="2"/>
        <v>1</v>
      </c>
      <c r="D22" s="27">
        <f t="shared" si="2"/>
        <v>0</v>
      </c>
      <c r="E22" s="27">
        <f t="shared" si="2"/>
        <v>0</v>
      </c>
      <c r="F22" s="28"/>
      <c r="G22" s="27">
        <f t="array" ref="G22">MMULT(A22:E22,$I$17:$I$21)</f>
        <v>2196.9366666666665</v>
      </c>
      <c r="H22"/>
      <c r="I22"/>
      <c r="J22"/>
      <c r="K22"/>
      <c r="L22"/>
      <c r="M22"/>
      <c r="N22"/>
      <c r="O22"/>
      <c r="P22"/>
    </row>
    <row r="23" spans="1:16" ht="15" x14ac:dyDescent="0.25">
      <c r="A23" s="27">
        <v>1</v>
      </c>
      <c r="B23" s="27">
        <f t="shared" si="0"/>
        <v>22</v>
      </c>
      <c r="C23" s="27">
        <f t="shared" ref="C23:E27" si="3">C19</f>
        <v>0</v>
      </c>
      <c r="D23" s="27">
        <f t="shared" si="3"/>
        <v>1</v>
      </c>
      <c r="E23" s="27">
        <f t="shared" si="3"/>
        <v>0</v>
      </c>
      <c r="F23" s="28"/>
      <c r="G23" s="27">
        <f t="array" ref="G23">MMULT(A23:E23,$I$17:$I$21)</f>
        <v>2550.9466666666663</v>
      </c>
      <c r="H23"/>
      <c r="I23"/>
      <c r="J23"/>
      <c r="K23"/>
      <c r="L23"/>
      <c r="M23"/>
      <c r="N23"/>
      <c r="O23"/>
      <c r="P23"/>
    </row>
    <row r="24" spans="1:16" ht="15" x14ac:dyDescent="0.25">
      <c r="A24" s="27">
        <v>1</v>
      </c>
      <c r="B24" s="27">
        <f t="shared" si="0"/>
        <v>23</v>
      </c>
      <c r="C24" s="27">
        <f t="shared" si="3"/>
        <v>0</v>
      </c>
      <c r="D24" s="27">
        <f t="shared" si="3"/>
        <v>0</v>
      </c>
      <c r="E24" s="27">
        <f t="shared" si="3"/>
        <v>1</v>
      </c>
      <c r="F24" s="28"/>
      <c r="G24" s="27">
        <f t="array" ref="G24">MMULT(A24:E24,$I$17:$I$21)</f>
        <v>2727.8866666666663</v>
      </c>
      <c r="H24"/>
      <c r="I24"/>
      <c r="J24"/>
      <c r="K24"/>
      <c r="L24"/>
      <c r="M24"/>
      <c r="N24"/>
      <c r="O24"/>
      <c r="P24"/>
    </row>
    <row r="25" spans="1:16" x14ac:dyDescent="0.2">
      <c r="A25" s="27">
        <v>1</v>
      </c>
      <c r="B25" s="27">
        <f t="shared" si="0"/>
        <v>24</v>
      </c>
      <c r="C25" s="27">
        <f t="shared" si="3"/>
        <v>0</v>
      </c>
      <c r="D25" s="27">
        <f t="shared" si="3"/>
        <v>0</v>
      </c>
      <c r="E25" s="27">
        <f t="shared" si="3"/>
        <v>0</v>
      </c>
      <c r="F25" s="28"/>
      <c r="G25" s="27">
        <f t="array" ref="G25">MMULT(A25:E25,$I$17:$I$21)</f>
        <v>2633.5733333333328</v>
      </c>
    </row>
    <row r="26" spans="1:16" x14ac:dyDescent="0.2">
      <c r="A26" s="27">
        <v>1</v>
      </c>
      <c r="B26" s="27">
        <f t="shared" si="0"/>
        <v>25</v>
      </c>
      <c r="C26" s="27">
        <f t="shared" si="3"/>
        <v>1</v>
      </c>
      <c r="D26" s="27">
        <f t="shared" si="3"/>
        <v>0</v>
      </c>
      <c r="E26" s="27">
        <f t="shared" si="3"/>
        <v>0</v>
      </c>
      <c r="F26" s="28"/>
      <c r="G26" s="27">
        <f t="array" ref="G26">MMULT(A26:E26,$I$17:$I$21)</f>
        <v>2464.9541666666664</v>
      </c>
    </row>
    <row r="27" spans="1:16" x14ac:dyDescent="0.2">
      <c r="A27" s="27">
        <v>1</v>
      </c>
      <c r="B27" s="27">
        <f t="shared" si="0"/>
        <v>26</v>
      </c>
      <c r="C27" s="27">
        <f t="shared" si="3"/>
        <v>0</v>
      </c>
      <c r="D27" s="27">
        <f t="shared" si="3"/>
        <v>1</v>
      </c>
      <c r="E27" s="27">
        <f t="shared" si="3"/>
        <v>0</v>
      </c>
      <c r="F27" s="28"/>
      <c r="G27" s="27">
        <f t="array" ref="G27">MMULT(A27:E27,$I$17:$I$21)</f>
        <v>2818.9641666666662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zoomScaleNormal="100" workbookViewId="0">
      <selection activeCell="N8" sqref="N8:N11"/>
    </sheetView>
  </sheetViews>
  <sheetFormatPr defaultRowHeight="15" x14ac:dyDescent="0.25"/>
  <cols>
    <col min="1" max="16384" width="9.140625" style="1"/>
  </cols>
  <sheetData>
    <row r="1" spans="1:15" ht="15.75" thickBot="1" x14ac:dyDescent="0.3">
      <c r="D1" s="35" t="s">
        <v>0</v>
      </c>
      <c r="E1" s="36"/>
      <c r="F1" s="37"/>
    </row>
    <row r="2" spans="1:15" s="2" customFormat="1" ht="18.75" thickBot="1" x14ac:dyDescent="0.4">
      <c r="A2" s="16" t="s">
        <v>1</v>
      </c>
      <c r="B2" s="17" t="s">
        <v>13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14</v>
      </c>
      <c r="I2" s="20" t="s">
        <v>15</v>
      </c>
      <c r="J2" s="6"/>
      <c r="K2" s="7" t="s">
        <v>7</v>
      </c>
      <c r="L2" s="8">
        <v>0.1</v>
      </c>
      <c r="M2" s="6"/>
      <c r="N2" s="6"/>
    </row>
    <row r="3" spans="1:15" x14ac:dyDescent="0.25">
      <c r="A3" s="3">
        <v>1</v>
      </c>
      <c r="B3" s="12">
        <v>873.16</v>
      </c>
      <c r="C3" s="14"/>
      <c r="D3" s="14"/>
      <c r="E3" s="14"/>
      <c r="F3" s="14">
        <f>F7</f>
        <v>0.86513659234450868</v>
      </c>
      <c r="G3" s="14">
        <f>B3/F3</f>
        <v>1009.2741513033774</v>
      </c>
      <c r="H3" s="9">
        <f>G3</f>
        <v>1009.2741513033774</v>
      </c>
      <c r="I3" s="9">
        <f>(VLOOKUP(L4,$A$3:$G$16,7)-G3)/(L4-1)</f>
        <v>68.025376796415429</v>
      </c>
      <c r="K3" s="7" t="s">
        <v>8</v>
      </c>
      <c r="L3" s="10">
        <v>0.5</v>
      </c>
    </row>
    <row r="4" spans="1:15" x14ac:dyDescent="0.25">
      <c r="A4" s="3">
        <f>A3+1</f>
        <v>2</v>
      </c>
      <c r="B4" s="12">
        <v>1228.75</v>
      </c>
      <c r="C4" s="3"/>
      <c r="D4" s="3"/>
      <c r="E4" s="3"/>
      <c r="F4" s="3">
        <f>F8</f>
        <v>1.0433735539851907</v>
      </c>
      <c r="G4" s="3">
        <f t="shared" ref="G4:G16" si="0">B4/F4</f>
        <v>1177.6702555923134</v>
      </c>
      <c r="H4" s="9">
        <f>$L$2*G4+(1-$L$2)*(H3+I3)</f>
        <v>1087.3366008490448</v>
      </c>
      <c r="I4" s="9">
        <f>$L$3*(G4-G3)+(1-$L$3)*I3</f>
        <v>118.21074054267574</v>
      </c>
      <c r="K4" s="22" t="s">
        <v>9</v>
      </c>
      <c r="L4" s="9">
        <f>COUNTIF(B3:B22,"&gt;0")</f>
        <v>12</v>
      </c>
    </row>
    <row r="5" spans="1:15" ht="15.75" thickBot="1" x14ac:dyDescent="0.3">
      <c r="A5" s="3">
        <f t="shared" ref="A5:A22" si="1">A4+1</f>
        <v>3</v>
      </c>
      <c r="B5" s="12">
        <v>1468.01</v>
      </c>
      <c r="C5" s="3">
        <f>IF(B7&gt;0,(B4+B5+B6+(B3+B7)/2)/4,"")</f>
        <v>1368.8775000000001</v>
      </c>
      <c r="D5" s="3">
        <f>IF(B7&gt;0,B5/C5,"")</f>
        <v>1.072418824913113</v>
      </c>
      <c r="E5" s="3">
        <f>AVERAGE(D5,D9,D13,D17,D21)</f>
        <v>1.0414447994158176</v>
      </c>
      <c r="F5" s="4">
        <f>E5/$E$27</f>
        <v>1.0442499184023395</v>
      </c>
      <c r="G5" s="3">
        <f t="shared" si="0"/>
        <v>1405.8033178934757</v>
      </c>
      <c r="H5" s="9">
        <f t="shared" ref="H5:H16" si="2">$L$2*G5+(1-$L$2)*(H4+I4)</f>
        <v>1225.572939041896</v>
      </c>
      <c r="I5" s="9">
        <f t="shared" ref="I5:I16" si="3">$L$3*(G5-G4)+(1-$L$3)*I4</f>
        <v>173.17190142191899</v>
      </c>
      <c r="K5" s="13"/>
      <c r="L5" s="10"/>
    </row>
    <row r="6" spans="1:15" ht="15.75" thickBot="1" x14ac:dyDescent="0.3">
      <c r="A6" s="3">
        <f t="shared" si="1"/>
        <v>4</v>
      </c>
      <c r="B6" s="12">
        <v>1718.61</v>
      </c>
      <c r="C6" s="3">
        <f t="shared" ref="C6:C22" si="4">IF(B8&gt;0,(B5+B6+B7+(B4+B8)/2)/4,"")</f>
        <v>1408.37</v>
      </c>
      <c r="D6" s="3">
        <f t="shared" ref="D6:D22" si="5">IF(B8&gt;0,B6/C6,"")</f>
        <v>1.220283022217173</v>
      </c>
      <c r="E6" s="3">
        <f t="shared" ref="E6:E8" si="6">AVERAGE(D6,D10,D14,D18,D22)</f>
        <v>1.0444267843410657</v>
      </c>
      <c r="F6" s="4">
        <f t="shared" ref="F6:F8" si="7">E6/$E$27</f>
        <v>1.0472399352679613</v>
      </c>
      <c r="G6" s="3">
        <f t="shared" si="0"/>
        <v>1641.0852395160546</v>
      </c>
      <c r="H6" s="9">
        <f t="shared" si="2"/>
        <v>1422.9788803690392</v>
      </c>
      <c r="I6" s="9">
        <f t="shared" si="3"/>
        <v>204.22691152224894</v>
      </c>
      <c r="K6" s="38" t="s">
        <v>12</v>
      </c>
      <c r="L6" s="39"/>
      <c r="M6" s="39"/>
      <c r="N6" s="40"/>
    </row>
    <row r="7" spans="1:15" ht="15.75" thickBot="1" x14ac:dyDescent="0.3">
      <c r="A7" s="3">
        <f t="shared" si="1"/>
        <v>5</v>
      </c>
      <c r="B7" s="12">
        <v>1247.1199999999999</v>
      </c>
      <c r="C7" s="3">
        <f t="shared" si="4"/>
        <v>1367.4687499999998</v>
      </c>
      <c r="D7" s="3">
        <f t="shared" si="5"/>
        <v>0.91199159030142374</v>
      </c>
      <c r="E7" s="3">
        <f t="shared" si="6"/>
        <v>0.86281261698348266</v>
      </c>
      <c r="F7" s="4">
        <f t="shared" si="7"/>
        <v>0.86513659234450868</v>
      </c>
      <c r="G7" s="3">
        <f t="shared" si="0"/>
        <v>1441.5295931713179</v>
      </c>
      <c r="H7" s="9">
        <f t="shared" si="2"/>
        <v>1608.638172019291</v>
      </c>
      <c r="I7" s="9">
        <f t="shared" si="3"/>
        <v>2.3356325887561127</v>
      </c>
      <c r="K7" s="21" t="s">
        <v>1</v>
      </c>
      <c r="L7" s="21" t="s">
        <v>10</v>
      </c>
      <c r="M7" s="21" t="s">
        <v>0</v>
      </c>
      <c r="N7" s="21" t="s">
        <v>11</v>
      </c>
    </row>
    <row r="8" spans="1:15" x14ac:dyDescent="0.25">
      <c r="A8" s="3">
        <f t="shared" si="1"/>
        <v>6</v>
      </c>
      <c r="B8" s="12">
        <v>1170.73</v>
      </c>
      <c r="C8" s="3">
        <f t="shared" si="4"/>
        <v>1259.6587500000001</v>
      </c>
      <c r="D8" s="3">
        <f t="shared" si="5"/>
        <v>0.92940250682972669</v>
      </c>
      <c r="E8" s="3">
        <f t="shared" si="6"/>
        <v>1.0405707891348026</v>
      </c>
      <c r="F8" s="4">
        <f t="shared" si="7"/>
        <v>1.0433735539851907</v>
      </c>
      <c r="G8" s="3">
        <f t="shared" si="0"/>
        <v>1122.0621756497164</v>
      </c>
      <c r="H8" s="9">
        <f t="shared" si="2"/>
        <v>1562.0826417122141</v>
      </c>
      <c r="I8" s="9">
        <f t="shared" si="3"/>
        <v>-158.56589246642267</v>
      </c>
      <c r="K8" s="11">
        <f>L4+1</f>
        <v>13</v>
      </c>
      <c r="L8" s="15">
        <f>VLOOKUP(L4,$A$3:$H$22,8)+VLOOKUP(L4,$A$3:$I$22,9)</f>
        <v>1995.8216486111096</v>
      </c>
      <c r="M8" s="9">
        <f>VLOOKUP(K8-4,$A$3:$F$22,6)</f>
        <v>0.86513659234450868</v>
      </c>
      <c r="N8" s="11">
        <f>L8*M8</f>
        <v>1726.6583400068148</v>
      </c>
      <c r="O8" s="34"/>
    </row>
    <row r="9" spans="1:15" x14ac:dyDescent="0.25">
      <c r="A9" s="3">
        <f t="shared" si="1"/>
        <v>7</v>
      </c>
      <c r="B9" s="12">
        <v>1198.82</v>
      </c>
      <c r="C9" s="3">
        <f t="shared" si="4"/>
        <v>1186.3975</v>
      </c>
      <c r="D9" s="3">
        <f t="shared" si="5"/>
        <v>1.0104707739185221</v>
      </c>
      <c r="E9" s="3"/>
      <c r="F9" s="3">
        <f>F5</f>
        <v>1.0442499184023395</v>
      </c>
      <c r="G9" s="3">
        <f t="shared" si="0"/>
        <v>1148.0201998331459</v>
      </c>
      <c r="H9" s="9">
        <f t="shared" si="2"/>
        <v>1377.9670943045269</v>
      </c>
      <c r="I9" s="9">
        <f t="shared" si="3"/>
        <v>-66.303934141496626</v>
      </c>
      <c r="K9" s="11">
        <f>K8+1</f>
        <v>14</v>
      </c>
      <c r="L9" s="15">
        <f>L8+VLOOKUP($L$4,$A$3:$I$22,9)</f>
        <v>1917.6139977217754</v>
      </c>
      <c r="M9" s="9">
        <f t="shared" ref="M9:M11" si="8">VLOOKUP(K9-4,$A$3:$F$22,6)</f>
        <v>1.0433735539851907</v>
      </c>
      <c r="N9" s="11">
        <f t="shared" ref="N9:N11" si="9">L9*M9</f>
        <v>2000.7877319747181</v>
      </c>
      <c r="O9" s="34"/>
    </row>
    <row r="10" spans="1:15" x14ac:dyDescent="0.25">
      <c r="A10" s="3">
        <f t="shared" si="1"/>
        <v>8</v>
      </c>
      <c r="B10" s="12">
        <v>1125.32</v>
      </c>
      <c r="C10" s="3">
        <f t="shared" si="4"/>
        <v>1295.5999999999999</v>
      </c>
      <c r="D10" s="3">
        <f t="shared" si="5"/>
        <v>0.86857054646495835</v>
      </c>
      <c r="E10" s="3"/>
      <c r="F10" s="3">
        <f t="shared" ref="F10:F22" si="10">F6</f>
        <v>1.0472399352679613</v>
      </c>
      <c r="G10" s="3">
        <f t="shared" si="0"/>
        <v>1074.5579519100941</v>
      </c>
      <c r="H10" s="9">
        <f t="shared" si="2"/>
        <v>1287.9526393377366</v>
      </c>
      <c r="I10" s="9">
        <f t="shared" si="3"/>
        <v>-69.883091032274208</v>
      </c>
      <c r="K10" s="11">
        <f>K9+1</f>
        <v>15</v>
      </c>
      <c r="L10" s="15">
        <f t="shared" ref="L10:L11" si="11">L9+VLOOKUP($L$4,$A$3:$I$22,9)</f>
        <v>1839.4063468324412</v>
      </c>
      <c r="M10" s="9">
        <f t="shared" si="8"/>
        <v>1.0442499184023395</v>
      </c>
      <c r="N10" s="11">
        <f t="shared" si="9"/>
        <v>1920.799927588522</v>
      </c>
      <c r="O10" s="34"/>
    </row>
    <row r="11" spans="1:15" x14ac:dyDescent="0.25">
      <c r="A11" s="3">
        <f t="shared" si="1"/>
        <v>9</v>
      </c>
      <c r="B11" s="12">
        <v>1254.32</v>
      </c>
      <c r="C11" s="3">
        <f t="shared" si="4"/>
        <v>1541.6275000000001</v>
      </c>
      <c r="D11" s="3">
        <f t="shared" si="5"/>
        <v>0.81363364366554169</v>
      </c>
      <c r="E11" s="3"/>
      <c r="F11" s="3">
        <f t="shared" si="10"/>
        <v>0.86513659234450868</v>
      </c>
      <c r="G11" s="3">
        <f t="shared" si="0"/>
        <v>1449.8519784035598</v>
      </c>
      <c r="H11" s="9">
        <f t="shared" si="2"/>
        <v>1241.2477913152723</v>
      </c>
      <c r="I11" s="9">
        <f t="shared" si="3"/>
        <v>152.70546773059576</v>
      </c>
      <c r="K11" s="11">
        <f>K10+1</f>
        <v>16</v>
      </c>
      <c r="L11" s="15">
        <f t="shared" si="11"/>
        <v>1761.1986959431069</v>
      </c>
      <c r="M11" s="9">
        <f t="shared" si="8"/>
        <v>1.0472399352679613</v>
      </c>
      <c r="N11" s="11">
        <f t="shared" si="9"/>
        <v>1844.3976083334771</v>
      </c>
      <c r="O11" s="34"/>
    </row>
    <row r="12" spans="1:15" x14ac:dyDescent="0.25">
      <c r="A12" s="3">
        <f t="shared" si="1"/>
        <v>10</v>
      </c>
      <c r="B12" s="12">
        <v>2037.15</v>
      </c>
      <c r="C12" s="3">
        <f t="shared" si="4"/>
        <v>1768.76</v>
      </c>
      <c r="D12" s="3">
        <f t="shared" si="5"/>
        <v>1.1517390714398787</v>
      </c>
      <c r="E12" s="3"/>
      <c r="F12" s="3">
        <f t="shared" si="10"/>
        <v>1.0433735539851907</v>
      </c>
      <c r="G12" s="3">
        <f t="shared" si="0"/>
        <v>1952.4646683050917</v>
      </c>
      <c r="H12" s="9">
        <f t="shared" si="2"/>
        <v>1449.8043999717904</v>
      </c>
      <c r="I12" s="9">
        <f t="shared" si="3"/>
        <v>327.65907881606381</v>
      </c>
    </row>
    <row r="13" spans="1:15" x14ac:dyDescent="0.25">
      <c r="A13" s="3">
        <f t="shared" si="1"/>
        <v>11</v>
      </c>
      <c r="B13" s="12">
        <v>2300.62</v>
      </c>
      <c r="C13" s="3" t="str">
        <f t="shared" si="4"/>
        <v/>
      </c>
      <c r="D13" s="3" t="str">
        <f t="shared" si="5"/>
        <v/>
      </c>
      <c r="E13" s="3"/>
      <c r="F13" s="3">
        <f t="shared" si="10"/>
        <v>1.0442499184023395</v>
      </c>
      <c r="G13" s="3">
        <f t="shared" si="0"/>
        <v>2203.1316061962029</v>
      </c>
      <c r="H13" s="9">
        <f t="shared" si="2"/>
        <v>1820.0302915286891</v>
      </c>
      <c r="I13" s="9">
        <f t="shared" si="3"/>
        <v>289.16300835358754</v>
      </c>
    </row>
    <row r="14" spans="1:15" x14ac:dyDescent="0.25">
      <c r="A14" s="3">
        <f t="shared" si="1"/>
        <v>12</v>
      </c>
      <c r="B14" s="12">
        <v>1840.58</v>
      </c>
      <c r="C14" s="3" t="str">
        <f t="shared" si="4"/>
        <v/>
      </c>
      <c r="D14" s="3" t="str">
        <f t="shared" si="5"/>
        <v/>
      </c>
      <c r="E14" s="3"/>
      <c r="F14" s="3">
        <f t="shared" si="10"/>
        <v>1.0472399352679613</v>
      </c>
      <c r="G14" s="3">
        <f t="shared" si="0"/>
        <v>1757.5532960639471</v>
      </c>
      <c r="H14" s="9">
        <f t="shared" si="2"/>
        <v>2074.0292995004438</v>
      </c>
      <c r="I14" s="9">
        <f t="shared" si="3"/>
        <v>-78.207650889334161</v>
      </c>
    </row>
    <row r="15" spans="1:15" x14ac:dyDescent="0.25">
      <c r="A15" s="3">
        <f t="shared" si="1"/>
        <v>13</v>
      </c>
      <c r="B15" s="12"/>
      <c r="C15" s="3" t="str">
        <f t="shared" si="4"/>
        <v/>
      </c>
      <c r="D15" s="3" t="str">
        <f t="shared" si="5"/>
        <v/>
      </c>
      <c r="E15" s="3"/>
      <c r="F15" s="3">
        <f t="shared" si="10"/>
        <v>0.86513659234450868</v>
      </c>
      <c r="G15" s="3">
        <f t="shared" si="0"/>
        <v>0</v>
      </c>
      <c r="H15" s="9">
        <f t="shared" si="2"/>
        <v>1796.2394837499987</v>
      </c>
      <c r="I15" s="9">
        <f t="shared" si="3"/>
        <v>-917.88047347664065</v>
      </c>
    </row>
    <row r="16" spans="1:15" x14ac:dyDescent="0.25">
      <c r="A16" s="3">
        <f t="shared" si="1"/>
        <v>14</v>
      </c>
      <c r="B16" s="12"/>
      <c r="C16" s="3" t="str">
        <f t="shared" si="4"/>
        <v/>
      </c>
      <c r="D16" s="3" t="str">
        <f t="shared" si="5"/>
        <v/>
      </c>
      <c r="E16" s="3"/>
      <c r="F16" s="3">
        <f t="shared" si="10"/>
        <v>1.0433735539851907</v>
      </c>
      <c r="G16" s="3">
        <f t="shared" si="0"/>
        <v>0</v>
      </c>
      <c r="H16" s="9">
        <f t="shared" si="2"/>
        <v>790.52310924602227</v>
      </c>
      <c r="I16" s="9">
        <f t="shared" si="3"/>
        <v>-458.94023673832032</v>
      </c>
    </row>
    <row r="17" spans="1:9" x14ac:dyDescent="0.25">
      <c r="A17" s="3">
        <f t="shared" si="1"/>
        <v>15</v>
      </c>
      <c r="B17" s="12"/>
      <c r="C17" s="3" t="str">
        <f t="shared" si="4"/>
        <v/>
      </c>
      <c r="D17" s="3" t="str">
        <f t="shared" si="5"/>
        <v/>
      </c>
      <c r="E17" s="3"/>
      <c r="F17" s="3">
        <f t="shared" si="10"/>
        <v>1.0442499184023395</v>
      </c>
      <c r="G17" s="3">
        <f t="shared" ref="G17:G22" si="12">B17/F17</f>
        <v>0</v>
      </c>
      <c r="H17" s="9">
        <f t="shared" ref="H17:H22" si="13">$L$2*G17+(1-$L$2)*(H16+I16)</f>
        <v>298.42458525693178</v>
      </c>
      <c r="I17" s="9">
        <f t="shared" ref="I17:I22" si="14">$L$3*(G17-G16)+(1-$L$3)*I16</f>
        <v>-229.47011836916016</v>
      </c>
    </row>
    <row r="18" spans="1:9" x14ac:dyDescent="0.25">
      <c r="A18" s="3">
        <f t="shared" si="1"/>
        <v>16</v>
      </c>
      <c r="B18" s="12"/>
      <c r="C18" s="3" t="str">
        <f t="shared" si="4"/>
        <v/>
      </c>
      <c r="D18" s="3" t="str">
        <f t="shared" si="5"/>
        <v/>
      </c>
      <c r="E18" s="3"/>
      <c r="F18" s="3">
        <f t="shared" si="10"/>
        <v>1.0472399352679613</v>
      </c>
      <c r="G18" s="3">
        <f t="shared" si="12"/>
        <v>0</v>
      </c>
      <c r="H18" s="9">
        <f t="shared" si="13"/>
        <v>62.059020198994453</v>
      </c>
      <c r="I18" s="9">
        <f t="shared" si="14"/>
        <v>-114.73505918458008</v>
      </c>
    </row>
    <row r="19" spans="1:9" x14ac:dyDescent="0.25">
      <c r="A19" s="3">
        <f t="shared" si="1"/>
        <v>17</v>
      </c>
      <c r="B19" s="12"/>
      <c r="C19" s="3" t="str">
        <f t="shared" si="4"/>
        <v/>
      </c>
      <c r="D19" s="3" t="str">
        <f t="shared" si="5"/>
        <v/>
      </c>
      <c r="E19" s="3"/>
      <c r="F19" s="3">
        <f t="shared" si="10"/>
        <v>0.86513659234450868</v>
      </c>
      <c r="G19" s="3">
        <f t="shared" si="12"/>
        <v>0</v>
      </c>
      <c r="H19" s="9">
        <f t="shared" si="13"/>
        <v>-47.408435087027065</v>
      </c>
      <c r="I19" s="9">
        <f t="shared" si="14"/>
        <v>-57.36752959229004</v>
      </c>
    </row>
    <row r="20" spans="1:9" x14ac:dyDescent="0.25">
      <c r="A20" s="3">
        <f t="shared" si="1"/>
        <v>18</v>
      </c>
      <c r="B20" s="12"/>
      <c r="C20" s="3" t="str">
        <f t="shared" si="4"/>
        <v/>
      </c>
      <c r="D20" s="3" t="str">
        <f t="shared" si="5"/>
        <v/>
      </c>
      <c r="E20" s="3"/>
      <c r="F20" s="3">
        <f t="shared" si="10"/>
        <v>1.0433735539851907</v>
      </c>
      <c r="G20" s="3">
        <f t="shared" si="12"/>
        <v>0</v>
      </c>
      <c r="H20" s="9">
        <f t="shared" si="13"/>
        <v>-94.298368211385394</v>
      </c>
      <c r="I20" s="9">
        <f t="shared" si="14"/>
        <v>-28.68376479614502</v>
      </c>
    </row>
    <row r="21" spans="1:9" x14ac:dyDescent="0.25">
      <c r="A21" s="3">
        <f t="shared" si="1"/>
        <v>19</v>
      </c>
      <c r="B21" s="12"/>
      <c r="C21" s="3" t="str">
        <f t="shared" si="4"/>
        <v/>
      </c>
      <c r="D21" s="3" t="str">
        <f t="shared" si="5"/>
        <v/>
      </c>
      <c r="E21" s="3"/>
      <c r="F21" s="3">
        <f t="shared" si="10"/>
        <v>1.0442499184023395</v>
      </c>
      <c r="G21" s="3">
        <f t="shared" si="12"/>
        <v>0</v>
      </c>
      <c r="H21" s="9">
        <f t="shared" si="13"/>
        <v>-110.68391970677739</v>
      </c>
      <c r="I21" s="9">
        <f t="shared" si="14"/>
        <v>-14.34188239807251</v>
      </c>
    </row>
    <row r="22" spans="1:9" x14ac:dyDescent="0.25">
      <c r="A22" s="3">
        <f t="shared" si="1"/>
        <v>20</v>
      </c>
      <c r="B22" s="12"/>
      <c r="C22" s="3" t="str">
        <f t="shared" si="4"/>
        <v/>
      </c>
      <c r="D22" s="3" t="str">
        <f t="shared" si="5"/>
        <v/>
      </c>
      <c r="E22" s="3"/>
      <c r="F22" s="3">
        <f t="shared" si="10"/>
        <v>1.0472399352679613</v>
      </c>
      <c r="G22" s="3">
        <f t="shared" si="12"/>
        <v>0</v>
      </c>
      <c r="H22" s="9">
        <f t="shared" si="13"/>
        <v>-112.52322189436491</v>
      </c>
      <c r="I22" s="9">
        <f t="shared" si="14"/>
        <v>-7.170941199036255</v>
      </c>
    </row>
    <row r="23" spans="1:9" x14ac:dyDescent="0.25">
      <c r="A23" s="5"/>
      <c r="B23" s="12"/>
      <c r="C23" s="23"/>
      <c r="D23" s="23"/>
      <c r="E23" s="23"/>
      <c r="F23" s="23"/>
      <c r="G23" s="23"/>
      <c r="H23" s="10"/>
      <c r="I23" s="10"/>
    </row>
    <row r="24" spans="1:9" x14ac:dyDescent="0.25">
      <c r="A24" s="5"/>
      <c r="B24" s="12"/>
      <c r="C24" s="23"/>
      <c r="D24" s="23"/>
      <c r="E24" s="23"/>
      <c r="F24" s="23"/>
      <c r="G24" s="23"/>
      <c r="H24" s="10"/>
      <c r="I24" s="10"/>
    </row>
    <row r="25" spans="1:9" x14ac:dyDescent="0.25">
      <c r="A25" s="5"/>
      <c r="B25" s="12"/>
      <c r="C25" s="23"/>
      <c r="D25" s="23"/>
      <c r="E25" s="23"/>
      <c r="F25" s="23"/>
      <c r="G25" s="23"/>
      <c r="H25" s="10"/>
      <c r="I25" s="10"/>
    </row>
    <row r="26" spans="1:9" x14ac:dyDescent="0.25">
      <c r="A26" s="5"/>
      <c r="B26" s="5"/>
      <c r="C26" s="5"/>
      <c r="D26" s="5"/>
      <c r="E26" s="5"/>
      <c r="F26" s="5"/>
      <c r="G26" s="5"/>
    </row>
    <row r="27" spans="1:9" x14ac:dyDescent="0.25">
      <c r="E27" s="9">
        <f>AVERAGE(E5:E8)</f>
        <v>0.99731374746879209</v>
      </c>
    </row>
  </sheetData>
  <mergeCells count="2">
    <mergeCell ref="D1:F1"/>
    <mergeCell ref="K6:N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tabSelected="1" workbookViewId="0">
      <selection activeCell="C18" sqref="C18"/>
    </sheetView>
  </sheetViews>
  <sheetFormatPr defaultRowHeight="15" x14ac:dyDescent="0.25"/>
  <sheetData>
    <row r="1" spans="1:1" x14ac:dyDescent="0.25">
      <c r="A1">
        <v>856.84916666666606</v>
      </c>
    </row>
    <row r="2" spans="1:1" x14ac:dyDescent="0.25">
      <c r="A2">
        <v>1210.8591666666662</v>
      </c>
    </row>
    <row r="3" spans="1:1" x14ac:dyDescent="0.25">
      <c r="A3">
        <v>1387.799166666666</v>
      </c>
    </row>
    <row r="4" spans="1:1" x14ac:dyDescent="0.25">
      <c r="A4">
        <v>1293.4858333333327</v>
      </c>
    </row>
    <row r="5" spans="1:1" x14ac:dyDescent="0.25">
      <c r="A5">
        <v>1124.8666666666659</v>
      </c>
    </row>
    <row r="6" spans="1:1" x14ac:dyDescent="0.25">
      <c r="A6">
        <v>1478.8766666666663</v>
      </c>
    </row>
    <row r="7" spans="1:1" x14ac:dyDescent="0.25">
      <c r="A7">
        <v>1655.8166666666662</v>
      </c>
    </row>
    <row r="8" spans="1:1" x14ac:dyDescent="0.25">
      <c r="A8">
        <v>1561.5033333333329</v>
      </c>
    </row>
    <row r="9" spans="1:1" x14ac:dyDescent="0.25">
      <c r="A9">
        <v>1392.8841666666663</v>
      </c>
    </row>
    <row r="10" spans="1:1" x14ac:dyDescent="0.25">
      <c r="A10">
        <v>1746.8941666666663</v>
      </c>
    </row>
    <row r="11" spans="1:1" x14ac:dyDescent="0.25">
      <c r="A11">
        <v>1923.8341666666663</v>
      </c>
    </row>
    <row r="12" spans="1:1" x14ac:dyDescent="0.25">
      <c r="A12">
        <v>1829.520833333333</v>
      </c>
    </row>
    <row r="13" spans="1:1" x14ac:dyDescent="0.25">
      <c r="A13">
        <v>1660.9016666666662</v>
      </c>
    </row>
    <row r="14" spans="1:1" x14ac:dyDescent="0.25">
      <c r="A14">
        <v>2014.9116666666664</v>
      </c>
    </row>
    <row r="15" spans="1:1" x14ac:dyDescent="0.25">
      <c r="A15">
        <v>2191.851666666666</v>
      </c>
    </row>
    <row r="16" spans="1:1" x14ac:dyDescent="0.25">
      <c r="A16">
        <v>2097.538333333333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</vt:lpstr>
      <vt:lpstr>Index</vt:lpstr>
      <vt:lpstr>Time_Series</vt:lpstr>
    </vt:vector>
  </TitlesOfParts>
  <Company>California State University, Fullerton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</dc:creator>
  <cp:lastModifiedBy>sanchit.singh</cp:lastModifiedBy>
  <dcterms:created xsi:type="dcterms:W3CDTF">2011-03-11T00:30:40Z</dcterms:created>
  <dcterms:modified xsi:type="dcterms:W3CDTF">2018-04-23T03:00:38Z</dcterms:modified>
</cp:coreProperties>
</file>