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se_study_bmo\sas_data_analyst\"/>
    </mc:Choice>
  </mc:AlternateContent>
  <xr:revisionPtr revIDLastSave="0" documentId="13_ncr:1_{7EB38228-632F-4F35-834D-A4CD32ABAB56}" xr6:coauthVersionLast="36" xr6:coauthVersionMax="36" xr10:uidLastSave="{00000000-0000-0000-0000-000000000000}"/>
  <bookViews>
    <workbookView xWindow="0" yWindow="0" windowWidth="23040" windowHeight="9204" firstSheet="2" activeTab="4" xr2:uid="{0B3DA0CA-414E-4461-B58A-47FF80421980}"/>
  </bookViews>
  <sheets>
    <sheet name="Weekly Report" sheetId="1" r:id="rId1"/>
    <sheet name="Aggregate Report from Inception" sheetId="2" r:id="rId2"/>
    <sheet name="CR-Transaction Type and Region" sheetId="3" r:id="rId3"/>
    <sheet name="CR - Week and Region Type" sheetId="6" r:id="rId4"/>
    <sheet name="CR - Week and Transaction Type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6" l="1"/>
  <c r="P19" i="6"/>
  <c r="O19" i="6"/>
  <c r="N19" i="6"/>
  <c r="Q18" i="6"/>
  <c r="P18" i="6"/>
  <c r="O18" i="6"/>
  <c r="N18" i="6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19" i="5"/>
  <c r="P19" i="5"/>
  <c r="O19" i="5"/>
  <c r="N19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5" i="5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</calcChain>
</file>

<file path=xl/sharedStrings.xml><?xml version="1.0" encoding="utf-8"?>
<sst xmlns="http://schemas.openxmlformats.org/spreadsheetml/2006/main" count="700" uniqueCount="47">
  <si>
    <t>Obs</t>
  </si>
  <si>
    <t>week_label</t>
  </si>
  <si>
    <t>sale_transaction_type</t>
  </si>
  <si>
    <t>region_name</t>
  </si>
  <si>
    <t>total_sales</t>
  </si>
  <si>
    <t>sales_with_notes</t>
  </si>
  <si>
    <t>completion_rate</t>
  </si>
  <si>
    <t>Week0:2022-05-27to2022-06-02</t>
  </si>
  <si>
    <t>New Account</t>
  </si>
  <si>
    <t>Atlantic Provinces (AP)</t>
  </si>
  <si>
    <t>BC &amp; Yukon (BCY)</t>
  </si>
  <si>
    <t>Greater Toronto (GT)</t>
  </si>
  <si>
    <t>New Credit Card</t>
  </si>
  <si>
    <t>New Term Purchase</t>
  </si>
  <si>
    <t>Week10:2022-08-05to2022-08-11</t>
  </si>
  <si>
    <t>Week11:2022-08-12to2022-08-18</t>
  </si>
  <si>
    <t>Week12:2022-08-19to2022-08-25</t>
  </si>
  <si>
    <t>Week13:2022-08-26to2022-09-01</t>
  </si>
  <si>
    <t>Week1:2022-06-03to2022-06-09</t>
  </si>
  <si>
    <t>Week2:2022-06-10to2022-06-16</t>
  </si>
  <si>
    <t>Week3:2022-06-17to2022-06-23</t>
  </si>
  <si>
    <t>Week4:2022-06-24to2022-06-30</t>
  </si>
  <si>
    <t>Week5:2022-07-01to2022-07-07</t>
  </si>
  <si>
    <t>Week6:2022-07-08to2022-07-14</t>
  </si>
  <si>
    <t>Week7:2022-07-15to2022-07-21</t>
  </si>
  <si>
    <t>Week8:2022-07-22to2022-07-28</t>
  </si>
  <si>
    <t>Week9:2022-07-29to2022-08-04</t>
  </si>
  <si>
    <t>period</t>
  </si>
  <si>
    <t>Since Inception</t>
  </si>
  <si>
    <t>Row Labels</t>
  </si>
  <si>
    <t>Grand Total</t>
  </si>
  <si>
    <t>Column Labels</t>
  </si>
  <si>
    <t>Sum of total_sales</t>
  </si>
  <si>
    <t>Sum of sales_with_notes</t>
  </si>
  <si>
    <t>Sum of sales with notes</t>
  </si>
  <si>
    <t>sum of total sales</t>
  </si>
  <si>
    <t>Transaction Type</t>
  </si>
  <si>
    <t>Overall</t>
  </si>
  <si>
    <t>Overall Performance since Inception</t>
  </si>
  <si>
    <t>Completion Rate by Week and Transaction Type (Across All Regions)</t>
  </si>
  <si>
    <t>Week</t>
  </si>
  <si>
    <t>Sum of sales_with_notes (sorted)</t>
  </si>
  <si>
    <t>Sum of total_sales(sorted)</t>
  </si>
  <si>
    <t>Final Analysis Insights</t>
  </si>
  <si>
    <r>
      <rPr>
        <b/>
        <sz val="11"/>
        <color theme="1"/>
        <rFont val="Calibri"/>
        <family val="2"/>
        <scheme val="minor"/>
      </rPr>
      <t>Key Trends:
1. Steady Improvement:</t>
    </r>
    <r>
      <rPr>
        <sz val="11"/>
        <color theme="1"/>
        <rFont val="Calibri"/>
        <family val="2"/>
        <scheme val="minor"/>
      </rPr>
      <t xml:space="preserve"> The overall performance shows a gradual upward trend from Week0 (66.67%) to around Week6 (73.81%), peaking at Week11 (77.06%) and Week12 (73.45%), indicating consistent improvement.
</t>
    </r>
    <r>
      <rPr>
        <b/>
        <sz val="11"/>
        <color theme="1"/>
        <rFont val="Calibri"/>
        <family val="2"/>
        <scheme val="minor"/>
      </rPr>
      <t>2. Greater Toronto (GT) Lagging:</t>
    </r>
    <r>
      <rPr>
        <sz val="11"/>
        <color theme="1"/>
        <rFont val="Calibri"/>
        <family val="2"/>
        <scheme val="minor"/>
      </rPr>
      <t xml:space="preserve"> Throughout the period, GT consistently underperforms compared to other regions, with lower percentages across most weeks.
</t>
    </r>
    <r>
      <rPr>
        <b/>
        <sz val="11"/>
        <color theme="1"/>
        <rFont val="Calibri"/>
        <family val="2"/>
        <scheme val="minor"/>
      </rPr>
      <t>3. Atlantic Provinces (AP) Strength:</t>
    </r>
    <r>
      <rPr>
        <sz val="11"/>
        <color theme="1"/>
        <rFont val="Calibri"/>
        <family val="2"/>
        <scheme val="minor"/>
      </rPr>
      <t xml:space="preserve"> AP demonstrates strong and stable performance, frequently hitting 100% in certain weeks (Week0, Week10, and Week13), making it the most reliable region.
</t>
    </r>
    <r>
      <rPr>
        <b/>
        <sz val="11"/>
        <color theme="1"/>
        <rFont val="Calibri"/>
        <family val="2"/>
        <scheme val="minor"/>
      </rPr>
      <t>Key Findings: 
1. Mid-period dip:</t>
    </r>
    <r>
      <rPr>
        <sz val="11"/>
        <color theme="1"/>
        <rFont val="Calibri"/>
        <family val="2"/>
        <scheme val="minor"/>
      </rPr>
      <t xml:space="preserve"> Despite the upward trend, there is a noticeable performance dip around Week2 (41.46%) and Week3 (53.85%), indicating potential challenges during that time.
</t>
    </r>
    <r>
      <rPr>
        <b/>
        <sz val="11"/>
        <color theme="1"/>
        <rFont val="Calibri"/>
        <family val="2"/>
        <scheme val="minor"/>
      </rPr>
      <t xml:space="preserve">2. Grand Total Stability: </t>
    </r>
    <r>
      <rPr>
        <sz val="11"/>
        <color theme="1"/>
        <rFont val="Calibri"/>
        <family val="2"/>
        <scheme val="minor"/>
      </rPr>
      <t xml:space="preserve">The Grand Total maintains a relatively stable range between 66.67% and 77.06%, showing consistent performance across the entire period.
</t>
    </r>
    <r>
      <rPr>
        <b/>
        <sz val="11"/>
        <color theme="1"/>
        <rFont val="Calibri"/>
        <family val="2"/>
        <scheme val="minor"/>
      </rPr>
      <t xml:space="preserve">3. BC &amp; Yukon (BCY) Consistency: </t>
    </r>
    <r>
      <rPr>
        <sz val="11"/>
        <color theme="1"/>
        <rFont val="Calibri"/>
        <family val="2"/>
        <scheme val="minor"/>
      </rPr>
      <t>BCY shows a relatively consistent performance, mostly fluctuating between 50%–87%, with no extreme outliers, suggesting stable operations.</t>
    </r>
  </si>
  <si>
    <r>
      <rPr>
        <b/>
        <sz val="10"/>
        <color theme="1"/>
        <rFont val="Calibri"/>
        <family val="2"/>
        <scheme val="minor"/>
      </rPr>
      <t>Key Trends: 
1. Consistent Performance Growth:</t>
    </r>
    <r>
      <rPr>
        <sz val="10"/>
        <color theme="1"/>
        <rFont val="Calibri"/>
        <family val="2"/>
        <scheme val="minor"/>
      </rPr>
      <t xml:space="preserve"> The overall performance (Grand Total) shows a steady upward trend, improving from 41.46% in Week2 to a peak of 77.06% in Week11, highlighting a gradual and sustained increase in effectiveness.
</t>
    </r>
    <r>
      <rPr>
        <b/>
        <sz val="10"/>
        <color theme="1"/>
        <rFont val="Calibri"/>
        <family val="2"/>
        <scheme val="minor"/>
      </rPr>
      <t>2. Early Variability, Later Stability:</t>
    </r>
    <r>
      <rPr>
        <sz val="10"/>
        <color theme="1"/>
        <rFont val="Calibri"/>
        <family val="2"/>
        <scheme val="minor"/>
      </rPr>
      <t xml:space="preserve"> Rates fluctuate widely in Weeks 0-4 (41.46% to 66.67%), but stabilize above 60% from Week 5 onward.
</t>
    </r>
    <r>
      <rPr>
        <b/>
        <sz val="10"/>
        <color theme="1"/>
        <rFont val="Calibri"/>
        <family val="2"/>
        <scheme val="minor"/>
      </rPr>
      <t xml:space="preserve">3. BC &amp; Yukon’s Notable Improvement: </t>
    </r>
    <r>
      <rPr>
        <sz val="10"/>
        <color theme="1"/>
        <rFont val="Calibri"/>
        <family val="2"/>
        <scheme val="minor"/>
      </rPr>
      <t xml:space="preserve">BCY climbs from 25.00% in Week 2 to 87.50% in Week 11, showing strong progress compared to GT.
</t>
    </r>
    <r>
      <rPr>
        <b/>
        <sz val="10"/>
        <color theme="1"/>
        <rFont val="Calibri"/>
        <family val="2"/>
        <scheme val="minor"/>
      </rPr>
      <t xml:space="preserve">
Key Findings: 
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1. Greater Toronto (GT) Consistently Outperforms:</t>
    </r>
    <r>
      <rPr>
        <sz val="10"/>
        <color theme="1"/>
        <rFont val="Calibri"/>
        <family val="2"/>
        <scheme val="minor"/>
      </rPr>
      <t xml:space="preserve"> GT maintains the highest performance throughout the period, peaking at 84.21% in Week10 and finishing at a strong 73% overall. This indicates a well-executed and stable strategy.
</t>
    </r>
    <r>
      <rPr>
        <b/>
        <sz val="10"/>
        <color theme="1"/>
        <rFont val="Calibri"/>
        <family val="2"/>
        <scheme val="minor"/>
      </rPr>
      <t xml:space="preserve">2. BC &amp; Yukon (BCY) Shows Volatility: </t>
    </r>
    <r>
      <rPr>
        <sz val="10"/>
        <color theme="1"/>
        <rFont val="Calibri"/>
        <family val="2"/>
        <scheme val="minor"/>
      </rPr>
      <t xml:space="preserve">BCY displays inconsistent performance, ranging from 30.00% in Week2 to 85.71% in Week4, before stabilizing in the 60-80% range. This suggests potential operational challenges or fluctuating market conditions.
</t>
    </r>
    <r>
      <rPr>
        <b/>
        <sz val="10"/>
        <color theme="1"/>
        <rFont val="Calibri"/>
        <family val="2"/>
        <scheme val="minor"/>
      </rPr>
      <t>3. Atlantic Provinces (AP) Shows Steady Improvement:</t>
    </r>
    <r>
      <rPr>
        <sz val="10"/>
        <color theme="1"/>
        <rFont val="Calibri"/>
        <family val="2"/>
        <scheme val="minor"/>
      </rPr>
      <t xml:space="preserve"> AP starts with moderate performance (38.10% in Week2) but steadily improves, reaching 79.49% in Week12. This consistent upward trend reflects effective corrective measures or process enhancements.</t>
    </r>
  </si>
  <si>
    <r>
      <rPr>
        <b/>
        <sz val="11"/>
        <color theme="1"/>
        <rFont val="Calibri"/>
        <family val="2"/>
        <scheme val="minor"/>
      </rPr>
      <t>Key Trends: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1. Overall performance</t>
    </r>
    <r>
      <rPr>
        <sz val="11"/>
        <color theme="1"/>
        <rFont val="Calibri"/>
        <family val="2"/>
        <scheme val="minor"/>
      </rPr>
      <t xml:space="preserve"> of completion rate: 68.16%
</t>
    </r>
    <r>
      <rPr>
        <b/>
        <sz val="11"/>
        <color theme="1"/>
        <rFont val="Calibri"/>
        <family val="2"/>
        <scheme val="minor"/>
      </rPr>
      <t>2. New Term Purchases Lead Across Regions:</t>
    </r>
    <r>
      <rPr>
        <sz val="11"/>
        <color theme="1"/>
        <rFont val="Calibri"/>
        <family val="2"/>
        <scheme val="minor"/>
      </rPr>
      <t xml:space="preserve"> This transaction type consistently achieves the highest performance, peaking at 85.71% in AP and 75.23% in BCY, indicating stronger effectiveness or efficiency in this category.
</t>
    </r>
    <r>
      <rPr>
        <b/>
        <sz val="11"/>
        <color theme="1"/>
        <rFont val="Calibri"/>
        <family val="2"/>
        <scheme val="minor"/>
      </rPr>
      <t>3.Greater Toronto (GT) Lags in All Transaction Types</t>
    </r>
    <r>
      <rPr>
        <sz val="11"/>
        <color theme="1"/>
        <rFont val="Calibri"/>
        <family val="2"/>
        <scheme val="minor"/>
      </rPr>
      <t xml:space="preserve">: GT underperforms in every category, with the lowest scores across the board, particularly in New Credit Cards (60.90%) and New Accounts (62.16%), suggesting weaker processes or stricter approvals.
</t>
    </r>
    <r>
      <rPr>
        <b/>
        <sz val="11"/>
        <color theme="1"/>
        <rFont val="Calibri"/>
        <family val="2"/>
        <scheme val="minor"/>
      </rPr>
      <t>4. Consistent Regional Performance Gap:</t>
    </r>
    <r>
      <rPr>
        <sz val="11"/>
        <color theme="1"/>
        <rFont val="Calibri"/>
        <family val="2"/>
        <scheme val="minor"/>
      </rPr>
      <t xml:space="preserve"> AP consistently outperforms BCY and GT across all transaction types, with a 74.83% overall performance compared to 71.89% in BCY and 62.58% in GT.
</t>
    </r>
    <r>
      <rPr>
        <b/>
        <sz val="11"/>
        <color theme="1"/>
        <rFont val="Calibri"/>
        <family val="2"/>
        <scheme val="minor"/>
      </rPr>
      <t xml:space="preserve">Key Findings : 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1. Adherence Gap:</t>
    </r>
    <r>
      <rPr>
        <sz val="11"/>
        <color theme="1"/>
        <rFont val="Calibri"/>
        <family val="2"/>
        <scheme val="minor"/>
      </rPr>
      <t xml:space="preserve"> 32% of sales lack Appropriateness notes, posing regulatory risks, with Greater Toronto and New Account transactions as key areas of concern.
</t>
    </r>
    <r>
      <rPr>
        <b/>
        <sz val="11"/>
        <color theme="1"/>
        <rFont val="Calibri"/>
        <family val="2"/>
        <scheme val="minor"/>
      </rPr>
      <t xml:space="preserve">2. GT's Lower Performance Across the Board: </t>
    </r>
    <r>
      <rPr>
        <sz val="11"/>
        <color theme="1"/>
        <rFont val="Calibri"/>
        <family val="2"/>
        <scheme val="minor"/>
      </rPr>
      <t xml:space="preserve">GT’s consistently lower scores suggest potential challenges in market conditions, service delivery, or customer acceptance.
</t>
    </r>
    <r>
      <rPr>
        <b/>
        <sz val="11"/>
        <color theme="1"/>
        <rFont val="Calibri"/>
        <family val="2"/>
        <scheme val="minor"/>
      </rPr>
      <t>3. New Account Lags:</t>
    </r>
    <r>
      <rPr>
        <sz val="11"/>
        <color theme="1"/>
        <rFont val="Calibri"/>
        <family val="2"/>
        <scheme val="minor"/>
      </rPr>
      <t xml:space="preserve"> Weakest adherence at 66.51% overall, with GT at 62.16%, indicating a key area for improvement.
</t>
    </r>
    <r>
      <rPr>
        <b/>
        <sz val="11"/>
        <color theme="1"/>
        <rFont val="Calibri"/>
        <family val="2"/>
        <scheme val="minor"/>
      </rPr>
      <t>4. Balanced Performance in BCY</t>
    </r>
    <r>
      <rPr>
        <sz val="11"/>
        <color theme="1"/>
        <rFont val="Calibri"/>
        <family val="2"/>
        <scheme val="minor"/>
      </rPr>
      <t>: BCY maintains stable, mid-range performance in all categories, indicating steady but not exceptional outcomes, suggesting room for targeted improvement.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</si>
</sst>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indexed="64"/>
      </left>
      <right style="medium">
        <color rgb="FFB0B7BB"/>
      </right>
      <top style="medium">
        <color indexed="64"/>
      </top>
      <bottom style="medium">
        <color rgb="FFB0B7BB"/>
      </bottom>
      <diagonal/>
    </border>
    <border>
      <left/>
      <right style="medium">
        <color rgb="FFB0B7BB"/>
      </right>
      <top style="medium">
        <color indexed="64"/>
      </top>
      <bottom style="medium">
        <color rgb="FFB0B7BB"/>
      </bottom>
      <diagonal/>
    </border>
    <border>
      <left/>
      <right style="medium">
        <color indexed="64"/>
      </right>
      <top style="medium">
        <color indexed="64"/>
      </top>
      <bottom style="medium">
        <color rgb="FFB0B7BB"/>
      </bottom>
      <diagonal/>
    </border>
    <border>
      <left style="medium">
        <color indexed="64"/>
      </left>
      <right style="medium">
        <color rgb="FFB0B7BB"/>
      </right>
      <top/>
      <bottom style="medium">
        <color rgb="FFB0B7BB"/>
      </bottom>
      <diagonal/>
    </border>
    <border>
      <left/>
      <right style="medium">
        <color indexed="64"/>
      </right>
      <top/>
      <bottom style="medium">
        <color rgb="FFC1C1C1"/>
      </bottom>
      <diagonal/>
    </border>
    <border>
      <left style="medium">
        <color indexed="64"/>
      </left>
      <right style="medium">
        <color rgb="FFB0B7BB"/>
      </right>
      <top/>
      <bottom style="medium">
        <color indexed="64"/>
      </bottom>
      <diagonal/>
    </border>
    <border>
      <left/>
      <right style="medium">
        <color rgb="FFC1C1C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9" fontId="0" fillId="0" borderId="0" xfId="1" applyFont="1"/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10" fontId="4" fillId="3" borderId="6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right" vertical="top" wrapText="1"/>
    </xf>
    <xf numFmtId="10" fontId="4" fillId="3" borderId="9" xfId="0" applyNumberFormat="1" applyFont="1" applyFill="1" applyBorder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/>
    <xf numFmtId="0" fontId="2" fillId="4" borderId="10" xfId="0" applyFont="1" applyFill="1" applyBorder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0" fontId="0" fillId="0" borderId="12" xfId="0" applyNumberFormat="1" applyBorder="1" applyAlignment="1">
      <alignment vertical="center" wrapText="1"/>
    </xf>
    <xf numFmtId="0" fontId="2" fillId="0" borderId="12" xfId="0" pivotButton="1" applyFont="1" applyBorder="1" applyAlignment="1">
      <alignment vertical="center" wrapText="1"/>
    </xf>
    <xf numFmtId="0" fontId="0" fillId="0" borderId="0" xfId="0" applyAlignment="1">
      <alignment vertical="top" wrapText="1"/>
    </xf>
    <xf numFmtId="9" fontId="2" fillId="4" borderId="11" xfId="1" applyFont="1" applyFill="1" applyBorder="1" applyAlignment="1">
      <alignment horizontal="left"/>
    </xf>
    <xf numFmtId="9" fontId="2" fillId="4" borderId="11" xfId="1" applyFont="1" applyFill="1" applyBorder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9.618320486108" createdVersion="6" refreshedVersion="6" minRefreshableVersion="3" recordCount="9" xr:uid="{D98F2F33-BC65-448E-944E-1DF4A760CFF9}">
  <cacheSource type="worksheet">
    <worksheetSource ref="A1:G10" sheet="Aggregate Report from Inception"/>
  </cacheSource>
  <cacheFields count="7">
    <cacheField name="Obs" numFmtId="0">
      <sharedItems containsSemiMixedTypes="0" containsString="0" containsNumber="1" containsInteger="1" minValue="1" maxValue="9"/>
    </cacheField>
    <cacheField name="period" numFmtId="0">
      <sharedItems/>
    </cacheField>
    <cacheField name="sale_transaction_type" numFmtId="0">
      <sharedItems count="3">
        <s v="New Account"/>
        <s v="New Credit Card"/>
        <s v="New Term Purchase"/>
      </sharedItems>
    </cacheField>
    <cacheField name="region_name" numFmtId="0">
      <sharedItems count="3">
        <s v="Atlantic Provinces (AP)"/>
        <s v="BC &amp; Yukon (BCY)"/>
        <s v="Greater Toronto (GT)"/>
      </sharedItems>
    </cacheField>
    <cacheField name="total_sales" numFmtId="0">
      <sharedItems containsSemiMixedTypes="0" containsString="0" containsNumber="1" containsInteger="1" minValue="35" maxValue="185" count="9">
        <n v="68"/>
        <n v="165"/>
        <n v="185"/>
        <n v="48"/>
        <n v="128"/>
        <n v="156"/>
        <n v="35"/>
        <n v="109"/>
        <n v="108"/>
      </sharedItems>
    </cacheField>
    <cacheField name="sales_with_notes" numFmtId="0">
      <sharedItems containsSemiMixedTypes="0" containsString="0" containsNumber="1" containsInteger="1" minValue="30" maxValue="115"/>
    </cacheField>
    <cacheField name="completion_rate" numFmtId="10">
      <sharedItems containsSemiMixedTypes="0" containsString="0" containsNumber="1" minValue="0.60899999999999999" maxValue="0.856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9.640115856484" createdVersion="6" refreshedVersion="6" minRefreshableVersion="3" recordCount="122" xr:uid="{317470BC-FC46-4E0E-9CE6-9C394F57D75D}">
  <cacheSource type="worksheet">
    <worksheetSource ref="A1:G123" sheet="Weekly Report"/>
  </cacheSource>
  <cacheFields count="7">
    <cacheField name="Obs" numFmtId="0">
      <sharedItems containsSemiMixedTypes="0" containsString="0" containsNumber="1" containsInteger="1" minValue="1" maxValue="122"/>
    </cacheField>
    <cacheField name="week_label" numFmtId="0">
      <sharedItems count="14">
        <s v="Week0:2022-05-27to2022-06-02"/>
        <s v="Week10:2022-08-05to2022-08-11"/>
        <s v="Week11:2022-08-12to2022-08-18"/>
        <s v="Week12:2022-08-19to2022-08-25"/>
        <s v="Week13:2022-08-26to2022-09-01"/>
        <s v="Week1:2022-06-03to2022-06-09"/>
        <s v="Week2:2022-06-10to2022-06-16"/>
        <s v="Week3:2022-06-17to2022-06-23"/>
        <s v="Week4:2022-06-24to2022-06-30"/>
        <s v="Week5:2022-07-01to2022-07-07"/>
        <s v="Week6:2022-07-08to2022-07-14"/>
        <s v="Week7:2022-07-15to2022-07-21"/>
        <s v="Week8:2022-07-22to2022-07-28"/>
        <s v="Week9:2022-07-29to2022-08-04"/>
      </sharedItems>
    </cacheField>
    <cacheField name="sale_transaction_type" numFmtId="0">
      <sharedItems count="3">
        <s v="New Account"/>
        <s v="New Credit Card"/>
        <s v="New Term Purchase"/>
      </sharedItems>
    </cacheField>
    <cacheField name="region_name" numFmtId="0">
      <sharedItems count="3">
        <s v="Atlantic Provinces (AP)"/>
        <s v="BC &amp; Yukon (BCY)"/>
        <s v="Greater Toronto (GT)"/>
      </sharedItems>
    </cacheField>
    <cacheField name="total_sales" numFmtId="0">
      <sharedItems containsSemiMixedTypes="0" containsString="0" containsNumber="1" containsInteger="1" minValue="1" maxValue="25"/>
    </cacheField>
    <cacheField name="sales_with_notes" numFmtId="0">
      <sharedItems containsSemiMixedTypes="0" containsString="0" containsNumber="1" containsInteger="1" minValue="0" maxValue="17"/>
    </cacheField>
    <cacheField name="completion_rate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Since Inception"/>
    <x v="0"/>
    <x v="0"/>
    <x v="0"/>
    <n v="48"/>
    <n v="0.70599999999999996"/>
  </r>
  <r>
    <n v="2"/>
    <s v="Since Inception"/>
    <x v="0"/>
    <x v="1"/>
    <x v="1"/>
    <n v="115"/>
    <n v="0.69699999999999995"/>
  </r>
  <r>
    <n v="3"/>
    <s v="Since Inception"/>
    <x v="0"/>
    <x v="2"/>
    <x v="2"/>
    <n v="115"/>
    <n v="0.622"/>
  </r>
  <r>
    <n v="4"/>
    <s v="Since Inception"/>
    <x v="1"/>
    <x v="0"/>
    <x v="3"/>
    <n v="35"/>
    <n v="0.72899999999999998"/>
  </r>
  <r>
    <n v="5"/>
    <s v="Since Inception"/>
    <x v="1"/>
    <x v="1"/>
    <x v="4"/>
    <n v="92"/>
    <n v="0.71899999999999997"/>
  </r>
  <r>
    <n v="6"/>
    <s v="Since Inception"/>
    <x v="1"/>
    <x v="2"/>
    <x v="5"/>
    <n v="95"/>
    <n v="0.60899999999999999"/>
  </r>
  <r>
    <n v="7"/>
    <s v="Since Inception"/>
    <x v="2"/>
    <x v="0"/>
    <x v="6"/>
    <n v="30"/>
    <n v="0.85699999999999998"/>
  </r>
  <r>
    <n v="8"/>
    <s v="Since Inception"/>
    <x v="2"/>
    <x v="1"/>
    <x v="7"/>
    <n v="82"/>
    <n v="0.752"/>
  </r>
  <r>
    <n v="9"/>
    <s v="Since Inception"/>
    <x v="2"/>
    <x v="2"/>
    <x v="8"/>
    <n v="71"/>
    <n v="0.6570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1"/>
    <x v="0"/>
    <x v="0"/>
    <x v="0"/>
    <n v="3"/>
    <n v="3"/>
    <n v="1"/>
  </r>
  <r>
    <n v="2"/>
    <x v="0"/>
    <x v="0"/>
    <x v="1"/>
    <n v="1"/>
    <n v="0"/>
    <n v="0"/>
  </r>
  <r>
    <n v="3"/>
    <x v="0"/>
    <x v="0"/>
    <x v="2"/>
    <n v="4"/>
    <n v="3"/>
    <n v="0.75"/>
  </r>
  <r>
    <n v="4"/>
    <x v="0"/>
    <x v="1"/>
    <x v="1"/>
    <n v="2"/>
    <n v="1"/>
    <n v="0.5"/>
  </r>
  <r>
    <n v="5"/>
    <x v="0"/>
    <x v="2"/>
    <x v="1"/>
    <n v="1"/>
    <n v="1"/>
    <n v="1"/>
  </r>
  <r>
    <n v="6"/>
    <x v="0"/>
    <x v="2"/>
    <x v="2"/>
    <n v="1"/>
    <n v="0"/>
    <n v="0"/>
  </r>
  <r>
    <n v="7"/>
    <x v="1"/>
    <x v="0"/>
    <x v="0"/>
    <n v="4"/>
    <n v="4"/>
    <n v="1"/>
  </r>
  <r>
    <n v="8"/>
    <x v="1"/>
    <x v="0"/>
    <x v="1"/>
    <n v="19"/>
    <n v="14"/>
    <n v="0.73699999999999999"/>
  </r>
  <r>
    <n v="9"/>
    <x v="1"/>
    <x v="0"/>
    <x v="2"/>
    <n v="16"/>
    <n v="7"/>
    <n v="0.438"/>
  </r>
  <r>
    <n v="10"/>
    <x v="1"/>
    <x v="1"/>
    <x v="0"/>
    <n v="4"/>
    <n v="4"/>
    <n v="1"/>
  </r>
  <r>
    <n v="11"/>
    <x v="1"/>
    <x v="1"/>
    <x v="1"/>
    <n v="11"/>
    <n v="6"/>
    <n v="0.54500000000000004"/>
  </r>
  <r>
    <n v="12"/>
    <x v="1"/>
    <x v="1"/>
    <x v="2"/>
    <n v="16"/>
    <n v="10"/>
    <n v="0.625"/>
  </r>
  <r>
    <n v="13"/>
    <x v="1"/>
    <x v="2"/>
    <x v="0"/>
    <n v="2"/>
    <n v="2"/>
    <n v="1"/>
  </r>
  <r>
    <n v="14"/>
    <x v="1"/>
    <x v="2"/>
    <x v="1"/>
    <n v="8"/>
    <n v="8"/>
    <n v="1"/>
  </r>
  <r>
    <n v="15"/>
    <x v="1"/>
    <x v="2"/>
    <x v="2"/>
    <n v="9"/>
    <n v="6"/>
    <n v="0.66700000000000004"/>
  </r>
  <r>
    <n v="16"/>
    <x v="2"/>
    <x v="0"/>
    <x v="0"/>
    <n v="5"/>
    <n v="4"/>
    <n v="0.8"/>
  </r>
  <r>
    <n v="17"/>
    <x v="2"/>
    <x v="0"/>
    <x v="1"/>
    <n v="13"/>
    <n v="11"/>
    <n v="0.84599999999999997"/>
  </r>
  <r>
    <n v="18"/>
    <x v="2"/>
    <x v="0"/>
    <x v="2"/>
    <n v="25"/>
    <n v="17"/>
    <n v="0.68"/>
  </r>
  <r>
    <n v="19"/>
    <x v="2"/>
    <x v="1"/>
    <x v="0"/>
    <n v="3"/>
    <n v="2"/>
    <n v="0.66700000000000004"/>
  </r>
  <r>
    <n v="20"/>
    <x v="2"/>
    <x v="1"/>
    <x v="1"/>
    <n v="19"/>
    <n v="17"/>
    <n v="0.89500000000000002"/>
  </r>
  <r>
    <n v="21"/>
    <x v="2"/>
    <x v="1"/>
    <x v="2"/>
    <n v="23"/>
    <n v="16"/>
    <n v="0.69599999999999995"/>
  </r>
  <r>
    <n v="22"/>
    <x v="2"/>
    <x v="2"/>
    <x v="0"/>
    <n v="3"/>
    <n v="3"/>
    <n v="1"/>
  </r>
  <r>
    <n v="23"/>
    <x v="2"/>
    <x v="2"/>
    <x v="1"/>
    <n v="8"/>
    <n v="7"/>
    <n v="0.875"/>
  </r>
  <r>
    <n v="24"/>
    <x v="2"/>
    <x v="2"/>
    <x v="2"/>
    <n v="10"/>
    <n v="7"/>
    <n v="0.7"/>
  </r>
  <r>
    <n v="25"/>
    <x v="3"/>
    <x v="0"/>
    <x v="0"/>
    <n v="4"/>
    <n v="3"/>
    <n v="0.75"/>
  </r>
  <r>
    <n v="26"/>
    <x v="3"/>
    <x v="0"/>
    <x v="1"/>
    <n v="13"/>
    <n v="11"/>
    <n v="0.84599999999999997"/>
  </r>
  <r>
    <n v="27"/>
    <x v="3"/>
    <x v="0"/>
    <x v="2"/>
    <n v="22"/>
    <n v="17"/>
    <n v="0.77300000000000002"/>
  </r>
  <r>
    <n v="28"/>
    <x v="3"/>
    <x v="1"/>
    <x v="0"/>
    <n v="2"/>
    <n v="2"/>
    <n v="1"/>
  </r>
  <r>
    <n v="29"/>
    <x v="3"/>
    <x v="1"/>
    <x v="1"/>
    <n v="16"/>
    <n v="13"/>
    <n v="0.81299999999999994"/>
  </r>
  <r>
    <n v="30"/>
    <x v="3"/>
    <x v="1"/>
    <x v="2"/>
    <n v="18"/>
    <n v="10"/>
    <n v="0.55600000000000005"/>
  </r>
  <r>
    <n v="31"/>
    <x v="3"/>
    <x v="2"/>
    <x v="0"/>
    <n v="3"/>
    <n v="3"/>
    <n v="1"/>
  </r>
  <r>
    <n v="32"/>
    <x v="3"/>
    <x v="2"/>
    <x v="1"/>
    <n v="16"/>
    <n v="15"/>
    <n v="0.93799999999999994"/>
  </r>
  <r>
    <n v="33"/>
    <x v="3"/>
    <x v="2"/>
    <x v="2"/>
    <n v="19"/>
    <n v="9"/>
    <n v="0.47399999999999998"/>
  </r>
  <r>
    <n v="34"/>
    <x v="4"/>
    <x v="0"/>
    <x v="0"/>
    <n v="2"/>
    <n v="2"/>
    <n v="1"/>
  </r>
  <r>
    <n v="35"/>
    <x v="4"/>
    <x v="0"/>
    <x v="1"/>
    <n v="18"/>
    <n v="11"/>
    <n v="0.61099999999999999"/>
  </r>
  <r>
    <n v="36"/>
    <x v="4"/>
    <x v="0"/>
    <x v="2"/>
    <n v="13"/>
    <n v="9"/>
    <n v="0.69199999999999995"/>
  </r>
  <r>
    <n v="37"/>
    <x v="4"/>
    <x v="1"/>
    <x v="0"/>
    <n v="4"/>
    <n v="4"/>
    <n v="1"/>
  </r>
  <r>
    <n v="38"/>
    <x v="4"/>
    <x v="1"/>
    <x v="1"/>
    <n v="8"/>
    <n v="7"/>
    <n v="0.875"/>
  </r>
  <r>
    <n v="39"/>
    <x v="4"/>
    <x v="1"/>
    <x v="2"/>
    <n v="13"/>
    <n v="10"/>
    <n v="0.76900000000000002"/>
  </r>
  <r>
    <n v="40"/>
    <x v="4"/>
    <x v="2"/>
    <x v="0"/>
    <n v="1"/>
    <n v="1"/>
    <n v="1"/>
  </r>
  <r>
    <n v="41"/>
    <x v="4"/>
    <x v="2"/>
    <x v="1"/>
    <n v="9"/>
    <n v="8"/>
    <n v="0.88900000000000001"/>
  </r>
  <r>
    <n v="42"/>
    <x v="4"/>
    <x v="2"/>
    <x v="2"/>
    <n v="16"/>
    <n v="11"/>
    <n v="0.68799999999999994"/>
  </r>
  <r>
    <n v="43"/>
    <x v="5"/>
    <x v="0"/>
    <x v="0"/>
    <n v="5"/>
    <n v="2"/>
    <n v="0.4"/>
  </r>
  <r>
    <n v="44"/>
    <x v="5"/>
    <x v="0"/>
    <x v="1"/>
    <n v="9"/>
    <n v="6"/>
    <n v="0.66700000000000004"/>
  </r>
  <r>
    <n v="45"/>
    <x v="5"/>
    <x v="0"/>
    <x v="2"/>
    <n v="6"/>
    <n v="4"/>
    <n v="0.66700000000000004"/>
  </r>
  <r>
    <n v="46"/>
    <x v="5"/>
    <x v="1"/>
    <x v="0"/>
    <n v="8"/>
    <n v="6"/>
    <n v="0.75"/>
  </r>
  <r>
    <n v="47"/>
    <x v="5"/>
    <x v="1"/>
    <x v="1"/>
    <n v="9"/>
    <n v="4"/>
    <n v="0.44400000000000001"/>
  </r>
  <r>
    <n v="48"/>
    <x v="5"/>
    <x v="1"/>
    <x v="2"/>
    <n v="5"/>
    <n v="1"/>
    <n v="0.2"/>
  </r>
  <r>
    <n v="49"/>
    <x v="5"/>
    <x v="2"/>
    <x v="0"/>
    <n v="7"/>
    <n v="6"/>
    <n v="0.85699999999999998"/>
  </r>
  <r>
    <n v="50"/>
    <x v="5"/>
    <x v="2"/>
    <x v="1"/>
    <n v="5"/>
    <n v="2"/>
    <n v="0.4"/>
  </r>
  <r>
    <n v="51"/>
    <x v="5"/>
    <x v="2"/>
    <x v="2"/>
    <n v="6"/>
    <n v="2"/>
    <n v="0.33300000000000002"/>
  </r>
  <r>
    <n v="52"/>
    <x v="6"/>
    <x v="0"/>
    <x v="0"/>
    <n v="7"/>
    <n v="3"/>
    <n v="0.42899999999999999"/>
  </r>
  <r>
    <n v="53"/>
    <x v="6"/>
    <x v="0"/>
    <x v="1"/>
    <n v="3"/>
    <n v="1"/>
    <n v="0.33300000000000002"/>
  </r>
  <r>
    <n v="54"/>
    <x v="6"/>
    <x v="0"/>
    <x v="2"/>
    <n v="11"/>
    <n v="4"/>
    <n v="0.36399999999999999"/>
  </r>
  <r>
    <n v="55"/>
    <x v="6"/>
    <x v="1"/>
    <x v="0"/>
    <n v="1"/>
    <n v="1"/>
    <n v="1"/>
  </r>
  <r>
    <n v="56"/>
    <x v="6"/>
    <x v="1"/>
    <x v="1"/>
    <n v="3"/>
    <n v="0"/>
    <n v="0"/>
  </r>
  <r>
    <n v="57"/>
    <x v="6"/>
    <x v="1"/>
    <x v="2"/>
    <n v="6"/>
    <n v="2"/>
    <n v="0.33300000000000002"/>
  </r>
  <r>
    <n v="58"/>
    <x v="6"/>
    <x v="2"/>
    <x v="0"/>
    <n v="2"/>
    <n v="2"/>
    <n v="1"/>
  </r>
  <r>
    <n v="59"/>
    <x v="6"/>
    <x v="2"/>
    <x v="1"/>
    <n v="6"/>
    <n v="2"/>
    <n v="0.33300000000000002"/>
  </r>
  <r>
    <n v="60"/>
    <x v="6"/>
    <x v="2"/>
    <x v="2"/>
    <n v="2"/>
    <n v="2"/>
    <n v="1"/>
  </r>
  <r>
    <n v="61"/>
    <x v="7"/>
    <x v="0"/>
    <x v="0"/>
    <n v="4"/>
    <n v="2"/>
    <n v="0.5"/>
  </r>
  <r>
    <n v="62"/>
    <x v="7"/>
    <x v="0"/>
    <x v="1"/>
    <n v="8"/>
    <n v="5"/>
    <n v="0.625"/>
  </r>
  <r>
    <n v="63"/>
    <x v="7"/>
    <x v="0"/>
    <x v="2"/>
    <n v="7"/>
    <n v="1"/>
    <n v="0.14299999999999999"/>
  </r>
  <r>
    <n v="64"/>
    <x v="7"/>
    <x v="1"/>
    <x v="0"/>
    <n v="4"/>
    <n v="1"/>
    <n v="0.25"/>
  </r>
  <r>
    <n v="65"/>
    <x v="7"/>
    <x v="1"/>
    <x v="1"/>
    <n v="7"/>
    <n v="5"/>
    <n v="0.71399999999999997"/>
  </r>
  <r>
    <n v="66"/>
    <x v="7"/>
    <x v="1"/>
    <x v="2"/>
    <n v="13"/>
    <n v="7"/>
    <n v="0.53800000000000003"/>
  </r>
  <r>
    <n v="67"/>
    <x v="7"/>
    <x v="2"/>
    <x v="0"/>
    <n v="1"/>
    <n v="1"/>
    <n v="1"/>
  </r>
  <r>
    <n v="68"/>
    <x v="7"/>
    <x v="2"/>
    <x v="1"/>
    <n v="5"/>
    <n v="4"/>
    <n v="0.8"/>
  </r>
  <r>
    <n v="69"/>
    <x v="7"/>
    <x v="2"/>
    <x v="2"/>
    <n v="3"/>
    <n v="2"/>
    <n v="0.66700000000000004"/>
  </r>
  <r>
    <n v="70"/>
    <x v="8"/>
    <x v="0"/>
    <x v="0"/>
    <n v="4"/>
    <n v="3"/>
    <n v="0.75"/>
  </r>
  <r>
    <n v="71"/>
    <x v="8"/>
    <x v="0"/>
    <x v="1"/>
    <n v="10"/>
    <n v="5"/>
    <n v="0.5"/>
  </r>
  <r>
    <n v="72"/>
    <x v="8"/>
    <x v="0"/>
    <x v="2"/>
    <n v="7"/>
    <n v="3"/>
    <n v="0.42899999999999999"/>
  </r>
  <r>
    <n v="73"/>
    <x v="8"/>
    <x v="1"/>
    <x v="0"/>
    <n v="2"/>
    <n v="2"/>
    <n v="1"/>
  </r>
  <r>
    <n v="74"/>
    <x v="8"/>
    <x v="1"/>
    <x v="1"/>
    <n v="2"/>
    <n v="2"/>
    <n v="1"/>
  </r>
  <r>
    <n v="75"/>
    <x v="8"/>
    <x v="1"/>
    <x v="2"/>
    <n v="3"/>
    <n v="2"/>
    <n v="0.66700000000000004"/>
  </r>
  <r>
    <n v="76"/>
    <x v="8"/>
    <x v="2"/>
    <x v="1"/>
    <n v="3"/>
    <n v="1"/>
    <n v="0.33300000000000002"/>
  </r>
  <r>
    <n v="77"/>
    <x v="8"/>
    <x v="2"/>
    <x v="2"/>
    <n v="3"/>
    <n v="2"/>
    <n v="0.66700000000000004"/>
  </r>
  <r>
    <n v="78"/>
    <x v="9"/>
    <x v="0"/>
    <x v="0"/>
    <n v="6"/>
    <n v="3"/>
    <n v="0.5"/>
  </r>
  <r>
    <n v="79"/>
    <x v="9"/>
    <x v="0"/>
    <x v="1"/>
    <n v="15"/>
    <n v="11"/>
    <n v="0.73299999999999998"/>
  </r>
  <r>
    <n v="80"/>
    <x v="9"/>
    <x v="0"/>
    <x v="2"/>
    <n v="15"/>
    <n v="13"/>
    <n v="0.86699999999999999"/>
  </r>
  <r>
    <n v="81"/>
    <x v="9"/>
    <x v="1"/>
    <x v="0"/>
    <n v="5"/>
    <n v="4"/>
    <n v="0.8"/>
  </r>
  <r>
    <n v="82"/>
    <x v="9"/>
    <x v="1"/>
    <x v="1"/>
    <n v="10"/>
    <n v="8"/>
    <n v="0.8"/>
  </r>
  <r>
    <n v="83"/>
    <x v="9"/>
    <x v="1"/>
    <x v="2"/>
    <n v="11"/>
    <n v="9"/>
    <n v="0.81799999999999995"/>
  </r>
  <r>
    <n v="84"/>
    <x v="9"/>
    <x v="2"/>
    <x v="0"/>
    <n v="3"/>
    <n v="2"/>
    <n v="0.66700000000000004"/>
  </r>
  <r>
    <n v="85"/>
    <x v="9"/>
    <x v="2"/>
    <x v="1"/>
    <n v="6"/>
    <n v="2"/>
    <n v="0.33300000000000002"/>
  </r>
  <r>
    <n v="86"/>
    <x v="9"/>
    <x v="2"/>
    <x v="2"/>
    <n v="5"/>
    <n v="5"/>
    <n v="1"/>
  </r>
  <r>
    <n v="87"/>
    <x v="10"/>
    <x v="0"/>
    <x v="0"/>
    <n v="10"/>
    <n v="10"/>
    <n v="1"/>
  </r>
  <r>
    <n v="88"/>
    <x v="10"/>
    <x v="0"/>
    <x v="1"/>
    <n v="12"/>
    <n v="11"/>
    <n v="0.91700000000000004"/>
  </r>
  <r>
    <n v="89"/>
    <x v="10"/>
    <x v="0"/>
    <x v="2"/>
    <n v="12"/>
    <n v="8"/>
    <n v="0.66700000000000004"/>
  </r>
  <r>
    <n v="90"/>
    <x v="10"/>
    <x v="1"/>
    <x v="0"/>
    <n v="3"/>
    <n v="2"/>
    <n v="0.66700000000000004"/>
  </r>
  <r>
    <n v="91"/>
    <x v="10"/>
    <x v="1"/>
    <x v="1"/>
    <n v="12"/>
    <n v="6"/>
    <n v="0.5"/>
  </r>
  <r>
    <n v="92"/>
    <x v="10"/>
    <x v="1"/>
    <x v="2"/>
    <n v="11"/>
    <n v="7"/>
    <n v="0.63600000000000001"/>
  </r>
  <r>
    <n v="93"/>
    <x v="10"/>
    <x v="2"/>
    <x v="0"/>
    <n v="6"/>
    <n v="5"/>
    <n v="0.83299999999999996"/>
  </r>
  <r>
    <n v="94"/>
    <x v="10"/>
    <x v="2"/>
    <x v="1"/>
    <n v="9"/>
    <n v="7"/>
    <n v="0.77800000000000002"/>
  </r>
  <r>
    <n v="95"/>
    <x v="10"/>
    <x v="2"/>
    <x v="2"/>
    <n v="9"/>
    <n v="6"/>
    <n v="0.66700000000000004"/>
  </r>
  <r>
    <n v="96"/>
    <x v="11"/>
    <x v="0"/>
    <x v="0"/>
    <n v="3"/>
    <n v="2"/>
    <n v="0.66700000000000004"/>
  </r>
  <r>
    <n v="97"/>
    <x v="11"/>
    <x v="0"/>
    <x v="1"/>
    <n v="20"/>
    <n v="15"/>
    <n v="0.75"/>
  </r>
  <r>
    <n v="98"/>
    <x v="11"/>
    <x v="0"/>
    <x v="2"/>
    <n v="15"/>
    <n v="9"/>
    <n v="0.6"/>
  </r>
  <r>
    <n v="99"/>
    <x v="11"/>
    <x v="1"/>
    <x v="0"/>
    <n v="3"/>
    <n v="2"/>
    <n v="0.66700000000000004"/>
  </r>
  <r>
    <n v="100"/>
    <x v="11"/>
    <x v="1"/>
    <x v="1"/>
    <n v="11"/>
    <n v="7"/>
    <n v="0.63600000000000001"/>
  </r>
  <r>
    <n v="101"/>
    <x v="11"/>
    <x v="1"/>
    <x v="2"/>
    <n v="12"/>
    <n v="9"/>
    <n v="0.75"/>
  </r>
  <r>
    <n v="102"/>
    <x v="11"/>
    <x v="2"/>
    <x v="0"/>
    <n v="2"/>
    <n v="2"/>
    <n v="1"/>
  </r>
  <r>
    <n v="103"/>
    <x v="11"/>
    <x v="2"/>
    <x v="1"/>
    <n v="10"/>
    <n v="8"/>
    <n v="0.8"/>
  </r>
  <r>
    <n v="104"/>
    <x v="11"/>
    <x v="2"/>
    <x v="2"/>
    <n v="5"/>
    <n v="3"/>
    <n v="0.6"/>
  </r>
  <r>
    <n v="105"/>
    <x v="12"/>
    <x v="0"/>
    <x v="0"/>
    <n v="7"/>
    <n v="4"/>
    <n v="0.57099999999999995"/>
  </r>
  <r>
    <n v="106"/>
    <x v="12"/>
    <x v="0"/>
    <x v="1"/>
    <n v="12"/>
    <n v="6"/>
    <n v="0.5"/>
  </r>
  <r>
    <n v="107"/>
    <x v="12"/>
    <x v="0"/>
    <x v="2"/>
    <n v="15"/>
    <n v="9"/>
    <n v="0.6"/>
  </r>
  <r>
    <n v="108"/>
    <x v="12"/>
    <x v="1"/>
    <x v="0"/>
    <n v="6"/>
    <n v="4"/>
    <n v="0.66700000000000004"/>
  </r>
  <r>
    <n v="109"/>
    <x v="12"/>
    <x v="1"/>
    <x v="1"/>
    <n v="10"/>
    <n v="9"/>
    <n v="0.9"/>
  </r>
  <r>
    <n v="110"/>
    <x v="12"/>
    <x v="1"/>
    <x v="2"/>
    <n v="11"/>
    <n v="5"/>
    <n v="0.45500000000000002"/>
  </r>
  <r>
    <n v="111"/>
    <x v="12"/>
    <x v="2"/>
    <x v="0"/>
    <n v="2"/>
    <n v="1"/>
    <n v="0.5"/>
  </r>
  <r>
    <n v="112"/>
    <x v="12"/>
    <x v="2"/>
    <x v="1"/>
    <n v="10"/>
    <n v="6"/>
    <n v="0.6"/>
  </r>
  <r>
    <n v="113"/>
    <x v="12"/>
    <x v="2"/>
    <x v="2"/>
    <n v="7"/>
    <n v="5"/>
    <n v="0.71399999999999997"/>
  </r>
  <r>
    <n v="114"/>
    <x v="13"/>
    <x v="0"/>
    <x v="0"/>
    <n v="4"/>
    <n v="3"/>
    <n v="0.75"/>
  </r>
  <r>
    <n v="115"/>
    <x v="13"/>
    <x v="0"/>
    <x v="1"/>
    <n v="12"/>
    <n v="8"/>
    <n v="0.66700000000000004"/>
  </r>
  <r>
    <n v="116"/>
    <x v="13"/>
    <x v="0"/>
    <x v="2"/>
    <n v="17"/>
    <n v="11"/>
    <n v="0.64700000000000002"/>
  </r>
  <r>
    <n v="117"/>
    <x v="13"/>
    <x v="1"/>
    <x v="0"/>
    <n v="3"/>
    <n v="1"/>
    <n v="0.33300000000000002"/>
  </r>
  <r>
    <n v="118"/>
    <x v="13"/>
    <x v="1"/>
    <x v="1"/>
    <n v="8"/>
    <n v="7"/>
    <n v="0.875"/>
  </r>
  <r>
    <n v="119"/>
    <x v="13"/>
    <x v="1"/>
    <x v="2"/>
    <n v="14"/>
    <n v="7"/>
    <n v="0.5"/>
  </r>
  <r>
    <n v="120"/>
    <x v="13"/>
    <x v="2"/>
    <x v="0"/>
    <n v="3"/>
    <n v="2"/>
    <n v="0.66700000000000004"/>
  </r>
  <r>
    <n v="121"/>
    <x v="13"/>
    <x v="2"/>
    <x v="1"/>
    <n v="13"/>
    <n v="11"/>
    <n v="0.84599999999999997"/>
  </r>
  <r>
    <n v="122"/>
    <x v="13"/>
    <x v="2"/>
    <x v="2"/>
    <n v="13"/>
    <n v="11"/>
    <n v="0.845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6867F-9F9C-4483-BF49-895136F4E39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8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name="total sales" dataField="1" showAll="0">
      <items count="10">
        <item x="6"/>
        <item x="3"/>
        <item x="0"/>
        <item x="8"/>
        <item x="7"/>
        <item x="4"/>
        <item x="5"/>
        <item x="1"/>
        <item x="2"/>
        <item t="default"/>
      </items>
    </pivotField>
    <pivotField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C67B2-B1A7-47CC-9B60-7712766472D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9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name="sales with notes" showAll="0">
      <items count="10">
        <item x="6"/>
        <item x="3"/>
        <item x="0"/>
        <item x="8"/>
        <item x="7"/>
        <item x="4"/>
        <item x="5"/>
        <item x="1"/>
        <item x="2"/>
        <item t="default"/>
      </items>
    </pivotField>
    <pivotField dataField="1" showAll="0"/>
    <pivotField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_with_no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158CF-6C2C-4076-B656-464ABA5A060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1" firstDataRow="2" firstDataCol="1"/>
  <pivotFields count="7">
    <pivotField showAll="0"/>
    <pivotField axis="axisRow" showAll="0">
      <items count="15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numFmtId="1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_with_no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8D3B3-5CB8-4136-BB16-868242D4848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8" firstHeaderRow="1" firstDataRow="2" firstDataCol="1"/>
  <pivotFields count="7">
    <pivotField showAll="0"/>
    <pivotField axis="axisRow" showAll="0">
      <items count="15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numFmtId="1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total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A26A2-57EC-4EC5-9A4A-093C257483A9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8" firstHeaderRow="1" firstDataRow="2" firstDataCol="1"/>
  <pivotFields count="7">
    <pivotField showAll="0"/>
    <pivotField axis="axisRow" showAll="0">
      <items count="15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numFmtId="1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904BF-E090-4A41-940F-28447AD6AFFB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9" firstHeaderRow="1" firstDataRow="2" firstDataCol="1"/>
  <pivotFields count="7">
    <pivotField showAll="0"/>
    <pivotField axis="axisRow" showAll="0">
      <items count="15">
        <item x="0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numFmtId="1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_with_not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68EA-7F5E-4D23-A5CC-816591BFC9FB}">
  <dimension ref="A1:G124"/>
  <sheetViews>
    <sheetView workbookViewId="0">
      <selection activeCell="C16" sqref="C16"/>
    </sheetView>
  </sheetViews>
  <sheetFormatPr defaultRowHeight="14.4" x14ac:dyDescent="0.3"/>
  <cols>
    <col min="2" max="2" width="31.109375" customWidth="1"/>
    <col min="3" max="3" width="21.21875" customWidth="1"/>
    <col min="4" max="4" width="25.77734375" customWidth="1"/>
    <col min="5" max="5" width="12" customWidth="1"/>
    <col min="6" max="6" width="19.33203125" customWidth="1"/>
    <col min="7" max="7" width="22.6640625" customWidth="1"/>
  </cols>
  <sheetData>
    <row r="1" spans="1:7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</row>
    <row r="2" spans="1:7" ht="15" thickBot="1" x14ac:dyDescent="0.35">
      <c r="A2" s="8">
        <v>1</v>
      </c>
      <c r="B2" s="1" t="s">
        <v>7</v>
      </c>
      <c r="C2" s="1" t="s">
        <v>8</v>
      </c>
      <c r="D2" s="1" t="s">
        <v>9</v>
      </c>
      <c r="E2" s="2">
        <v>3</v>
      </c>
      <c r="F2" s="2">
        <v>3</v>
      </c>
      <c r="G2" s="9">
        <v>1</v>
      </c>
    </row>
    <row r="3" spans="1:7" ht="15" thickBot="1" x14ac:dyDescent="0.35">
      <c r="A3" s="8">
        <v>2</v>
      </c>
      <c r="B3" s="1" t="s">
        <v>7</v>
      </c>
      <c r="C3" s="1" t="s">
        <v>8</v>
      </c>
      <c r="D3" s="1" t="s">
        <v>10</v>
      </c>
      <c r="E3" s="2">
        <v>1</v>
      </c>
      <c r="F3" s="2">
        <v>0</v>
      </c>
      <c r="G3" s="9">
        <v>0</v>
      </c>
    </row>
    <row r="4" spans="1:7" ht="15" thickBot="1" x14ac:dyDescent="0.35">
      <c r="A4" s="8">
        <v>3</v>
      </c>
      <c r="B4" s="1" t="s">
        <v>7</v>
      </c>
      <c r="C4" s="1" t="s">
        <v>8</v>
      </c>
      <c r="D4" s="1" t="s">
        <v>11</v>
      </c>
      <c r="E4" s="2">
        <v>4</v>
      </c>
      <c r="F4" s="2">
        <v>3</v>
      </c>
      <c r="G4" s="9">
        <v>0.75</v>
      </c>
    </row>
    <row r="5" spans="1:7" ht="15" thickBot="1" x14ac:dyDescent="0.35">
      <c r="A5" s="8">
        <v>4</v>
      </c>
      <c r="B5" s="1" t="s">
        <v>7</v>
      </c>
      <c r="C5" s="1" t="s">
        <v>12</v>
      </c>
      <c r="D5" s="1" t="s">
        <v>10</v>
      </c>
      <c r="E5" s="2">
        <v>2</v>
      </c>
      <c r="F5" s="2">
        <v>1</v>
      </c>
      <c r="G5" s="9">
        <v>0.5</v>
      </c>
    </row>
    <row r="6" spans="1:7" ht="15" thickBot="1" x14ac:dyDescent="0.35">
      <c r="A6" s="8">
        <v>5</v>
      </c>
      <c r="B6" s="1" t="s">
        <v>7</v>
      </c>
      <c r="C6" s="1" t="s">
        <v>13</v>
      </c>
      <c r="D6" s="1" t="s">
        <v>10</v>
      </c>
      <c r="E6" s="2">
        <v>1</v>
      </c>
      <c r="F6" s="2">
        <v>1</v>
      </c>
      <c r="G6" s="9">
        <v>1</v>
      </c>
    </row>
    <row r="7" spans="1:7" ht="15" thickBot="1" x14ac:dyDescent="0.35">
      <c r="A7" s="8">
        <v>6</v>
      </c>
      <c r="B7" s="1" t="s">
        <v>7</v>
      </c>
      <c r="C7" s="1" t="s">
        <v>13</v>
      </c>
      <c r="D7" s="1" t="s">
        <v>11</v>
      </c>
      <c r="E7" s="2">
        <v>1</v>
      </c>
      <c r="F7" s="2">
        <v>0</v>
      </c>
      <c r="G7" s="9">
        <v>0</v>
      </c>
    </row>
    <row r="8" spans="1:7" ht="15" thickBot="1" x14ac:dyDescent="0.35">
      <c r="A8" s="8">
        <v>7</v>
      </c>
      <c r="B8" s="1" t="s">
        <v>14</v>
      </c>
      <c r="C8" s="1" t="s">
        <v>8</v>
      </c>
      <c r="D8" s="1" t="s">
        <v>9</v>
      </c>
      <c r="E8" s="2">
        <v>4</v>
      </c>
      <c r="F8" s="2">
        <v>4</v>
      </c>
      <c r="G8" s="9">
        <v>1</v>
      </c>
    </row>
    <row r="9" spans="1:7" ht="15" thickBot="1" x14ac:dyDescent="0.35">
      <c r="A9" s="8">
        <v>8</v>
      </c>
      <c r="B9" s="1" t="s">
        <v>14</v>
      </c>
      <c r="C9" s="1" t="s">
        <v>8</v>
      </c>
      <c r="D9" s="1" t="s">
        <v>10</v>
      </c>
      <c r="E9" s="2">
        <v>19</v>
      </c>
      <c r="F9" s="2">
        <v>14</v>
      </c>
      <c r="G9" s="9">
        <v>0.73699999999999999</v>
      </c>
    </row>
    <row r="10" spans="1:7" ht="15" thickBot="1" x14ac:dyDescent="0.35">
      <c r="A10" s="8">
        <v>9</v>
      </c>
      <c r="B10" s="1" t="s">
        <v>14</v>
      </c>
      <c r="C10" s="1" t="s">
        <v>8</v>
      </c>
      <c r="D10" s="1" t="s">
        <v>11</v>
      </c>
      <c r="E10" s="2">
        <v>16</v>
      </c>
      <c r="F10" s="2">
        <v>7</v>
      </c>
      <c r="G10" s="9">
        <v>0.438</v>
      </c>
    </row>
    <row r="11" spans="1:7" ht="15" thickBot="1" x14ac:dyDescent="0.35">
      <c r="A11" s="8">
        <v>10</v>
      </c>
      <c r="B11" s="1" t="s">
        <v>14</v>
      </c>
      <c r="C11" s="1" t="s">
        <v>12</v>
      </c>
      <c r="D11" s="1" t="s">
        <v>9</v>
      </c>
      <c r="E11" s="2">
        <v>4</v>
      </c>
      <c r="F11" s="2">
        <v>4</v>
      </c>
      <c r="G11" s="9">
        <v>1</v>
      </c>
    </row>
    <row r="12" spans="1:7" ht="15" thickBot="1" x14ac:dyDescent="0.35">
      <c r="A12" s="8">
        <v>11</v>
      </c>
      <c r="B12" s="1" t="s">
        <v>14</v>
      </c>
      <c r="C12" s="1" t="s">
        <v>12</v>
      </c>
      <c r="D12" s="1" t="s">
        <v>10</v>
      </c>
      <c r="E12" s="2">
        <v>11</v>
      </c>
      <c r="F12" s="2">
        <v>6</v>
      </c>
      <c r="G12" s="9">
        <v>0.54500000000000004</v>
      </c>
    </row>
    <row r="13" spans="1:7" ht="15" thickBot="1" x14ac:dyDescent="0.35">
      <c r="A13" s="8">
        <v>12</v>
      </c>
      <c r="B13" s="1" t="s">
        <v>14</v>
      </c>
      <c r="C13" s="1" t="s">
        <v>12</v>
      </c>
      <c r="D13" s="1" t="s">
        <v>11</v>
      </c>
      <c r="E13" s="2">
        <v>16</v>
      </c>
      <c r="F13" s="2">
        <v>10</v>
      </c>
      <c r="G13" s="9">
        <v>0.625</v>
      </c>
    </row>
    <row r="14" spans="1:7" ht="15" thickBot="1" x14ac:dyDescent="0.35">
      <c r="A14" s="8">
        <v>13</v>
      </c>
      <c r="B14" s="1" t="s">
        <v>14</v>
      </c>
      <c r="C14" s="1" t="s">
        <v>13</v>
      </c>
      <c r="D14" s="1" t="s">
        <v>9</v>
      </c>
      <c r="E14" s="2">
        <v>2</v>
      </c>
      <c r="F14" s="2">
        <v>2</v>
      </c>
      <c r="G14" s="9">
        <v>1</v>
      </c>
    </row>
    <row r="15" spans="1:7" ht="15" thickBot="1" x14ac:dyDescent="0.35">
      <c r="A15" s="8">
        <v>14</v>
      </c>
      <c r="B15" s="1" t="s">
        <v>14</v>
      </c>
      <c r="C15" s="1" t="s">
        <v>13</v>
      </c>
      <c r="D15" s="1" t="s">
        <v>10</v>
      </c>
      <c r="E15" s="2">
        <v>8</v>
      </c>
      <c r="F15" s="2">
        <v>8</v>
      </c>
      <c r="G15" s="9">
        <v>1</v>
      </c>
    </row>
    <row r="16" spans="1:7" ht="15" thickBot="1" x14ac:dyDescent="0.35">
      <c r="A16" s="8">
        <v>15</v>
      </c>
      <c r="B16" s="1" t="s">
        <v>14</v>
      </c>
      <c r="C16" s="1" t="s">
        <v>13</v>
      </c>
      <c r="D16" s="1" t="s">
        <v>11</v>
      </c>
      <c r="E16" s="2">
        <v>9</v>
      </c>
      <c r="F16" s="2">
        <v>6</v>
      </c>
      <c r="G16" s="9">
        <v>0.66700000000000004</v>
      </c>
    </row>
    <row r="17" spans="1:7" ht="15" thickBot="1" x14ac:dyDescent="0.35">
      <c r="A17" s="8">
        <v>16</v>
      </c>
      <c r="B17" s="1" t="s">
        <v>15</v>
      </c>
      <c r="C17" s="1" t="s">
        <v>8</v>
      </c>
      <c r="D17" s="1" t="s">
        <v>9</v>
      </c>
      <c r="E17" s="2">
        <v>5</v>
      </c>
      <c r="F17" s="2">
        <v>4</v>
      </c>
      <c r="G17" s="9">
        <v>0.8</v>
      </c>
    </row>
    <row r="18" spans="1:7" ht="15" thickBot="1" x14ac:dyDescent="0.35">
      <c r="A18" s="8">
        <v>17</v>
      </c>
      <c r="B18" s="1" t="s">
        <v>15</v>
      </c>
      <c r="C18" s="1" t="s">
        <v>8</v>
      </c>
      <c r="D18" s="1" t="s">
        <v>10</v>
      </c>
      <c r="E18" s="2">
        <v>13</v>
      </c>
      <c r="F18" s="2">
        <v>11</v>
      </c>
      <c r="G18" s="9">
        <v>0.84599999999999997</v>
      </c>
    </row>
    <row r="19" spans="1:7" ht="15" thickBot="1" x14ac:dyDescent="0.35">
      <c r="A19" s="8">
        <v>18</v>
      </c>
      <c r="B19" s="1" t="s">
        <v>15</v>
      </c>
      <c r="C19" s="1" t="s">
        <v>8</v>
      </c>
      <c r="D19" s="1" t="s">
        <v>11</v>
      </c>
      <c r="E19" s="2">
        <v>25</v>
      </c>
      <c r="F19" s="2">
        <v>17</v>
      </c>
      <c r="G19" s="9">
        <v>0.68</v>
      </c>
    </row>
    <row r="20" spans="1:7" ht="15" thickBot="1" x14ac:dyDescent="0.35">
      <c r="A20" s="8">
        <v>19</v>
      </c>
      <c r="B20" s="1" t="s">
        <v>15</v>
      </c>
      <c r="C20" s="1" t="s">
        <v>12</v>
      </c>
      <c r="D20" s="1" t="s">
        <v>9</v>
      </c>
      <c r="E20" s="2">
        <v>3</v>
      </c>
      <c r="F20" s="2">
        <v>2</v>
      </c>
      <c r="G20" s="9">
        <v>0.66700000000000004</v>
      </c>
    </row>
    <row r="21" spans="1:7" ht="15" thickBot="1" x14ac:dyDescent="0.35">
      <c r="A21" s="8">
        <v>20</v>
      </c>
      <c r="B21" s="1" t="s">
        <v>15</v>
      </c>
      <c r="C21" s="1" t="s">
        <v>12</v>
      </c>
      <c r="D21" s="1" t="s">
        <v>10</v>
      </c>
      <c r="E21" s="2">
        <v>19</v>
      </c>
      <c r="F21" s="2">
        <v>17</v>
      </c>
      <c r="G21" s="9">
        <v>0.89500000000000002</v>
      </c>
    </row>
    <row r="22" spans="1:7" ht="15" thickBot="1" x14ac:dyDescent="0.35">
      <c r="A22" s="8">
        <v>21</v>
      </c>
      <c r="B22" s="1" t="s">
        <v>15</v>
      </c>
      <c r="C22" s="1" t="s">
        <v>12</v>
      </c>
      <c r="D22" s="1" t="s">
        <v>11</v>
      </c>
      <c r="E22" s="2">
        <v>23</v>
      </c>
      <c r="F22" s="2">
        <v>16</v>
      </c>
      <c r="G22" s="9">
        <v>0.69599999999999995</v>
      </c>
    </row>
    <row r="23" spans="1:7" ht="15" thickBot="1" x14ac:dyDescent="0.35">
      <c r="A23" s="8">
        <v>22</v>
      </c>
      <c r="B23" s="1" t="s">
        <v>15</v>
      </c>
      <c r="C23" s="1" t="s">
        <v>13</v>
      </c>
      <c r="D23" s="1" t="s">
        <v>9</v>
      </c>
      <c r="E23" s="2">
        <v>3</v>
      </c>
      <c r="F23" s="2">
        <v>3</v>
      </c>
      <c r="G23" s="9">
        <v>1</v>
      </c>
    </row>
    <row r="24" spans="1:7" ht="15" thickBot="1" x14ac:dyDescent="0.35">
      <c r="A24" s="8">
        <v>23</v>
      </c>
      <c r="B24" s="1" t="s">
        <v>15</v>
      </c>
      <c r="C24" s="1" t="s">
        <v>13</v>
      </c>
      <c r="D24" s="1" t="s">
        <v>10</v>
      </c>
      <c r="E24" s="2">
        <v>8</v>
      </c>
      <c r="F24" s="2">
        <v>7</v>
      </c>
      <c r="G24" s="9">
        <v>0.875</v>
      </c>
    </row>
    <row r="25" spans="1:7" ht="15" thickBot="1" x14ac:dyDescent="0.35">
      <c r="A25" s="8">
        <v>24</v>
      </c>
      <c r="B25" s="1" t="s">
        <v>15</v>
      </c>
      <c r="C25" s="1" t="s">
        <v>13</v>
      </c>
      <c r="D25" s="1" t="s">
        <v>11</v>
      </c>
      <c r="E25" s="2">
        <v>10</v>
      </c>
      <c r="F25" s="2">
        <v>7</v>
      </c>
      <c r="G25" s="9">
        <v>0.7</v>
      </c>
    </row>
    <row r="26" spans="1:7" ht="15" thickBot="1" x14ac:dyDescent="0.35">
      <c r="A26" s="8">
        <v>25</v>
      </c>
      <c r="B26" s="1" t="s">
        <v>16</v>
      </c>
      <c r="C26" s="1" t="s">
        <v>8</v>
      </c>
      <c r="D26" s="1" t="s">
        <v>9</v>
      </c>
      <c r="E26" s="2">
        <v>4</v>
      </c>
      <c r="F26" s="2">
        <v>3</v>
      </c>
      <c r="G26" s="9">
        <v>0.75</v>
      </c>
    </row>
    <row r="27" spans="1:7" ht="15" thickBot="1" x14ac:dyDescent="0.35">
      <c r="A27" s="8">
        <v>26</v>
      </c>
      <c r="B27" s="1" t="s">
        <v>16</v>
      </c>
      <c r="C27" s="1" t="s">
        <v>8</v>
      </c>
      <c r="D27" s="1" t="s">
        <v>10</v>
      </c>
      <c r="E27" s="2">
        <v>13</v>
      </c>
      <c r="F27" s="2">
        <v>11</v>
      </c>
      <c r="G27" s="9">
        <v>0.84599999999999997</v>
      </c>
    </row>
    <row r="28" spans="1:7" ht="15" thickBot="1" x14ac:dyDescent="0.35">
      <c r="A28" s="8">
        <v>27</v>
      </c>
      <c r="B28" s="1" t="s">
        <v>16</v>
      </c>
      <c r="C28" s="1" t="s">
        <v>8</v>
      </c>
      <c r="D28" s="1" t="s">
        <v>11</v>
      </c>
      <c r="E28" s="2">
        <v>22</v>
      </c>
      <c r="F28" s="2">
        <v>17</v>
      </c>
      <c r="G28" s="9">
        <v>0.77300000000000002</v>
      </c>
    </row>
    <row r="29" spans="1:7" ht="15" thickBot="1" x14ac:dyDescent="0.35">
      <c r="A29" s="8">
        <v>28</v>
      </c>
      <c r="B29" s="1" t="s">
        <v>16</v>
      </c>
      <c r="C29" s="1" t="s">
        <v>12</v>
      </c>
      <c r="D29" s="1" t="s">
        <v>9</v>
      </c>
      <c r="E29" s="2">
        <v>2</v>
      </c>
      <c r="F29" s="2">
        <v>2</v>
      </c>
      <c r="G29" s="9">
        <v>1</v>
      </c>
    </row>
    <row r="30" spans="1:7" ht="15" thickBot="1" x14ac:dyDescent="0.35">
      <c r="A30" s="8">
        <v>29</v>
      </c>
      <c r="B30" s="1" t="s">
        <v>16</v>
      </c>
      <c r="C30" s="1" t="s">
        <v>12</v>
      </c>
      <c r="D30" s="1" t="s">
        <v>10</v>
      </c>
      <c r="E30" s="2">
        <v>16</v>
      </c>
      <c r="F30" s="2">
        <v>13</v>
      </c>
      <c r="G30" s="9">
        <v>0.81299999999999994</v>
      </c>
    </row>
    <row r="31" spans="1:7" ht="15" thickBot="1" x14ac:dyDescent="0.35">
      <c r="A31" s="8">
        <v>30</v>
      </c>
      <c r="B31" s="1" t="s">
        <v>16</v>
      </c>
      <c r="C31" s="1" t="s">
        <v>12</v>
      </c>
      <c r="D31" s="1" t="s">
        <v>11</v>
      </c>
      <c r="E31" s="2">
        <v>18</v>
      </c>
      <c r="F31" s="2">
        <v>10</v>
      </c>
      <c r="G31" s="9">
        <v>0.55600000000000005</v>
      </c>
    </row>
    <row r="32" spans="1:7" ht="15" thickBot="1" x14ac:dyDescent="0.35">
      <c r="A32" s="8">
        <v>31</v>
      </c>
      <c r="B32" s="1" t="s">
        <v>16</v>
      </c>
      <c r="C32" s="1" t="s">
        <v>13</v>
      </c>
      <c r="D32" s="1" t="s">
        <v>9</v>
      </c>
      <c r="E32" s="2">
        <v>3</v>
      </c>
      <c r="F32" s="2">
        <v>3</v>
      </c>
      <c r="G32" s="9">
        <v>1</v>
      </c>
    </row>
    <row r="33" spans="1:7" ht="15" thickBot="1" x14ac:dyDescent="0.35">
      <c r="A33" s="8">
        <v>32</v>
      </c>
      <c r="B33" s="1" t="s">
        <v>16</v>
      </c>
      <c r="C33" s="1" t="s">
        <v>13</v>
      </c>
      <c r="D33" s="1" t="s">
        <v>10</v>
      </c>
      <c r="E33" s="2">
        <v>16</v>
      </c>
      <c r="F33" s="2">
        <v>15</v>
      </c>
      <c r="G33" s="9">
        <v>0.93799999999999994</v>
      </c>
    </row>
    <row r="34" spans="1:7" ht="15" thickBot="1" x14ac:dyDescent="0.35">
      <c r="A34" s="8">
        <v>33</v>
      </c>
      <c r="B34" s="1" t="s">
        <v>16</v>
      </c>
      <c r="C34" s="1" t="s">
        <v>13</v>
      </c>
      <c r="D34" s="1" t="s">
        <v>11</v>
      </c>
      <c r="E34" s="2">
        <v>19</v>
      </c>
      <c r="F34" s="2">
        <v>9</v>
      </c>
      <c r="G34" s="9">
        <v>0.47399999999999998</v>
      </c>
    </row>
    <row r="35" spans="1:7" ht="15" thickBot="1" x14ac:dyDescent="0.35">
      <c r="A35" s="8">
        <v>34</v>
      </c>
      <c r="B35" s="1" t="s">
        <v>17</v>
      </c>
      <c r="C35" s="1" t="s">
        <v>8</v>
      </c>
      <c r="D35" s="1" t="s">
        <v>9</v>
      </c>
      <c r="E35" s="2">
        <v>2</v>
      </c>
      <c r="F35" s="2">
        <v>2</v>
      </c>
      <c r="G35" s="9">
        <v>1</v>
      </c>
    </row>
    <row r="36" spans="1:7" ht="15" thickBot="1" x14ac:dyDescent="0.35">
      <c r="A36" s="8">
        <v>35</v>
      </c>
      <c r="B36" s="1" t="s">
        <v>17</v>
      </c>
      <c r="C36" s="1" t="s">
        <v>8</v>
      </c>
      <c r="D36" s="1" t="s">
        <v>10</v>
      </c>
      <c r="E36" s="2">
        <v>18</v>
      </c>
      <c r="F36" s="2">
        <v>11</v>
      </c>
      <c r="G36" s="9">
        <v>0.61099999999999999</v>
      </c>
    </row>
    <row r="37" spans="1:7" ht="15" thickBot="1" x14ac:dyDescent="0.35">
      <c r="A37" s="8">
        <v>36</v>
      </c>
      <c r="B37" s="1" t="s">
        <v>17</v>
      </c>
      <c r="C37" s="1" t="s">
        <v>8</v>
      </c>
      <c r="D37" s="1" t="s">
        <v>11</v>
      </c>
      <c r="E37" s="2">
        <v>13</v>
      </c>
      <c r="F37" s="2">
        <v>9</v>
      </c>
      <c r="G37" s="9">
        <v>0.69199999999999995</v>
      </c>
    </row>
    <row r="38" spans="1:7" ht="15" thickBot="1" x14ac:dyDescent="0.35">
      <c r="A38" s="8">
        <v>37</v>
      </c>
      <c r="B38" s="1" t="s">
        <v>17</v>
      </c>
      <c r="C38" s="1" t="s">
        <v>12</v>
      </c>
      <c r="D38" s="1" t="s">
        <v>9</v>
      </c>
      <c r="E38" s="2">
        <v>4</v>
      </c>
      <c r="F38" s="2">
        <v>4</v>
      </c>
      <c r="G38" s="9">
        <v>1</v>
      </c>
    </row>
    <row r="39" spans="1:7" ht="15" thickBot="1" x14ac:dyDescent="0.35">
      <c r="A39" s="8">
        <v>38</v>
      </c>
      <c r="B39" s="1" t="s">
        <v>17</v>
      </c>
      <c r="C39" s="1" t="s">
        <v>12</v>
      </c>
      <c r="D39" s="1" t="s">
        <v>10</v>
      </c>
      <c r="E39" s="2">
        <v>8</v>
      </c>
      <c r="F39" s="2">
        <v>7</v>
      </c>
      <c r="G39" s="9">
        <v>0.875</v>
      </c>
    </row>
    <row r="40" spans="1:7" ht="15" thickBot="1" x14ac:dyDescent="0.35">
      <c r="A40" s="8">
        <v>39</v>
      </c>
      <c r="B40" s="1" t="s">
        <v>17</v>
      </c>
      <c r="C40" s="1" t="s">
        <v>12</v>
      </c>
      <c r="D40" s="1" t="s">
        <v>11</v>
      </c>
      <c r="E40" s="2">
        <v>13</v>
      </c>
      <c r="F40" s="2">
        <v>10</v>
      </c>
      <c r="G40" s="9">
        <v>0.76900000000000002</v>
      </c>
    </row>
    <row r="41" spans="1:7" ht="15" thickBot="1" x14ac:dyDescent="0.35">
      <c r="A41" s="8">
        <v>40</v>
      </c>
      <c r="B41" s="1" t="s">
        <v>17</v>
      </c>
      <c r="C41" s="1" t="s">
        <v>13</v>
      </c>
      <c r="D41" s="1" t="s">
        <v>9</v>
      </c>
      <c r="E41" s="2">
        <v>1</v>
      </c>
      <c r="F41" s="2">
        <v>1</v>
      </c>
      <c r="G41" s="9">
        <v>1</v>
      </c>
    </row>
    <row r="42" spans="1:7" ht="15" thickBot="1" x14ac:dyDescent="0.35">
      <c r="A42" s="8">
        <v>41</v>
      </c>
      <c r="B42" s="1" t="s">
        <v>17</v>
      </c>
      <c r="C42" s="1" t="s">
        <v>13</v>
      </c>
      <c r="D42" s="1" t="s">
        <v>10</v>
      </c>
      <c r="E42" s="2">
        <v>9</v>
      </c>
      <c r="F42" s="2">
        <v>8</v>
      </c>
      <c r="G42" s="9">
        <v>0.88900000000000001</v>
      </c>
    </row>
    <row r="43" spans="1:7" ht="15" thickBot="1" x14ac:dyDescent="0.35">
      <c r="A43" s="8">
        <v>42</v>
      </c>
      <c r="B43" s="1" t="s">
        <v>17</v>
      </c>
      <c r="C43" s="1" t="s">
        <v>13</v>
      </c>
      <c r="D43" s="1" t="s">
        <v>11</v>
      </c>
      <c r="E43" s="2">
        <v>16</v>
      </c>
      <c r="F43" s="2">
        <v>11</v>
      </c>
      <c r="G43" s="9">
        <v>0.68799999999999994</v>
      </c>
    </row>
    <row r="44" spans="1:7" ht="15" thickBot="1" x14ac:dyDescent="0.35">
      <c r="A44" s="8">
        <v>43</v>
      </c>
      <c r="B44" s="1" t="s">
        <v>18</v>
      </c>
      <c r="C44" s="1" t="s">
        <v>8</v>
      </c>
      <c r="D44" s="1" t="s">
        <v>9</v>
      </c>
      <c r="E44" s="2">
        <v>5</v>
      </c>
      <c r="F44" s="2">
        <v>2</v>
      </c>
      <c r="G44" s="9">
        <v>0.4</v>
      </c>
    </row>
    <row r="45" spans="1:7" ht="15" thickBot="1" x14ac:dyDescent="0.35">
      <c r="A45" s="8">
        <v>44</v>
      </c>
      <c r="B45" s="1" t="s">
        <v>18</v>
      </c>
      <c r="C45" s="1" t="s">
        <v>8</v>
      </c>
      <c r="D45" s="1" t="s">
        <v>10</v>
      </c>
      <c r="E45" s="2">
        <v>9</v>
      </c>
      <c r="F45" s="2">
        <v>6</v>
      </c>
      <c r="G45" s="9">
        <v>0.66700000000000004</v>
      </c>
    </row>
    <row r="46" spans="1:7" ht="15" thickBot="1" x14ac:dyDescent="0.35">
      <c r="A46" s="8">
        <v>45</v>
      </c>
      <c r="B46" s="1" t="s">
        <v>18</v>
      </c>
      <c r="C46" s="1" t="s">
        <v>8</v>
      </c>
      <c r="D46" s="1" t="s">
        <v>11</v>
      </c>
      <c r="E46" s="2">
        <v>6</v>
      </c>
      <c r="F46" s="2">
        <v>4</v>
      </c>
      <c r="G46" s="9">
        <v>0.66700000000000004</v>
      </c>
    </row>
    <row r="47" spans="1:7" ht="15" thickBot="1" x14ac:dyDescent="0.35">
      <c r="A47" s="8">
        <v>46</v>
      </c>
      <c r="B47" s="1" t="s">
        <v>18</v>
      </c>
      <c r="C47" s="1" t="s">
        <v>12</v>
      </c>
      <c r="D47" s="1" t="s">
        <v>9</v>
      </c>
      <c r="E47" s="2">
        <v>8</v>
      </c>
      <c r="F47" s="2">
        <v>6</v>
      </c>
      <c r="G47" s="9">
        <v>0.75</v>
      </c>
    </row>
    <row r="48" spans="1:7" ht="15" thickBot="1" x14ac:dyDescent="0.35">
      <c r="A48" s="8">
        <v>47</v>
      </c>
      <c r="B48" s="1" t="s">
        <v>18</v>
      </c>
      <c r="C48" s="1" t="s">
        <v>12</v>
      </c>
      <c r="D48" s="1" t="s">
        <v>10</v>
      </c>
      <c r="E48" s="2">
        <v>9</v>
      </c>
      <c r="F48" s="2">
        <v>4</v>
      </c>
      <c r="G48" s="9">
        <v>0.44400000000000001</v>
      </c>
    </row>
    <row r="49" spans="1:7" ht="15" thickBot="1" x14ac:dyDescent="0.35">
      <c r="A49" s="8">
        <v>48</v>
      </c>
      <c r="B49" s="1" t="s">
        <v>18</v>
      </c>
      <c r="C49" s="1" t="s">
        <v>12</v>
      </c>
      <c r="D49" s="1" t="s">
        <v>11</v>
      </c>
      <c r="E49" s="2">
        <v>5</v>
      </c>
      <c r="F49" s="2">
        <v>1</v>
      </c>
      <c r="G49" s="9">
        <v>0.2</v>
      </c>
    </row>
    <row r="50" spans="1:7" ht="15" thickBot="1" x14ac:dyDescent="0.35">
      <c r="A50" s="8">
        <v>49</v>
      </c>
      <c r="B50" s="1" t="s">
        <v>18</v>
      </c>
      <c r="C50" s="1" t="s">
        <v>13</v>
      </c>
      <c r="D50" s="1" t="s">
        <v>9</v>
      </c>
      <c r="E50" s="2">
        <v>7</v>
      </c>
      <c r="F50" s="2">
        <v>6</v>
      </c>
      <c r="G50" s="9">
        <v>0.85699999999999998</v>
      </c>
    </row>
    <row r="51" spans="1:7" ht="15" thickBot="1" x14ac:dyDescent="0.35">
      <c r="A51" s="8">
        <v>50</v>
      </c>
      <c r="B51" s="1" t="s">
        <v>18</v>
      </c>
      <c r="C51" s="1" t="s">
        <v>13</v>
      </c>
      <c r="D51" s="1" t="s">
        <v>10</v>
      </c>
      <c r="E51" s="2">
        <v>5</v>
      </c>
      <c r="F51" s="2">
        <v>2</v>
      </c>
      <c r="G51" s="9">
        <v>0.4</v>
      </c>
    </row>
    <row r="52" spans="1:7" ht="15" thickBot="1" x14ac:dyDescent="0.35">
      <c r="A52" s="8">
        <v>51</v>
      </c>
      <c r="B52" s="1" t="s">
        <v>18</v>
      </c>
      <c r="C52" s="1" t="s">
        <v>13</v>
      </c>
      <c r="D52" s="1" t="s">
        <v>11</v>
      </c>
      <c r="E52" s="2">
        <v>6</v>
      </c>
      <c r="F52" s="2">
        <v>2</v>
      </c>
      <c r="G52" s="9">
        <v>0.33300000000000002</v>
      </c>
    </row>
    <row r="53" spans="1:7" ht="15" thickBot="1" x14ac:dyDescent="0.35">
      <c r="A53" s="8">
        <v>52</v>
      </c>
      <c r="B53" s="1" t="s">
        <v>19</v>
      </c>
      <c r="C53" s="1" t="s">
        <v>8</v>
      </c>
      <c r="D53" s="1" t="s">
        <v>9</v>
      </c>
      <c r="E53" s="2">
        <v>7</v>
      </c>
      <c r="F53" s="2">
        <v>3</v>
      </c>
      <c r="G53" s="9">
        <v>0.42899999999999999</v>
      </c>
    </row>
    <row r="54" spans="1:7" ht="15" thickBot="1" x14ac:dyDescent="0.35">
      <c r="A54" s="8">
        <v>53</v>
      </c>
      <c r="B54" s="1" t="s">
        <v>19</v>
      </c>
      <c r="C54" s="1" t="s">
        <v>8</v>
      </c>
      <c r="D54" s="1" t="s">
        <v>10</v>
      </c>
      <c r="E54" s="2">
        <v>3</v>
      </c>
      <c r="F54" s="2">
        <v>1</v>
      </c>
      <c r="G54" s="9">
        <v>0.33300000000000002</v>
      </c>
    </row>
    <row r="55" spans="1:7" ht="15" thickBot="1" x14ac:dyDescent="0.35">
      <c r="A55" s="8">
        <v>54</v>
      </c>
      <c r="B55" s="1" t="s">
        <v>19</v>
      </c>
      <c r="C55" s="1" t="s">
        <v>8</v>
      </c>
      <c r="D55" s="1" t="s">
        <v>11</v>
      </c>
      <c r="E55" s="2">
        <v>11</v>
      </c>
      <c r="F55" s="2">
        <v>4</v>
      </c>
      <c r="G55" s="9">
        <v>0.36399999999999999</v>
      </c>
    </row>
    <row r="56" spans="1:7" ht="15" thickBot="1" x14ac:dyDescent="0.35">
      <c r="A56" s="8">
        <v>55</v>
      </c>
      <c r="B56" s="1" t="s">
        <v>19</v>
      </c>
      <c r="C56" s="1" t="s">
        <v>12</v>
      </c>
      <c r="D56" s="1" t="s">
        <v>9</v>
      </c>
      <c r="E56" s="2">
        <v>1</v>
      </c>
      <c r="F56" s="2">
        <v>1</v>
      </c>
      <c r="G56" s="9">
        <v>1</v>
      </c>
    </row>
    <row r="57" spans="1:7" ht="15" thickBot="1" x14ac:dyDescent="0.35">
      <c r="A57" s="8">
        <v>56</v>
      </c>
      <c r="B57" s="1" t="s">
        <v>19</v>
      </c>
      <c r="C57" s="1" t="s">
        <v>12</v>
      </c>
      <c r="D57" s="1" t="s">
        <v>10</v>
      </c>
      <c r="E57" s="2">
        <v>3</v>
      </c>
      <c r="F57" s="2">
        <v>0</v>
      </c>
      <c r="G57" s="9">
        <v>0</v>
      </c>
    </row>
    <row r="58" spans="1:7" ht="15" thickBot="1" x14ac:dyDescent="0.35">
      <c r="A58" s="8">
        <v>57</v>
      </c>
      <c r="B58" s="1" t="s">
        <v>19</v>
      </c>
      <c r="C58" s="1" t="s">
        <v>12</v>
      </c>
      <c r="D58" s="1" t="s">
        <v>11</v>
      </c>
      <c r="E58" s="2">
        <v>6</v>
      </c>
      <c r="F58" s="2">
        <v>2</v>
      </c>
      <c r="G58" s="9">
        <v>0.33300000000000002</v>
      </c>
    </row>
    <row r="59" spans="1:7" ht="15" thickBot="1" x14ac:dyDescent="0.35">
      <c r="A59" s="8">
        <v>58</v>
      </c>
      <c r="B59" s="1" t="s">
        <v>19</v>
      </c>
      <c r="C59" s="1" t="s">
        <v>13</v>
      </c>
      <c r="D59" s="1" t="s">
        <v>9</v>
      </c>
      <c r="E59" s="2">
        <v>2</v>
      </c>
      <c r="F59" s="2">
        <v>2</v>
      </c>
      <c r="G59" s="9">
        <v>1</v>
      </c>
    </row>
    <row r="60" spans="1:7" ht="15" thickBot="1" x14ac:dyDescent="0.35">
      <c r="A60" s="8">
        <v>59</v>
      </c>
      <c r="B60" s="1" t="s">
        <v>19</v>
      </c>
      <c r="C60" s="1" t="s">
        <v>13</v>
      </c>
      <c r="D60" s="1" t="s">
        <v>10</v>
      </c>
      <c r="E60" s="2">
        <v>6</v>
      </c>
      <c r="F60" s="2">
        <v>2</v>
      </c>
      <c r="G60" s="9">
        <v>0.33300000000000002</v>
      </c>
    </row>
    <row r="61" spans="1:7" ht="15" thickBot="1" x14ac:dyDescent="0.35">
      <c r="A61" s="8">
        <v>60</v>
      </c>
      <c r="B61" s="1" t="s">
        <v>19</v>
      </c>
      <c r="C61" s="1" t="s">
        <v>13</v>
      </c>
      <c r="D61" s="1" t="s">
        <v>11</v>
      </c>
      <c r="E61" s="2">
        <v>2</v>
      </c>
      <c r="F61" s="2">
        <v>2</v>
      </c>
      <c r="G61" s="9">
        <v>1</v>
      </c>
    </row>
    <row r="62" spans="1:7" ht="15" thickBot="1" x14ac:dyDescent="0.35">
      <c r="A62" s="8">
        <v>61</v>
      </c>
      <c r="B62" s="1" t="s">
        <v>20</v>
      </c>
      <c r="C62" s="1" t="s">
        <v>8</v>
      </c>
      <c r="D62" s="1" t="s">
        <v>9</v>
      </c>
      <c r="E62" s="2">
        <v>4</v>
      </c>
      <c r="F62" s="2">
        <v>2</v>
      </c>
      <c r="G62" s="9">
        <v>0.5</v>
      </c>
    </row>
    <row r="63" spans="1:7" ht="15" thickBot="1" x14ac:dyDescent="0.35">
      <c r="A63" s="8">
        <v>62</v>
      </c>
      <c r="B63" s="1" t="s">
        <v>20</v>
      </c>
      <c r="C63" s="1" t="s">
        <v>8</v>
      </c>
      <c r="D63" s="1" t="s">
        <v>10</v>
      </c>
      <c r="E63" s="2">
        <v>8</v>
      </c>
      <c r="F63" s="2">
        <v>5</v>
      </c>
      <c r="G63" s="9">
        <v>0.625</v>
      </c>
    </row>
    <row r="64" spans="1:7" ht="15" thickBot="1" x14ac:dyDescent="0.35">
      <c r="A64" s="8">
        <v>63</v>
      </c>
      <c r="B64" s="1" t="s">
        <v>20</v>
      </c>
      <c r="C64" s="1" t="s">
        <v>8</v>
      </c>
      <c r="D64" s="1" t="s">
        <v>11</v>
      </c>
      <c r="E64" s="2">
        <v>7</v>
      </c>
      <c r="F64" s="2">
        <v>1</v>
      </c>
      <c r="G64" s="9">
        <v>0.14299999999999999</v>
      </c>
    </row>
    <row r="65" spans="1:7" ht="15" thickBot="1" x14ac:dyDescent="0.35">
      <c r="A65" s="8">
        <v>64</v>
      </c>
      <c r="B65" s="1" t="s">
        <v>20</v>
      </c>
      <c r="C65" s="1" t="s">
        <v>12</v>
      </c>
      <c r="D65" s="1" t="s">
        <v>9</v>
      </c>
      <c r="E65" s="2">
        <v>4</v>
      </c>
      <c r="F65" s="2">
        <v>1</v>
      </c>
      <c r="G65" s="9">
        <v>0.25</v>
      </c>
    </row>
    <row r="66" spans="1:7" ht="15" thickBot="1" x14ac:dyDescent="0.35">
      <c r="A66" s="8">
        <v>65</v>
      </c>
      <c r="B66" s="1" t="s">
        <v>20</v>
      </c>
      <c r="C66" s="1" t="s">
        <v>12</v>
      </c>
      <c r="D66" s="1" t="s">
        <v>10</v>
      </c>
      <c r="E66" s="2">
        <v>7</v>
      </c>
      <c r="F66" s="2">
        <v>5</v>
      </c>
      <c r="G66" s="9">
        <v>0.71399999999999997</v>
      </c>
    </row>
    <row r="67" spans="1:7" ht="15" thickBot="1" x14ac:dyDescent="0.35">
      <c r="A67" s="8">
        <v>66</v>
      </c>
      <c r="B67" s="1" t="s">
        <v>20</v>
      </c>
      <c r="C67" s="1" t="s">
        <v>12</v>
      </c>
      <c r="D67" s="1" t="s">
        <v>11</v>
      </c>
      <c r="E67" s="2">
        <v>13</v>
      </c>
      <c r="F67" s="2">
        <v>7</v>
      </c>
      <c r="G67" s="9">
        <v>0.53800000000000003</v>
      </c>
    </row>
    <row r="68" spans="1:7" ht="15" thickBot="1" x14ac:dyDescent="0.35">
      <c r="A68" s="8">
        <v>67</v>
      </c>
      <c r="B68" s="1" t="s">
        <v>20</v>
      </c>
      <c r="C68" s="1" t="s">
        <v>13</v>
      </c>
      <c r="D68" s="1" t="s">
        <v>9</v>
      </c>
      <c r="E68" s="2">
        <v>1</v>
      </c>
      <c r="F68" s="2">
        <v>1</v>
      </c>
      <c r="G68" s="9">
        <v>1</v>
      </c>
    </row>
    <row r="69" spans="1:7" ht="15" thickBot="1" x14ac:dyDescent="0.35">
      <c r="A69" s="8">
        <v>68</v>
      </c>
      <c r="B69" s="1" t="s">
        <v>20</v>
      </c>
      <c r="C69" s="1" t="s">
        <v>13</v>
      </c>
      <c r="D69" s="1" t="s">
        <v>10</v>
      </c>
      <c r="E69" s="2">
        <v>5</v>
      </c>
      <c r="F69" s="2">
        <v>4</v>
      </c>
      <c r="G69" s="9">
        <v>0.8</v>
      </c>
    </row>
    <row r="70" spans="1:7" ht="15" thickBot="1" x14ac:dyDescent="0.35">
      <c r="A70" s="8">
        <v>69</v>
      </c>
      <c r="B70" s="1" t="s">
        <v>20</v>
      </c>
      <c r="C70" s="1" t="s">
        <v>13</v>
      </c>
      <c r="D70" s="1" t="s">
        <v>11</v>
      </c>
      <c r="E70" s="2">
        <v>3</v>
      </c>
      <c r="F70" s="2">
        <v>2</v>
      </c>
      <c r="G70" s="9">
        <v>0.66700000000000004</v>
      </c>
    </row>
    <row r="71" spans="1:7" ht="15" thickBot="1" x14ac:dyDescent="0.35">
      <c r="A71" s="8">
        <v>70</v>
      </c>
      <c r="B71" s="1" t="s">
        <v>21</v>
      </c>
      <c r="C71" s="1" t="s">
        <v>8</v>
      </c>
      <c r="D71" s="1" t="s">
        <v>9</v>
      </c>
      <c r="E71" s="2">
        <v>4</v>
      </c>
      <c r="F71" s="2">
        <v>3</v>
      </c>
      <c r="G71" s="9">
        <v>0.75</v>
      </c>
    </row>
    <row r="72" spans="1:7" ht="15" thickBot="1" x14ac:dyDescent="0.35">
      <c r="A72" s="8">
        <v>71</v>
      </c>
      <c r="B72" s="1" t="s">
        <v>21</v>
      </c>
      <c r="C72" s="1" t="s">
        <v>8</v>
      </c>
      <c r="D72" s="1" t="s">
        <v>10</v>
      </c>
      <c r="E72" s="2">
        <v>10</v>
      </c>
      <c r="F72" s="2">
        <v>5</v>
      </c>
      <c r="G72" s="9">
        <v>0.5</v>
      </c>
    </row>
    <row r="73" spans="1:7" ht="15" thickBot="1" x14ac:dyDescent="0.35">
      <c r="A73" s="8">
        <v>72</v>
      </c>
      <c r="B73" s="1" t="s">
        <v>21</v>
      </c>
      <c r="C73" s="1" t="s">
        <v>8</v>
      </c>
      <c r="D73" s="1" t="s">
        <v>11</v>
      </c>
      <c r="E73" s="2">
        <v>7</v>
      </c>
      <c r="F73" s="2">
        <v>3</v>
      </c>
      <c r="G73" s="9">
        <v>0.42899999999999999</v>
      </c>
    </row>
    <row r="74" spans="1:7" ht="15" thickBot="1" x14ac:dyDescent="0.35">
      <c r="A74" s="8">
        <v>73</v>
      </c>
      <c r="B74" s="1" t="s">
        <v>21</v>
      </c>
      <c r="C74" s="1" t="s">
        <v>12</v>
      </c>
      <c r="D74" s="1" t="s">
        <v>9</v>
      </c>
      <c r="E74" s="2">
        <v>2</v>
      </c>
      <c r="F74" s="2">
        <v>2</v>
      </c>
      <c r="G74" s="9">
        <v>1</v>
      </c>
    </row>
    <row r="75" spans="1:7" ht="15" thickBot="1" x14ac:dyDescent="0.35">
      <c r="A75" s="8">
        <v>74</v>
      </c>
      <c r="B75" s="1" t="s">
        <v>21</v>
      </c>
      <c r="C75" s="1" t="s">
        <v>12</v>
      </c>
      <c r="D75" s="1" t="s">
        <v>10</v>
      </c>
      <c r="E75" s="2">
        <v>2</v>
      </c>
      <c r="F75" s="2">
        <v>2</v>
      </c>
      <c r="G75" s="9">
        <v>1</v>
      </c>
    </row>
    <row r="76" spans="1:7" ht="15" thickBot="1" x14ac:dyDescent="0.35">
      <c r="A76" s="8">
        <v>75</v>
      </c>
      <c r="B76" s="1" t="s">
        <v>21</v>
      </c>
      <c r="C76" s="1" t="s">
        <v>12</v>
      </c>
      <c r="D76" s="1" t="s">
        <v>11</v>
      </c>
      <c r="E76" s="2">
        <v>3</v>
      </c>
      <c r="F76" s="2">
        <v>2</v>
      </c>
      <c r="G76" s="9">
        <v>0.66700000000000004</v>
      </c>
    </row>
    <row r="77" spans="1:7" ht="15" thickBot="1" x14ac:dyDescent="0.35">
      <c r="A77" s="8">
        <v>76</v>
      </c>
      <c r="B77" s="1" t="s">
        <v>21</v>
      </c>
      <c r="C77" s="1" t="s">
        <v>13</v>
      </c>
      <c r="D77" s="1" t="s">
        <v>10</v>
      </c>
      <c r="E77" s="2">
        <v>3</v>
      </c>
      <c r="F77" s="2">
        <v>1</v>
      </c>
      <c r="G77" s="9">
        <v>0.33300000000000002</v>
      </c>
    </row>
    <row r="78" spans="1:7" ht="15" thickBot="1" x14ac:dyDescent="0.35">
      <c r="A78" s="8">
        <v>77</v>
      </c>
      <c r="B78" s="1" t="s">
        <v>21</v>
      </c>
      <c r="C78" s="1" t="s">
        <v>13</v>
      </c>
      <c r="D78" s="1" t="s">
        <v>11</v>
      </c>
      <c r="E78" s="2">
        <v>3</v>
      </c>
      <c r="F78" s="2">
        <v>2</v>
      </c>
      <c r="G78" s="9">
        <v>0.66700000000000004</v>
      </c>
    </row>
    <row r="79" spans="1:7" ht="15" thickBot="1" x14ac:dyDescent="0.35">
      <c r="A79" s="8">
        <v>78</v>
      </c>
      <c r="B79" s="1" t="s">
        <v>22</v>
      </c>
      <c r="C79" s="1" t="s">
        <v>8</v>
      </c>
      <c r="D79" s="1" t="s">
        <v>9</v>
      </c>
      <c r="E79" s="2">
        <v>6</v>
      </c>
      <c r="F79" s="2">
        <v>3</v>
      </c>
      <c r="G79" s="9">
        <v>0.5</v>
      </c>
    </row>
    <row r="80" spans="1:7" ht="15" thickBot="1" x14ac:dyDescent="0.35">
      <c r="A80" s="8">
        <v>79</v>
      </c>
      <c r="B80" s="1" t="s">
        <v>22</v>
      </c>
      <c r="C80" s="1" t="s">
        <v>8</v>
      </c>
      <c r="D80" s="1" t="s">
        <v>10</v>
      </c>
      <c r="E80" s="2">
        <v>15</v>
      </c>
      <c r="F80" s="2">
        <v>11</v>
      </c>
      <c r="G80" s="9">
        <v>0.73299999999999998</v>
      </c>
    </row>
    <row r="81" spans="1:7" ht="15" thickBot="1" x14ac:dyDescent="0.35">
      <c r="A81" s="8">
        <v>80</v>
      </c>
      <c r="B81" s="1" t="s">
        <v>22</v>
      </c>
      <c r="C81" s="1" t="s">
        <v>8</v>
      </c>
      <c r="D81" s="1" t="s">
        <v>11</v>
      </c>
      <c r="E81" s="2">
        <v>15</v>
      </c>
      <c r="F81" s="2">
        <v>13</v>
      </c>
      <c r="G81" s="9">
        <v>0.86699999999999999</v>
      </c>
    </row>
    <row r="82" spans="1:7" ht="15" thickBot="1" x14ac:dyDescent="0.35">
      <c r="A82" s="8">
        <v>81</v>
      </c>
      <c r="B82" s="1" t="s">
        <v>22</v>
      </c>
      <c r="C82" s="1" t="s">
        <v>12</v>
      </c>
      <c r="D82" s="1" t="s">
        <v>9</v>
      </c>
      <c r="E82" s="2">
        <v>5</v>
      </c>
      <c r="F82" s="2">
        <v>4</v>
      </c>
      <c r="G82" s="9">
        <v>0.8</v>
      </c>
    </row>
    <row r="83" spans="1:7" ht="15" thickBot="1" x14ac:dyDescent="0.35">
      <c r="A83" s="8">
        <v>82</v>
      </c>
      <c r="B83" s="1" t="s">
        <v>22</v>
      </c>
      <c r="C83" s="1" t="s">
        <v>12</v>
      </c>
      <c r="D83" s="1" t="s">
        <v>10</v>
      </c>
      <c r="E83" s="2">
        <v>10</v>
      </c>
      <c r="F83" s="2">
        <v>8</v>
      </c>
      <c r="G83" s="9">
        <v>0.8</v>
      </c>
    </row>
    <row r="84" spans="1:7" ht="15" thickBot="1" x14ac:dyDescent="0.35">
      <c r="A84" s="8">
        <v>83</v>
      </c>
      <c r="B84" s="1" t="s">
        <v>22</v>
      </c>
      <c r="C84" s="1" t="s">
        <v>12</v>
      </c>
      <c r="D84" s="1" t="s">
        <v>11</v>
      </c>
      <c r="E84" s="2">
        <v>11</v>
      </c>
      <c r="F84" s="2">
        <v>9</v>
      </c>
      <c r="G84" s="9">
        <v>0.81799999999999995</v>
      </c>
    </row>
    <row r="85" spans="1:7" ht="15" thickBot="1" x14ac:dyDescent="0.35">
      <c r="A85" s="8">
        <v>84</v>
      </c>
      <c r="B85" s="1" t="s">
        <v>22</v>
      </c>
      <c r="C85" s="1" t="s">
        <v>13</v>
      </c>
      <c r="D85" s="1" t="s">
        <v>9</v>
      </c>
      <c r="E85" s="2">
        <v>3</v>
      </c>
      <c r="F85" s="2">
        <v>2</v>
      </c>
      <c r="G85" s="9">
        <v>0.66700000000000004</v>
      </c>
    </row>
    <row r="86" spans="1:7" ht="15" thickBot="1" x14ac:dyDescent="0.35">
      <c r="A86" s="8">
        <v>85</v>
      </c>
      <c r="B86" s="1" t="s">
        <v>22</v>
      </c>
      <c r="C86" s="1" t="s">
        <v>13</v>
      </c>
      <c r="D86" s="1" t="s">
        <v>10</v>
      </c>
      <c r="E86" s="2">
        <v>6</v>
      </c>
      <c r="F86" s="2">
        <v>2</v>
      </c>
      <c r="G86" s="9">
        <v>0.33300000000000002</v>
      </c>
    </row>
    <row r="87" spans="1:7" ht="15" thickBot="1" x14ac:dyDescent="0.35">
      <c r="A87" s="8">
        <v>86</v>
      </c>
      <c r="B87" s="1" t="s">
        <v>22</v>
      </c>
      <c r="C87" s="1" t="s">
        <v>13</v>
      </c>
      <c r="D87" s="1" t="s">
        <v>11</v>
      </c>
      <c r="E87" s="2">
        <v>5</v>
      </c>
      <c r="F87" s="2">
        <v>5</v>
      </c>
      <c r="G87" s="9">
        <v>1</v>
      </c>
    </row>
    <row r="88" spans="1:7" ht="15" thickBot="1" x14ac:dyDescent="0.35">
      <c r="A88" s="8">
        <v>87</v>
      </c>
      <c r="B88" s="1" t="s">
        <v>23</v>
      </c>
      <c r="C88" s="1" t="s">
        <v>8</v>
      </c>
      <c r="D88" s="1" t="s">
        <v>9</v>
      </c>
      <c r="E88" s="2">
        <v>10</v>
      </c>
      <c r="F88" s="2">
        <v>10</v>
      </c>
      <c r="G88" s="9">
        <v>1</v>
      </c>
    </row>
    <row r="89" spans="1:7" ht="15" thickBot="1" x14ac:dyDescent="0.35">
      <c r="A89" s="8">
        <v>88</v>
      </c>
      <c r="B89" s="1" t="s">
        <v>23</v>
      </c>
      <c r="C89" s="1" t="s">
        <v>8</v>
      </c>
      <c r="D89" s="1" t="s">
        <v>10</v>
      </c>
      <c r="E89" s="2">
        <v>12</v>
      </c>
      <c r="F89" s="2">
        <v>11</v>
      </c>
      <c r="G89" s="9">
        <v>0.91700000000000004</v>
      </c>
    </row>
    <row r="90" spans="1:7" ht="15" thickBot="1" x14ac:dyDescent="0.35">
      <c r="A90" s="8">
        <v>89</v>
      </c>
      <c r="B90" s="1" t="s">
        <v>23</v>
      </c>
      <c r="C90" s="1" t="s">
        <v>8</v>
      </c>
      <c r="D90" s="1" t="s">
        <v>11</v>
      </c>
      <c r="E90" s="2">
        <v>12</v>
      </c>
      <c r="F90" s="2">
        <v>8</v>
      </c>
      <c r="G90" s="9">
        <v>0.66700000000000004</v>
      </c>
    </row>
    <row r="91" spans="1:7" ht="15" thickBot="1" x14ac:dyDescent="0.35">
      <c r="A91" s="8">
        <v>90</v>
      </c>
      <c r="B91" s="1" t="s">
        <v>23</v>
      </c>
      <c r="C91" s="1" t="s">
        <v>12</v>
      </c>
      <c r="D91" s="1" t="s">
        <v>9</v>
      </c>
      <c r="E91" s="2">
        <v>3</v>
      </c>
      <c r="F91" s="2">
        <v>2</v>
      </c>
      <c r="G91" s="9">
        <v>0.66700000000000004</v>
      </c>
    </row>
    <row r="92" spans="1:7" ht="15" thickBot="1" x14ac:dyDescent="0.35">
      <c r="A92" s="8">
        <v>91</v>
      </c>
      <c r="B92" s="1" t="s">
        <v>23</v>
      </c>
      <c r="C92" s="1" t="s">
        <v>12</v>
      </c>
      <c r="D92" s="1" t="s">
        <v>10</v>
      </c>
      <c r="E92" s="2">
        <v>12</v>
      </c>
      <c r="F92" s="2">
        <v>6</v>
      </c>
      <c r="G92" s="9">
        <v>0.5</v>
      </c>
    </row>
    <row r="93" spans="1:7" ht="15" thickBot="1" x14ac:dyDescent="0.35">
      <c r="A93" s="8">
        <v>92</v>
      </c>
      <c r="B93" s="1" t="s">
        <v>23</v>
      </c>
      <c r="C93" s="1" t="s">
        <v>12</v>
      </c>
      <c r="D93" s="1" t="s">
        <v>11</v>
      </c>
      <c r="E93" s="2">
        <v>11</v>
      </c>
      <c r="F93" s="2">
        <v>7</v>
      </c>
      <c r="G93" s="9">
        <v>0.63600000000000001</v>
      </c>
    </row>
    <row r="94" spans="1:7" ht="15" thickBot="1" x14ac:dyDescent="0.35">
      <c r="A94" s="8">
        <v>93</v>
      </c>
      <c r="B94" s="1" t="s">
        <v>23</v>
      </c>
      <c r="C94" s="1" t="s">
        <v>13</v>
      </c>
      <c r="D94" s="1" t="s">
        <v>9</v>
      </c>
      <c r="E94" s="2">
        <v>6</v>
      </c>
      <c r="F94" s="2">
        <v>5</v>
      </c>
      <c r="G94" s="9">
        <v>0.83299999999999996</v>
      </c>
    </row>
    <row r="95" spans="1:7" ht="15" thickBot="1" x14ac:dyDescent="0.35">
      <c r="A95" s="8">
        <v>94</v>
      </c>
      <c r="B95" s="1" t="s">
        <v>23</v>
      </c>
      <c r="C95" s="1" t="s">
        <v>13</v>
      </c>
      <c r="D95" s="1" t="s">
        <v>10</v>
      </c>
      <c r="E95" s="2">
        <v>9</v>
      </c>
      <c r="F95" s="2">
        <v>7</v>
      </c>
      <c r="G95" s="9">
        <v>0.77800000000000002</v>
      </c>
    </row>
    <row r="96" spans="1:7" ht="15" thickBot="1" x14ac:dyDescent="0.35">
      <c r="A96" s="8">
        <v>95</v>
      </c>
      <c r="B96" s="1" t="s">
        <v>23</v>
      </c>
      <c r="C96" s="1" t="s">
        <v>13</v>
      </c>
      <c r="D96" s="1" t="s">
        <v>11</v>
      </c>
      <c r="E96" s="2">
        <v>9</v>
      </c>
      <c r="F96" s="2">
        <v>6</v>
      </c>
      <c r="G96" s="9">
        <v>0.66700000000000004</v>
      </c>
    </row>
    <row r="97" spans="1:7" ht="15" thickBot="1" x14ac:dyDescent="0.35">
      <c r="A97" s="8">
        <v>96</v>
      </c>
      <c r="B97" s="1" t="s">
        <v>24</v>
      </c>
      <c r="C97" s="1" t="s">
        <v>8</v>
      </c>
      <c r="D97" s="1" t="s">
        <v>9</v>
      </c>
      <c r="E97" s="2">
        <v>3</v>
      </c>
      <c r="F97" s="2">
        <v>2</v>
      </c>
      <c r="G97" s="9">
        <v>0.66700000000000004</v>
      </c>
    </row>
    <row r="98" spans="1:7" ht="15" thickBot="1" x14ac:dyDescent="0.35">
      <c r="A98" s="8">
        <v>97</v>
      </c>
      <c r="B98" s="1" t="s">
        <v>24</v>
      </c>
      <c r="C98" s="1" t="s">
        <v>8</v>
      </c>
      <c r="D98" s="1" t="s">
        <v>10</v>
      </c>
      <c r="E98" s="2">
        <v>20</v>
      </c>
      <c r="F98" s="2">
        <v>15</v>
      </c>
      <c r="G98" s="9">
        <v>0.75</v>
      </c>
    </row>
    <row r="99" spans="1:7" ht="15" thickBot="1" x14ac:dyDescent="0.35">
      <c r="A99" s="8">
        <v>98</v>
      </c>
      <c r="B99" s="1" t="s">
        <v>24</v>
      </c>
      <c r="C99" s="1" t="s">
        <v>8</v>
      </c>
      <c r="D99" s="1" t="s">
        <v>11</v>
      </c>
      <c r="E99" s="2">
        <v>15</v>
      </c>
      <c r="F99" s="2">
        <v>9</v>
      </c>
      <c r="G99" s="9">
        <v>0.6</v>
      </c>
    </row>
    <row r="100" spans="1:7" ht="15" thickBot="1" x14ac:dyDescent="0.35">
      <c r="A100" s="8">
        <v>99</v>
      </c>
      <c r="B100" s="1" t="s">
        <v>24</v>
      </c>
      <c r="C100" s="1" t="s">
        <v>12</v>
      </c>
      <c r="D100" s="1" t="s">
        <v>9</v>
      </c>
      <c r="E100" s="2">
        <v>3</v>
      </c>
      <c r="F100" s="2">
        <v>2</v>
      </c>
      <c r="G100" s="9">
        <v>0.66700000000000004</v>
      </c>
    </row>
    <row r="101" spans="1:7" ht="15" thickBot="1" x14ac:dyDescent="0.35">
      <c r="A101" s="8">
        <v>100</v>
      </c>
      <c r="B101" s="1" t="s">
        <v>24</v>
      </c>
      <c r="C101" s="1" t="s">
        <v>12</v>
      </c>
      <c r="D101" s="1" t="s">
        <v>10</v>
      </c>
      <c r="E101" s="2">
        <v>11</v>
      </c>
      <c r="F101" s="2">
        <v>7</v>
      </c>
      <c r="G101" s="9">
        <v>0.63600000000000001</v>
      </c>
    </row>
    <row r="102" spans="1:7" ht="15" thickBot="1" x14ac:dyDescent="0.35">
      <c r="A102" s="8">
        <v>101</v>
      </c>
      <c r="B102" s="1" t="s">
        <v>24</v>
      </c>
      <c r="C102" s="1" t="s">
        <v>12</v>
      </c>
      <c r="D102" s="1" t="s">
        <v>11</v>
      </c>
      <c r="E102" s="2">
        <v>12</v>
      </c>
      <c r="F102" s="2">
        <v>9</v>
      </c>
      <c r="G102" s="9">
        <v>0.75</v>
      </c>
    </row>
    <row r="103" spans="1:7" ht="15" thickBot="1" x14ac:dyDescent="0.35">
      <c r="A103" s="8">
        <v>102</v>
      </c>
      <c r="B103" s="1" t="s">
        <v>24</v>
      </c>
      <c r="C103" s="1" t="s">
        <v>13</v>
      </c>
      <c r="D103" s="1" t="s">
        <v>9</v>
      </c>
      <c r="E103" s="2">
        <v>2</v>
      </c>
      <c r="F103" s="2">
        <v>2</v>
      </c>
      <c r="G103" s="9">
        <v>1</v>
      </c>
    </row>
    <row r="104" spans="1:7" ht="15" thickBot="1" x14ac:dyDescent="0.35">
      <c r="A104" s="8">
        <v>103</v>
      </c>
      <c r="B104" s="1" t="s">
        <v>24</v>
      </c>
      <c r="C104" s="1" t="s">
        <v>13</v>
      </c>
      <c r="D104" s="1" t="s">
        <v>10</v>
      </c>
      <c r="E104" s="2">
        <v>10</v>
      </c>
      <c r="F104" s="2">
        <v>8</v>
      </c>
      <c r="G104" s="9">
        <v>0.8</v>
      </c>
    </row>
    <row r="105" spans="1:7" ht="15" thickBot="1" x14ac:dyDescent="0.35">
      <c r="A105" s="8">
        <v>104</v>
      </c>
      <c r="B105" s="1" t="s">
        <v>24</v>
      </c>
      <c r="C105" s="1" t="s">
        <v>13</v>
      </c>
      <c r="D105" s="1" t="s">
        <v>11</v>
      </c>
      <c r="E105" s="2">
        <v>5</v>
      </c>
      <c r="F105" s="2">
        <v>3</v>
      </c>
      <c r="G105" s="9">
        <v>0.6</v>
      </c>
    </row>
    <row r="106" spans="1:7" ht="15" thickBot="1" x14ac:dyDescent="0.35">
      <c r="A106" s="8">
        <v>105</v>
      </c>
      <c r="B106" s="1" t="s">
        <v>25</v>
      </c>
      <c r="C106" s="1" t="s">
        <v>8</v>
      </c>
      <c r="D106" s="1" t="s">
        <v>9</v>
      </c>
      <c r="E106" s="2">
        <v>7</v>
      </c>
      <c r="F106" s="2">
        <v>4</v>
      </c>
      <c r="G106" s="9">
        <v>0.57099999999999995</v>
      </c>
    </row>
    <row r="107" spans="1:7" ht="15" thickBot="1" x14ac:dyDescent="0.35">
      <c r="A107" s="8">
        <v>106</v>
      </c>
      <c r="B107" s="1" t="s">
        <v>25</v>
      </c>
      <c r="C107" s="1" t="s">
        <v>8</v>
      </c>
      <c r="D107" s="1" t="s">
        <v>10</v>
      </c>
      <c r="E107" s="2">
        <v>12</v>
      </c>
      <c r="F107" s="2">
        <v>6</v>
      </c>
      <c r="G107" s="9">
        <v>0.5</v>
      </c>
    </row>
    <row r="108" spans="1:7" ht="15" thickBot="1" x14ac:dyDescent="0.35">
      <c r="A108" s="8">
        <v>107</v>
      </c>
      <c r="B108" s="1" t="s">
        <v>25</v>
      </c>
      <c r="C108" s="1" t="s">
        <v>8</v>
      </c>
      <c r="D108" s="1" t="s">
        <v>11</v>
      </c>
      <c r="E108" s="2">
        <v>15</v>
      </c>
      <c r="F108" s="2">
        <v>9</v>
      </c>
      <c r="G108" s="9">
        <v>0.6</v>
      </c>
    </row>
    <row r="109" spans="1:7" ht="15" thickBot="1" x14ac:dyDescent="0.35">
      <c r="A109" s="8">
        <v>108</v>
      </c>
      <c r="B109" s="1" t="s">
        <v>25</v>
      </c>
      <c r="C109" s="1" t="s">
        <v>12</v>
      </c>
      <c r="D109" s="1" t="s">
        <v>9</v>
      </c>
      <c r="E109" s="2">
        <v>6</v>
      </c>
      <c r="F109" s="2">
        <v>4</v>
      </c>
      <c r="G109" s="9">
        <v>0.66700000000000004</v>
      </c>
    </row>
    <row r="110" spans="1:7" ht="15" thickBot="1" x14ac:dyDescent="0.35">
      <c r="A110" s="8">
        <v>109</v>
      </c>
      <c r="B110" s="1" t="s">
        <v>25</v>
      </c>
      <c r="C110" s="1" t="s">
        <v>12</v>
      </c>
      <c r="D110" s="1" t="s">
        <v>10</v>
      </c>
      <c r="E110" s="2">
        <v>10</v>
      </c>
      <c r="F110" s="2">
        <v>9</v>
      </c>
      <c r="G110" s="9">
        <v>0.9</v>
      </c>
    </row>
    <row r="111" spans="1:7" ht="15" thickBot="1" x14ac:dyDescent="0.35">
      <c r="A111" s="8">
        <v>110</v>
      </c>
      <c r="B111" s="1" t="s">
        <v>25</v>
      </c>
      <c r="C111" s="1" t="s">
        <v>12</v>
      </c>
      <c r="D111" s="1" t="s">
        <v>11</v>
      </c>
      <c r="E111" s="2">
        <v>11</v>
      </c>
      <c r="F111" s="2">
        <v>5</v>
      </c>
      <c r="G111" s="9">
        <v>0.45500000000000002</v>
      </c>
    </row>
    <row r="112" spans="1:7" ht="15" thickBot="1" x14ac:dyDescent="0.35">
      <c r="A112" s="8">
        <v>111</v>
      </c>
      <c r="B112" s="1" t="s">
        <v>25</v>
      </c>
      <c r="C112" s="1" t="s">
        <v>13</v>
      </c>
      <c r="D112" s="1" t="s">
        <v>9</v>
      </c>
      <c r="E112" s="2">
        <v>2</v>
      </c>
      <c r="F112" s="2">
        <v>1</v>
      </c>
      <c r="G112" s="9">
        <v>0.5</v>
      </c>
    </row>
    <row r="113" spans="1:7" ht="15" thickBot="1" x14ac:dyDescent="0.35">
      <c r="A113" s="8">
        <v>112</v>
      </c>
      <c r="B113" s="1" t="s">
        <v>25</v>
      </c>
      <c r="C113" s="1" t="s">
        <v>13</v>
      </c>
      <c r="D113" s="1" t="s">
        <v>10</v>
      </c>
      <c r="E113" s="2">
        <v>10</v>
      </c>
      <c r="F113" s="2">
        <v>6</v>
      </c>
      <c r="G113" s="9">
        <v>0.6</v>
      </c>
    </row>
    <row r="114" spans="1:7" ht="15" thickBot="1" x14ac:dyDescent="0.35">
      <c r="A114" s="8">
        <v>113</v>
      </c>
      <c r="B114" s="1" t="s">
        <v>25</v>
      </c>
      <c r="C114" s="1" t="s">
        <v>13</v>
      </c>
      <c r="D114" s="1" t="s">
        <v>11</v>
      </c>
      <c r="E114" s="2">
        <v>7</v>
      </c>
      <c r="F114" s="2">
        <v>5</v>
      </c>
      <c r="G114" s="9">
        <v>0.71399999999999997</v>
      </c>
    </row>
    <row r="115" spans="1:7" ht="15" thickBot="1" x14ac:dyDescent="0.35">
      <c r="A115" s="8">
        <v>114</v>
      </c>
      <c r="B115" s="1" t="s">
        <v>26</v>
      </c>
      <c r="C115" s="1" t="s">
        <v>8</v>
      </c>
      <c r="D115" s="1" t="s">
        <v>9</v>
      </c>
      <c r="E115" s="2">
        <v>4</v>
      </c>
      <c r="F115" s="2">
        <v>3</v>
      </c>
      <c r="G115" s="9">
        <v>0.75</v>
      </c>
    </row>
    <row r="116" spans="1:7" ht="15" thickBot="1" x14ac:dyDescent="0.35">
      <c r="A116" s="8">
        <v>115</v>
      </c>
      <c r="B116" s="1" t="s">
        <v>26</v>
      </c>
      <c r="C116" s="1" t="s">
        <v>8</v>
      </c>
      <c r="D116" s="1" t="s">
        <v>10</v>
      </c>
      <c r="E116" s="2">
        <v>12</v>
      </c>
      <c r="F116" s="2">
        <v>8</v>
      </c>
      <c r="G116" s="9">
        <v>0.66700000000000004</v>
      </c>
    </row>
    <row r="117" spans="1:7" ht="15" thickBot="1" x14ac:dyDescent="0.35">
      <c r="A117" s="8">
        <v>116</v>
      </c>
      <c r="B117" s="1" t="s">
        <v>26</v>
      </c>
      <c r="C117" s="1" t="s">
        <v>8</v>
      </c>
      <c r="D117" s="1" t="s">
        <v>11</v>
      </c>
      <c r="E117" s="2">
        <v>17</v>
      </c>
      <c r="F117" s="2">
        <v>11</v>
      </c>
      <c r="G117" s="9">
        <v>0.64700000000000002</v>
      </c>
    </row>
    <row r="118" spans="1:7" ht="15" thickBot="1" x14ac:dyDescent="0.35">
      <c r="A118" s="8">
        <v>117</v>
      </c>
      <c r="B118" s="1" t="s">
        <v>26</v>
      </c>
      <c r="C118" s="1" t="s">
        <v>12</v>
      </c>
      <c r="D118" s="1" t="s">
        <v>9</v>
      </c>
      <c r="E118" s="2">
        <v>3</v>
      </c>
      <c r="F118" s="2">
        <v>1</v>
      </c>
      <c r="G118" s="9">
        <v>0.33300000000000002</v>
      </c>
    </row>
    <row r="119" spans="1:7" ht="15" thickBot="1" x14ac:dyDescent="0.35">
      <c r="A119" s="8">
        <v>118</v>
      </c>
      <c r="B119" s="1" t="s">
        <v>26</v>
      </c>
      <c r="C119" s="1" t="s">
        <v>12</v>
      </c>
      <c r="D119" s="1" t="s">
        <v>10</v>
      </c>
      <c r="E119" s="2">
        <v>8</v>
      </c>
      <c r="F119" s="2">
        <v>7</v>
      </c>
      <c r="G119" s="9">
        <v>0.875</v>
      </c>
    </row>
    <row r="120" spans="1:7" ht="15" thickBot="1" x14ac:dyDescent="0.35">
      <c r="A120" s="8">
        <v>119</v>
      </c>
      <c r="B120" s="1" t="s">
        <v>26</v>
      </c>
      <c r="C120" s="1" t="s">
        <v>12</v>
      </c>
      <c r="D120" s="1" t="s">
        <v>11</v>
      </c>
      <c r="E120" s="2">
        <v>14</v>
      </c>
      <c r="F120" s="2">
        <v>7</v>
      </c>
      <c r="G120" s="9">
        <v>0.5</v>
      </c>
    </row>
    <row r="121" spans="1:7" ht="15" thickBot="1" x14ac:dyDescent="0.35">
      <c r="A121" s="8">
        <v>120</v>
      </c>
      <c r="B121" s="1" t="s">
        <v>26</v>
      </c>
      <c r="C121" s="1" t="s">
        <v>13</v>
      </c>
      <c r="D121" s="1" t="s">
        <v>9</v>
      </c>
      <c r="E121" s="2">
        <v>3</v>
      </c>
      <c r="F121" s="2">
        <v>2</v>
      </c>
      <c r="G121" s="9">
        <v>0.66700000000000004</v>
      </c>
    </row>
    <row r="122" spans="1:7" ht="15" thickBot="1" x14ac:dyDescent="0.35">
      <c r="A122" s="8">
        <v>121</v>
      </c>
      <c r="B122" s="1" t="s">
        <v>26</v>
      </c>
      <c r="C122" s="1" t="s">
        <v>13</v>
      </c>
      <c r="D122" s="1" t="s">
        <v>10</v>
      </c>
      <c r="E122" s="2">
        <v>13</v>
      </c>
      <c r="F122" s="2">
        <v>11</v>
      </c>
      <c r="G122" s="9">
        <v>0.84599999999999997</v>
      </c>
    </row>
    <row r="123" spans="1:7" ht="15" thickBot="1" x14ac:dyDescent="0.35">
      <c r="A123" s="10">
        <v>122</v>
      </c>
      <c r="B123" s="11" t="s">
        <v>26</v>
      </c>
      <c r="C123" s="11" t="s">
        <v>13</v>
      </c>
      <c r="D123" s="11" t="s">
        <v>11</v>
      </c>
      <c r="E123" s="12">
        <v>13</v>
      </c>
      <c r="F123" s="12">
        <v>11</v>
      </c>
      <c r="G123" s="13">
        <v>0.84599999999999997</v>
      </c>
    </row>
    <row r="124" spans="1:7" x14ac:dyDescent="0.3">
      <c r="G1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83A4-4EC9-4FCF-947C-65E900E40597}">
  <dimension ref="A1:G10"/>
  <sheetViews>
    <sheetView workbookViewId="0">
      <selection sqref="A1:G10"/>
    </sheetView>
  </sheetViews>
  <sheetFormatPr defaultRowHeight="14.4" x14ac:dyDescent="0.3"/>
  <cols>
    <col min="1" max="1" width="4.5546875" bestFit="1" customWidth="1"/>
    <col min="2" max="2" width="19.6640625" customWidth="1"/>
    <col min="3" max="3" width="20.44140625" customWidth="1"/>
    <col min="4" max="4" width="33.44140625" customWidth="1"/>
    <col min="5" max="5" width="14.77734375" customWidth="1"/>
    <col min="6" max="6" width="16.77734375" customWidth="1"/>
    <col min="7" max="7" width="15.77734375" customWidth="1"/>
  </cols>
  <sheetData>
    <row r="1" spans="1:7" ht="15" thickBot="1" x14ac:dyDescent="0.35">
      <c r="A1" s="4" t="s">
        <v>0</v>
      </c>
      <c r="B1" s="5" t="s">
        <v>27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</row>
    <row r="2" spans="1:7" ht="15" thickBot="1" x14ac:dyDescent="0.35">
      <c r="A2" s="8">
        <v>1</v>
      </c>
      <c r="B2" s="1" t="s">
        <v>28</v>
      </c>
      <c r="C2" s="1" t="s">
        <v>8</v>
      </c>
      <c r="D2" s="1" t="s">
        <v>9</v>
      </c>
      <c r="E2" s="2">
        <v>68</v>
      </c>
      <c r="F2" s="2">
        <v>48</v>
      </c>
      <c r="G2" s="9">
        <v>0.70599999999999996</v>
      </c>
    </row>
    <row r="3" spans="1:7" ht="15" thickBot="1" x14ac:dyDescent="0.35">
      <c r="A3" s="8">
        <v>2</v>
      </c>
      <c r="B3" s="1" t="s">
        <v>28</v>
      </c>
      <c r="C3" s="1" t="s">
        <v>8</v>
      </c>
      <c r="D3" s="1" t="s">
        <v>10</v>
      </c>
      <c r="E3" s="2">
        <v>165</v>
      </c>
      <c r="F3" s="2">
        <v>115</v>
      </c>
      <c r="G3" s="9">
        <v>0.69699999999999995</v>
      </c>
    </row>
    <row r="4" spans="1:7" ht="15" thickBot="1" x14ac:dyDescent="0.35">
      <c r="A4" s="8">
        <v>3</v>
      </c>
      <c r="B4" s="1" t="s">
        <v>28</v>
      </c>
      <c r="C4" s="1" t="s">
        <v>8</v>
      </c>
      <c r="D4" s="1" t="s">
        <v>11</v>
      </c>
      <c r="E4" s="2">
        <v>185</v>
      </c>
      <c r="F4" s="2">
        <v>115</v>
      </c>
      <c r="G4" s="9">
        <v>0.622</v>
      </c>
    </row>
    <row r="5" spans="1:7" ht="15" thickBot="1" x14ac:dyDescent="0.35">
      <c r="A5" s="8">
        <v>4</v>
      </c>
      <c r="B5" s="1" t="s">
        <v>28</v>
      </c>
      <c r="C5" s="1" t="s">
        <v>12</v>
      </c>
      <c r="D5" s="1" t="s">
        <v>9</v>
      </c>
      <c r="E5" s="2">
        <v>48</v>
      </c>
      <c r="F5" s="2">
        <v>35</v>
      </c>
      <c r="G5" s="9">
        <v>0.72899999999999998</v>
      </c>
    </row>
    <row r="6" spans="1:7" ht="15" thickBot="1" x14ac:dyDescent="0.35">
      <c r="A6" s="8">
        <v>5</v>
      </c>
      <c r="B6" s="1" t="s">
        <v>28</v>
      </c>
      <c r="C6" s="1" t="s">
        <v>12</v>
      </c>
      <c r="D6" s="1" t="s">
        <v>10</v>
      </c>
      <c r="E6" s="2">
        <v>128</v>
      </c>
      <c r="F6" s="2">
        <v>92</v>
      </c>
      <c r="G6" s="9">
        <v>0.71899999999999997</v>
      </c>
    </row>
    <row r="7" spans="1:7" ht="15" thickBot="1" x14ac:dyDescent="0.35">
      <c r="A7" s="8">
        <v>6</v>
      </c>
      <c r="B7" s="1" t="s">
        <v>28</v>
      </c>
      <c r="C7" s="1" t="s">
        <v>12</v>
      </c>
      <c r="D7" s="1" t="s">
        <v>11</v>
      </c>
      <c r="E7" s="2">
        <v>156</v>
      </c>
      <c r="F7" s="2">
        <v>95</v>
      </c>
      <c r="G7" s="9">
        <v>0.60899999999999999</v>
      </c>
    </row>
    <row r="8" spans="1:7" ht="15" thickBot="1" x14ac:dyDescent="0.35">
      <c r="A8" s="8">
        <v>7</v>
      </c>
      <c r="B8" s="1" t="s">
        <v>28</v>
      </c>
      <c r="C8" s="1" t="s">
        <v>13</v>
      </c>
      <c r="D8" s="1" t="s">
        <v>9</v>
      </c>
      <c r="E8" s="2">
        <v>35</v>
      </c>
      <c r="F8" s="2">
        <v>30</v>
      </c>
      <c r="G8" s="9">
        <v>0.85699999999999998</v>
      </c>
    </row>
    <row r="9" spans="1:7" ht="15" thickBot="1" x14ac:dyDescent="0.35">
      <c r="A9" s="8">
        <v>8</v>
      </c>
      <c r="B9" s="1" t="s">
        <v>28</v>
      </c>
      <c r="C9" s="1" t="s">
        <v>13</v>
      </c>
      <c r="D9" s="1" t="s">
        <v>10</v>
      </c>
      <c r="E9" s="2">
        <v>109</v>
      </c>
      <c r="F9" s="2">
        <v>82</v>
      </c>
      <c r="G9" s="9">
        <v>0.752</v>
      </c>
    </row>
    <row r="10" spans="1:7" ht="15" thickBot="1" x14ac:dyDescent="0.35">
      <c r="A10" s="10">
        <v>9</v>
      </c>
      <c r="B10" s="11" t="s">
        <v>28</v>
      </c>
      <c r="C10" s="11" t="s">
        <v>13</v>
      </c>
      <c r="D10" s="11" t="s">
        <v>11</v>
      </c>
      <c r="E10" s="12">
        <v>108</v>
      </c>
      <c r="F10" s="12">
        <v>71</v>
      </c>
      <c r="G10" s="13">
        <v>0.65700000000000003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D4F-1C65-4DC5-8362-5969036C741B}">
  <dimension ref="A1:K25"/>
  <sheetViews>
    <sheetView workbookViewId="0">
      <selection activeCell="G3" sqref="G3:K24"/>
    </sheetView>
  </sheetViews>
  <sheetFormatPr defaultRowHeight="14.4" x14ac:dyDescent="0.3"/>
  <cols>
    <col min="1" max="1" width="22.109375" bestFit="1" customWidth="1"/>
    <col min="2" max="2" width="20.33203125" bestFit="1" customWidth="1"/>
    <col min="3" max="3" width="16" bestFit="1" customWidth="1"/>
    <col min="4" max="4" width="18.6640625" bestFit="1" customWidth="1"/>
    <col min="5" max="5" width="10.77734375" bestFit="1" customWidth="1"/>
    <col min="6" max="6" width="5.44140625" customWidth="1"/>
    <col min="7" max="7" width="17.44140625" bestFit="1" customWidth="1"/>
    <col min="8" max="8" width="20.33203125" bestFit="1" customWidth="1"/>
    <col min="9" max="9" width="16" bestFit="1" customWidth="1"/>
    <col min="10" max="10" width="18.6640625" bestFit="1" customWidth="1"/>
    <col min="11" max="11" width="10.77734375" bestFit="1" customWidth="1"/>
  </cols>
  <sheetData>
    <row r="1" spans="1:11" x14ac:dyDescent="0.3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3">
      <c r="A2" s="19" t="s">
        <v>34</v>
      </c>
    </row>
    <row r="3" spans="1:11" x14ac:dyDescent="0.3">
      <c r="G3" s="30" t="s">
        <v>46</v>
      </c>
      <c r="H3" s="30"/>
      <c r="I3" s="30"/>
      <c r="J3" s="30"/>
      <c r="K3" s="30"/>
    </row>
    <row r="4" spans="1:11" x14ac:dyDescent="0.3">
      <c r="A4" s="14" t="s">
        <v>33</v>
      </c>
      <c r="B4" s="14" t="s">
        <v>31</v>
      </c>
      <c r="G4" s="30"/>
      <c r="H4" s="30"/>
      <c r="I4" s="30"/>
      <c r="J4" s="30"/>
      <c r="K4" s="30"/>
    </row>
    <row r="5" spans="1:11" x14ac:dyDescent="0.3">
      <c r="A5" s="14" t="s">
        <v>29</v>
      </c>
      <c r="B5" t="s">
        <v>9</v>
      </c>
      <c r="C5" t="s">
        <v>10</v>
      </c>
      <c r="D5" t="s">
        <v>11</v>
      </c>
      <c r="E5" t="s">
        <v>30</v>
      </c>
      <c r="G5" s="30"/>
      <c r="H5" s="30"/>
      <c r="I5" s="30"/>
      <c r="J5" s="30"/>
      <c r="K5" s="30"/>
    </row>
    <row r="6" spans="1:11" x14ac:dyDescent="0.3">
      <c r="A6" s="15" t="s">
        <v>8</v>
      </c>
      <c r="B6" s="18">
        <v>48</v>
      </c>
      <c r="C6" s="18">
        <v>115</v>
      </c>
      <c r="D6" s="18">
        <v>115</v>
      </c>
      <c r="E6" s="18">
        <v>278</v>
      </c>
      <c r="G6" s="30"/>
      <c r="H6" s="30"/>
      <c r="I6" s="30"/>
      <c r="J6" s="30"/>
      <c r="K6" s="30"/>
    </row>
    <row r="7" spans="1:11" x14ac:dyDescent="0.3">
      <c r="A7" s="15" t="s">
        <v>12</v>
      </c>
      <c r="B7" s="18">
        <v>35</v>
      </c>
      <c r="C7" s="18">
        <v>92</v>
      </c>
      <c r="D7" s="18">
        <v>95</v>
      </c>
      <c r="E7" s="18">
        <v>222</v>
      </c>
      <c r="G7" s="30"/>
      <c r="H7" s="30"/>
      <c r="I7" s="30"/>
      <c r="J7" s="30"/>
      <c r="K7" s="30"/>
    </row>
    <row r="8" spans="1:11" x14ac:dyDescent="0.3">
      <c r="A8" s="15" t="s">
        <v>13</v>
      </c>
      <c r="B8" s="18">
        <v>30</v>
      </c>
      <c r="C8" s="18">
        <v>82</v>
      </c>
      <c r="D8" s="18">
        <v>71</v>
      </c>
      <c r="E8" s="18">
        <v>183</v>
      </c>
      <c r="G8" s="30"/>
      <c r="H8" s="30"/>
      <c r="I8" s="30"/>
      <c r="J8" s="30"/>
      <c r="K8" s="30"/>
    </row>
    <row r="9" spans="1:11" x14ac:dyDescent="0.3">
      <c r="A9" s="15" t="s">
        <v>30</v>
      </c>
      <c r="B9" s="18">
        <v>113</v>
      </c>
      <c r="C9" s="18">
        <v>289</v>
      </c>
      <c r="D9" s="18">
        <v>281</v>
      </c>
      <c r="E9" s="18">
        <v>683</v>
      </c>
      <c r="G9" s="30"/>
      <c r="H9" s="30"/>
      <c r="I9" s="30"/>
      <c r="J9" s="30"/>
      <c r="K9" s="30"/>
    </row>
    <row r="10" spans="1:11" ht="14.4" customHeight="1" x14ac:dyDescent="0.3">
      <c r="G10" s="30"/>
      <c r="H10" s="30"/>
      <c r="I10" s="30"/>
      <c r="J10" s="30"/>
      <c r="K10" s="30"/>
    </row>
    <row r="11" spans="1:11" x14ac:dyDescent="0.3">
      <c r="A11" s="19" t="s">
        <v>35</v>
      </c>
      <c r="F11" s="14"/>
      <c r="G11" s="30"/>
      <c r="H11" s="30"/>
      <c r="I11" s="30"/>
      <c r="J11" s="30"/>
      <c r="K11" s="30"/>
    </row>
    <row r="12" spans="1:11" x14ac:dyDescent="0.3">
      <c r="F12" s="14"/>
      <c r="G12" s="30"/>
      <c r="H12" s="30"/>
      <c r="I12" s="30"/>
      <c r="J12" s="30"/>
      <c r="K12" s="30"/>
    </row>
    <row r="13" spans="1:11" x14ac:dyDescent="0.3">
      <c r="A13" s="14" t="s">
        <v>32</v>
      </c>
      <c r="B13" s="14" t="s">
        <v>31</v>
      </c>
      <c r="F13" s="14"/>
      <c r="G13" s="30"/>
      <c r="H13" s="30"/>
      <c r="I13" s="30"/>
      <c r="J13" s="30"/>
      <c r="K13" s="30"/>
    </row>
    <row r="14" spans="1:11" x14ac:dyDescent="0.3">
      <c r="A14" s="14" t="s">
        <v>29</v>
      </c>
      <c r="B14" t="s">
        <v>9</v>
      </c>
      <c r="C14" t="s">
        <v>10</v>
      </c>
      <c r="D14" t="s">
        <v>11</v>
      </c>
      <c r="E14" t="s">
        <v>30</v>
      </c>
      <c r="G14" s="30"/>
      <c r="H14" s="30"/>
      <c r="I14" s="30"/>
      <c r="J14" s="30"/>
      <c r="K14" s="30"/>
    </row>
    <row r="15" spans="1:11" x14ac:dyDescent="0.3">
      <c r="A15" s="15" t="s">
        <v>8</v>
      </c>
      <c r="B15" s="18">
        <v>68</v>
      </c>
      <c r="C15" s="18">
        <v>165</v>
      </c>
      <c r="D15" s="18">
        <v>185</v>
      </c>
      <c r="E15" s="18">
        <v>418</v>
      </c>
      <c r="G15" s="30"/>
      <c r="H15" s="30"/>
      <c r="I15" s="30"/>
      <c r="J15" s="30"/>
      <c r="K15" s="30"/>
    </row>
    <row r="16" spans="1:11" x14ac:dyDescent="0.3">
      <c r="A16" s="15" t="s">
        <v>12</v>
      </c>
      <c r="B16" s="18">
        <v>48</v>
      </c>
      <c r="C16" s="18">
        <v>128</v>
      </c>
      <c r="D16" s="18">
        <v>156</v>
      </c>
      <c r="E16" s="18">
        <v>332</v>
      </c>
      <c r="G16" s="30"/>
      <c r="H16" s="30"/>
      <c r="I16" s="30"/>
      <c r="J16" s="30"/>
      <c r="K16" s="30"/>
    </row>
    <row r="17" spans="1:11" x14ac:dyDescent="0.3">
      <c r="A17" s="15" t="s">
        <v>13</v>
      </c>
      <c r="B17" s="18">
        <v>35</v>
      </c>
      <c r="C17" s="18">
        <v>109</v>
      </c>
      <c r="D17" s="18">
        <v>108</v>
      </c>
      <c r="E17" s="18">
        <v>252</v>
      </c>
      <c r="G17" s="30"/>
      <c r="H17" s="30"/>
      <c r="I17" s="30"/>
      <c r="J17" s="30"/>
      <c r="K17" s="30"/>
    </row>
    <row r="18" spans="1:11" x14ac:dyDescent="0.3">
      <c r="A18" s="15" t="s">
        <v>30</v>
      </c>
      <c r="B18" s="18">
        <v>151</v>
      </c>
      <c r="C18" s="18">
        <v>402</v>
      </c>
      <c r="D18" s="18">
        <v>449</v>
      </c>
      <c r="E18" s="18">
        <v>1002</v>
      </c>
      <c r="G18" s="30"/>
      <c r="H18" s="30"/>
      <c r="I18" s="30"/>
      <c r="J18" s="30"/>
      <c r="K18" s="30"/>
    </row>
    <row r="19" spans="1:11" x14ac:dyDescent="0.3">
      <c r="G19" s="30"/>
      <c r="H19" s="30"/>
      <c r="I19" s="30"/>
      <c r="J19" s="30"/>
      <c r="K19" s="30"/>
    </row>
    <row r="20" spans="1:11" x14ac:dyDescent="0.3">
      <c r="A20" s="22" t="s">
        <v>36</v>
      </c>
      <c r="B20" s="22" t="s">
        <v>9</v>
      </c>
      <c r="C20" s="22" t="s">
        <v>10</v>
      </c>
      <c r="D20" s="22" t="s">
        <v>11</v>
      </c>
      <c r="E20" s="22" t="s">
        <v>37</v>
      </c>
      <c r="G20" s="30"/>
      <c r="H20" s="30"/>
      <c r="I20" s="30"/>
      <c r="J20" s="30"/>
      <c r="K20" s="30"/>
    </row>
    <row r="21" spans="1:11" x14ac:dyDescent="0.3">
      <c r="A21" s="25" t="s">
        <v>8</v>
      </c>
      <c r="B21" s="24">
        <f>48/68</f>
        <v>0.70588235294117652</v>
      </c>
      <c r="C21" s="24">
        <f>GETPIVOTDATA("sales_with_notes",$A$4,"sale_transaction_type","New Account","region_name","BC &amp; Yukon (BCY)")/GETPIVOTDATA("total sales",$A$13,"sale_transaction_type","New Account","region_name","BC &amp; Yukon (BCY)")</f>
        <v>0.69696969696969702</v>
      </c>
      <c r="D21" s="24">
        <f>GETPIVOTDATA("sales_with_notes",$A$4,"sale_transaction_type","New Account","region_name","Greater Toronto (GT)")/GETPIVOTDATA("total sales",$A$13,"sale_transaction_type","New Account","region_name","Greater Toronto (GT)")</f>
        <v>0.6216216216216216</v>
      </c>
      <c r="E21" s="24">
        <f>GETPIVOTDATA("sales_with_notes",$A$4,"sale_transaction_type","New Account")/GETPIVOTDATA("total sales",$A$13,"sale_transaction_type","New Account")</f>
        <v>0.66507177033492826</v>
      </c>
      <c r="G21" s="30"/>
      <c r="H21" s="30"/>
      <c r="I21" s="30"/>
      <c r="J21" s="30"/>
      <c r="K21" s="30"/>
    </row>
    <row r="22" spans="1:11" x14ac:dyDescent="0.3">
      <c r="A22" s="23" t="s">
        <v>12</v>
      </c>
      <c r="B22" s="24">
        <f>GETPIVOTDATA("sales_with_notes",$A$4,"sale_transaction_type","New Credit Card","region_name","Atlantic Provinces (AP)")/GETPIVOTDATA("total sales",$A$13,"sale_transaction_type","New Credit Card","region_name","Atlantic Provinces (AP)")</f>
        <v>0.72916666666666663</v>
      </c>
      <c r="C22" s="24">
        <f>GETPIVOTDATA("sales_with_notes",$A$4,"sale_transaction_type","New Credit Card","region_name","BC &amp; Yukon (BCY)")/GETPIVOTDATA("total sales",$A$13,"sale_transaction_type","New Credit Card","region_name","BC &amp; Yukon (BCY)")</f>
        <v>0.71875</v>
      </c>
      <c r="D22" s="24">
        <f>GETPIVOTDATA("sales_with_notes",$A$4,"sale_transaction_type","New Credit Card","region_name","Greater Toronto (GT)")/GETPIVOTDATA("total sales",$A$13,"sale_transaction_type","New Credit Card","region_name","Greater Toronto (GT)")</f>
        <v>0.60897435897435892</v>
      </c>
      <c r="E22" s="24">
        <f>GETPIVOTDATA("sales_with_notes",$A$4,"sale_transaction_type","New Credit Card")/GETPIVOTDATA("total sales",$A$13,"sale_transaction_type","New Credit Card")</f>
        <v>0.66867469879518071</v>
      </c>
      <c r="G22" s="30"/>
      <c r="H22" s="30"/>
      <c r="I22" s="30"/>
      <c r="J22" s="30"/>
      <c r="K22" s="30"/>
    </row>
    <row r="23" spans="1:11" x14ac:dyDescent="0.3">
      <c r="A23" s="23" t="s">
        <v>13</v>
      </c>
      <c r="B23" s="24">
        <f>GETPIVOTDATA("sales_with_notes",$A$4,"sale_transaction_type","New Term Purchase","region_name","Atlantic Provinces (AP)")/GETPIVOTDATA("total sales",$A$13,"sale_transaction_type","New Term Purchase","region_name","Atlantic Provinces (AP)")</f>
        <v>0.8571428571428571</v>
      </c>
      <c r="C23" s="24">
        <f>GETPIVOTDATA("sales_with_notes",$A$4,"sale_transaction_type","New Term Purchase","region_name","BC &amp; Yukon (BCY)")/GETPIVOTDATA("total sales",$A$13,"sale_transaction_type","New Term Purchase","region_name","BC &amp; Yukon (BCY)")</f>
        <v>0.75229357798165142</v>
      </c>
      <c r="D23" s="24">
        <f>GETPIVOTDATA("sales_with_notes",$A$4,"sale_transaction_type","New Term Purchase","region_name","Greater Toronto (GT)")/GETPIVOTDATA("total sales",$A$13,"sale_transaction_type","New Term Purchase","region_name","Greater Toronto (GT)")</f>
        <v>0.65740740740740744</v>
      </c>
      <c r="E23" s="24">
        <f>GETPIVOTDATA("sales_with_notes",$A$4,"sale_transaction_type","New Term Purchase")/GETPIVOTDATA("total sales",$A$13,"sale_transaction_type","New Term Purchase")</f>
        <v>0.72619047619047616</v>
      </c>
      <c r="G23" s="30"/>
      <c r="H23" s="30"/>
      <c r="I23" s="30"/>
      <c r="J23" s="30"/>
      <c r="K23" s="30"/>
    </row>
    <row r="24" spans="1:11" x14ac:dyDescent="0.3">
      <c r="A24" s="23" t="s">
        <v>37</v>
      </c>
      <c r="B24" s="24">
        <f>GETPIVOTDATA("sales_with_notes",$A$4,"region_name","Atlantic Provinces (AP)")/GETPIVOTDATA("total sales",$A$13,"region_name","Atlantic Provinces (AP)")</f>
        <v>0.7483443708609272</v>
      </c>
      <c r="C24" s="24">
        <f>GETPIVOTDATA("sales_with_notes",$A$4,"region_name","BC &amp; Yukon (BCY)")/GETPIVOTDATA("total sales",$A$13,"region_name","BC &amp; Yukon (BCY)")</f>
        <v>0.71890547263681592</v>
      </c>
      <c r="D24" s="24">
        <f>GETPIVOTDATA("sales_with_notes",$A$4,"region_name","Greater Toronto (GT)")/GETPIVOTDATA("total sales",$A$13,"region_name","Greater Toronto (GT)")</f>
        <v>0.62583518930957682</v>
      </c>
      <c r="E24" s="24">
        <f>GETPIVOTDATA("sales_with_notes",$A$4)/GETPIVOTDATA("total sales",$A$13)</f>
        <v>0.68163672654690621</v>
      </c>
      <c r="G24" s="30"/>
      <c r="H24" s="30"/>
      <c r="I24" s="30"/>
      <c r="J24" s="30"/>
      <c r="K24" s="30"/>
    </row>
    <row r="25" spans="1:11" x14ac:dyDescent="0.3">
      <c r="G25" s="26"/>
      <c r="H25" s="26"/>
      <c r="I25" s="26"/>
      <c r="J25" s="26"/>
      <c r="K25" s="26"/>
    </row>
  </sheetData>
  <mergeCells count="2">
    <mergeCell ref="A1:K1"/>
    <mergeCell ref="G3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778D-8A3C-4C02-92F5-FAEEA39F6DBB}">
  <dimension ref="A1:Q60"/>
  <sheetViews>
    <sheetView topLeftCell="A36" workbookViewId="0">
      <selection activeCell="C61" sqref="C61"/>
    </sheetView>
  </sheetViews>
  <sheetFormatPr defaultRowHeight="14.4" x14ac:dyDescent="0.3"/>
  <cols>
    <col min="1" max="1" width="29.109375" bestFit="1" customWidth="1"/>
    <col min="2" max="2" width="20.33203125" bestFit="1" customWidth="1"/>
    <col min="3" max="3" width="16" bestFit="1" customWidth="1"/>
    <col min="4" max="4" width="18.6640625" bestFit="1" customWidth="1"/>
    <col min="5" max="5" width="10.77734375" bestFit="1" customWidth="1"/>
    <col min="6" max="6" width="3.109375" customWidth="1"/>
    <col min="7" max="7" width="29.109375" bestFit="1" customWidth="1"/>
    <col min="8" max="8" width="20.21875" customWidth="1"/>
    <col min="9" max="9" width="16.21875" customWidth="1"/>
    <col min="10" max="10" width="18.6640625" bestFit="1" customWidth="1"/>
    <col min="11" max="11" width="10.77734375" bestFit="1" customWidth="1"/>
    <col min="13" max="13" width="29.109375" bestFit="1" customWidth="1"/>
    <col min="14" max="14" width="16" bestFit="1" customWidth="1"/>
  </cols>
  <sheetData>
    <row r="1" spans="1:17" x14ac:dyDescent="0.3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</row>
    <row r="3" spans="1:17" x14ac:dyDescent="0.3">
      <c r="A3" t="s">
        <v>33</v>
      </c>
      <c r="B3" t="s">
        <v>31</v>
      </c>
      <c r="G3" s="16" t="s">
        <v>41</v>
      </c>
    </row>
    <row r="4" spans="1:17" x14ac:dyDescent="0.3">
      <c r="A4" t="s">
        <v>29</v>
      </c>
      <c r="B4" t="s">
        <v>9</v>
      </c>
      <c r="C4" t="s">
        <v>10</v>
      </c>
      <c r="D4" t="s">
        <v>11</v>
      </c>
      <c r="E4" t="s">
        <v>30</v>
      </c>
      <c r="G4" s="17" t="s">
        <v>40</v>
      </c>
      <c r="H4" s="17" t="s">
        <v>9</v>
      </c>
      <c r="I4" s="17" t="s">
        <v>10</v>
      </c>
      <c r="J4" s="17" t="s">
        <v>11</v>
      </c>
      <c r="K4" s="17" t="s">
        <v>30</v>
      </c>
      <c r="M4" s="17" t="s">
        <v>40</v>
      </c>
      <c r="N4" s="17" t="s">
        <v>9</v>
      </c>
      <c r="O4" s="17" t="s">
        <v>10</v>
      </c>
      <c r="P4" s="17" t="s">
        <v>11</v>
      </c>
      <c r="Q4" s="17" t="s">
        <v>30</v>
      </c>
    </row>
    <row r="5" spans="1:17" x14ac:dyDescent="0.3">
      <c r="A5" s="15" t="s">
        <v>7</v>
      </c>
      <c r="B5" s="18">
        <v>3</v>
      </c>
      <c r="C5" s="18">
        <v>2</v>
      </c>
      <c r="D5" s="18">
        <v>3</v>
      </c>
      <c r="E5" s="18">
        <v>8</v>
      </c>
      <c r="G5" t="s">
        <v>7</v>
      </c>
      <c r="H5">
        <v>3</v>
      </c>
      <c r="I5">
        <v>2</v>
      </c>
      <c r="J5">
        <v>3</v>
      </c>
      <c r="K5">
        <v>8</v>
      </c>
      <c r="M5" t="s">
        <v>7</v>
      </c>
      <c r="N5" s="3">
        <f t="shared" ref="N5:N19" si="0">H5/H23</f>
        <v>1</v>
      </c>
      <c r="O5" s="3">
        <f t="shared" ref="O5:O19" si="1">I5/I23</f>
        <v>0.5</v>
      </c>
      <c r="P5" s="3">
        <f t="shared" ref="P5:P19" si="2">J5/J23</f>
        <v>0.6</v>
      </c>
      <c r="Q5" s="3">
        <f t="shared" ref="Q5:Q19" si="3">K5/K23</f>
        <v>0.66666666666666663</v>
      </c>
    </row>
    <row r="6" spans="1:17" x14ac:dyDescent="0.3">
      <c r="A6" s="15" t="s">
        <v>18</v>
      </c>
      <c r="B6" s="18">
        <v>14</v>
      </c>
      <c r="C6" s="18">
        <v>12</v>
      </c>
      <c r="D6" s="18">
        <v>7</v>
      </c>
      <c r="E6" s="18">
        <v>33</v>
      </c>
      <c r="G6" t="s">
        <v>18</v>
      </c>
      <c r="H6">
        <v>14</v>
      </c>
      <c r="I6">
        <v>12</v>
      </c>
      <c r="J6">
        <v>7</v>
      </c>
      <c r="K6">
        <v>33</v>
      </c>
      <c r="M6" t="s">
        <v>18</v>
      </c>
      <c r="N6" s="3">
        <f t="shared" si="0"/>
        <v>0.7</v>
      </c>
      <c r="O6" s="3">
        <f t="shared" si="1"/>
        <v>0.52173913043478259</v>
      </c>
      <c r="P6" s="3">
        <f t="shared" si="2"/>
        <v>0.41176470588235292</v>
      </c>
      <c r="Q6" s="3">
        <f t="shared" si="3"/>
        <v>0.55000000000000004</v>
      </c>
    </row>
    <row r="7" spans="1:17" x14ac:dyDescent="0.3">
      <c r="A7" s="15" t="s">
        <v>14</v>
      </c>
      <c r="B7" s="18">
        <v>10</v>
      </c>
      <c r="C7" s="18">
        <v>28</v>
      </c>
      <c r="D7" s="18">
        <v>23</v>
      </c>
      <c r="E7" s="18">
        <v>61</v>
      </c>
      <c r="G7" t="s">
        <v>19</v>
      </c>
      <c r="H7">
        <v>6</v>
      </c>
      <c r="I7">
        <v>3</v>
      </c>
      <c r="J7">
        <v>8</v>
      </c>
      <c r="K7">
        <v>17</v>
      </c>
      <c r="M7" t="s">
        <v>19</v>
      </c>
      <c r="N7" s="3">
        <f t="shared" si="0"/>
        <v>0.6</v>
      </c>
      <c r="O7" s="3">
        <f t="shared" si="1"/>
        <v>0.25</v>
      </c>
      <c r="P7" s="3">
        <f t="shared" si="2"/>
        <v>0.42105263157894735</v>
      </c>
      <c r="Q7" s="3">
        <f t="shared" si="3"/>
        <v>0.41463414634146339</v>
      </c>
    </row>
    <row r="8" spans="1:17" x14ac:dyDescent="0.3">
      <c r="A8" s="15" t="s">
        <v>15</v>
      </c>
      <c r="B8" s="18">
        <v>9</v>
      </c>
      <c r="C8" s="18">
        <v>35</v>
      </c>
      <c r="D8" s="18">
        <v>40</v>
      </c>
      <c r="E8" s="18">
        <v>84</v>
      </c>
      <c r="G8" t="s">
        <v>20</v>
      </c>
      <c r="H8">
        <v>4</v>
      </c>
      <c r="I8">
        <v>14</v>
      </c>
      <c r="J8">
        <v>10</v>
      </c>
      <c r="K8">
        <v>28</v>
      </c>
      <c r="M8" t="s">
        <v>20</v>
      </c>
      <c r="N8" s="3">
        <f t="shared" si="0"/>
        <v>0.44444444444444442</v>
      </c>
      <c r="O8" s="3">
        <f t="shared" si="1"/>
        <v>0.7</v>
      </c>
      <c r="P8" s="3">
        <f t="shared" si="2"/>
        <v>0.43478260869565216</v>
      </c>
      <c r="Q8" s="3">
        <f t="shared" si="3"/>
        <v>0.53846153846153844</v>
      </c>
    </row>
    <row r="9" spans="1:17" x14ac:dyDescent="0.3">
      <c r="A9" s="15" t="s">
        <v>16</v>
      </c>
      <c r="B9" s="18">
        <v>8</v>
      </c>
      <c r="C9" s="18">
        <v>39</v>
      </c>
      <c r="D9" s="18">
        <v>36</v>
      </c>
      <c r="E9" s="18">
        <v>83</v>
      </c>
      <c r="G9" t="s">
        <v>21</v>
      </c>
      <c r="H9">
        <v>5</v>
      </c>
      <c r="I9">
        <v>8</v>
      </c>
      <c r="J9">
        <v>7</v>
      </c>
      <c r="K9">
        <v>20</v>
      </c>
      <c r="M9" t="s">
        <v>21</v>
      </c>
      <c r="N9" s="3">
        <f t="shared" si="0"/>
        <v>0.83333333333333337</v>
      </c>
      <c r="O9" s="3">
        <f t="shared" si="1"/>
        <v>0.53333333333333333</v>
      </c>
      <c r="P9" s="3">
        <f t="shared" si="2"/>
        <v>0.53846153846153844</v>
      </c>
      <c r="Q9" s="3">
        <f t="shared" si="3"/>
        <v>0.58823529411764708</v>
      </c>
    </row>
    <row r="10" spans="1:17" x14ac:dyDescent="0.3">
      <c r="A10" s="15" t="s">
        <v>17</v>
      </c>
      <c r="B10" s="18">
        <v>7</v>
      </c>
      <c r="C10" s="18">
        <v>26</v>
      </c>
      <c r="D10" s="18">
        <v>30</v>
      </c>
      <c r="E10" s="18">
        <v>63</v>
      </c>
      <c r="G10" t="s">
        <v>22</v>
      </c>
      <c r="H10">
        <v>9</v>
      </c>
      <c r="I10">
        <v>21</v>
      </c>
      <c r="J10">
        <v>27</v>
      </c>
      <c r="K10">
        <v>57</v>
      </c>
      <c r="M10" t="s">
        <v>22</v>
      </c>
      <c r="N10" s="3">
        <f t="shared" si="0"/>
        <v>0.6428571428571429</v>
      </c>
      <c r="O10" s="3">
        <f t="shared" si="1"/>
        <v>0.67741935483870963</v>
      </c>
      <c r="P10" s="3">
        <f t="shared" si="2"/>
        <v>0.87096774193548387</v>
      </c>
      <c r="Q10" s="3">
        <f t="shared" si="3"/>
        <v>0.75</v>
      </c>
    </row>
    <row r="11" spans="1:17" x14ac:dyDescent="0.3">
      <c r="A11" s="15" t="s">
        <v>19</v>
      </c>
      <c r="B11" s="18">
        <v>6</v>
      </c>
      <c r="C11" s="18">
        <v>3</v>
      </c>
      <c r="D11" s="18">
        <v>8</v>
      </c>
      <c r="E11" s="18">
        <v>17</v>
      </c>
      <c r="G11" t="s">
        <v>23</v>
      </c>
      <c r="H11">
        <v>17</v>
      </c>
      <c r="I11">
        <v>24</v>
      </c>
      <c r="J11">
        <v>21</v>
      </c>
      <c r="K11">
        <v>62</v>
      </c>
      <c r="M11" t="s">
        <v>23</v>
      </c>
      <c r="N11" s="3">
        <f t="shared" si="0"/>
        <v>0.89473684210526316</v>
      </c>
      <c r="O11" s="3">
        <f t="shared" si="1"/>
        <v>0.72727272727272729</v>
      </c>
      <c r="P11" s="3">
        <f t="shared" si="2"/>
        <v>0.65625</v>
      </c>
      <c r="Q11" s="3">
        <f t="shared" si="3"/>
        <v>0.73809523809523814</v>
      </c>
    </row>
    <row r="12" spans="1:17" x14ac:dyDescent="0.3">
      <c r="A12" s="15" t="s">
        <v>20</v>
      </c>
      <c r="B12" s="18">
        <v>4</v>
      </c>
      <c r="C12" s="18">
        <v>14</v>
      </c>
      <c r="D12" s="18">
        <v>10</v>
      </c>
      <c r="E12" s="18">
        <v>28</v>
      </c>
      <c r="G12" t="s">
        <v>24</v>
      </c>
      <c r="H12">
        <v>6</v>
      </c>
      <c r="I12">
        <v>30</v>
      </c>
      <c r="J12">
        <v>21</v>
      </c>
      <c r="K12">
        <v>57</v>
      </c>
      <c r="M12" t="s">
        <v>24</v>
      </c>
      <c r="N12" s="3">
        <f t="shared" si="0"/>
        <v>0.75</v>
      </c>
      <c r="O12" s="3">
        <f t="shared" si="1"/>
        <v>0.73170731707317072</v>
      </c>
      <c r="P12" s="3">
        <f t="shared" si="2"/>
        <v>0.65625</v>
      </c>
      <c r="Q12" s="3">
        <f t="shared" si="3"/>
        <v>0.70370370370370372</v>
      </c>
    </row>
    <row r="13" spans="1:17" x14ac:dyDescent="0.3">
      <c r="A13" s="15" t="s">
        <v>21</v>
      </c>
      <c r="B13" s="18">
        <v>5</v>
      </c>
      <c r="C13" s="18">
        <v>8</v>
      </c>
      <c r="D13" s="18">
        <v>7</v>
      </c>
      <c r="E13" s="18">
        <v>20</v>
      </c>
      <c r="G13" t="s">
        <v>25</v>
      </c>
      <c r="H13">
        <v>9</v>
      </c>
      <c r="I13">
        <v>21</v>
      </c>
      <c r="J13">
        <v>19</v>
      </c>
      <c r="K13">
        <v>49</v>
      </c>
      <c r="M13" t="s">
        <v>25</v>
      </c>
      <c r="N13" s="3">
        <f t="shared" si="0"/>
        <v>0.6</v>
      </c>
      <c r="O13" s="3">
        <f t="shared" si="1"/>
        <v>0.65625</v>
      </c>
      <c r="P13" s="3">
        <f t="shared" si="2"/>
        <v>0.5757575757575758</v>
      </c>
      <c r="Q13" s="3">
        <f t="shared" si="3"/>
        <v>0.61250000000000004</v>
      </c>
    </row>
    <row r="14" spans="1:17" x14ac:dyDescent="0.3">
      <c r="A14" s="15" t="s">
        <v>22</v>
      </c>
      <c r="B14" s="18">
        <v>9</v>
      </c>
      <c r="C14" s="18">
        <v>21</v>
      </c>
      <c r="D14" s="18">
        <v>27</v>
      </c>
      <c r="E14" s="18">
        <v>57</v>
      </c>
      <c r="G14" t="s">
        <v>26</v>
      </c>
      <c r="H14">
        <v>6</v>
      </c>
      <c r="I14">
        <v>26</v>
      </c>
      <c r="J14">
        <v>29</v>
      </c>
      <c r="K14">
        <v>61</v>
      </c>
      <c r="M14" t="s">
        <v>26</v>
      </c>
      <c r="N14" s="3">
        <f t="shared" si="0"/>
        <v>0.6</v>
      </c>
      <c r="O14" s="3">
        <f t="shared" si="1"/>
        <v>0.78787878787878785</v>
      </c>
      <c r="P14" s="3">
        <f t="shared" si="2"/>
        <v>0.65909090909090906</v>
      </c>
      <c r="Q14" s="3">
        <f t="shared" si="3"/>
        <v>0.70114942528735635</v>
      </c>
    </row>
    <row r="15" spans="1:17" x14ac:dyDescent="0.3">
      <c r="A15" s="15" t="s">
        <v>23</v>
      </c>
      <c r="B15" s="18">
        <v>17</v>
      </c>
      <c r="C15" s="18">
        <v>24</v>
      </c>
      <c r="D15" s="18">
        <v>21</v>
      </c>
      <c r="E15" s="18">
        <v>62</v>
      </c>
      <c r="G15" t="s">
        <v>14</v>
      </c>
      <c r="H15">
        <v>10</v>
      </c>
      <c r="I15">
        <v>28</v>
      </c>
      <c r="J15">
        <v>23</v>
      </c>
      <c r="K15">
        <v>61</v>
      </c>
      <c r="M15" t="s">
        <v>14</v>
      </c>
      <c r="N15" s="3">
        <f t="shared" si="0"/>
        <v>1</v>
      </c>
      <c r="O15" s="3">
        <f t="shared" si="1"/>
        <v>0.73684210526315785</v>
      </c>
      <c r="P15" s="3">
        <f t="shared" si="2"/>
        <v>0.56097560975609762</v>
      </c>
      <c r="Q15" s="3">
        <f t="shared" si="3"/>
        <v>0.6853932584269663</v>
      </c>
    </row>
    <row r="16" spans="1:17" x14ac:dyDescent="0.3">
      <c r="A16" s="15" t="s">
        <v>24</v>
      </c>
      <c r="B16" s="18">
        <v>6</v>
      </c>
      <c r="C16" s="18">
        <v>30</v>
      </c>
      <c r="D16" s="18">
        <v>21</v>
      </c>
      <c r="E16" s="18">
        <v>57</v>
      </c>
      <c r="G16" t="s">
        <v>15</v>
      </c>
      <c r="H16">
        <v>9</v>
      </c>
      <c r="I16">
        <v>35</v>
      </c>
      <c r="J16">
        <v>40</v>
      </c>
      <c r="K16">
        <v>84</v>
      </c>
      <c r="M16" t="s">
        <v>15</v>
      </c>
      <c r="N16" s="3">
        <f t="shared" si="0"/>
        <v>0.81818181818181823</v>
      </c>
      <c r="O16" s="3">
        <f t="shared" si="1"/>
        <v>0.875</v>
      </c>
      <c r="P16" s="3">
        <f t="shared" si="2"/>
        <v>0.68965517241379315</v>
      </c>
      <c r="Q16" s="3">
        <f t="shared" si="3"/>
        <v>0.77064220183486243</v>
      </c>
    </row>
    <row r="17" spans="1:17" x14ac:dyDescent="0.3">
      <c r="A17" s="15" t="s">
        <v>25</v>
      </c>
      <c r="B17" s="18">
        <v>9</v>
      </c>
      <c r="C17" s="18">
        <v>21</v>
      </c>
      <c r="D17" s="18">
        <v>19</v>
      </c>
      <c r="E17" s="18">
        <v>49</v>
      </c>
      <c r="G17" t="s">
        <v>16</v>
      </c>
      <c r="H17">
        <v>8</v>
      </c>
      <c r="I17">
        <v>39</v>
      </c>
      <c r="J17">
        <v>36</v>
      </c>
      <c r="K17">
        <v>83</v>
      </c>
      <c r="M17" t="s">
        <v>16</v>
      </c>
      <c r="N17" s="3">
        <f t="shared" si="0"/>
        <v>0.88888888888888884</v>
      </c>
      <c r="O17" s="3">
        <f t="shared" si="1"/>
        <v>0.8666666666666667</v>
      </c>
      <c r="P17" s="3">
        <f t="shared" si="2"/>
        <v>0.61016949152542377</v>
      </c>
      <c r="Q17" s="3">
        <f t="shared" si="3"/>
        <v>0.73451327433628322</v>
      </c>
    </row>
    <row r="18" spans="1:17" x14ac:dyDescent="0.3">
      <c r="A18" s="15" t="s">
        <v>26</v>
      </c>
      <c r="B18" s="18">
        <v>6</v>
      </c>
      <c r="C18" s="18">
        <v>26</v>
      </c>
      <c r="D18" s="18">
        <v>29</v>
      </c>
      <c r="E18" s="18">
        <v>61</v>
      </c>
      <c r="G18" t="s">
        <v>17</v>
      </c>
      <c r="H18">
        <v>7</v>
      </c>
      <c r="I18">
        <v>26</v>
      </c>
      <c r="J18">
        <v>30</v>
      </c>
      <c r="K18">
        <v>63</v>
      </c>
      <c r="M18" t="s">
        <v>17</v>
      </c>
      <c r="N18" s="3">
        <f t="shared" si="0"/>
        <v>1</v>
      </c>
      <c r="O18" s="3">
        <f t="shared" si="1"/>
        <v>0.74285714285714288</v>
      </c>
      <c r="P18" s="3">
        <f t="shared" si="2"/>
        <v>0.7142857142857143</v>
      </c>
      <c r="Q18" s="3">
        <f t="shared" si="3"/>
        <v>0.75</v>
      </c>
    </row>
    <row r="19" spans="1:17" x14ac:dyDescent="0.3">
      <c r="A19" s="15" t="s">
        <v>30</v>
      </c>
      <c r="B19" s="18">
        <v>113</v>
      </c>
      <c r="C19" s="18">
        <v>289</v>
      </c>
      <c r="D19" s="18">
        <v>281</v>
      </c>
      <c r="E19" s="18">
        <v>683</v>
      </c>
      <c r="G19" t="s">
        <v>30</v>
      </c>
      <c r="H19">
        <v>113</v>
      </c>
      <c r="I19">
        <v>289</v>
      </c>
      <c r="J19">
        <v>281</v>
      </c>
      <c r="K19">
        <v>683</v>
      </c>
      <c r="M19" t="s">
        <v>30</v>
      </c>
      <c r="N19" s="3">
        <f t="shared" si="0"/>
        <v>0.7483443708609272</v>
      </c>
      <c r="O19" s="3">
        <f t="shared" si="1"/>
        <v>0.71890547263681592</v>
      </c>
      <c r="P19" s="3">
        <f t="shared" si="2"/>
        <v>0.62583518930957682</v>
      </c>
      <c r="Q19" s="3">
        <f t="shared" si="3"/>
        <v>0.68163672654690621</v>
      </c>
    </row>
    <row r="21" spans="1:17" x14ac:dyDescent="0.3">
      <c r="G21" s="16" t="s">
        <v>42</v>
      </c>
    </row>
    <row r="22" spans="1:17" x14ac:dyDescent="0.3">
      <c r="A22" t="s">
        <v>32</v>
      </c>
      <c r="B22" t="s">
        <v>31</v>
      </c>
      <c r="G22" s="17" t="s">
        <v>40</v>
      </c>
      <c r="H22" s="17" t="s">
        <v>9</v>
      </c>
      <c r="I22" s="17" t="s">
        <v>10</v>
      </c>
      <c r="J22" s="17" t="s">
        <v>11</v>
      </c>
      <c r="K22" s="17" t="s">
        <v>30</v>
      </c>
    </row>
    <row r="23" spans="1:17" x14ac:dyDescent="0.3">
      <c r="A23" t="s">
        <v>29</v>
      </c>
      <c r="B23" t="s">
        <v>9</v>
      </c>
      <c r="C23" t="s">
        <v>10</v>
      </c>
      <c r="D23" t="s">
        <v>11</v>
      </c>
      <c r="E23" t="s">
        <v>30</v>
      </c>
      <c r="G23" t="s">
        <v>7</v>
      </c>
      <c r="H23">
        <v>3</v>
      </c>
      <c r="I23">
        <v>4</v>
      </c>
      <c r="J23">
        <v>5</v>
      </c>
      <c r="K23">
        <v>12</v>
      </c>
    </row>
    <row r="24" spans="1:17" x14ac:dyDescent="0.3">
      <c r="A24" s="15" t="s">
        <v>7</v>
      </c>
      <c r="B24" s="18">
        <v>3</v>
      </c>
      <c r="C24" s="18">
        <v>4</v>
      </c>
      <c r="D24" s="18">
        <v>5</v>
      </c>
      <c r="E24" s="18">
        <v>12</v>
      </c>
      <c r="G24" t="s">
        <v>18</v>
      </c>
      <c r="H24">
        <v>20</v>
      </c>
      <c r="I24">
        <v>23</v>
      </c>
      <c r="J24">
        <v>17</v>
      </c>
      <c r="K24">
        <v>60</v>
      </c>
    </row>
    <row r="25" spans="1:17" x14ac:dyDescent="0.3">
      <c r="A25" s="15" t="s">
        <v>18</v>
      </c>
      <c r="B25" s="18">
        <v>20</v>
      </c>
      <c r="C25" s="18">
        <v>23</v>
      </c>
      <c r="D25" s="18">
        <v>17</v>
      </c>
      <c r="E25" s="18">
        <v>60</v>
      </c>
      <c r="G25" t="s">
        <v>19</v>
      </c>
      <c r="H25">
        <v>10</v>
      </c>
      <c r="I25">
        <v>12</v>
      </c>
      <c r="J25">
        <v>19</v>
      </c>
      <c r="K25">
        <v>41</v>
      </c>
    </row>
    <row r="26" spans="1:17" x14ac:dyDescent="0.3">
      <c r="A26" s="15" t="s">
        <v>14</v>
      </c>
      <c r="B26" s="18">
        <v>10</v>
      </c>
      <c r="C26" s="18">
        <v>38</v>
      </c>
      <c r="D26" s="18">
        <v>41</v>
      </c>
      <c r="E26" s="18">
        <v>89</v>
      </c>
      <c r="G26" t="s">
        <v>20</v>
      </c>
      <c r="H26">
        <v>9</v>
      </c>
      <c r="I26">
        <v>20</v>
      </c>
      <c r="J26">
        <v>23</v>
      </c>
      <c r="K26">
        <v>52</v>
      </c>
    </row>
    <row r="27" spans="1:17" x14ac:dyDescent="0.3">
      <c r="A27" s="15" t="s">
        <v>15</v>
      </c>
      <c r="B27" s="18">
        <v>11</v>
      </c>
      <c r="C27" s="18">
        <v>40</v>
      </c>
      <c r="D27" s="18">
        <v>58</v>
      </c>
      <c r="E27" s="18">
        <v>109</v>
      </c>
      <c r="G27" t="s">
        <v>21</v>
      </c>
      <c r="H27">
        <v>6</v>
      </c>
      <c r="I27">
        <v>15</v>
      </c>
      <c r="J27">
        <v>13</v>
      </c>
      <c r="K27">
        <v>34</v>
      </c>
    </row>
    <row r="28" spans="1:17" x14ac:dyDescent="0.3">
      <c r="A28" s="15" t="s">
        <v>16</v>
      </c>
      <c r="B28" s="18">
        <v>9</v>
      </c>
      <c r="C28" s="18">
        <v>45</v>
      </c>
      <c r="D28" s="18">
        <v>59</v>
      </c>
      <c r="E28" s="18">
        <v>113</v>
      </c>
      <c r="G28" t="s">
        <v>22</v>
      </c>
      <c r="H28">
        <v>14</v>
      </c>
      <c r="I28">
        <v>31</v>
      </c>
      <c r="J28">
        <v>31</v>
      </c>
      <c r="K28">
        <v>76</v>
      </c>
    </row>
    <row r="29" spans="1:17" x14ac:dyDescent="0.3">
      <c r="A29" s="15" t="s">
        <v>17</v>
      </c>
      <c r="B29" s="18">
        <v>7</v>
      </c>
      <c r="C29" s="18">
        <v>35</v>
      </c>
      <c r="D29" s="18">
        <v>42</v>
      </c>
      <c r="E29" s="18">
        <v>84</v>
      </c>
      <c r="G29" t="s">
        <v>23</v>
      </c>
      <c r="H29">
        <v>19</v>
      </c>
      <c r="I29">
        <v>33</v>
      </c>
      <c r="J29">
        <v>32</v>
      </c>
      <c r="K29">
        <v>84</v>
      </c>
    </row>
    <row r="30" spans="1:17" x14ac:dyDescent="0.3">
      <c r="A30" s="15" t="s">
        <v>19</v>
      </c>
      <c r="B30" s="18">
        <v>10</v>
      </c>
      <c r="C30" s="18">
        <v>12</v>
      </c>
      <c r="D30" s="18">
        <v>19</v>
      </c>
      <c r="E30" s="18">
        <v>41</v>
      </c>
      <c r="G30" t="s">
        <v>24</v>
      </c>
      <c r="H30">
        <v>8</v>
      </c>
      <c r="I30">
        <v>41</v>
      </c>
      <c r="J30">
        <v>32</v>
      </c>
      <c r="K30">
        <v>81</v>
      </c>
    </row>
    <row r="31" spans="1:17" x14ac:dyDescent="0.3">
      <c r="A31" s="15" t="s">
        <v>20</v>
      </c>
      <c r="B31" s="18">
        <v>9</v>
      </c>
      <c r="C31" s="18">
        <v>20</v>
      </c>
      <c r="D31" s="18">
        <v>23</v>
      </c>
      <c r="E31" s="18">
        <v>52</v>
      </c>
      <c r="G31" t="s">
        <v>25</v>
      </c>
      <c r="H31">
        <v>15</v>
      </c>
      <c r="I31">
        <v>32</v>
      </c>
      <c r="J31">
        <v>33</v>
      </c>
      <c r="K31">
        <v>80</v>
      </c>
    </row>
    <row r="32" spans="1:17" x14ac:dyDescent="0.3">
      <c r="A32" s="15" t="s">
        <v>21</v>
      </c>
      <c r="B32" s="18">
        <v>6</v>
      </c>
      <c r="C32" s="18">
        <v>15</v>
      </c>
      <c r="D32" s="18">
        <v>13</v>
      </c>
      <c r="E32" s="18">
        <v>34</v>
      </c>
      <c r="G32" t="s">
        <v>26</v>
      </c>
      <c r="H32">
        <v>10</v>
      </c>
      <c r="I32">
        <v>33</v>
      </c>
      <c r="J32">
        <v>44</v>
      </c>
      <c r="K32">
        <v>87</v>
      </c>
    </row>
    <row r="33" spans="1:11" x14ac:dyDescent="0.3">
      <c r="A33" s="15" t="s">
        <v>22</v>
      </c>
      <c r="B33" s="18">
        <v>14</v>
      </c>
      <c r="C33" s="18">
        <v>31</v>
      </c>
      <c r="D33" s="18">
        <v>31</v>
      </c>
      <c r="E33" s="18">
        <v>76</v>
      </c>
      <c r="G33" t="s">
        <v>14</v>
      </c>
      <c r="H33">
        <v>10</v>
      </c>
      <c r="I33">
        <v>38</v>
      </c>
      <c r="J33">
        <v>41</v>
      </c>
      <c r="K33">
        <v>89</v>
      </c>
    </row>
    <row r="34" spans="1:11" x14ac:dyDescent="0.3">
      <c r="A34" s="15" t="s">
        <v>23</v>
      </c>
      <c r="B34" s="18">
        <v>19</v>
      </c>
      <c r="C34" s="18">
        <v>33</v>
      </c>
      <c r="D34" s="18">
        <v>32</v>
      </c>
      <c r="E34" s="18">
        <v>84</v>
      </c>
      <c r="G34" t="s">
        <v>15</v>
      </c>
      <c r="H34">
        <v>11</v>
      </c>
      <c r="I34">
        <v>40</v>
      </c>
      <c r="J34">
        <v>58</v>
      </c>
      <c r="K34">
        <v>109</v>
      </c>
    </row>
    <row r="35" spans="1:11" x14ac:dyDescent="0.3">
      <c r="A35" s="15" t="s">
        <v>24</v>
      </c>
      <c r="B35" s="18">
        <v>8</v>
      </c>
      <c r="C35" s="18">
        <v>41</v>
      </c>
      <c r="D35" s="18">
        <v>32</v>
      </c>
      <c r="E35" s="18">
        <v>81</v>
      </c>
      <c r="G35" t="s">
        <v>16</v>
      </c>
      <c r="H35">
        <v>9</v>
      </c>
      <c r="I35">
        <v>45</v>
      </c>
      <c r="J35">
        <v>59</v>
      </c>
      <c r="K35">
        <v>113</v>
      </c>
    </row>
    <row r="36" spans="1:11" x14ac:dyDescent="0.3">
      <c r="A36" s="15" t="s">
        <v>25</v>
      </c>
      <c r="B36" s="18">
        <v>15</v>
      </c>
      <c r="C36" s="18">
        <v>32</v>
      </c>
      <c r="D36" s="18">
        <v>33</v>
      </c>
      <c r="E36" s="18">
        <v>80</v>
      </c>
      <c r="G36" t="s">
        <v>17</v>
      </c>
      <c r="H36">
        <v>7</v>
      </c>
      <c r="I36">
        <v>35</v>
      </c>
      <c r="J36">
        <v>42</v>
      </c>
      <c r="K36">
        <v>84</v>
      </c>
    </row>
    <row r="37" spans="1:11" x14ac:dyDescent="0.3">
      <c r="A37" s="15" t="s">
        <v>26</v>
      </c>
      <c r="B37" s="18">
        <v>10</v>
      </c>
      <c r="C37" s="18">
        <v>33</v>
      </c>
      <c r="D37" s="18">
        <v>44</v>
      </c>
      <c r="E37" s="18">
        <v>87</v>
      </c>
      <c r="G37" t="s">
        <v>30</v>
      </c>
      <c r="H37">
        <v>151</v>
      </c>
      <c r="I37">
        <v>402</v>
      </c>
      <c r="J37">
        <v>449</v>
      </c>
      <c r="K37">
        <v>1002</v>
      </c>
    </row>
    <row r="38" spans="1:11" x14ac:dyDescent="0.3">
      <c r="A38" s="15" t="s">
        <v>30</v>
      </c>
      <c r="B38" s="18">
        <v>151</v>
      </c>
      <c r="C38" s="18">
        <v>402</v>
      </c>
      <c r="D38" s="18">
        <v>449</v>
      </c>
      <c r="E38" s="18">
        <v>1002</v>
      </c>
    </row>
    <row r="40" spans="1:11" x14ac:dyDescent="0.3">
      <c r="A40" s="32" t="s">
        <v>43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3" spans="1:11" ht="15" customHeight="1" x14ac:dyDescent="0.3">
      <c r="A43" s="17" t="s">
        <v>40</v>
      </c>
      <c r="B43" s="17" t="s">
        <v>9</v>
      </c>
      <c r="C43" s="17" t="s">
        <v>10</v>
      </c>
      <c r="D43" s="17" t="s">
        <v>11</v>
      </c>
      <c r="E43" s="17" t="s">
        <v>30</v>
      </c>
      <c r="G43" s="33" t="s">
        <v>44</v>
      </c>
      <c r="H43" s="33"/>
      <c r="I43" s="33"/>
      <c r="J43" s="33"/>
      <c r="K43" s="33"/>
    </row>
    <row r="44" spans="1:11" ht="15" customHeight="1" x14ac:dyDescent="0.3">
      <c r="A44" s="20" t="s">
        <v>7</v>
      </c>
      <c r="B44" s="21">
        <v>1</v>
      </c>
      <c r="C44" s="21">
        <v>0.5</v>
      </c>
      <c r="D44" s="21">
        <v>0.6</v>
      </c>
      <c r="E44" s="21">
        <v>0.66666666666666663</v>
      </c>
      <c r="G44" s="33"/>
      <c r="H44" s="33"/>
      <c r="I44" s="33"/>
      <c r="J44" s="33"/>
      <c r="K44" s="33"/>
    </row>
    <row r="45" spans="1:11" ht="15" customHeight="1" x14ac:dyDescent="0.3">
      <c r="A45" s="20" t="s">
        <v>18</v>
      </c>
      <c r="B45" s="21">
        <v>0.7</v>
      </c>
      <c r="C45" s="21">
        <v>0.52173913043478259</v>
      </c>
      <c r="D45" s="21">
        <v>0.41176470588235292</v>
      </c>
      <c r="E45" s="21">
        <v>0.55000000000000004</v>
      </c>
      <c r="G45" s="33"/>
      <c r="H45" s="33"/>
      <c r="I45" s="33"/>
      <c r="J45" s="33"/>
      <c r="K45" s="33"/>
    </row>
    <row r="46" spans="1:11" ht="15" customHeight="1" x14ac:dyDescent="0.3">
      <c r="A46" s="20" t="s">
        <v>19</v>
      </c>
      <c r="B46" s="21">
        <v>0.6</v>
      </c>
      <c r="C46" s="21">
        <v>0.25</v>
      </c>
      <c r="D46" s="21">
        <v>0.42105263157894735</v>
      </c>
      <c r="E46" s="21">
        <v>0.41463414634146339</v>
      </c>
      <c r="G46" s="33"/>
      <c r="H46" s="33"/>
      <c r="I46" s="33"/>
      <c r="J46" s="33"/>
      <c r="K46" s="33"/>
    </row>
    <row r="47" spans="1:11" ht="15" customHeight="1" x14ac:dyDescent="0.3">
      <c r="A47" s="20" t="s">
        <v>20</v>
      </c>
      <c r="B47" s="21">
        <v>0.44444444444444442</v>
      </c>
      <c r="C47" s="21">
        <v>0.7</v>
      </c>
      <c r="D47" s="21">
        <v>0.43478260869565216</v>
      </c>
      <c r="E47" s="21">
        <v>0.53846153846153844</v>
      </c>
      <c r="G47" s="33"/>
      <c r="H47" s="33"/>
      <c r="I47" s="33"/>
      <c r="J47" s="33"/>
      <c r="K47" s="33"/>
    </row>
    <row r="48" spans="1:11" ht="15" customHeight="1" x14ac:dyDescent="0.3">
      <c r="A48" s="20" t="s">
        <v>21</v>
      </c>
      <c r="B48" s="21">
        <v>0.83333333333333337</v>
      </c>
      <c r="C48" s="21">
        <v>0.53333333333333333</v>
      </c>
      <c r="D48" s="21">
        <v>0.53846153846153844</v>
      </c>
      <c r="E48" s="21">
        <v>0.58823529411764708</v>
      </c>
      <c r="G48" s="33"/>
      <c r="H48" s="33"/>
      <c r="I48" s="33"/>
      <c r="J48" s="33"/>
      <c r="K48" s="33"/>
    </row>
    <row r="49" spans="1:11" ht="15" customHeight="1" x14ac:dyDescent="0.3">
      <c r="A49" s="20" t="s">
        <v>22</v>
      </c>
      <c r="B49" s="21">
        <v>0.6428571428571429</v>
      </c>
      <c r="C49" s="21">
        <v>0.67741935483870963</v>
      </c>
      <c r="D49" s="21">
        <v>0.87096774193548387</v>
      </c>
      <c r="E49" s="21">
        <v>0.75</v>
      </c>
      <c r="G49" s="33"/>
      <c r="H49" s="33"/>
      <c r="I49" s="33"/>
      <c r="J49" s="33"/>
      <c r="K49" s="33"/>
    </row>
    <row r="50" spans="1:11" ht="15" customHeight="1" x14ac:dyDescent="0.3">
      <c r="A50" s="20" t="s">
        <v>23</v>
      </c>
      <c r="B50" s="21">
        <v>0.89473684210526316</v>
      </c>
      <c r="C50" s="21">
        <v>0.72727272727272729</v>
      </c>
      <c r="D50" s="21">
        <v>0.65625</v>
      </c>
      <c r="E50" s="21">
        <v>0.73809523809523814</v>
      </c>
      <c r="G50" s="33"/>
      <c r="H50" s="33"/>
      <c r="I50" s="33"/>
      <c r="J50" s="33"/>
      <c r="K50" s="33"/>
    </row>
    <row r="51" spans="1:11" ht="15" customHeight="1" x14ac:dyDescent="0.3">
      <c r="A51" s="20" t="s">
        <v>24</v>
      </c>
      <c r="B51" s="21">
        <v>0.75</v>
      </c>
      <c r="C51" s="21">
        <v>0.73170731707317072</v>
      </c>
      <c r="D51" s="21">
        <v>0.65625</v>
      </c>
      <c r="E51" s="21">
        <v>0.70370370370370372</v>
      </c>
      <c r="G51" s="33"/>
      <c r="H51" s="33"/>
      <c r="I51" s="33"/>
      <c r="J51" s="33"/>
      <c r="K51" s="33"/>
    </row>
    <row r="52" spans="1:11" ht="15" customHeight="1" x14ac:dyDescent="0.3">
      <c r="A52" s="20" t="s">
        <v>25</v>
      </c>
      <c r="B52" s="21">
        <v>0.6</v>
      </c>
      <c r="C52" s="21">
        <v>0.65625</v>
      </c>
      <c r="D52" s="21">
        <v>0.5757575757575758</v>
      </c>
      <c r="E52" s="21">
        <v>0.61250000000000004</v>
      </c>
      <c r="G52" s="33"/>
      <c r="H52" s="33"/>
      <c r="I52" s="33"/>
      <c r="J52" s="33"/>
      <c r="K52" s="33"/>
    </row>
    <row r="53" spans="1:11" ht="15" customHeight="1" x14ac:dyDescent="0.3">
      <c r="A53" s="20" t="s">
        <v>26</v>
      </c>
      <c r="B53" s="21">
        <v>0.6</v>
      </c>
      <c r="C53" s="21">
        <v>0.78787878787878785</v>
      </c>
      <c r="D53" s="21">
        <v>0.65909090909090906</v>
      </c>
      <c r="E53" s="21">
        <v>0.70114942528735635</v>
      </c>
      <c r="G53" s="33"/>
      <c r="H53" s="33"/>
      <c r="I53" s="33"/>
      <c r="J53" s="33"/>
      <c r="K53" s="33"/>
    </row>
    <row r="54" spans="1:11" ht="15" customHeight="1" x14ac:dyDescent="0.3">
      <c r="A54" s="20" t="s">
        <v>14</v>
      </c>
      <c r="B54" s="21">
        <v>1</v>
      </c>
      <c r="C54" s="21">
        <v>0.73684210526315785</v>
      </c>
      <c r="D54" s="21">
        <v>0.56097560975609762</v>
      </c>
      <c r="E54" s="21">
        <v>0.6853932584269663</v>
      </c>
      <c r="G54" s="33"/>
      <c r="H54" s="33"/>
      <c r="I54" s="33"/>
      <c r="J54" s="33"/>
      <c r="K54" s="33"/>
    </row>
    <row r="55" spans="1:11" ht="15" customHeight="1" x14ac:dyDescent="0.3">
      <c r="A55" s="20" t="s">
        <v>15</v>
      </c>
      <c r="B55" s="21">
        <v>0.81818181818181823</v>
      </c>
      <c r="C55" s="21">
        <v>0.875</v>
      </c>
      <c r="D55" s="21">
        <v>0.68965517241379315</v>
      </c>
      <c r="E55" s="21">
        <v>0.77064220183486243</v>
      </c>
      <c r="G55" s="33"/>
      <c r="H55" s="33"/>
      <c r="I55" s="33"/>
      <c r="J55" s="33"/>
      <c r="K55" s="33"/>
    </row>
    <row r="56" spans="1:11" ht="15" customHeight="1" x14ac:dyDescent="0.3">
      <c r="A56" s="20" t="s">
        <v>16</v>
      </c>
      <c r="B56" s="21">
        <v>0.88888888888888884</v>
      </c>
      <c r="C56" s="21">
        <v>0.8666666666666667</v>
      </c>
      <c r="D56" s="21">
        <v>0.61016949152542377</v>
      </c>
      <c r="E56" s="21">
        <v>0.73451327433628322</v>
      </c>
      <c r="G56" s="33"/>
      <c r="H56" s="33"/>
      <c r="I56" s="33"/>
      <c r="J56" s="33"/>
      <c r="K56" s="33"/>
    </row>
    <row r="57" spans="1:11" ht="15" customHeight="1" x14ac:dyDescent="0.3">
      <c r="A57" s="20" t="s">
        <v>17</v>
      </c>
      <c r="B57" s="21">
        <v>1</v>
      </c>
      <c r="C57" s="21">
        <v>0.74285714285714288</v>
      </c>
      <c r="D57" s="21">
        <v>0.7142857142857143</v>
      </c>
      <c r="E57" s="21">
        <v>0.75</v>
      </c>
      <c r="G57" s="33"/>
      <c r="H57" s="33"/>
      <c r="I57" s="33"/>
      <c r="J57" s="33"/>
      <c r="K57" s="33"/>
    </row>
    <row r="58" spans="1:11" x14ac:dyDescent="0.3">
      <c r="A58" s="27" t="s">
        <v>30</v>
      </c>
      <c r="B58" s="28">
        <v>0.7483443708609272</v>
      </c>
      <c r="C58" s="28">
        <v>0.71890547263681592</v>
      </c>
      <c r="D58" s="28">
        <v>0.62583518930957682</v>
      </c>
      <c r="E58" s="28">
        <v>0.68163672654690621</v>
      </c>
      <c r="G58" s="33"/>
      <c r="H58" s="33"/>
      <c r="I58" s="33"/>
      <c r="J58" s="33"/>
      <c r="K58" s="33"/>
    </row>
    <row r="59" spans="1:11" x14ac:dyDescent="0.3">
      <c r="G59" s="33"/>
      <c r="H59" s="33"/>
      <c r="I59" s="33"/>
      <c r="J59" s="33"/>
      <c r="K59" s="33"/>
    </row>
    <row r="60" spans="1:11" x14ac:dyDescent="0.3">
      <c r="G60" s="33"/>
      <c r="H60" s="33"/>
      <c r="I60" s="33"/>
      <c r="J60" s="33"/>
      <c r="K60" s="33"/>
    </row>
  </sheetData>
  <mergeCells count="3">
    <mergeCell ref="A1:J1"/>
    <mergeCell ref="A40:K41"/>
    <mergeCell ref="G43:K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B3B6-7565-43C0-B0DD-C4163DA35266}">
  <dimension ref="A1:Q60"/>
  <sheetViews>
    <sheetView tabSelected="1" topLeftCell="A42" workbookViewId="0">
      <selection activeCell="G43" sqref="G43:K60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3" width="14.6640625" bestFit="1" customWidth="1"/>
    <col min="4" max="4" width="17.88671875" bestFit="1" customWidth="1"/>
    <col min="5" max="5" width="10.77734375" bestFit="1" customWidth="1"/>
    <col min="6" max="6" width="3.109375" customWidth="1"/>
    <col min="7" max="7" width="29.109375" bestFit="1" customWidth="1"/>
    <col min="8" max="8" width="20.21875" customWidth="1"/>
    <col min="9" max="9" width="16.21875" customWidth="1"/>
    <col min="10" max="10" width="18.6640625" bestFit="1" customWidth="1"/>
    <col min="11" max="11" width="10.77734375" bestFit="1" customWidth="1"/>
    <col min="13" max="13" width="29.109375" bestFit="1" customWidth="1"/>
    <col min="14" max="14" width="16" bestFit="1" customWidth="1"/>
  </cols>
  <sheetData>
    <row r="1" spans="1:17" x14ac:dyDescent="0.3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</row>
    <row r="3" spans="1:17" x14ac:dyDescent="0.3">
      <c r="A3" s="14" t="s">
        <v>33</v>
      </c>
      <c r="B3" s="14" t="s">
        <v>31</v>
      </c>
      <c r="G3" s="16" t="s">
        <v>41</v>
      </c>
    </row>
    <row r="4" spans="1:17" x14ac:dyDescent="0.3">
      <c r="A4" s="14" t="s">
        <v>29</v>
      </c>
      <c r="B4" t="s">
        <v>8</v>
      </c>
      <c r="C4" t="s">
        <v>12</v>
      </c>
      <c r="D4" t="s">
        <v>13</v>
      </c>
      <c r="E4" t="s">
        <v>30</v>
      </c>
      <c r="G4" s="17" t="s">
        <v>40</v>
      </c>
      <c r="H4" s="17" t="s">
        <v>8</v>
      </c>
      <c r="I4" s="17" t="s">
        <v>12</v>
      </c>
      <c r="J4" s="17" t="s">
        <v>13</v>
      </c>
      <c r="K4" s="17" t="s">
        <v>30</v>
      </c>
      <c r="M4" s="17" t="s">
        <v>40</v>
      </c>
      <c r="N4" s="17" t="s">
        <v>9</v>
      </c>
      <c r="O4" s="17" t="s">
        <v>10</v>
      </c>
      <c r="P4" s="17" t="s">
        <v>11</v>
      </c>
      <c r="Q4" s="17" t="s">
        <v>30</v>
      </c>
    </row>
    <row r="5" spans="1:17" x14ac:dyDescent="0.3">
      <c r="A5" s="15" t="s">
        <v>7</v>
      </c>
      <c r="B5" s="18">
        <v>6</v>
      </c>
      <c r="C5" s="18">
        <v>1</v>
      </c>
      <c r="D5" s="18">
        <v>1</v>
      </c>
      <c r="E5" s="18">
        <v>8</v>
      </c>
      <c r="G5" t="s">
        <v>7</v>
      </c>
      <c r="H5" s="18">
        <v>6</v>
      </c>
      <c r="I5" s="18">
        <v>1</v>
      </c>
      <c r="J5" s="18">
        <v>1</v>
      </c>
      <c r="K5" s="18">
        <v>8</v>
      </c>
      <c r="M5" t="s">
        <v>7</v>
      </c>
      <c r="N5" s="3">
        <f t="shared" ref="N5:N19" si="0">H5/H24</f>
        <v>0.75</v>
      </c>
      <c r="O5" s="3">
        <f t="shared" ref="O5:O19" si="1">I5/I24</f>
        <v>0.5</v>
      </c>
      <c r="P5" s="3">
        <f t="shared" ref="P5:P19" si="2">J5/J24</f>
        <v>0.5</v>
      </c>
      <c r="Q5" s="3">
        <f t="shared" ref="Q5:Q19" si="3">K5/K24</f>
        <v>0.66666666666666663</v>
      </c>
    </row>
    <row r="6" spans="1:17" x14ac:dyDescent="0.3">
      <c r="A6" s="15" t="s">
        <v>18</v>
      </c>
      <c r="B6" s="18">
        <v>12</v>
      </c>
      <c r="C6" s="18">
        <v>11</v>
      </c>
      <c r="D6" s="18">
        <v>10</v>
      </c>
      <c r="E6" s="18">
        <v>33</v>
      </c>
      <c r="G6" t="s">
        <v>18</v>
      </c>
      <c r="H6" s="18">
        <v>12</v>
      </c>
      <c r="I6" s="18">
        <v>11</v>
      </c>
      <c r="J6" s="18">
        <v>10</v>
      </c>
      <c r="K6" s="18">
        <v>33</v>
      </c>
      <c r="M6" t="s">
        <v>18</v>
      </c>
      <c r="N6" s="3">
        <f t="shared" si="0"/>
        <v>0.6</v>
      </c>
      <c r="O6" s="3">
        <f t="shared" si="1"/>
        <v>0.5</v>
      </c>
      <c r="P6" s="3">
        <f t="shared" si="2"/>
        <v>0.55555555555555558</v>
      </c>
      <c r="Q6" s="3">
        <f t="shared" si="3"/>
        <v>0.55000000000000004</v>
      </c>
    </row>
    <row r="7" spans="1:17" x14ac:dyDescent="0.3">
      <c r="A7" s="15" t="s">
        <v>14</v>
      </c>
      <c r="B7" s="18">
        <v>25</v>
      </c>
      <c r="C7" s="18">
        <v>20</v>
      </c>
      <c r="D7" s="18">
        <v>16</v>
      </c>
      <c r="E7" s="18">
        <v>61</v>
      </c>
      <c r="G7" t="s">
        <v>19</v>
      </c>
      <c r="H7" s="18">
        <v>8</v>
      </c>
      <c r="I7" s="18">
        <v>3</v>
      </c>
      <c r="J7" s="18">
        <v>6</v>
      </c>
      <c r="K7" s="18">
        <v>17</v>
      </c>
      <c r="M7" t="s">
        <v>19</v>
      </c>
      <c r="N7" s="3">
        <f t="shared" si="0"/>
        <v>0.38095238095238093</v>
      </c>
      <c r="O7" s="3">
        <f t="shared" si="1"/>
        <v>0.3</v>
      </c>
      <c r="P7" s="3">
        <f t="shared" si="2"/>
        <v>0.6</v>
      </c>
      <c r="Q7" s="3">
        <f t="shared" si="3"/>
        <v>0.41463414634146339</v>
      </c>
    </row>
    <row r="8" spans="1:17" x14ac:dyDescent="0.3">
      <c r="A8" s="15" t="s">
        <v>15</v>
      </c>
      <c r="B8" s="18">
        <v>32</v>
      </c>
      <c r="C8" s="18">
        <v>35</v>
      </c>
      <c r="D8" s="18">
        <v>17</v>
      </c>
      <c r="E8" s="18">
        <v>84</v>
      </c>
      <c r="G8" t="s">
        <v>20</v>
      </c>
      <c r="H8" s="18">
        <v>8</v>
      </c>
      <c r="I8" s="18">
        <v>13</v>
      </c>
      <c r="J8" s="18">
        <v>7</v>
      </c>
      <c r="K8" s="18">
        <v>28</v>
      </c>
      <c r="M8" t="s">
        <v>20</v>
      </c>
      <c r="N8" s="3">
        <f t="shared" si="0"/>
        <v>0.42105263157894735</v>
      </c>
      <c r="O8" s="3">
        <f t="shared" si="1"/>
        <v>0.54166666666666663</v>
      </c>
      <c r="P8" s="3">
        <f t="shared" si="2"/>
        <v>0.77777777777777779</v>
      </c>
      <c r="Q8" s="3">
        <f t="shared" si="3"/>
        <v>0.53846153846153844</v>
      </c>
    </row>
    <row r="9" spans="1:17" x14ac:dyDescent="0.3">
      <c r="A9" s="15" t="s">
        <v>16</v>
      </c>
      <c r="B9" s="18">
        <v>31</v>
      </c>
      <c r="C9" s="18">
        <v>25</v>
      </c>
      <c r="D9" s="18">
        <v>27</v>
      </c>
      <c r="E9" s="18">
        <v>83</v>
      </c>
      <c r="G9" t="s">
        <v>21</v>
      </c>
      <c r="H9" s="18">
        <v>11</v>
      </c>
      <c r="I9" s="18">
        <v>6</v>
      </c>
      <c r="J9" s="18">
        <v>3</v>
      </c>
      <c r="K9" s="18">
        <v>20</v>
      </c>
      <c r="M9" t="s">
        <v>21</v>
      </c>
      <c r="N9" s="3">
        <f t="shared" si="0"/>
        <v>0.52380952380952384</v>
      </c>
      <c r="O9" s="3">
        <f t="shared" si="1"/>
        <v>0.8571428571428571</v>
      </c>
      <c r="P9" s="3">
        <f t="shared" si="2"/>
        <v>0.5</v>
      </c>
      <c r="Q9" s="3">
        <f t="shared" si="3"/>
        <v>0.58823529411764708</v>
      </c>
    </row>
    <row r="10" spans="1:17" x14ac:dyDescent="0.3">
      <c r="A10" s="15" t="s">
        <v>17</v>
      </c>
      <c r="B10" s="18">
        <v>22</v>
      </c>
      <c r="C10" s="18">
        <v>21</v>
      </c>
      <c r="D10" s="18">
        <v>20</v>
      </c>
      <c r="E10" s="18">
        <v>63</v>
      </c>
      <c r="G10" t="s">
        <v>22</v>
      </c>
      <c r="H10" s="18">
        <v>27</v>
      </c>
      <c r="I10" s="18">
        <v>21</v>
      </c>
      <c r="J10" s="18">
        <v>9</v>
      </c>
      <c r="K10" s="18">
        <v>57</v>
      </c>
      <c r="M10" t="s">
        <v>22</v>
      </c>
      <c r="N10" s="3">
        <f t="shared" si="0"/>
        <v>0.75</v>
      </c>
      <c r="O10" s="3">
        <f t="shared" si="1"/>
        <v>0.80769230769230771</v>
      </c>
      <c r="P10" s="3">
        <f t="shared" si="2"/>
        <v>0.6428571428571429</v>
      </c>
      <c r="Q10" s="3">
        <f t="shared" si="3"/>
        <v>0.75</v>
      </c>
    </row>
    <row r="11" spans="1:17" x14ac:dyDescent="0.3">
      <c r="A11" s="15" t="s">
        <v>19</v>
      </c>
      <c r="B11" s="18">
        <v>8</v>
      </c>
      <c r="C11" s="18">
        <v>3</v>
      </c>
      <c r="D11" s="18">
        <v>6</v>
      </c>
      <c r="E11" s="18">
        <v>17</v>
      </c>
      <c r="G11" t="s">
        <v>23</v>
      </c>
      <c r="H11" s="18">
        <v>29</v>
      </c>
      <c r="I11" s="18">
        <v>15</v>
      </c>
      <c r="J11" s="18">
        <v>18</v>
      </c>
      <c r="K11" s="18">
        <v>62</v>
      </c>
      <c r="M11" t="s">
        <v>23</v>
      </c>
      <c r="N11" s="3">
        <f t="shared" si="0"/>
        <v>0.8529411764705882</v>
      </c>
      <c r="O11" s="3">
        <f t="shared" si="1"/>
        <v>0.57692307692307687</v>
      </c>
      <c r="P11" s="3">
        <f t="shared" si="2"/>
        <v>0.75</v>
      </c>
      <c r="Q11" s="3">
        <f t="shared" si="3"/>
        <v>0.73809523809523814</v>
      </c>
    </row>
    <row r="12" spans="1:17" x14ac:dyDescent="0.3">
      <c r="A12" s="15" t="s">
        <v>20</v>
      </c>
      <c r="B12" s="18">
        <v>8</v>
      </c>
      <c r="C12" s="18">
        <v>13</v>
      </c>
      <c r="D12" s="18">
        <v>7</v>
      </c>
      <c r="E12" s="18">
        <v>28</v>
      </c>
      <c r="G12" t="s">
        <v>24</v>
      </c>
      <c r="H12" s="18">
        <v>26</v>
      </c>
      <c r="I12" s="18">
        <v>18</v>
      </c>
      <c r="J12" s="18">
        <v>13</v>
      </c>
      <c r="K12" s="18">
        <v>57</v>
      </c>
      <c r="M12" t="s">
        <v>24</v>
      </c>
      <c r="N12" s="3">
        <f t="shared" si="0"/>
        <v>0.68421052631578949</v>
      </c>
      <c r="O12" s="3">
        <f t="shared" si="1"/>
        <v>0.69230769230769229</v>
      </c>
      <c r="P12" s="3">
        <f t="shared" si="2"/>
        <v>0.76470588235294112</v>
      </c>
      <c r="Q12" s="3">
        <f t="shared" si="3"/>
        <v>0.70370370370370372</v>
      </c>
    </row>
    <row r="13" spans="1:17" x14ac:dyDescent="0.3">
      <c r="A13" s="15" t="s">
        <v>21</v>
      </c>
      <c r="B13" s="18">
        <v>11</v>
      </c>
      <c r="C13" s="18">
        <v>6</v>
      </c>
      <c r="D13" s="18">
        <v>3</v>
      </c>
      <c r="E13" s="18">
        <v>20</v>
      </c>
      <c r="G13" t="s">
        <v>25</v>
      </c>
      <c r="H13" s="18">
        <v>19</v>
      </c>
      <c r="I13" s="18">
        <v>18</v>
      </c>
      <c r="J13" s="18">
        <v>12</v>
      </c>
      <c r="K13" s="18">
        <v>49</v>
      </c>
      <c r="M13" t="s">
        <v>25</v>
      </c>
      <c r="N13" s="3">
        <f t="shared" si="0"/>
        <v>0.55882352941176472</v>
      </c>
      <c r="O13" s="3">
        <f t="shared" si="1"/>
        <v>0.66666666666666663</v>
      </c>
      <c r="P13" s="3">
        <f t="shared" si="2"/>
        <v>0.63157894736842102</v>
      </c>
      <c r="Q13" s="3">
        <f t="shared" si="3"/>
        <v>0.61250000000000004</v>
      </c>
    </row>
    <row r="14" spans="1:17" x14ac:dyDescent="0.3">
      <c r="A14" s="15" t="s">
        <v>22</v>
      </c>
      <c r="B14" s="18">
        <v>27</v>
      </c>
      <c r="C14" s="18">
        <v>21</v>
      </c>
      <c r="D14" s="18">
        <v>9</v>
      </c>
      <c r="E14" s="18">
        <v>57</v>
      </c>
      <c r="G14" t="s">
        <v>26</v>
      </c>
      <c r="H14" s="18">
        <v>22</v>
      </c>
      <c r="I14" s="18">
        <v>15</v>
      </c>
      <c r="J14" s="18">
        <v>24</v>
      </c>
      <c r="K14" s="18">
        <v>61</v>
      </c>
      <c r="M14" t="s">
        <v>26</v>
      </c>
      <c r="N14" s="3">
        <f t="shared" si="0"/>
        <v>0.66666666666666663</v>
      </c>
      <c r="O14" s="3">
        <f t="shared" si="1"/>
        <v>0.6</v>
      </c>
      <c r="P14" s="3">
        <f t="shared" si="2"/>
        <v>0.82758620689655171</v>
      </c>
      <c r="Q14" s="3">
        <f t="shared" si="3"/>
        <v>0.70114942528735635</v>
      </c>
    </row>
    <row r="15" spans="1:17" x14ac:dyDescent="0.3">
      <c r="A15" s="15" t="s">
        <v>23</v>
      </c>
      <c r="B15" s="18">
        <v>29</v>
      </c>
      <c r="C15" s="18">
        <v>15</v>
      </c>
      <c r="D15" s="18">
        <v>18</v>
      </c>
      <c r="E15" s="18">
        <v>62</v>
      </c>
      <c r="G15" t="s">
        <v>14</v>
      </c>
      <c r="H15" s="18">
        <v>25</v>
      </c>
      <c r="I15" s="18">
        <v>20</v>
      </c>
      <c r="J15" s="18">
        <v>16</v>
      </c>
      <c r="K15" s="18">
        <v>61</v>
      </c>
      <c r="M15" t="s">
        <v>14</v>
      </c>
      <c r="N15" s="3">
        <f t="shared" si="0"/>
        <v>0.64102564102564108</v>
      </c>
      <c r="O15" s="3">
        <f t="shared" si="1"/>
        <v>0.64516129032258063</v>
      </c>
      <c r="P15" s="3">
        <f t="shared" si="2"/>
        <v>0.84210526315789469</v>
      </c>
      <c r="Q15" s="3">
        <f t="shared" si="3"/>
        <v>0.6853932584269663</v>
      </c>
    </row>
    <row r="16" spans="1:17" x14ac:dyDescent="0.3">
      <c r="A16" s="15" t="s">
        <v>24</v>
      </c>
      <c r="B16" s="18">
        <v>26</v>
      </c>
      <c r="C16" s="18">
        <v>18</v>
      </c>
      <c r="D16" s="18">
        <v>13</v>
      </c>
      <c r="E16" s="18">
        <v>57</v>
      </c>
      <c r="G16" t="s">
        <v>15</v>
      </c>
      <c r="H16" s="18">
        <v>32</v>
      </c>
      <c r="I16" s="18">
        <v>35</v>
      </c>
      <c r="J16" s="18">
        <v>17</v>
      </c>
      <c r="K16" s="18">
        <v>84</v>
      </c>
      <c r="M16" t="s">
        <v>15</v>
      </c>
      <c r="N16" s="3">
        <f t="shared" si="0"/>
        <v>0.7441860465116279</v>
      </c>
      <c r="O16" s="3">
        <f t="shared" si="1"/>
        <v>0.77777777777777779</v>
      </c>
      <c r="P16" s="3">
        <f t="shared" si="2"/>
        <v>0.80952380952380953</v>
      </c>
      <c r="Q16" s="3">
        <f t="shared" si="3"/>
        <v>0.77064220183486243</v>
      </c>
    </row>
    <row r="17" spans="1:17" x14ac:dyDescent="0.3">
      <c r="A17" s="15" t="s">
        <v>25</v>
      </c>
      <c r="B17" s="18">
        <v>19</v>
      </c>
      <c r="C17" s="18">
        <v>18</v>
      </c>
      <c r="D17" s="18">
        <v>12</v>
      </c>
      <c r="E17" s="18">
        <v>49</v>
      </c>
      <c r="G17" t="s">
        <v>16</v>
      </c>
      <c r="H17" s="18">
        <v>31</v>
      </c>
      <c r="I17" s="18">
        <v>25</v>
      </c>
      <c r="J17" s="18">
        <v>27</v>
      </c>
      <c r="K17" s="18">
        <v>83</v>
      </c>
      <c r="M17" t="s">
        <v>16</v>
      </c>
      <c r="N17" s="3">
        <f t="shared" si="0"/>
        <v>0.79487179487179482</v>
      </c>
      <c r="O17" s="3">
        <f t="shared" si="1"/>
        <v>0.69444444444444442</v>
      </c>
      <c r="P17" s="3">
        <f t="shared" si="2"/>
        <v>0.71052631578947367</v>
      </c>
      <c r="Q17" s="3">
        <f t="shared" si="3"/>
        <v>0.73451327433628322</v>
      </c>
    </row>
    <row r="18" spans="1:17" x14ac:dyDescent="0.3">
      <c r="A18" s="15" t="s">
        <v>26</v>
      </c>
      <c r="B18" s="18">
        <v>22</v>
      </c>
      <c r="C18" s="18">
        <v>15</v>
      </c>
      <c r="D18" s="18">
        <v>24</v>
      </c>
      <c r="E18" s="18">
        <v>61</v>
      </c>
      <c r="G18" t="s">
        <v>17</v>
      </c>
      <c r="H18" s="18">
        <v>22</v>
      </c>
      <c r="I18" s="18">
        <v>21</v>
      </c>
      <c r="J18" s="18">
        <v>20</v>
      </c>
      <c r="K18" s="18">
        <v>63</v>
      </c>
      <c r="M18" t="s">
        <v>17</v>
      </c>
      <c r="N18" s="3">
        <f t="shared" si="0"/>
        <v>0.66666666666666663</v>
      </c>
      <c r="O18" s="3">
        <f t="shared" si="1"/>
        <v>0.84</v>
      </c>
      <c r="P18" s="3">
        <f t="shared" si="2"/>
        <v>0.76923076923076927</v>
      </c>
      <c r="Q18" s="3">
        <f t="shared" si="3"/>
        <v>0.75</v>
      </c>
    </row>
    <row r="19" spans="1:17" x14ac:dyDescent="0.3">
      <c r="A19" s="15" t="s">
        <v>30</v>
      </c>
      <c r="B19" s="18">
        <v>278</v>
      </c>
      <c r="C19" s="18">
        <v>222</v>
      </c>
      <c r="D19" s="18">
        <v>183</v>
      </c>
      <c r="E19" s="18">
        <v>683</v>
      </c>
      <c r="G19" t="s">
        <v>30</v>
      </c>
      <c r="H19">
        <v>278</v>
      </c>
      <c r="I19">
        <v>222</v>
      </c>
      <c r="J19">
        <v>183</v>
      </c>
      <c r="K19">
        <v>683</v>
      </c>
      <c r="M19" t="s">
        <v>30</v>
      </c>
      <c r="N19" s="3">
        <f t="shared" si="0"/>
        <v>0.66507177033492826</v>
      </c>
      <c r="O19" s="3">
        <f t="shared" si="1"/>
        <v>0.66867469879518071</v>
      </c>
      <c r="P19" s="3">
        <f t="shared" si="2"/>
        <v>0.72619047619047616</v>
      </c>
      <c r="Q19" s="3">
        <f t="shared" si="3"/>
        <v>0.68163672654690621</v>
      </c>
    </row>
    <row r="22" spans="1:17" x14ac:dyDescent="0.3">
      <c r="A22" s="14" t="s">
        <v>32</v>
      </c>
      <c r="B22" s="14" t="s">
        <v>31</v>
      </c>
      <c r="G22" s="16" t="s">
        <v>42</v>
      </c>
    </row>
    <row r="23" spans="1:17" x14ac:dyDescent="0.3">
      <c r="A23" s="14" t="s">
        <v>29</v>
      </c>
      <c r="B23" t="s">
        <v>8</v>
      </c>
      <c r="C23" t="s">
        <v>12</v>
      </c>
      <c r="D23" t="s">
        <v>13</v>
      </c>
      <c r="E23" t="s">
        <v>30</v>
      </c>
      <c r="G23" s="17" t="s">
        <v>40</v>
      </c>
      <c r="H23" s="17" t="s">
        <v>8</v>
      </c>
      <c r="I23" s="17" t="s">
        <v>12</v>
      </c>
      <c r="J23" s="17" t="s">
        <v>13</v>
      </c>
      <c r="K23" s="17" t="s">
        <v>30</v>
      </c>
    </row>
    <row r="24" spans="1:17" x14ac:dyDescent="0.3">
      <c r="A24" s="15" t="s">
        <v>7</v>
      </c>
      <c r="B24" s="18">
        <v>8</v>
      </c>
      <c r="C24" s="18">
        <v>2</v>
      </c>
      <c r="D24" s="18">
        <v>2</v>
      </c>
      <c r="E24" s="18">
        <v>12</v>
      </c>
      <c r="G24" t="s">
        <v>7</v>
      </c>
      <c r="H24">
        <v>8</v>
      </c>
      <c r="I24">
        <v>2</v>
      </c>
      <c r="J24">
        <v>2</v>
      </c>
      <c r="K24">
        <v>12</v>
      </c>
    </row>
    <row r="25" spans="1:17" x14ac:dyDescent="0.3">
      <c r="A25" s="15" t="s">
        <v>18</v>
      </c>
      <c r="B25" s="18">
        <v>20</v>
      </c>
      <c r="C25" s="18">
        <v>22</v>
      </c>
      <c r="D25" s="18">
        <v>18</v>
      </c>
      <c r="E25" s="18">
        <v>60</v>
      </c>
      <c r="G25" t="s">
        <v>18</v>
      </c>
      <c r="H25">
        <v>20</v>
      </c>
      <c r="I25">
        <v>22</v>
      </c>
      <c r="J25">
        <v>18</v>
      </c>
      <c r="K25">
        <v>60</v>
      </c>
    </row>
    <row r="26" spans="1:17" x14ac:dyDescent="0.3">
      <c r="A26" s="15" t="s">
        <v>14</v>
      </c>
      <c r="B26" s="18">
        <v>39</v>
      </c>
      <c r="C26" s="18">
        <v>31</v>
      </c>
      <c r="D26" s="18">
        <v>19</v>
      </c>
      <c r="E26" s="18">
        <v>89</v>
      </c>
      <c r="G26" t="s">
        <v>19</v>
      </c>
      <c r="H26" s="18">
        <v>21</v>
      </c>
      <c r="I26" s="18">
        <v>10</v>
      </c>
      <c r="J26" s="18">
        <v>10</v>
      </c>
      <c r="K26" s="18">
        <v>41</v>
      </c>
    </row>
    <row r="27" spans="1:17" x14ac:dyDescent="0.3">
      <c r="A27" s="15" t="s">
        <v>15</v>
      </c>
      <c r="B27" s="18">
        <v>43</v>
      </c>
      <c r="C27" s="18">
        <v>45</v>
      </c>
      <c r="D27" s="18">
        <v>21</v>
      </c>
      <c r="E27" s="18">
        <v>109</v>
      </c>
      <c r="G27" t="s">
        <v>20</v>
      </c>
      <c r="H27" s="18">
        <v>19</v>
      </c>
      <c r="I27" s="18">
        <v>24</v>
      </c>
      <c r="J27" s="18">
        <v>9</v>
      </c>
      <c r="K27" s="18">
        <v>52</v>
      </c>
    </row>
    <row r="28" spans="1:17" x14ac:dyDescent="0.3">
      <c r="A28" s="15" t="s">
        <v>16</v>
      </c>
      <c r="B28" s="18">
        <v>39</v>
      </c>
      <c r="C28" s="18">
        <v>36</v>
      </c>
      <c r="D28" s="18">
        <v>38</v>
      </c>
      <c r="E28" s="18">
        <v>113</v>
      </c>
      <c r="G28" t="s">
        <v>21</v>
      </c>
      <c r="H28" s="18">
        <v>21</v>
      </c>
      <c r="I28" s="18">
        <v>7</v>
      </c>
      <c r="J28" s="18">
        <v>6</v>
      </c>
      <c r="K28" s="18">
        <v>34</v>
      </c>
    </row>
    <row r="29" spans="1:17" x14ac:dyDescent="0.3">
      <c r="A29" s="15" t="s">
        <v>17</v>
      </c>
      <c r="B29" s="18">
        <v>33</v>
      </c>
      <c r="C29" s="18">
        <v>25</v>
      </c>
      <c r="D29" s="18">
        <v>26</v>
      </c>
      <c r="E29" s="18">
        <v>84</v>
      </c>
      <c r="G29" t="s">
        <v>22</v>
      </c>
      <c r="H29" s="18">
        <v>36</v>
      </c>
      <c r="I29" s="18">
        <v>26</v>
      </c>
      <c r="J29" s="18">
        <v>14</v>
      </c>
      <c r="K29" s="18">
        <v>76</v>
      </c>
    </row>
    <row r="30" spans="1:17" x14ac:dyDescent="0.3">
      <c r="A30" s="15" t="s">
        <v>19</v>
      </c>
      <c r="B30" s="18">
        <v>21</v>
      </c>
      <c r="C30" s="18">
        <v>10</v>
      </c>
      <c r="D30" s="18">
        <v>10</v>
      </c>
      <c r="E30" s="18">
        <v>41</v>
      </c>
      <c r="G30" t="s">
        <v>23</v>
      </c>
      <c r="H30" s="18">
        <v>34</v>
      </c>
      <c r="I30" s="18">
        <v>26</v>
      </c>
      <c r="J30" s="18">
        <v>24</v>
      </c>
      <c r="K30" s="18">
        <v>84</v>
      </c>
    </row>
    <row r="31" spans="1:17" x14ac:dyDescent="0.3">
      <c r="A31" s="15" t="s">
        <v>20</v>
      </c>
      <c r="B31" s="18">
        <v>19</v>
      </c>
      <c r="C31" s="18">
        <v>24</v>
      </c>
      <c r="D31" s="18">
        <v>9</v>
      </c>
      <c r="E31" s="18">
        <v>52</v>
      </c>
      <c r="G31" t="s">
        <v>24</v>
      </c>
      <c r="H31" s="18">
        <v>38</v>
      </c>
      <c r="I31" s="18">
        <v>26</v>
      </c>
      <c r="J31" s="18">
        <v>17</v>
      </c>
      <c r="K31" s="18">
        <v>81</v>
      </c>
    </row>
    <row r="32" spans="1:17" x14ac:dyDescent="0.3">
      <c r="A32" s="15" t="s">
        <v>21</v>
      </c>
      <c r="B32" s="18">
        <v>21</v>
      </c>
      <c r="C32" s="18">
        <v>7</v>
      </c>
      <c r="D32" s="18">
        <v>6</v>
      </c>
      <c r="E32" s="18">
        <v>34</v>
      </c>
      <c r="G32" t="s">
        <v>25</v>
      </c>
      <c r="H32" s="18">
        <v>34</v>
      </c>
      <c r="I32" s="18">
        <v>27</v>
      </c>
      <c r="J32" s="18">
        <v>19</v>
      </c>
      <c r="K32" s="18">
        <v>80</v>
      </c>
    </row>
    <row r="33" spans="1:11" x14ac:dyDescent="0.3">
      <c r="A33" s="15" t="s">
        <v>22</v>
      </c>
      <c r="B33" s="18">
        <v>36</v>
      </c>
      <c r="C33" s="18">
        <v>26</v>
      </c>
      <c r="D33" s="18">
        <v>14</v>
      </c>
      <c r="E33" s="18">
        <v>76</v>
      </c>
      <c r="G33" t="s">
        <v>26</v>
      </c>
      <c r="H33" s="18">
        <v>33</v>
      </c>
      <c r="I33" s="18">
        <v>25</v>
      </c>
      <c r="J33" s="18">
        <v>29</v>
      </c>
      <c r="K33" s="18">
        <v>87</v>
      </c>
    </row>
    <row r="34" spans="1:11" x14ac:dyDescent="0.3">
      <c r="A34" s="15" t="s">
        <v>23</v>
      </c>
      <c r="B34" s="18">
        <v>34</v>
      </c>
      <c r="C34" s="18">
        <v>26</v>
      </c>
      <c r="D34" s="18">
        <v>24</v>
      </c>
      <c r="E34" s="18">
        <v>84</v>
      </c>
      <c r="G34" t="s">
        <v>14</v>
      </c>
      <c r="H34" s="18">
        <v>39</v>
      </c>
      <c r="I34" s="18">
        <v>31</v>
      </c>
      <c r="J34" s="18">
        <v>19</v>
      </c>
      <c r="K34" s="18">
        <v>89</v>
      </c>
    </row>
    <row r="35" spans="1:11" x14ac:dyDescent="0.3">
      <c r="A35" s="15" t="s">
        <v>24</v>
      </c>
      <c r="B35" s="18">
        <v>38</v>
      </c>
      <c r="C35" s="18">
        <v>26</v>
      </c>
      <c r="D35" s="18">
        <v>17</v>
      </c>
      <c r="E35" s="18">
        <v>81</v>
      </c>
      <c r="G35" t="s">
        <v>15</v>
      </c>
      <c r="H35" s="18">
        <v>43</v>
      </c>
      <c r="I35" s="18">
        <v>45</v>
      </c>
      <c r="J35" s="18">
        <v>21</v>
      </c>
      <c r="K35" s="18">
        <v>109</v>
      </c>
    </row>
    <row r="36" spans="1:11" x14ac:dyDescent="0.3">
      <c r="A36" s="15" t="s">
        <v>25</v>
      </c>
      <c r="B36" s="18">
        <v>34</v>
      </c>
      <c r="C36" s="18">
        <v>27</v>
      </c>
      <c r="D36" s="18">
        <v>19</v>
      </c>
      <c r="E36" s="18">
        <v>80</v>
      </c>
      <c r="G36" t="s">
        <v>16</v>
      </c>
      <c r="H36" s="18">
        <v>39</v>
      </c>
      <c r="I36" s="18">
        <v>36</v>
      </c>
      <c r="J36" s="18">
        <v>38</v>
      </c>
      <c r="K36" s="18">
        <v>113</v>
      </c>
    </row>
    <row r="37" spans="1:11" x14ac:dyDescent="0.3">
      <c r="A37" s="15" t="s">
        <v>26</v>
      </c>
      <c r="B37" s="18">
        <v>33</v>
      </c>
      <c r="C37" s="18">
        <v>25</v>
      </c>
      <c r="D37" s="18">
        <v>29</v>
      </c>
      <c r="E37" s="18">
        <v>87</v>
      </c>
      <c r="G37" t="s">
        <v>17</v>
      </c>
      <c r="H37" s="18">
        <v>33</v>
      </c>
      <c r="I37" s="18">
        <v>25</v>
      </c>
      <c r="J37" s="18">
        <v>26</v>
      </c>
      <c r="K37" s="18">
        <v>84</v>
      </c>
    </row>
    <row r="38" spans="1:11" x14ac:dyDescent="0.3">
      <c r="A38" s="15" t="s">
        <v>30</v>
      </c>
      <c r="B38" s="18">
        <v>418</v>
      </c>
      <c r="C38" s="18">
        <v>332</v>
      </c>
      <c r="D38" s="18">
        <v>252</v>
      </c>
      <c r="E38" s="18">
        <v>1002</v>
      </c>
      <c r="G38" t="s">
        <v>30</v>
      </c>
      <c r="H38">
        <v>418</v>
      </c>
      <c r="I38">
        <v>332</v>
      </c>
      <c r="J38">
        <v>252</v>
      </c>
      <c r="K38">
        <v>1002</v>
      </c>
    </row>
    <row r="40" spans="1:11" x14ac:dyDescent="0.3">
      <c r="A40" s="32" t="s">
        <v>43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3" spans="1:11" ht="15" customHeight="1" x14ac:dyDescent="0.3">
      <c r="A43" s="17" t="s">
        <v>40</v>
      </c>
      <c r="B43" s="17" t="s">
        <v>9</v>
      </c>
      <c r="C43" s="17" t="s">
        <v>10</v>
      </c>
      <c r="D43" s="17" t="s">
        <v>11</v>
      </c>
      <c r="E43" s="17" t="s">
        <v>30</v>
      </c>
      <c r="G43" s="34" t="s">
        <v>45</v>
      </c>
      <c r="H43" s="34"/>
      <c r="I43" s="34"/>
      <c r="J43" s="34"/>
      <c r="K43" s="34"/>
    </row>
    <row r="44" spans="1:11" ht="15" customHeight="1" x14ac:dyDescent="0.3">
      <c r="A44" s="20" t="s">
        <v>7</v>
      </c>
      <c r="B44" s="21">
        <v>0.75</v>
      </c>
      <c r="C44" s="21">
        <v>0.5</v>
      </c>
      <c r="D44" s="21">
        <v>0.5</v>
      </c>
      <c r="E44" s="21">
        <v>0.66666666666666663</v>
      </c>
      <c r="G44" s="34"/>
      <c r="H44" s="34"/>
      <c r="I44" s="34"/>
      <c r="J44" s="34"/>
      <c r="K44" s="34"/>
    </row>
    <row r="45" spans="1:11" ht="15" customHeight="1" x14ac:dyDescent="0.3">
      <c r="A45" s="20" t="s">
        <v>18</v>
      </c>
      <c r="B45" s="21">
        <v>0.6</v>
      </c>
      <c r="C45" s="21">
        <v>0.5</v>
      </c>
      <c r="D45" s="21">
        <v>0.55555555555555558</v>
      </c>
      <c r="E45" s="21">
        <v>0.55000000000000004</v>
      </c>
      <c r="G45" s="34"/>
      <c r="H45" s="34"/>
      <c r="I45" s="34"/>
      <c r="J45" s="34"/>
      <c r="K45" s="34"/>
    </row>
    <row r="46" spans="1:11" ht="15" customHeight="1" x14ac:dyDescent="0.3">
      <c r="A46" s="20" t="s">
        <v>19</v>
      </c>
      <c r="B46" s="21">
        <v>0.38095238095238093</v>
      </c>
      <c r="C46" s="21">
        <v>0.3</v>
      </c>
      <c r="D46" s="21">
        <v>0.6</v>
      </c>
      <c r="E46" s="21">
        <v>0.41463414634146339</v>
      </c>
      <c r="G46" s="34"/>
      <c r="H46" s="34"/>
      <c r="I46" s="34"/>
      <c r="J46" s="34"/>
      <c r="K46" s="34"/>
    </row>
    <row r="47" spans="1:11" ht="15" customHeight="1" x14ac:dyDescent="0.3">
      <c r="A47" s="20" t="s">
        <v>20</v>
      </c>
      <c r="B47" s="21">
        <v>0.42105263157894735</v>
      </c>
      <c r="C47" s="21">
        <v>0.54166666666666663</v>
      </c>
      <c r="D47" s="21">
        <v>0.77777777777777779</v>
      </c>
      <c r="E47" s="21">
        <v>0.53846153846153844</v>
      </c>
      <c r="G47" s="34"/>
      <c r="H47" s="34"/>
      <c r="I47" s="34"/>
      <c r="J47" s="34"/>
      <c r="K47" s="34"/>
    </row>
    <row r="48" spans="1:11" ht="15" customHeight="1" x14ac:dyDescent="0.3">
      <c r="A48" s="20" t="s">
        <v>21</v>
      </c>
      <c r="B48" s="21">
        <v>0.52380952380952384</v>
      </c>
      <c r="C48" s="21">
        <v>0.8571428571428571</v>
      </c>
      <c r="D48" s="21">
        <v>0.5</v>
      </c>
      <c r="E48" s="21">
        <v>0.58823529411764708</v>
      </c>
      <c r="G48" s="34"/>
      <c r="H48" s="34"/>
      <c r="I48" s="34"/>
      <c r="J48" s="34"/>
      <c r="K48" s="34"/>
    </row>
    <row r="49" spans="1:11" ht="15" customHeight="1" x14ac:dyDescent="0.3">
      <c r="A49" s="20" t="s">
        <v>22</v>
      </c>
      <c r="B49" s="21">
        <v>0.75</v>
      </c>
      <c r="C49" s="21">
        <v>0.80769230769230771</v>
      </c>
      <c r="D49" s="21">
        <v>0.6428571428571429</v>
      </c>
      <c r="E49" s="21">
        <v>0.75</v>
      </c>
      <c r="G49" s="34"/>
      <c r="H49" s="34"/>
      <c r="I49" s="34"/>
      <c r="J49" s="34"/>
      <c r="K49" s="34"/>
    </row>
    <row r="50" spans="1:11" ht="15" customHeight="1" x14ac:dyDescent="0.3">
      <c r="A50" s="20" t="s">
        <v>23</v>
      </c>
      <c r="B50" s="21">
        <v>0.8529411764705882</v>
      </c>
      <c r="C50" s="21">
        <v>0.57692307692307687</v>
      </c>
      <c r="D50" s="21">
        <v>0.75</v>
      </c>
      <c r="E50" s="21">
        <v>0.73809523809523814</v>
      </c>
      <c r="G50" s="34"/>
      <c r="H50" s="34"/>
      <c r="I50" s="34"/>
      <c r="J50" s="34"/>
      <c r="K50" s="34"/>
    </row>
    <row r="51" spans="1:11" ht="15" customHeight="1" x14ac:dyDescent="0.3">
      <c r="A51" s="20" t="s">
        <v>24</v>
      </c>
      <c r="B51" s="21">
        <v>0.68421052631578949</v>
      </c>
      <c r="C51" s="21">
        <v>0.69230769230769229</v>
      </c>
      <c r="D51" s="21">
        <v>0.76470588235294112</v>
      </c>
      <c r="E51" s="21">
        <v>0.70370370370370372</v>
      </c>
      <c r="G51" s="34"/>
      <c r="H51" s="34"/>
      <c r="I51" s="34"/>
      <c r="J51" s="34"/>
      <c r="K51" s="34"/>
    </row>
    <row r="52" spans="1:11" ht="15" customHeight="1" x14ac:dyDescent="0.3">
      <c r="A52" s="20" t="s">
        <v>25</v>
      </c>
      <c r="B52" s="21">
        <v>0.55882352941176472</v>
      </c>
      <c r="C52" s="21">
        <v>0.66666666666666663</v>
      </c>
      <c r="D52" s="21">
        <v>0.63157894736842102</v>
      </c>
      <c r="E52" s="21">
        <v>0.61250000000000004</v>
      </c>
      <c r="G52" s="34"/>
      <c r="H52" s="34"/>
      <c r="I52" s="34"/>
      <c r="J52" s="34"/>
      <c r="K52" s="34"/>
    </row>
    <row r="53" spans="1:11" ht="15" customHeight="1" x14ac:dyDescent="0.3">
      <c r="A53" s="20" t="s">
        <v>26</v>
      </c>
      <c r="B53" s="21">
        <v>0.66666666666666663</v>
      </c>
      <c r="C53" s="21">
        <v>0.6</v>
      </c>
      <c r="D53" s="21">
        <v>0.82758620689655171</v>
      </c>
      <c r="E53" s="21">
        <v>0.70114942528735635</v>
      </c>
      <c r="G53" s="34"/>
      <c r="H53" s="34"/>
      <c r="I53" s="34"/>
      <c r="J53" s="34"/>
      <c r="K53" s="34"/>
    </row>
    <row r="54" spans="1:11" ht="15" customHeight="1" x14ac:dyDescent="0.3">
      <c r="A54" s="20" t="s">
        <v>14</v>
      </c>
      <c r="B54" s="21">
        <v>0.64102564102564108</v>
      </c>
      <c r="C54" s="21">
        <v>0.64516129032258063</v>
      </c>
      <c r="D54" s="21">
        <v>0.84210526315789469</v>
      </c>
      <c r="E54" s="21">
        <v>0.6853932584269663</v>
      </c>
      <c r="G54" s="34"/>
      <c r="H54" s="34"/>
      <c r="I54" s="34"/>
      <c r="J54" s="34"/>
      <c r="K54" s="34"/>
    </row>
    <row r="55" spans="1:11" ht="15" customHeight="1" x14ac:dyDescent="0.3">
      <c r="A55" s="20" t="s">
        <v>15</v>
      </c>
      <c r="B55" s="21">
        <v>0.7441860465116279</v>
      </c>
      <c r="C55" s="21">
        <v>0.77777777777777779</v>
      </c>
      <c r="D55" s="21">
        <v>0.80952380952380953</v>
      </c>
      <c r="E55" s="21">
        <v>0.77064220183486243</v>
      </c>
      <c r="G55" s="34"/>
      <c r="H55" s="34"/>
      <c r="I55" s="34"/>
      <c r="J55" s="34"/>
      <c r="K55" s="34"/>
    </row>
    <row r="56" spans="1:11" ht="15" customHeight="1" x14ac:dyDescent="0.3">
      <c r="A56" s="20" t="s">
        <v>16</v>
      </c>
      <c r="B56" s="21">
        <v>0.79487179487179482</v>
      </c>
      <c r="C56" s="21">
        <v>0.69444444444444442</v>
      </c>
      <c r="D56" s="21">
        <v>0.71052631578947367</v>
      </c>
      <c r="E56" s="21">
        <v>0.73451327433628322</v>
      </c>
      <c r="G56" s="34"/>
      <c r="H56" s="34"/>
      <c r="I56" s="34"/>
      <c r="J56" s="34"/>
      <c r="K56" s="34"/>
    </row>
    <row r="57" spans="1:11" ht="15" customHeight="1" x14ac:dyDescent="0.3">
      <c r="A57" s="20" t="s">
        <v>17</v>
      </c>
      <c r="B57" s="21">
        <v>0.66666666666666663</v>
      </c>
      <c r="C57" s="21">
        <v>0.84</v>
      </c>
      <c r="D57" s="21">
        <v>0.76923076923076927</v>
      </c>
      <c r="E57" s="21">
        <v>0.75</v>
      </c>
      <c r="G57" s="34"/>
      <c r="H57" s="34"/>
      <c r="I57" s="34"/>
      <c r="J57" s="34"/>
      <c r="K57" s="34"/>
    </row>
    <row r="58" spans="1:11" x14ac:dyDescent="0.3">
      <c r="A58" s="27" t="s">
        <v>30</v>
      </c>
      <c r="B58" s="28">
        <v>0.66507177033492826</v>
      </c>
      <c r="C58" s="28">
        <v>0.66867469879518071</v>
      </c>
      <c r="D58" s="28">
        <v>0.72619047619047616</v>
      </c>
      <c r="E58" s="28">
        <v>0.68163672654690621</v>
      </c>
      <c r="G58" s="34"/>
      <c r="H58" s="34"/>
      <c r="I58" s="34"/>
      <c r="J58" s="34"/>
      <c r="K58" s="34"/>
    </row>
    <row r="59" spans="1:11" x14ac:dyDescent="0.3">
      <c r="G59" s="34"/>
      <c r="H59" s="34"/>
      <c r="I59" s="34"/>
      <c r="J59" s="34"/>
      <c r="K59" s="34"/>
    </row>
    <row r="60" spans="1:11" x14ac:dyDescent="0.3">
      <c r="G60" s="34"/>
      <c r="H60" s="34"/>
      <c r="I60" s="34"/>
      <c r="J60" s="34"/>
      <c r="K60" s="34"/>
    </row>
  </sheetData>
  <sortState ref="G5:K18">
    <sortCondition ref="G5"/>
  </sortState>
  <mergeCells count="3">
    <mergeCell ref="A1:J1"/>
    <mergeCell ref="A40:K41"/>
    <mergeCell ref="G43:K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Report</vt:lpstr>
      <vt:lpstr>Aggregate Report from Inception</vt:lpstr>
      <vt:lpstr>CR-Transaction Type and Region</vt:lpstr>
      <vt:lpstr>CR - Week and Region Type</vt:lpstr>
      <vt:lpstr>CR - Week and Transaction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Singh</dc:creator>
  <cp:lastModifiedBy>Saurabh Singh</cp:lastModifiedBy>
  <dcterms:created xsi:type="dcterms:W3CDTF">2025-03-23T18:43:35Z</dcterms:created>
  <dcterms:modified xsi:type="dcterms:W3CDTF">2025-03-23T21:16:40Z</dcterms:modified>
</cp:coreProperties>
</file>