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ruday/Downloads/"/>
    </mc:Choice>
  </mc:AlternateContent>
  <xr:revisionPtr revIDLastSave="0" documentId="8_{568F6A29-E91D-794F-A09D-DBEDB66BC93C}" xr6:coauthVersionLast="47" xr6:coauthVersionMax="47" xr10:uidLastSave="{00000000-0000-0000-0000-000000000000}"/>
  <bookViews>
    <workbookView xWindow="0" yWindow="720" windowWidth="29400" windowHeight="18400" activeTab="6" xr2:uid="{00000000-000D-0000-FFFF-FFFF00000000}"/>
  </bookViews>
  <sheets>
    <sheet name="CS" sheetId="1" r:id="rId1"/>
    <sheet name="CSR-D" sheetId="5" r:id="rId2"/>
    <sheet name="AI&amp;DS-E" sheetId="3" r:id="rId3"/>
    <sheet name="CS(AI)-F" sheetId="2" r:id="rId4"/>
    <sheet name="CS(DS)-G" sheetId="6" r:id="rId5"/>
    <sheet name="CS(IOT)-H" sheetId="7" r:id="rId6"/>
    <sheet name="Toppers" sheetId="13" r:id="rId7"/>
  </sheets>
  <definedNames>
    <definedName name="_xlnm._FilterDatabase" localSheetId="2" hidden="1">'AI&amp;DS-E'!$A$7:$CT$72</definedName>
    <definedName name="_xlnm._FilterDatabase" localSheetId="0" hidden="1">CS!$A$7:$CT$198</definedName>
    <definedName name="_xlnm._FilterDatabase" localSheetId="3" hidden="1">'CS(AI)-F'!$A$7:$CT$71</definedName>
    <definedName name="_xlnm._FilterDatabase" localSheetId="4" hidden="1">'CS(DS)-G'!$A$7:$CT$72</definedName>
    <definedName name="_xlnm._FilterDatabase" localSheetId="5" hidden="1">'CS(IOT)-H'!$A$7:$CT$66</definedName>
    <definedName name="_xlnm._FilterDatabase" localSheetId="1" hidden="1">'CSR-D'!$A$7:$CT$70</definedName>
    <definedName name="_xlnm.Print_Area" localSheetId="2">'AI&amp;DS-E'!$A$1:$BM$69</definedName>
    <definedName name="_xlnm.Print_Area" localSheetId="0">CS!$A$1:$BM$195</definedName>
    <definedName name="_xlnm.Print_Area" localSheetId="3">'CS(AI)-F'!$A$1:$BM$68</definedName>
    <definedName name="_xlnm.Print_Area" localSheetId="4">'CS(DS)-G'!$A$1:$BN$69</definedName>
    <definedName name="_xlnm.Print_Area" localSheetId="5">'CS(IOT)-H'!$A$1:$BN$63</definedName>
    <definedName name="_xlnm.Print_Area" localSheetId="1">'CSR-D'!$A$1:$BM$67</definedName>
    <definedName name="_xlnm.Print_Titles" localSheetId="2">'AI&amp;DS-E'!$1:$7</definedName>
    <definedName name="_xlnm.Print_Titles" localSheetId="0">CS!$1:$7</definedName>
    <definedName name="_xlnm.Print_Titles" localSheetId="3">'CS(AI)-F'!$1:$7</definedName>
    <definedName name="_xlnm.Print_Titles" localSheetId="4">'CS(DS)-G'!$1:$7</definedName>
    <definedName name="_xlnm.Print_Titles" localSheetId="5">'CS(IOT)-H'!$1:$7</definedName>
    <definedName name="_xlnm.Print_Titles" localSheetId="1">'CSR-D'!$1:$7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64" i="7" l="1"/>
  <c r="BQ64" i="7"/>
  <c r="BR64" i="7"/>
  <c r="BS64" i="7"/>
  <c r="BT64" i="7"/>
  <c r="BO64" i="7"/>
  <c r="BP70" i="6"/>
  <c r="BQ70" i="6"/>
  <c r="BR70" i="6"/>
  <c r="BS70" i="6"/>
  <c r="BT70" i="6"/>
  <c r="BO70" i="6"/>
  <c r="BP69" i="2"/>
  <c r="BQ69" i="2"/>
  <c r="BR69" i="2"/>
  <c r="BS69" i="2"/>
  <c r="BT69" i="2"/>
  <c r="BO69" i="2"/>
  <c r="BP70" i="3"/>
  <c r="BQ70" i="3"/>
  <c r="BR70" i="3"/>
  <c r="BS70" i="3"/>
  <c r="BT70" i="3"/>
  <c r="BO70" i="3"/>
  <c r="BP68" i="5"/>
  <c r="BQ68" i="5"/>
  <c r="BR68" i="5"/>
  <c r="BS68" i="5"/>
  <c r="BT68" i="5"/>
  <c r="BO68" i="5"/>
  <c r="BP196" i="1"/>
  <c r="BQ196" i="1"/>
  <c r="BR196" i="1"/>
  <c r="BS196" i="1"/>
  <c r="BT196" i="1"/>
  <c r="BO196" i="1"/>
  <c r="BP135" i="1"/>
  <c r="BQ135" i="1"/>
  <c r="BR135" i="1"/>
  <c r="BS135" i="1"/>
  <c r="BT135" i="1"/>
  <c r="BO135" i="1"/>
  <c r="BP71" i="1"/>
  <c r="BQ71" i="1"/>
  <c r="BR71" i="1"/>
  <c r="BS71" i="1"/>
  <c r="BT71" i="1"/>
  <c r="BO71" i="1"/>
  <c r="CT11" i="7"/>
  <c r="CT13" i="7"/>
  <c r="CT14" i="7"/>
  <c r="CT26" i="7"/>
  <c r="CT31" i="7"/>
  <c r="CT32" i="7"/>
  <c r="CT34" i="7"/>
  <c r="CT36" i="7"/>
  <c r="CT37" i="7"/>
  <c r="CT38" i="7"/>
  <c r="CT39" i="7"/>
  <c r="CT40" i="7"/>
  <c r="CT41" i="7"/>
  <c r="CT51" i="7"/>
  <c r="CT55" i="7"/>
  <c r="CT57" i="7"/>
  <c r="CT58" i="7"/>
  <c r="CT61" i="7"/>
  <c r="CT10" i="7"/>
  <c r="CT23" i="7"/>
  <c r="CT12" i="6"/>
  <c r="CT15" i="6"/>
  <c r="CT22" i="6"/>
  <c r="CT23" i="6"/>
  <c r="CT31" i="6"/>
  <c r="CT32" i="6"/>
  <c r="CT33" i="6"/>
  <c r="CT36" i="6"/>
  <c r="CT42" i="6"/>
  <c r="CT50" i="6"/>
  <c r="CT54" i="6"/>
  <c r="CT60" i="6"/>
  <c r="CT63" i="6"/>
  <c r="CT11" i="6"/>
  <c r="CT51" i="6"/>
  <c r="CT17" i="2"/>
  <c r="CT19" i="2"/>
  <c r="CT21" i="2"/>
  <c r="CT22" i="2"/>
  <c r="CT26" i="2"/>
  <c r="CT28" i="2"/>
  <c r="CT33" i="2"/>
  <c r="CT35" i="2"/>
  <c r="CT37" i="2"/>
  <c r="CT42" i="2"/>
  <c r="CT54" i="2"/>
  <c r="CT56" i="2"/>
  <c r="CT60" i="2"/>
  <c r="CT67" i="2"/>
  <c r="CT68" i="2"/>
  <c r="CT10" i="2"/>
  <c r="CT16" i="2"/>
  <c r="CT16" i="3"/>
  <c r="CT24" i="3"/>
  <c r="CT27" i="3"/>
  <c r="CT28" i="3"/>
  <c r="CT31" i="3"/>
  <c r="CT33" i="3"/>
  <c r="CT37" i="3"/>
  <c r="CT40" i="3"/>
  <c r="CT43" i="3"/>
  <c r="CT46" i="3"/>
  <c r="CT47" i="3"/>
  <c r="CT51" i="3"/>
  <c r="CT52" i="3"/>
  <c r="CT53" i="3"/>
  <c r="CT54" i="3"/>
  <c r="CT58" i="3"/>
  <c r="CT62" i="3"/>
  <c r="CT64" i="3"/>
  <c r="CT65" i="3"/>
  <c r="CT67" i="3"/>
  <c r="CT8" i="3"/>
  <c r="CT9" i="3"/>
  <c r="CT10" i="5"/>
  <c r="CT11" i="5"/>
  <c r="CT12" i="5"/>
  <c r="CT22" i="5"/>
  <c r="CT32" i="5"/>
  <c r="CT34" i="5"/>
  <c r="CT35" i="5"/>
  <c r="CT37" i="5"/>
  <c r="CT51" i="5"/>
  <c r="CT53" i="5"/>
  <c r="CT54" i="5"/>
  <c r="CT56" i="5"/>
  <c r="CT59" i="5"/>
  <c r="CT60" i="5"/>
  <c r="CT65" i="5"/>
  <c r="CT66" i="5"/>
  <c r="CT67" i="5"/>
  <c r="CT28" i="5"/>
  <c r="CT23" i="1"/>
  <c r="CT26" i="1"/>
  <c r="CT28" i="1"/>
  <c r="CT32" i="1"/>
  <c r="CT33" i="1"/>
  <c r="CT42" i="1"/>
  <c r="CT54" i="1"/>
  <c r="CT60" i="1"/>
  <c r="CT67" i="1"/>
  <c r="CT72" i="1"/>
  <c r="CT74" i="1"/>
  <c r="CT77" i="1"/>
  <c r="CT79" i="1"/>
  <c r="CT81" i="1"/>
  <c r="CT84" i="1"/>
  <c r="CT91" i="1"/>
  <c r="CT97" i="1"/>
  <c r="CT98" i="1"/>
  <c r="CT123" i="1"/>
  <c r="CT131" i="1"/>
  <c r="CT160" i="1"/>
  <c r="CT167" i="1"/>
  <c r="CT171" i="1"/>
  <c r="CT172" i="1"/>
  <c r="CT175" i="1"/>
  <c r="CT177" i="1"/>
  <c r="CT184" i="1"/>
  <c r="CT193" i="1"/>
  <c r="CT194" i="1"/>
  <c r="CT8" i="1"/>
  <c r="CN9" i="7"/>
  <c r="CO9" i="7" s="1"/>
  <c r="CN10" i="7"/>
  <c r="CO10" i="7" s="1"/>
  <c r="CN11" i="7"/>
  <c r="CO11" i="7" s="1"/>
  <c r="CN12" i="7"/>
  <c r="CO12" i="7" s="1"/>
  <c r="CN13" i="7"/>
  <c r="CO13" i="7" s="1"/>
  <c r="CN14" i="7"/>
  <c r="CO14" i="7" s="1"/>
  <c r="CN15" i="7"/>
  <c r="CO15" i="7" s="1"/>
  <c r="CN16" i="7"/>
  <c r="CO16" i="7" s="1"/>
  <c r="CN17" i="7"/>
  <c r="CO17" i="7" s="1"/>
  <c r="CN18" i="7"/>
  <c r="CO18" i="7" s="1"/>
  <c r="CN19" i="7"/>
  <c r="CO19" i="7" s="1"/>
  <c r="CN20" i="7"/>
  <c r="CO20" i="7" s="1"/>
  <c r="CN21" i="7"/>
  <c r="CO21" i="7" s="1"/>
  <c r="CN22" i="7"/>
  <c r="CO22" i="7" s="1"/>
  <c r="CN23" i="7"/>
  <c r="CO23" i="7" s="1"/>
  <c r="CN24" i="7"/>
  <c r="CO24" i="7" s="1"/>
  <c r="CN25" i="7"/>
  <c r="CO25" i="7" s="1"/>
  <c r="CN26" i="7"/>
  <c r="CO26" i="7" s="1"/>
  <c r="CN27" i="7"/>
  <c r="CO27" i="7" s="1"/>
  <c r="CN28" i="7"/>
  <c r="CO28" i="7" s="1"/>
  <c r="CN29" i="7"/>
  <c r="CO29" i="7" s="1"/>
  <c r="CN30" i="7"/>
  <c r="CO30" i="7" s="1"/>
  <c r="CN31" i="7"/>
  <c r="CO31" i="7" s="1"/>
  <c r="CN32" i="7"/>
  <c r="CO32" i="7" s="1"/>
  <c r="CN33" i="7"/>
  <c r="CO33" i="7" s="1"/>
  <c r="CN34" i="7"/>
  <c r="CO34" i="7" s="1"/>
  <c r="CN35" i="7"/>
  <c r="CO35" i="7" s="1"/>
  <c r="CN36" i="7"/>
  <c r="CO36" i="7" s="1"/>
  <c r="CN37" i="7"/>
  <c r="CO37" i="7" s="1"/>
  <c r="CN38" i="7"/>
  <c r="CO38" i="7" s="1"/>
  <c r="CN39" i="7"/>
  <c r="CO39" i="7" s="1"/>
  <c r="CN40" i="7"/>
  <c r="CO40" i="7" s="1"/>
  <c r="CN41" i="7"/>
  <c r="CO41" i="7" s="1"/>
  <c r="CN42" i="7"/>
  <c r="CO42" i="7" s="1"/>
  <c r="CN43" i="7"/>
  <c r="CO43" i="7" s="1"/>
  <c r="CN44" i="7"/>
  <c r="CO44" i="7" s="1"/>
  <c r="CN45" i="7"/>
  <c r="CO45" i="7" s="1"/>
  <c r="CN46" i="7"/>
  <c r="CO46" i="7" s="1"/>
  <c r="CN47" i="7"/>
  <c r="CO47" i="7" s="1"/>
  <c r="CN48" i="7"/>
  <c r="CO48" i="7" s="1"/>
  <c r="CN49" i="7"/>
  <c r="CO49" i="7" s="1"/>
  <c r="CN50" i="7"/>
  <c r="CO50" i="7" s="1"/>
  <c r="CN51" i="7"/>
  <c r="CO51" i="7" s="1"/>
  <c r="CN52" i="7"/>
  <c r="CO52" i="7" s="1"/>
  <c r="CN53" i="7"/>
  <c r="CO53" i="7" s="1"/>
  <c r="CN54" i="7"/>
  <c r="CO54" i="7" s="1"/>
  <c r="CN55" i="7"/>
  <c r="CO55" i="7" s="1"/>
  <c r="CN56" i="7"/>
  <c r="CO56" i="7" s="1"/>
  <c r="CN57" i="7"/>
  <c r="CO57" i="7" s="1"/>
  <c r="CN58" i="7"/>
  <c r="CO58" i="7" s="1"/>
  <c r="CN59" i="7"/>
  <c r="CO59" i="7" s="1"/>
  <c r="CN60" i="7"/>
  <c r="CO60" i="7" s="1"/>
  <c r="CN61" i="7"/>
  <c r="CO61" i="7" s="1"/>
  <c r="CN62" i="7"/>
  <c r="CO62" i="7" s="1"/>
  <c r="CN63" i="7"/>
  <c r="CO63" i="7" s="1"/>
  <c r="CN8" i="7"/>
  <c r="CO8" i="7" s="1"/>
  <c r="CN9" i="6"/>
  <c r="CO9" i="6" s="1"/>
  <c r="CN10" i="6"/>
  <c r="CO10" i="6" s="1"/>
  <c r="CN11" i="6"/>
  <c r="CO11" i="6" s="1"/>
  <c r="CN12" i="6"/>
  <c r="CO12" i="6" s="1"/>
  <c r="CN13" i="6"/>
  <c r="CO13" i="6" s="1"/>
  <c r="CN14" i="6"/>
  <c r="CO14" i="6" s="1"/>
  <c r="CN15" i="6"/>
  <c r="CO15" i="6" s="1"/>
  <c r="CN16" i="6"/>
  <c r="CO16" i="6" s="1"/>
  <c r="CN17" i="6"/>
  <c r="CO17" i="6" s="1"/>
  <c r="CN18" i="6"/>
  <c r="CO18" i="6" s="1"/>
  <c r="CN19" i="6"/>
  <c r="CO19" i="6" s="1"/>
  <c r="CN20" i="6"/>
  <c r="CO20" i="6" s="1"/>
  <c r="CN21" i="6"/>
  <c r="CO21" i="6" s="1"/>
  <c r="CN22" i="6"/>
  <c r="CO22" i="6" s="1"/>
  <c r="CN23" i="6"/>
  <c r="CO23" i="6" s="1"/>
  <c r="CN24" i="6"/>
  <c r="CO24" i="6" s="1"/>
  <c r="CN25" i="6"/>
  <c r="CO25" i="6" s="1"/>
  <c r="CN26" i="6"/>
  <c r="CO26" i="6" s="1"/>
  <c r="CN27" i="6"/>
  <c r="CO27" i="6" s="1"/>
  <c r="CN28" i="6"/>
  <c r="CO28" i="6" s="1"/>
  <c r="CN29" i="6"/>
  <c r="CO29" i="6" s="1"/>
  <c r="CN30" i="6"/>
  <c r="CO30" i="6" s="1"/>
  <c r="CN31" i="6"/>
  <c r="CO31" i="6" s="1"/>
  <c r="CN32" i="6"/>
  <c r="CO32" i="6" s="1"/>
  <c r="CN33" i="6"/>
  <c r="CO33" i="6" s="1"/>
  <c r="CN34" i="6"/>
  <c r="CO34" i="6" s="1"/>
  <c r="CN35" i="6"/>
  <c r="CO35" i="6" s="1"/>
  <c r="CN36" i="6"/>
  <c r="CO36" i="6" s="1"/>
  <c r="CN37" i="6"/>
  <c r="CO37" i="6" s="1"/>
  <c r="CN38" i="6"/>
  <c r="CO38" i="6" s="1"/>
  <c r="CN39" i="6"/>
  <c r="CO39" i="6" s="1"/>
  <c r="CN40" i="6"/>
  <c r="CO40" i="6" s="1"/>
  <c r="CN41" i="6"/>
  <c r="CO41" i="6" s="1"/>
  <c r="CN42" i="6"/>
  <c r="CO42" i="6" s="1"/>
  <c r="CN43" i="6"/>
  <c r="CO43" i="6" s="1"/>
  <c r="CN44" i="6"/>
  <c r="CO44" i="6" s="1"/>
  <c r="CN45" i="6"/>
  <c r="CO45" i="6" s="1"/>
  <c r="CN46" i="6"/>
  <c r="CO46" i="6" s="1"/>
  <c r="CN47" i="6"/>
  <c r="CO47" i="6" s="1"/>
  <c r="CN48" i="6"/>
  <c r="CO48" i="6" s="1"/>
  <c r="CN49" i="6"/>
  <c r="CO49" i="6" s="1"/>
  <c r="CN50" i="6"/>
  <c r="CO50" i="6" s="1"/>
  <c r="CN51" i="6"/>
  <c r="CO51" i="6" s="1"/>
  <c r="CN52" i="6"/>
  <c r="CO52" i="6" s="1"/>
  <c r="CN53" i="6"/>
  <c r="CO53" i="6" s="1"/>
  <c r="CN54" i="6"/>
  <c r="CO54" i="6" s="1"/>
  <c r="CN55" i="6"/>
  <c r="CO55" i="6" s="1"/>
  <c r="CN56" i="6"/>
  <c r="CO56" i="6" s="1"/>
  <c r="CN57" i="6"/>
  <c r="CO57" i="6" s="1"/>
  <c r="CN58" i="6"/>
  <c r="CO58" i="6" s="1"/>
  <c r="CN59" i="6"/>
  <c r="CO59" i="6" s="1"/>
  <c r="CN60" i="6"/>
  <c r="CO60" i="6" s="1"/>
  <c r="CN61" i="6"/>
  <c r="CO61" i="6" s="1"/>
  <c r="CN62" i="6"/>
  <c r="CO62" i="6" s="1"/>
  <c r="CN63" i="6"/>
  <c r="CO63" i="6" s="1"/>
  <c r="CN64" i="6"/>
  <c r="CO64" i="6" s="1"/>
  <c r="CN65" i="6"/>
  <c r="CO65" i="6" s="1"/>
  <c r="CN66" i="6"/>
  <c r="CO66" i="6" s="1"/>
  <c r="CN67" i="6"/>
  <c r="CO67" i="6" s="1"/>
  <c r="CN68" i="6"/>
  <c r="CO68" i="6" s="1"/>
  <c r="CN69" i="6"/>
  <c r="CO69" i="6" s="1"/>
  <c r="CN8" i="6"/>
  <c r="CO8" i="6" s="1"/>
  <c r="CN9" i="2"/>
  <c r="CO9" i="2" s="1"/>
  <c r="CN10" i="2"/>
  <c r="CO10" i="2" s="1"/>
  <c r="CN11" i="2"/>
  <c r="CO11" i="2" s="1"/>
  <c r="CN12" i="2"/>
  <c r="CO12" i="2" s="1"/>
  <c r="CN13" i="2"/>
  <c r="CO13" i="2" s="1"/>
  <c r="CN14" i="2"/>
  <c r="CO14" i="2" s="1"/>
  <c r="CN15" i="2"/>
  <c r="CO15" i="2" s="1"/>
  <c r="CN16" i="2"/>
  <c r="CO16" i="2" s="1"/>
  <c r="CN17" i="2"/>
  <c r="CO17" i="2" s="1"/>
  <c r="CN18" i="2"/>
  <c r="CO18" i="2" s="1"/>
  <c r="CN19" i="2"/>
  <c r="CO19" i="2" s="1"/>
  <c r="CN20" i="2"/>
  <c r="CO20" i="2" s="1"/>
  <c r="CN21" i="2"/>
  <c r="CO21" i="2" s="1"/>
  <c r="CN22" i="2"/>
  <c r="CO22" i="2" s="1"/>
  <c r="CN23" i="2"/>
  <c r="CO23" i="2" s="1"/>
  <c r="CN24" i="2"/>
  <c r="CO24" i="2" s="1"/>
  <c r="CN25" i="2"/>
  <c r="CO25" i="2" s="1"/>
  <c r="CN26" i="2"/>
  <c r="CO26" i="2" s="1"/>
  <c r="CN27" i="2"/>
  <c r="CO27" i="2" s="1"/>
  <c r="CN28" i="2"/>
  <c r="CO28" i="2" s="1"/>
  <c r="CN29" i="2"/>
  <c r="CO29" i="2" s="1"/>
  <c r="CN30" i="2"/>
  <c r="CO30" i="2" s="1"/>
  <c r="CN31" i="2"/>
  <c r="CO31" i="2" s="1"/>
  <c r="CN32" i="2"/>
  <c r="CO32" i="2" s="1"/>
  <c r="CN33" i="2"/>
  <c r="CO33" i="2" s="1"/>
  <c r="CN34" i="2"/>
  <c r="CO34" i="2" s="1"/>
  <c r="CN35" i="2"/>
  <c r="CO35" i="2" s="1"/>
  <c r="CN36" i="2"/>
  <c r="CO36" i="2" s="1"/>
  <c r="CN37" i="2"/>
  <c r="CO37" i="2" s="1"/>
  <c r="CN38" i="2"/>
  <c r="CO38" i="2" s="1"/>
  <c r="CN39" i="2"/>
  <c r="CO39" i="2" s="1"/>
  <c r="CN40" i="2"/>
  <c r="CO40" i="2" s="1"/>
  <c r="CN41" i="2"/>
  <c r="CO41" i="2" s="1"/>
  <c r="CN42" i="2"/>
  <c r="CO42" i="2" s="1"/>
  <c r="CN43" i="2"/>
  <c r="CO43" i="2" s="1"/>
  <c r="CN44" i="2"/>
  <c r="CO44" i="2" s="1"/>
  <c r="CN45" i="2"/>
  <c r="CO45" i="2" s="1"/>
  <c r="CN46" i="2"/>
  <c r="CO46" i="2" s="1"/>
  <c r="CN47" i="2"/>
  <c r="CO47" i="2" s="1"/>
  <c r="CN48" i="2"/>
  <c r="CO48" i="2" s="1"/>
  <c r="CN49" i="2"/>
  <c r="CO49" i="2" s="1"/>
  <c r="CN50" i="2"/>
  <c r="CO50" i="2" s="1"/>
  <c r="CN51" i="2"/>
  <c r="CO51" i="2" s="1"/>
  <c r="CN52" i="2"/>
  <c r="CO52" i="2" s="1"/>
  <c r="CN53" i="2"/>
  <c r="CO53" i="2" s="1"/>
  <c r="CN54" i="2"/>
  <c r="CO54" i="2" s="1"/>
  <c r="CN55" i="2"/>
  <c r="CO55" i="2" s="1"/>
  <c r="CN56" i="2"/>
  <c r="CO56" i="2" s="1"/>
  <c r="CN57" i="2"/>
  <c r="CO57" i="2" s="1"/>
  <c r="CN58" i="2"/>
  <c r="CO58" i="2" s="1"/>
  <c r="CN59" i="2"/>
  <c r="CO59" i="2" s="1"/>
  <c r="CN60" i="2"/>
  <c r="CO60" i="2" s="1"/>
  <c r="CN61" i="2"/>
  <c r="CO61" i="2" s="1"/>
  <c r="CN62" i="2"/>
  <c r="CO62" i="2" s="1"/>
  <c r="CN63" i="2"/>
  <c r="CO63" i="2" s="1"/>
  <c r="CN64" i="2"/>
  <c r="CO64" i="2" s="1"/>
  <c r="CN65" i="2"/>
  <c r="CO65" i="2" s="1"/>
  <c r="CN66" i="2"/>
  <c r="CO66" i="2" s="1"/>
  <c r="CN67" i="2"/>
  <c r="CO67" i="2" s="1"/>
  <c r="CN68" i="2"/>
  <c r="CO68" i="2" s="1"/>
  <c r="CN8" i="2"/>
  <c r="CO8" i="2" s="1"/>
  <c r="CN9" i="3"/>
  <c r="CO9" i="3" s="1"/>
  <c r="CN10" i="3"/>
  <c r="CO10" i="3" s="1"/>
  <c r="CN11" i="3"/>
  <c r="CO11" i="3" s="1"/>
  <c r="CN12" i="3"/>
  <c r="CO12" i="3" s="1"/>
  <c r="CN13" i="3"/>
  <c r="CO13" i="3" s="1"/>
  <c r="CN14" i="3"/>
  <c r="CO14" i="3" s="1"/>
  <c r="CN15" i="3"/>
  <c r="CO15" i="3" s="1"/>
  <c r="CN16" i="3"/>
  <c r="CO16" i="3" s="1"/>
  <c r="CN17" i="3"/>
  <c r="CO17" i="3" s="1"/>
  <c r="CN18" i="3"/>
  <c r="CO18" i="3" s="1"/>
  <c r="CN19" i="3"/>
  <c r="CO19" i="3" s="1"/>
  <c r="CN20" i="3"/>
  <c r="CO20" i="3" s="1"/>
  <c r="CN21" i="3"/>
  <c r="CO21" i="3" s="1"/>
  <c r="CN22" i="3"/>
  <c r="CO22" i="3" s="1"/>
  <c r="CN23" i="3"/>
  <c r="CO23" i="3" s="1"/>
  <c r="CN24" i="3"/>
  <c r="CO24" i="3" s="1"/>
  <c r="CN25" i="3"/>
  <c r="CO25" i="3" s="1"/>
  <c r="CN26" i="3"/>
  <c r="CO26" i="3" s="1"/>
  <c r="CN27" i="3"/>
  <c r="CO27" i="3" s="1"/>
  <c r="CN28" i="3"/>
  <c r="CO28" i="3" s="1"/>
  <c r="CN29" i="3"/>
  <c r="CO29" i="3" s="1"/>
  <c r="CN30" i="3"/>
  <c r="CO30" i="3" s="1"/>
  <c r="CN31" i="3"/>
  <c r="CO31" i="3" s="1"/>
  <c r="CN32" i="3"/>
  <c r="CO32" i="3" s="1"/>
  <c r="CN33" i="3"/>
  <c r="CO33" i="3" s="1"/>
  <c r="CN34" i="3"/>
  <c r="CO34" i="3" s="1"/>
  <c r="CN35" i="3"/>
  <c r="CO35" i="3" s="1"/>
  <c r="CN36" i="3"/>
  <c r="CO36" i="3" s="1"/>
  <c r="CN37" i="3"/>
  <c r="CO37" i="3" s="1"/>
  <c r="CN38" i="3"/>
  <c r="CO38" i="3" s="1"/>
  <c r="CN39" i="3"/>
  <c r="CO39" i="3" s="1"/>
  <c r="CN40" i="3"/>
  <c r="CO40" i="3" s="1"/>
  <c r="CN41" i="3"/>
  <c r="CO41" i="3" s="1"/>
  <c r="CN42" i="3"/>
  <c r="CO42" i="3" s="1"/>
  <c r="CN43" i="3"/>
  <c r="CO43" i="3" s="1"/>
  <c r="CN44" i="3"/>
  <c r="CO44" i="3" s="1"/>
  <c r="CN45" i="3"/>
  <c r="CO45" i="3" s="1"/>
  <c r="CN46" i="3"/>
  <c r="CO46" i="3" s="1"/>
  <c r="CN47" i="3"/>
  <c r="CO47" i="3" s="1"/>
  <c r="CN48" i="3"/>
  <c r="CO48" i="3" s="1"/>
  <c r="CN49" i="3"/>
  <c r="CO49" i="3" s="1"/>
  <c r="CN50" i="3"/>
  <c r="CO50" i="3" s="1"/>
  <c r="CN51" i="3"/>
  <c r="CO51" i="3" s="1"/>
  <c r="CN52" i="3"/>
  <c r="CO52" i="3" s="1"/>
  <c r="CN53" i="3"/>
  <c r="CO53" i="3" s="1"/>
  <c r="CN54" i="3"/>
  <c r="CO54" i="3" s="1"/>
  <c r="CN55" i="3"/>
  <c r="CO55" i="3" s="1"/>
  <c r="CN56" i="3"/>
  <c r="CO56" i="3" s="1"/>
  <c r="CN57" i="3"/>
  <c r="CO57" i="3" s="1"/>
  <c r="CN58" i="3"/>
  <c r="CO58" i="3" s="1"/>
  <c r="CN59" i="3"/>
  <c r="CO59" i="3" s="1"/>
  <c r="CN60" i="3"/>
  <c r="CO60" i="3" s="1"/>
  <c r="CN61" i="3"/>
  <c r="CO61" i="3" s="1"/>
  <c r="CN62" i="3"/>
  <c r="CO62" i="3" s="1"/>
  <c r="CN63" i="3"/>
  <c r="CO63" i="3" s="1"/>
  <c r="CN64" i="3"/>
  <c r="CO64" i="3" s="1"/>
  <c r="CN65" i="3"/>
  <c r="CO65" i="3" s="1"/>
  <c r="CN66" i="3"/>
  <c r="CO66" i="3" s="1"/>
  <c r="CN67" i="3"/>
  <c r="CO67" i="3" s="1"/>
  <c r="CN68" i="3"/>
  <c r="CO68" i="3" s="1"/>
  <c r="CN69" i="3"/>
  <c r="CO69" i="3" s="1"/>
  <c r="CN8" i="3"/>
  <c r="CO8" i="3" s="1"/>
  <c r="CN12" i="5"/>
  <c r="CO12" i="5" s="1"/>
  <c r="CN9" i="5"/>
  <c r="CO9" i="5" s="1"/>
  <c r="CN10" i="5"/>
  <c r="CO10" i="5" s="1"/>
  <c r="CN11" i="5"/>
  <c r="CO11" i="5" s="1"/>
  <c r="CN13" i="5"/>
  <c r="CO13" i="5" s="1"/>
  <c r="CN14" i="5"/>
  <c r="CO14" i="5" s="1"/>
  <c r="CN15" i="5"/>
  <c r="CO15" i="5" s="1"/>
  <c r="CN16" i="5"/>
  <c r="CO16" i="5" s="1"/>
  <c r="CN17" i="5"/>
  <c r="CO17" i="5" s="1"/>
  <c r="CN18" i="5"/>
  <c r="CO18" i="5" s="1"/>
  <c r="CN19" i="5"/>
  <c r="CO19" i="5" s="1"/>
  <c r="CN20" i="5"/>
  <c r="CO20" i="5" s="1"/>
  <c r="CN21" i="5"/>
  <c r="CO21" i="5" s="1"/>
  <c r="CN22" i="5"/>
  <c r="CO22" i="5" s="1"/>
  <c r="CN23" i="5"/>
  <c r="CO23" i="5" s="1"/>
  <c r="CN24" i="5"/>
  <c r="CO24" i="5" s="1"/>
  <c r="CN25" i="5"/>
  <c r="CO25" i="5" s="1"/>
  <c r="CN26" i="5"/>
  <c r="CO26" i="5" s="1"/>
  <c r="CN27" i="5"/>
  <c r="CO27" i="5" s="1"/>
  <c r="CN28" i="5"/>
  <c r="CO28" i="5" s="1"/>
  <c r="CN29" i="5"/>
  <c r="CO29" i="5" s="1"/>
  <c r="CN30" i="5"/>
  <c r="CO30" i="5" s="1"/>
  <c r="CN31" i="5"/>
  <c r="CO31" i="5" s="1"/>
  <c r="CN32" i="5"/>
  <c r="CO32" i="5" s="1"/>
  <c r="CN33" i="5"/>
  <c r="CO33" i="5" s="1"/>
  <c r="CN34" i="5"/>
  <c r="CO34" i="5" s="1"/>
  <c r="CN35" i="5"/>
  <c r="CO35" i="5" s="1"/>
  <c r="CN36" i="5"/>
  <c r="CO36" i="5" s="1"/>
  <c r="CN37" i="5"/>
  <c r="CO37" i="5" s="1"/>
  <c r="CN38" i="5"/>
  <c r="CO38" i="5" s="1"/>
  <c r="CN39" i="5"/>
  <c r="CO39" i="5" s="1"/>
  <c r="CN40" i="5"/>
  <c r="CO40" i="5" s="1"/>
  <c r="CN41" i="5"/>
  <c r="CO41" i="5" s="1"/>
  <c r="CN42" i="5"/>
  <c r="CO42" i="5" s="1"/>
  <c r="CN43" i="5"/>
  <c r="CO43" i="5" s="1"/>
  <c r="CN44" i="5"/>
  <c r="CO44" i="5" s="1"/>
  <c r="CN45" i="5"/>
  <c r="CO45" i="5" s="1"/>
  <c r="CN46" i="5"/>
  <c r="CO46" i="5" s="1"/>
  <c r="CN47" i="5"/>
  <c r="CO47" i="5" s="1"/>
  <c r="CN48" i="5"/>
  <c r="CO48" i="5" s="1"/>
  <c r="CN49" i="5"/>
  <c r="CO49" i="5" s="1"/>
  <c r="CN50" i="5"/>
  <c r="CO50" i="5" s="1"/>
  <c r="CN51" i="5"/>
  <c r="CO51" i="5" s="1"/>
  <c r="CN52" i="5"/>
  <c r="CO52" i="5" s="1"/>
  <c r="CN53" i="5"/>
  <c r="CO53" i="5" s="1"/>
  <c r="CN54" i="5"/>
  <c r="CO54" i="5" s="1"/>
  <c r="CN55" i="5"/>
  <c r="CO55" i="5" s="1"/>
  <c r="CN56" i="5"/>
  <c r="CO56" i="5" s="1"/>
  <c r="CN57" i="5"/>
  <c r="CO57" i="5" s="1"/>
  <c r="CN58" i="5"/>
  <c r="CO58" i="5" s="1"/>
  <c r="CN59" i="5"/>
  <c r="CO59" i="5" s="1"/>
  <c r="CN60" i="5"/>
  <c r="CO60" i="5" s="1"/>
  <c r="CN61" i="5"/>
  <c r="CO61" i="5" s="1"/>
  <c r="CN62" i="5"/>
  <c r="CO62" i="5" s="1"/>
  <c r="CN63" i="5"/>
  <c r="CO63" i="5" s="1"/>
  <c r="CN64" i="5"/>
  <c r="CO64" i="5" s="1"/>
  <c r="CN65" i="5"/>
  <c r="CO65" i="5" s="1"/>
  <c r="CN66" i="5"/>
  <c r="CO66" i="5" s="1"/>
  <c r="CN67" i="5"/>
  <c r="CO67" i="5" s="1"/>
  <c r="CN8" i="5"/>
  <c r="CO8" i="5" s="1"/>
  <c r="CN9" i="1" l="1"/>
  <c r="CO9" i="1" s="1"/>
  <c r="CN10" i="1"/>
  <c r="CO10" i="1" s="1"/>
  <c r="CN11" i="1"/>
  <c r="CO11" i="1" s="1"/>
  <c r="CN12" i="1"/>
  <c r="CO12" i="1" s="1"/>
  <c r="CN13" i="1"/>
  <c r="CO13" i="1" s="1"/>
  <c r="CN14" i="1"/>
  <c r="CO14" i="1" s="1"/>
  <c r="CN15" i="1"/>
  <c r="CO15" i="1" s="1"/>
  <c r="CN16" i="1"/>
  <c r="CO16" i="1" s="1"/>
  <c r="CN17" i="1"/>
  <c r="CO17" i="1" s="1"/>
  <c r="CN18" i="1"/>
  <c r="CO18" i="1" s="1"/>
  <c r="CN19" i="1"/>
  <c r="CO19" i="1" s="1"/>
  <c r="CN20" i="1"/>
  <c r="CO20" i="1" s="1"/>
  <c r="CN21" i="1"/>
  <c r="CO21" i="1" s="1"/>
  <c r="CN22" i="1"/>
  <c r="CO22" i="1" s="1"/>
  <c r="CN23" i="1"/>
  <c r="CO23" i="1" s="1"/>
  <c r="CN24" i="1"/>
  <c r="CO24" i="1" s="1"/>
  <c r="CN25" i="1"/>
  <c r="CO25" i="1" s="1"/>
  <c r="CN26" i="1"/>
  <c r="CO26" i="1" s="1"/>
  <c r="CN27" i="1"/>
  <c r="CO27" i="1" s="1"/>
  <c r="CN28" i="1"/>
  <c r="CO28" i="1" s="1"/>
  <c r="CN29" i="1"/>
  <c r="CO29" i="1" s="1"/>
  <c r="CN30" i="1"/>
  <c r="CO30" i="1" s="1"/>
  <c r="CN31" i="1"/>
  <c r="CO31" i="1" s="1"/>
  <c r="CN32" i="1"/>
  <c r="CO32" i="1" s="1"/>
  <c r="CN33" i="1"/>
  <c r="CO33" i="1" s="1"/>
  <c r="CN34" i="1"/>
  <c r="CO34" i="1" s="1"/>
  <c r="CN35" i="1"/>
  <c r="CO35" i="1" s="1"/>
  <c r="CN36" i="1"/>
  <c r="CO36" i="1" s="1"/>
  <c r="CN37" i="1"/>
  <c r="CO37" i="1" s="1"/>
  <c r="CN38" i="1"/>
  <c r="CO38" i="1" s="1"/>
  <c r="CN39" i="1"/>
  <c r="CO39" i="1" s="1"/>
  <c r="CN40" i="1"/>
  <c r="CO40" i="1" s="1"/>
  <c r="CN41" i="1"/>
  <c r="CO41" i="1" s="1"/>
  <c r="CN42" i="1"/>
  <c r="CO42" i="1" s="1"/>
  <c r="CN43" i="1"/>
  <c r="CO43" i="1" s="1"/>
  <c r="CN44" i="1"/>
  <c r="CO44" i="1" s="1"/>
  <c r="CN45" i="1"/>
  <c r="CO45" i="1" s="1"/>
  <c r="CN46" i="1"/>
  <c r="CO46" i="1" s="1"/>
  <c r="CN47" i="1"/>
  <c r="CO47" i="1" s="1"/>
  <c r="CN48" i="1"/>
  <c r="CO48" i="1" s="1"/>
  <c r="CN49" i="1"/>
  <c r="CO49" i="1" s="1"/>
  <c r="CN50" i="1"/>
  <c r="CO50" i="1" s="1"/>
  <c r="CN51" i="1"/>
  <c r="CO51" i="1" s="1"/>
  <c r="CN52" i="1"/>
  <c r="CO52" i="1" s="1"/>
  <c r="CN53" i="1"/>
  <c r="CO53" i="1" s="1"/>
  <c r="CN54" i="1"/>
  <c r="CO54" i="1" s="1"/>
  <c r="CN55" i="1"/>
  <c r="CO55" i="1" s="1"/>
  <c r="CN56" i="1"/>
  <c r="CO56" i="1" s="1"/>
  <c r="CN57" i="1"/>
  <c r="CO57" i="1" s="1"/>
  <c r="CN58" i="1"/>
  <c r="CO58" i="1" s="1"/>
  <c r="CN59" i="1"/>
  <c r="CO59" i="1" s="1"/>
  <c r="CN60" i="1"/>
  <c r="CO60" i="1" s="1"/>
  <c r="CN61" i="1"/>
  <c r="CO61" i="1" s="1"/>
  <c r="CN62" i="1"/>
  <c r="CO62" i="1" s="1"/>
  <c r="CN63" i="1"/>
  <c r="CO63" i="1" s="1"/>
  <c r="CN64" i="1"/>
  <c r="CO64" i="1" s="1"/>
  <c r="CN65" i="1"/>
  <c r="CO65" i="1" s="1"/>
  <c r="CN66" i="1"/>
  <c r="CO66" i="1" s="1"/>
  <c r="CN67" i="1"/>
  <c r="CO67" i="1" s="1"/>
  <c r="CN68" i="1"/>
  <c r="CO68" i="1" s="1"/>
  <c r="CN72" i="1"/>
  <c r="CO72" i="1" s="1"/>
  <c r="CN73" i="1"/>
  <c r="CO73" i="1" s="1"/>
  <c r="CN74" i="1"/>
  <c r="CO74" i="1" s="1"/>
  <c r="CN75" i="1"/>
  <c r="CO75" i="1" s="1"/>
  <c r="CN76" i="1"/>
  <c r="CO76" i="1" s="1"/>
  <c r="CN77" i="1"/>
  <c r="CO77" i="1" s="1"/>
  <c r="CN78" i="1"/>
  <c r="CO78" i="1" s="1"/>
  <c r="CN79" i="1"/>
  <c r="CO79" i="1" s="1"/>
  <c r="CN80" i="1"/>
  <c r="CO80" i="1" s="1"/>
  <c r="CN81" i="1"/>
  <c r="CO81" i="1" s="1"/>
  <c r="CN82" i="1"/>
  <c r="CO82" i="1" s="1"/>
  <c r="CN83" i="1"/>
  <c r="CO83" i="1" s="1"/>
  <c r="CN84" i="1"/>
  <c r="CO84" i="1" s="1"/>
  <c r="CN85" i="1"/>
  <c r="CO85" i="1" s="1"/>
  <c r="CN86" i="1"/>
  <c r="CO86" i="1" s="1"/>
  <c r="CN87" i="1"/>
  <c r="CO87" i="1" s="1"/>
  <c r="CN88" i="1"/>
  <c r="CO88" i="1" s="1"/>
  <c r="CN89" i="1"/>
  <c r="CO89" i="1" s="1"/>
  <c r="CN90" i="1"/>
  <c r="CO90" i="1" s="1"/>
  <c r="CN91" i="1"/>
  <c r="CO91" i="1" s="1"/>
  <c r="CN92" i="1"/>
  <c r="CO92" i="1" s="1"/>
  <c r="CN93" i="1"/>
  <c r="CO93" i="1" s="1"/>
  <c r="CN94" i="1"/>
  <c r="CO94" i="1" s="1"/>
  <c r="CN95" i="1"/>
  <c r="CO95" i="1" s="1"/>
  <c r="CN96" i="1"/>
  <c r="CO96" i="1" s="1"/>
  <c r="CN97" i="1"/>
  <c r="CO97" i="1" s="1"/>
  <c r="CN98" i="1"/>
  <c r="CO98" i="1" s="1"/>
  <c r="CN99" i="1"/>
  <c r="CO99" i="1" s="1"/>
  <c r="CN100" i="1"/>
  <c r="CO100" i="1" s="1"/>
  <c r="CN101" i="1"/>
  <c r="CO101" i="1" s="1"/>
  <c r="CN102" i="1"/>
  <c r="CO102" i="1" s="1"/>
  <c r="CN103" i="1"/>
  <c r="CO103" i="1" s="1"/>
  <c r="CN104" i="1"/>
  <c r="CO104" i="1" s="1"/>
  <c r="CN105" i="1"/>
  <c r="CO105" i="1" s="1"/>
  <c r="CN106" i="1"/>
  <c r="CO106" i="1" s="1"/>
  <c r="CN107" i="1"/>
  <c r="CO107" i="1" s="1"/>
  <c r="CN108" i="1"/>
  <c r="CO108" i="1" s="1"/>
  <c r="CN109" i="1"/>
  <c r="CO109" i="1" s="1"/>
  <c r="CN110" i="1"/>
  <c r="CO110" i="1" s="1"/>
  <c r="CN111" i="1"/>
  <c r="CO111" i="1" s="1"/>
  <c r="CN112" i="1"/>
  <c r="CO112" i="1" s="1"/>
  <c r="CN69" i="1"/>
  <c r="CO69" i="1" s="1"/>
  <c r="CN113" i="1"/>
  <c r="CO113" i="1" s="1"/>
  <c r="CN114" i="1"/>
  <c r="CO114" i="1" s="1"/>
  <c r="CN136" i="1"/>
  <c r="CO136" i="1" s="1"/>
  <c r="CN137" i="1"/>
  <c r="CO137" i="1" s="1"/>
  <c r="CN115" i="1"/>
  <c r="CO115" i="1" s="1"/>
  <c r="CN116" i="1"/>
  <c r="CO116" i="1" s="1"/>
  <c r="CN117" i="1"/>
  <c r="CO117" i="1" s="1"/>
  <c r="CN118" i="1"/>
  <c r="CO118" i="1" s="1"/>
  <c r="CN119" i="1"/>
  <c r="CO119" i="1" s="1"/>
  <c r="CN120" i="1"/>
  <c r="CO120" i="1" s="1"/>
  <c r="CN121" i="1"/>
  <c r="CO121" i="1" s="1"/>
  <c r="CN122" i="1"/>
  <c r="CO122" i="1" s="1"/>
  <c r="CN123" i="1"/>
  <c r="CO123" i="1" s="1"/>
  <c r="CN124" i="1"/>
  <c r="CO124" i="1" s="1"/>
  <c r="CN125" i="1"/>
  <c r="CO125" i="1" s="1"/>
  <c r="CN126" i="1"/>
  <c r="CO126" i="1" s="1"/>
  <c r="CN127" i="1"/>
  <c r="CO127" i="1" s="1"/>
  <c r="CN128" i="1"/>
  <c r="CO128" i="1" s="1"/>
  <c r="CN129" i="1"/>
  <c r="CO129" i="1" s="1"/>
  <c r="CN130" i="1"/>
  <c r="CO130" i="1" s="1"/>
  <c r="CN131" i="1"/>
  <c r="CO131" i="1" s="1"/>
  <c r="CN132" i="1"/>
  <c r="CO132" i="1" s="1"/>
  <c r="CN138" i="1"/>
  <c r="CO138" i="1" s="1"/>
  <c r="CN139" i="1"/>
  <c r="CO139" i="1" s="1"/>
  <c r="CN140" i="1"/>
  <c r="CO140" i="1" s="1"/>
  <c r="CN141" i="1"/>
  <c r="CO141" i="1" s="1"/>
  <c r="CN142" i="1"/>
  <c r="CO142" i="1" s="1"/>
  <c r="CN143" i="1"/>
  <c r="CO143" i="1" s="1"/>
  <c r="CN144" i="1"/>
  <c r="CO144" i="1" s="1"/>
  <c r="CN145" i="1"/>
  <c r="CO145" i="1" s="1"/>
  <c r="CN146" i="1"/>
  <c r="CO146" i="1" s="1"/>
  <c r="CN147" i="1"/>
  <c r="CO147" i="1" s="1"/>
  <c r="CN148" i="1"/>
  <c r="CO148" i="1" s="1"/>
  <c r="CN149" i="1"/>
  <c r="CO149" i="1" s="1"/>
  <c r="CN150" i="1"/>
  <c r="CO150" i="1" s="1"/>
  <c r="CN151" i="1"/>
  <c r="CO151" i="1" s="1"/>
  <c r="CN152" i="1"/>
  <c r="CO152" i="1" s="1"/>
  <c r="CN153" i="1"/>
  <c r="CO153" i="1" s="1"/>
  <c r="CN154" i="1"/>
  <c r="CO154" i="1" s="1"/>
  <c r="CN155" i="1"/>
  <c r="CO155" i="1" s="1"/>
  <c r="CN156" i="1"/>
  <c r="CO156" i="1" s="1"/>
  <c r="CN157" i="1"/>
  <c r="CO157" i="1" s="1"/>
  <c r="CN158" i="1"/>
  <c r="CO158" i="1" s="1"/>
  <c r="CN159" i="1"/>
  <c r="CO159" i="1" s="1"/>
  <c r="CN160" i="1"/>
  <c r="CO160" i="1" s="1"/>
  <c r="CN161" i="1"/>
  <c r="CO161" i="1" s="1"/>
  <c r="CN162" i="1"/>
  <c r="CO162" i="1" s="1"/>
  <c r="CN163" i="1"/>
  <c r="CO163" i="1" s="1"/>
  <c r="CN164" i="1"/>
  <c r="CO164" i="1" s="1"/>
  <c r="CN165" i="1"/>
  <c r="CO165" i="1" s="1"/>
  <c r="CN166" i="1"/>
  <c r="CO166" i="1" s="1"/>
  <c r="CN167" i="1"/>
  <c r="CO167" i="1" s="1"/>
  <c r="CN168" i="1"/>
  <c r="CO168" i="1" s="1"/>
  <c r="CN169" i="1"/>
  <c r="CO169" i="1" s="1"/>
  <c r="CN170" i="1"/>
  <c r="CO170" i="1" s="1"/>
  <c r="CN171" i="1"/>
  <c r="CO171" i="1" s="1"/>
  <c r="CN172" i="1"/>
  <c r="CO172" i="1" s="1"/>
  <c r="CN173" i="1"/>
  <c r="CO173" i="1" s="1"/>
  <c r="CN133" i="1"/>
  <c r="CO133" i="1" s="1"/>
  <c r="CN174" i="1"/>
  <c r="CO174" i="1" s="1"/>
  <c r="CN175" i="1"/>
  <c r="CO175" i="1" s="1"/>
  <c r="CN176" i="1"/>
  <c r="CO176" i="1" s="1"/>
  <c r="CN177" i="1"/>
  <c r="CO177" i="1" s="1"/>
  <c r="CN178" i="1"/>
  <c r="CO178" i="1" s="1"/>
  <c r="CN179" i="1"/>
  <c r="CO179" i="1" s="1"/>
  <c r="CN180" i="1"/>
  <c r="CO180" i="1" s="1"/>
  <c r="CN181" i="1"/>
  <c r="CO181" i="1" s="1"/>
  <c r="CN182" i="1"/>
  <c r="CO182" i="1" s="1"/>
  <c r="CN183" i="1"/>
  <c r="CO183" i="1" s="1"/>
  <c r="CN184" i="1"/>
  <c r="CO184" i="1" s="1"/>
  <c r="CN185" i="1"/>
  <c r="CO185" i="1" s="1"/>
  <c r="CN186" i="1"/>
  <c r="CO186" i="1" s="1"/>
  <c r="CN187" i="1"/>
  <c r="CO187" i="1" s="1"/>
  <c r="CN188" i="1"/>
  <c r="CO188" i="1" s="1"/>
  <c r="CN189" i="1"/>
  <c r="CO189" i="1" s="1"/>
  <c r="CN190" i="1"/>
  <c r="CO190" i="1" s="1"/>
  <c r="CN191" i="1"/>
  <c r="CO191" i="1" s="1"/>
  <c r="CN192" i="1"/>
  <c r="CO192" i="1" s="1"/>
  <c r="CN193" i="1"/>
  <c r="CO193" i="1" s="1"/>
  <c r="CN194" i="1"/>
  <c r="CO194" i="1" s="1"/>
  <c r="CN195" i="1"/>
  <c r="CO195" i="1" s="1"/>
  <c r="CN70" i="1"/>
  <c r="CO70" i="1" s="1"/>
  <c r="CN134" i="1"/>
  <c r="CO134" i="1" s="1"/>
  <c r="CN8" i="1"/>
  <c r="CO8" i="1" s="1"/>
  <c r="BH66" i="7" l="1"/>
  <c r="BB66" i="7"/>
  <c r="AV66" i="7"/>
  <c r="AP66" i="7"/>
  <c r="AJ66" i="7"/>
  <c r="H64" i="7"/>
  <c r="H65" i="7" s="1"/>
  <c r="I64" i="7"/>
  <c r="I65" i="7" s="1"/>
  <c r="K64" i="7"/>
  <c r="K65" i="7" s="1"/>
  <c r="L64" i="7"/>
  <c r="L65" i="7" s="1"/>
  <c r="M64" i="7"/>
  <c r="M65" i="7" s="1"/>
  <c r="O64" i="7"/>
  <c r="O65" i="7" s="1"/>
  <c r="P64" i="7"/>
  <c r="P65" i="7" s="1"/>
  <c r="Q64" i="7"/>
  <c r="Q65" i="7" s="1"/>
  <c r="S64" i="7"/>
  <c r="S65" i="7" s="1"/>
  <c r="T64" i="7"/>
  <c r="T65" i="7" s="1"/>
  <c r="U64" i="7"/>
  <c r="U65" i="7" s="1"/>
  <c r="W64" i="7"/>
  <c r="W65" i="7" s="1"/>
  <c r="X64" i="7"/>
  <c r="X65" i="7" s="1"/>
  <c r="Y64" i="7"/>
  <c r="Y65" i="7" s="1"/>
  <c r="AA64" i="7"/>
  <c r="AA65" i="7" s="1"/>
  <c r="AB64" i="7"/>
  <c r="AB65" i="7" s="1"/>
  <c r="AC64" i="7"/>
  <c r="AC65" i="7" s="1"/>
  <c r="AF64" i="7"/>
  <c r="AF65" i="7" s="1"/>
  <c r="AG64" i="7"/>
  <c r="AG65" i="7" s="1"/>
  <c r="AH64" i="7"/>
  <c r="AH65" i="7" s="1"/>
  <c r="AJ64" i="7"/>
  <c r="AJ65" i="7" s="1"/>
  <c r="AL64" i="7"/>
  <c r="AL65" i="7" s="1"/>
  <c r="AM64" i="7"/>
  <c r="AM65" i="7" s="1"/>
  <c r="AN64" i="7"/>
  <c r="AN65" i="7" s="1"/>
  <c r="AP64" i="7"/>
  <c r="AP65" i="7" s="1"/>
  <c r="AR64" i="7"/>
  <c r="AR65" i="7" s="1"/>
  <c r="AS64" i="7"/>
  <c r="AS65" i="7" s="1"/>
  <c r="AT64" i="7"/>
  <c r="AT65" i="7" s="1"/>
  <c r="AV64" i="7"/>
  <c r="AV65" i="7" s="1"/>
  <c r="AX64" i="7"/>
  <c r="AX65" i="7" s="1"/>
  <c r="AY64" i="7"/>
  <c r="AY65" i="7" s="1"/>
  <c r="AZ64" i="7"/>
  <c r="AZ65" i="7" s="1"/>
  <c r="BB64" i="7"/>
  <c r="BB65" i="7" s="1"/>
  <c r="BD64" i="7"/>
  <c r="BD65" i="7" s="1"/>
  <c r="BE64" i="7"/>
  <c r="BE65" i="7" s="1"/>
  <c r="BF64" i="7"/>
  <c r="BF65" i="7" s="1"/>
  <c r="BH64" i="7"/>
  <c r="BH65" i="7" s="1"/>
  <c r="BK64" i="7"/>
  <c r="BK65" i="7" s="1"/>
  <c r="G64" i="7"/>
  <c r="G65" i="7" s="1"/>
  <c r="H70" i="6"/>
  <c r="H71" i="6" s="1"/>
  <c r="I70" i="6"/>
  <c r="I71" i="6" s="1"/>
  <c r="K70" i="6"/>
  <c r="K71" i="6" s="1"/>
  <c r="L70" i="6"/>
  <c r="L71" i="6" s="1"/>
  <c r="M70" i="6"/>
  <c r="M71" i="6" s="1"/>
  <c r="O70" i="6"/>
  <c r="O71" i="6" s="1"/>
  <c r="P70" i="6"/>
  <c r="P71" i="6" s="1"/>
  <c r="Q70" i="6"/>
  <c r="Q71" i="6" s="1"/>
  <c r="S70" i="6"/>
  <c r="S71" i="6" s="1"/>
  <c r="T70" i="6"/>
  <c r="T71" i="6" s="1"/>
  <c r="U70" i="6"/>
  <c r="U71" i="6" s="1"/>
  <c r="W70" i="6"/>
  <c r="W71" i="6" s="1"/>
  <c r="X70" i="6"/>
  <c r="X71" i="6" s="1"/>
  <c r="Y70" i="6"/>
  <c r="Y71" i="6" s="1"/>
  <c r="AA70" i="6"/>
  <c r="AA71" i="6" s="1"/>
  <c r="AB70" i="6"/>
  <c r="AB71" i="6" s="1"/>
  <c r="AC70" i="6"/>
  <c r="AC71" i="6" s="1"/>
  <c r="AF70" i="6"/>
  <c r="AF71" i="6" s="1"/>
  <c r="AG70" i="6"/>
  <c r="AG71" i="6" s="1"/>
  <c r="AH70" i="6"/>
  <c r="AH71" i="6" s="1"/>
  <c r="AJ70" i="6"/>
  <c r="AJ71" i="6" s="1"/>
  <c r="AL70" i="6"/>
  <c r="AL71" i="6" s="1"/>
  <c r="AM70" i="6"/>
  <c r="AM71" i="6" s="1"/>
  <c r="AN70" i="6"/>
  <c r="AN71" i="6" s="1"/>
  <c r="AP70" i="6"/>
  <c r="AP71" i="6" s="1"/>
  <c r="AR70" i="6"/>
  <c r="AR71" i="6" s="1"/>
  <c r="AS70" i="6"/>
  <c r="AS71" i="6" s="1"/>
  <c r="AT70" i="6"/>
  <c r="AT71" i="6" s="1"/>
  <c r="AV70" i="6"/>
  <c r="AV71" i="6" s="1"/>
  <c r="AX70" i="6"/>
  <c r="AX71" i="6" s="1"/>
  <c r="AY70" i="6"/>
  <c r="AY71" i="6" s="1"/>
  <c r="AZ70" i="6"/>
  <c r="AZ71" i="6" s="1"/>
  <c r="BB70" i="6"/>
  <c r="BB71" i="6" s="1"/>
  <c r="BD70" i="6"/>
  <c r="BD71" i="6" s="1"/>
  <c r="BE70" i="6"/>
  <c r="BE71" i="6" s="1"/>
  <c r="BF70" i="6"/>
  <c r="BF71" i="6" s="1"/>
  <c r="BH70" i="6"/>
  <c r="BH71" i="6" s="1"/>
  <c r="BK70" i="6"/>
  <c r="BK71" i="6" s="1"/>
  <c r="G70" i="6"/>
  <c r="G71" i="6" s="1"/>
  <c r="BH72" i="6"/>
  <c r="BB72" i="6"/>
  <c r="AV72" i="6"/>
  <c r="AP72" i="6"/>
  <c r="AJ72" i="6"/>
  <c r="BH71" i="2"/>
  <c r="BB71" i="2"/>
  <c r="AV71" i="2"/>
  <c r="AP71" i="2"/>
  <c r="AJ71" i="2"/>
  <c r="H69" i="2"/>
  <c r="H70" i="2" s="1"/>
  <c r="I69" i="2"/>
  <c r="I70" i="2" s="1"/>
  <c r="K69" i="2"/>
  <c r="K70" i="2" s="1"/>
  <c r="L69" i="2"/>
  <c r="L70" i="2" s="1"/>
  <c r="M69" i="2"/>
  <c r="M70" i="2" s="1"/>
  <c r="O69" i="2"/>
  <c r="O70" i="2" s="1"/>
  <c r="P69" i="2"/>
  <c r="P70" i="2" s="1"/>
  <c r="Q69" i="2"/>
  <c r="Q70" i="2" s="1"/>
  <c r="S69" i="2"/>
  <c r="S70" i="2" s="1"/>
  <c r="T69" i="2"/>
  <c r="T70" i="2" s="1"/>
  <c r="U69" i="2"/>
  <c r="U70" i="2" s="1"/>
  <c r="W69" i="2"/>
  <c r="W70" i="2" s="1"/>
  <c r="X69" i="2"/>
  <c r="X70" i="2" s="1"/>
  <c r="Y69" i="2"/>
  <c r="Y70" i="2" s="1"/>
  <c r="AA69" i="2"/>
  <c r="AA70" i="2" s="1"/>
  <c r="AB69" i="2"/>
  <c r="AB70" i="2" s="1"/>
  <c r="AC69" i="2"/>
  <c r="AC70" i="2" s="1"/>
  <c r="AF69" i="2"/>
  <c r="AF70" i="2" s="1"/>
  <c r="AG69" i="2"/>
  <c r="AG70" i="2" s="1"/>
  <c r="AH69" i="2"/>
  <c r="AH70" i="2" s="1"/>
  <c r="AJ69" i="2"/>
  <c r="AJ70" i="2" s="1"/>
  <c r="AL69" i="2"/>
  <c r="AL70" i="2" s="1"/>
  <c r="AM69" i="2"/>
  <c r="AM70" i="2" s="1"/>
  <c r="AN69" i="2"/>
  <c r="AN70" i="2" s="1"/>
  <c r="AP69" i="2"/>
  <c r="AP70" i="2" s="1"/>
  <c r="AR69" i="2"/>
  <c r="AR70" i="2" s="1"/>
  <c r="AS69" i="2"/>
  <c r="AS70" i="2" s="1"/>
  <c r="AT69" i="2"/>
  <c r="AT70" i="2" s="1"/>
  <c r="AV69" i="2"/>
  <c r="AV70" i="2" s="1"/>
  <c r="AX69" i="2"/>
  <c r="AX70" i="2" s="1"/>
  <c r="AY69" i="2"/>
  <c r="AY70" i="2" s="1"/>
  <c r="AZ69" i="2"/>
  <c r="AZ70" i="2" s="1"/>
  <c r="BB69" i="2"/>
  <c r="BB70" i="2" s="1"/>
  <c r="BD69" i="2"/>
  <c r="BD70" i="2" s="1"/>
  <c r="BE69" i="2"/>
  <c r="BE70" i="2" s="1"/>
  <c r="BF69" i="2"/>
  <c r="BF70" i="2" s="1"/>
  <c r="BH69" i="2"/>
  <c r="BH70" i="2" s="1"/>
  <c r="BK69" i="2"/>
  <c r="BK70" i="2" s="1"/>
  <c r="G69" i="2"/>
  <c r="G70" i="2" s="1"/>
  <c r="AV72" i="3"/>
  <c r="H70" i="3"/>
  <c r="H71" i="3" s="1"/>
  <c r="I70" i="3"/>
  <c r="I71" i="3" s="1"/>
  <c r="K70" i="3"/>
  <c r="K71" i="3" s="1"/>
  <c r="L70" i="3"/>
  <c r="L71" i="3" s="1"/>
  <c r="M70" i="3"/>
  <c r="M71" i="3" s="1"/>
  <c r="O70" i="3"/>
  <c r="O71" i="3" s="1"/>
  <c r="P70" i="3"/>
  <c r="P71" i="3" s="1"/>
  <c r="Q70" i="3"/>
  <c r="Q71" i="3" s="1"/>
  <c r="S70" i="3"/>
  <c r="S71" i="3" s="1"/>
  <c r="T70" i="3"/>
  <c r="T71" i="3" s="1"/>
  <c r="U70" i="3"/>
  <c r="U71" i="3" s="1"/>
  <c r="W70" i="3"/>
  <c r="W71" i="3" s="1"/>
  <c r="X70" i="3"/>
  <c r="X71" i="3" s="1"/>
  <c r="Y70" i="3"/>
  <c r="Y71" i="3" s="1"/>
  <c r="AA70" i="3"/>
  <c r="AA71" i="3" s="1"/>
  <c r="AB70" i="3"/>
  <c r="AB71" i="3" s="1"/>
  <c r="AC70" i="3"/>
  <c r="AC71" i="3" s="1"/>
  <c r="AF70" i="3"/>
  <c r="AF71" i="3" s="1"/>
  <c r="AG70" i="3"/>
  <c r="AG71" i="3" s="1"/>
  <c r="AH70" i="3"/>
  <c r="AH71" i="3" s="1"/>
  <c r="AJ70" i="3"/>
  <c r="AJ71" i="3" s="1"/>
  <c r="AL70" i="3"/>
  <c r="AL71" i="3" s="1"/>
  <c r="AM70" i="3"/>
  <c r="AM71" i="3" s="1"/>
  <c r="AN70" i="3"/>
  <c r="AN71" i="3" s="1"/>
  <c r="AP70" i="3"/>
  <c r="AP71" i="3" s="1"/>
  <c r="AR70" i="3"/>
  <c r="AR71" i="3" s="1"/>
  <c r="AS70" i="3"/>
  <c r="AS71" i="3" s="1"/>
  <c r="AT70" i="3"/>
  <c r="AT71" i="3" s="1"/>
  <c r="AV70" i="3"/>
  <c r="AV71" i="3" s="1"/>
  <c r="AX70" i="3"/>
  <c r="AX71" i="3" s="1"/>
  <c r="AY70" i="3"/>
  <c r="AY71" i="3" s="1"/>
  <c r="AZ70" i="3"/>
  <c r="AZ71" i="3" s="1"/>
  <c r="BB70" i="3"/>
  <c r="BB71" i="3" s="1"/>
  <c r="BD70" i="3"/>
  <c r="BD71" i="3" s="1"/>
  <c r="BE70" i="3"/>
  <c r="BE71" i="3" s="1"/>
  <c r="BF70" i="3"/>
  <c r="BF71" i="3" s="1"/>
  <c r="BH70" i="3"/>
  <c r="BH71" i="3" s="1"/>
  <c r="BK70" i="3"/>
  <c r="BK71" i="3" s="1"/>
  <c r="G70" i="3"/>
  <c r="G71" i="3" s="1"/>
  <c r="BH70" i="5"/>
  <c r="BB70" i="5"/>
  <c r="AV70" i="5"/>
  <c r="AP70" i="5"/>
  <c r="AJ70" i="5"/>
  <c r="H68" i="5"/>
  <c r="H69" i="5" s="1"/>
  <c r="I68" i="5"/>
  <c r="I69" i="5" s="1"/>
  <c r="K68" i="5"/>
  <c r="K69" i="5" s="1"/>
  <c r="L68" i="5"/>
  <c r="L69" i="5" s="1"/>
  <c r="M68" i="5"/>
  <c r="M69" i="5" s="1"/>
  <c r="O68" i="5"/>
  <c r="O69" i="5" s="1"/>
  <c r="P68" i="5"/>
  <c r="P69" i="5" s="1"/>
  <c r="Q68" i="5"/>
  <c r="Q69" i="5" s="1"/>
  <c r="S68" i="5"/>
  <c r="S69" i="5" s="1"/>
  <c r="T68" i="5"/>
  <c r="T69" i="5" s="1"/>
  <c r="U68" i="5"/>
  <c r="U69" i="5" s="1"/>
  <c r="W68" i="5"/>
  <c r="W69" i="5" s="1"/>
  <c r="X68" i="5"/>
  <c r="X69" i="5" s="1"/>
  <c r="Y68" i="5"/>
  <c r="Y69" i="5" s="1"/>
  <c r="AA68" i="5"/>
  <c r="AA69" i="5" s="1"/>
  <c r="AB68" i="5"/>
  <c r="AB69" i="5" s="1"/>
  <c r="AC68" i="5"/>
  <c r="AC69" i="5" s="1"/>
  <c r="AF68" i="5"/>
  <c r="AF69" i="5" s="1"/>
  <c r="AG68" i="5"/>
  <c r="AG69" i="5" s="1"/>
  <c r="AH68" i="5"/>
  <c r="AH69" i="5" s="1"/>
  <c r="AJ68" i="5"/>
  <c r="AJ69" i="5" s="1"/>
  <c r="AL68" i="5"/>
  <c r="AL69" i="5" s="1"/>
  <c r="AM68" i="5"/>
  <c r="AM69" i="5" s="1"/>
  <c r="AN68" i="5"/>
  <c r="AN69" i="5" s="1"/>
  <c r="AP68" i="5"/>
  <c r="AP69" i="5" s="1"/>
  <c r="AR68" i="5"/>
  <c r="AR69" i="5" s="1"/>
  <c r="AS68" i="5"/>
  <c r="AS69" i="5" s="1"/>
  <c r="AT68" i="5"/>
  <c r="AT69" i="5" s="1"/>
  <c r="AV68" i="5"/>
  <c r="AV69" i="5" s="1"/>
  <c r="AX68" i="5"/>
  <c r="AX69" i="5" s="1"/>
  <c r="AY68" i="5"/>
  <c r="AY69" i="5" s="1"/>
  <c r="AZ68" i="5"/>
  <c r="AZ69" i="5" s="1"/>
  <c r="BB68" i="5"/>
  <c r="BB69" i="5" s="1"/>
  <c r="BD68" i="5"/>
  <c r="BD69" i="5" s="1"/>
  <c r="BE68" i="5"/>
  <c r="BE69" i="5" s="1"/>
  <c r="BF68" i="5"/>
  <c r="BF69" i="5" s="1"/>
  <c r="BH68" i="5"/>
  <c r="BH69" i="5" s="1"/>
  <c r="BK68" i="5"/>
  <c r="BK69" i="5" s="1"/>
  <c r="G68" i="5"/>
  <c r="G69" i="5" s="1"/>
  <c r="BH198" i="1"/>
  <c r="BB198" i="1"/>
  <c r="AV198" i="1"/>
  <c r="AP198" i="1"/>
  <c r="AJ198" i="1"/>
  <c r="H196" i="1"/>
  <c r="H197" i="1" s="1"/>
  <c r="I196" i="1"/>
  <c r="I197" i="1" s="1"/>
  <c r="K196" i="1"/>
  <c r="K197" i="1" s="1"/>
  <c r="L196" i="1"/>
  <c r="L197" i="1" s="1"/>
  <c r="M196" i="1"/>
  <c r="M197" i="1" s="1"/>
  <c r="O196" i="1"/>
  <c r="O197" i="1" s="1"/>
  <c r="P196" i="1"/>
  <c r="P197" i="1" s="1"/>
  <c r="Q196" i="1"/>
  <c r="Q197" i="1" s="1"/>
  <c r="S196" i="1"/>
  <c r="S197" i="1" s="1"/>
  <c r="T196" i="1"/>
  <c r="T197" i="1" s="1"/>
  <c r="U196" i="1"/>
  <c r="U197" i="1" s="1"/>
  <c r="W196" i="1"/>
  <c r="W197" i="1" s="1"/>
  <c r="X196" i="1"/>
  <c r="X197" i="1" s="1"/>
  <c r="Y196" i="1"/>
  <c r="Y197" i="1" s="1"/>
  <c r="AA196" i="1"/>
  <c r="AA197" i="1" s="1"/>
  <c r="AB196" i="1"/>
  <c r="AB197" i="1" s="1"/>
  <c r="AC196" i="1"/>
  <c r="AC197" i="1" s="1"/>
  <c r="AF196" i="1"/>
  <c r="AF197" i="1" s="1"/>
  <c r="AG196" i="1"/>
  <c r="AG197" i="1" s="1"/>
  <c r="AH196" i="1"/>
  <c r="AH197" i="1" s="1"/>
  <c r="AJ196" i="1"/>
  <c r="AJ197" i="1" s="1"/>
  <c r="AL196" i="1"/>
  <c r="AL197" i="1" s="1"/>
  <c r="AM196" i="1"/>
  <c r="AM197" i="1" s="1"/>
  <c r="AN196" i="1"/>
  <c r="AN197" i="1" s="1"/>
  <c r="AP196" i="1"/>
  <c r="AP197" i="1" s="1"/>
  <c r="AR196" i="1"/>
  <c r="AR197" i="1" s="1"/>
  <c r="AS196" i="1"/>
  <c r="AS197" i="1" s="1"/>
  <c r="AT196" i="1"/>
  <c r="AT197" i="1" s="1"/>
  <c r="AV196" i="1"/>
  <c r="AV197" i="1" s="1"/>
  <c r="AX196" i="1"/>
  <c r="AX197" i="1" s="1"/>
  <c r="AY196" i="1"/>
  <c r="AY197" i="1" s="1"/>
  <c r="AZ196" i="1"/>
  <c r="AZ197" i="1" s="1"/>
  <c r="BB196" i="1"/>
  <c r="BB197" i="1" s="1"/>
  <c r="BD196" i="1"/>
  <c r="BD197" i="1" s="1"/>
  <c r="BE196" i="1"/>
  <c r="BE197" i="1" s="1"/>
  <c r="BF196" i="1"/>
  <c r="BF197" i="1" s="1"/>
  <c r="BH196" i="1"/>
  <c r="BH197" i="1" s="1"/>
  <c r="BK196" i="1"/>
  <c r="BK197" i="1" s="1"/>
  <c r="G196" i="1"/>
  <c r="G197" i="1" s="1"/>
  <c r="AJ72" i="3" l="1"/>
  <c r="BH72" i="3"/>
  <c r="AP72" i="3"/>
  <c r="BB72" i="3"/>
  <c r="BG63" i="7" l="1"/>
  <c r="BI63" i="7" s="1"/>
  <c r="BG62" i="7"/>
  <c r="BI62" i="7" s="1"/>
  <c r="BG46" i="7"/>
  <c r="BI46" i="7" s="1"/>
  <c r="BG61" i="7"/>
  <c r="BI61" i="7" s="1"/>
  <c r="BG60" i="7"/>
  <c r="BI60" i="7" s="1"/>
  <c r="BG59" i="7"/>
  <c r="BI59" i="7" s="1"/>
  <c r="BG58" i="7"/>
  <c r="BI58" i="7" s="1"/>
  <c r="BG57" i="7"/>
  <c r="BI57" i="7" s="1"/>
  <c r="BG45" i="7"/>
  <c r="BI45" i="7" s="1"/>
  <c r="BG56" i="7"/>
  <c r="BI56" i="7" s="1"/>
  <c r="BG55" i="7"/>
  <c r="BI55" i="7" s="1"/>
  <c r="BG44" i="7"/>
  <c r="BI44" i="7" s="1"/>
  <c r="BG54" i="7"/>
  <c r="BI54" i="7" s="1"/>
  <c r="BG53" i="7"/>
  <c r="BI53" i="7" s="1"/>
  <c r="BG52" i="7"/>
  <c r="BI52" i="7" s="1"/>
  <c r="BG51" i="7"/>
  <c r="BI51" i="7" s="1"/>
  <c r="BG50" i="7"/>
  <c r="BI50" i="7" s="1"/>
  <c r="BG49" i="7"/>
  <c r="BI49" i="7" s="1"/>
  <c r="BG48" i="7"/>
  <c r="BI48" i="7" s="1"/>
  <c r="BG47" i="7"/>
  <c r="BI47" i="7" s="1"/>
  <c r="BG41" i="7"/>
  <c r="BI41" i="7" s="1"/>
  <c r="BG40" i="7"/>
  <c r="BI40" i="7" s="1"/>
  <c r="BG39" i="7"/>
  <c r="BI39" i="7" s="1"/>
  <c r="BG38" i="7"/>
  <c r="BI38" i="7" s="1"/>
  <c r="BG37" i="7"/>
  <c r="BI37" i="7" s="1"/>
  <c r="BG36" i="7"/>
  <c r="BI36" i="7" s="1"/>
  <c r="BG35" i="7"/>
  <c r="BI35" i="7" s="1"/>
  <c r="BG34" i="7"/>
  <c r="BI34" i="7" s="1"/>
  <c r="BG33" i="7"/>
  <c r="BI33" i="7" s="1"/>
  <c r="BG32" i="7"/>
  <c r="BI32" i="7" s="1"/>
  <c r="BG31" i="7"/>
  <c r="BI31" i="7" s="1"/>
  <c r="BG30" i="7"/>
  <c r="BI30" i="7" s="1"/>
  <c r="BG29" i="7"/>
  <c r="BI29" i="7" s="1"/>
  <c r="BG28" i="7"/>
  <c r="BI28" i="7" s="1"/>
  <c r="BG27" i="7"/>
  <c r="BI27" i="7" s="1"/>
  <c r="BG26" i="7"/>
  <c r="BI26" i="7" s="1"/>
  <c r="BG25" i="7"/>
  <c r="BI25" i="7" s="1"/>
  <c r="BG24" i="7"/>
  <c r="BI24" i="7" s="1"/>
  <c r="BG23" i="7"/>
  <c r="BI23" i="7" s="1"/>
  <c r="BG22" i="7"/>
  <c r="BI22" i="7" s="1"/>
  <c r="BG21" i="7"/>
  <c r="BI21" i="7" s="1"/>
  <c r="BG20" i="7"/>
  <c r="BI20" i="7" s="1"/>
  <c r="BG19" i="7"/>
  <c r="BI19" i="7" s="1"/>
  <c r="BG18" i="7"/>
  <c r="BI18" i="7" s="1"/>
  <c r="BG17" i="7"/>
  <c r="BI17" i="7" s="1"/>
  <c r="BG16" i="7"/>
  <c r="BI16" i="7" s="1"/>
  <c r="BG15" i="7"/>
  <c r="BI15" i="7" s="1"/>
  <c r="BG14" i="7"/>
  <c r="BI14" i="7" s="1"/>
  <c r="BG13" i="7"/>
  <c r="BI13" i="7" s="1"/>
  <c r="BG12" i="7"/>
  <c r="BI12" i="7" s="1"/>
  <c r="BG11" i="7"/>
  <c r="BI11" i="7" s="1"/>
  <c r="BG43" i="7"/>
  <c r="BI43" i="7" s="1"/>
  <c r="BG10" i="7"/>
  <c r="BI10" i="7" s="1"/>
  <c r="BG76" i="7"/>
  <c r="BI76" i="7" s="1"/>
  <c r="BG9" i="7"/>
  <c r="BI9" i="7" s="1"/>
  <c r="BG8" i="7"/>
  <c r="BG42" i="7"/>
  <c r="BI42" i="7" s="1"/>
  <c r="BA63" i="7"/>
  <c r="BC63" i="7" s="1"/>
  <c r="BA62" i="7"/>
  <c r="BC62" i="7" s="1"/>
  <c r="BA46" i="7"/>
  <c r="BC46" i="7" s="1"/>
  <c r="BA61" i="7"/>
  <c r="BC61" i="7" s="1"/>
  <c r="BA60" i="7"/>
  <c r="BC60" i="7" s="1"/>
  <c r="BA59" i="7"/>
  <c r="BC59" i="7" s="1"/>
  <c r="BA58" i="7"/>
  <c r="BC58" i="7" s="1"/>
  <c r="BA57" i="7"/>
  <c r="BC57" i="7" s="1"/>
  <c r="BA45" i="7"/>
  <c r="BC45" i="7" s="1"/>
  <c r="BA56" i="7"/>
  <c r="BC56" i="7" s="1"/>
  <c r="BA55" i="7"/>
  <c r="BC55" i="7" s="1"/>
  <c r="BA44" i="7"/>
  <c r="BC44" i="7" s="1"/>
  <c r="BA54" i="7"/>
  <c r="BC54" i="7" s="1"/>
  <c r="BA53" i="7"/>
  <c r="BC53" i="7" s="1"/>
  <c r="BA52" i="7"/>
  <c r="BC52" i="7" s="1"/>
  <c r="BA51" i="7"/>
  <c r="BC51" i="7" s="1"/>
  <c r="BA50" i="7"/>
  <c r="BC50" i="7" s="1"/>
  <c r="BA49" i="7"/>
  <c r="BC49" i="7" s="1"/>
  <c r="BA48" i="7"/>
  <c r="BC48" i="7" s="1"/>
  <c r="BA47" i="7"/>
  <c r="BC47" i="7" s="1"/>
  <c r="BA41" i="7"/>
  <c r="BC41" i="7" s="1"/>
  <c r="BA40" i="7"/>
  <c r="BC40" i="7" s="1"/>
  <c r="BA39" i="7"/>
  <c r="BC39" i="7" s="1"/>
  <c r="BA38" i="7"/>
  <c r="BC38" i="7" s="1"/>
  <c r="BA37" i="7"/>
  <c r="BC37" i="7" s="1"/>
  <c r="BA36" i="7"/>
  <c r="BC36" i="7" s="1"/>
  <c r="BA35" i="7"/>
  <c r="BC35" i="7" s="1"/>
  <c r="BA34" i="7"/>
  <c r="BC34" i="7" s="1"/>
  <c r="BA33" i="7"/>
  <c r="BC33" i="7" s="1"/>
  <c r="BA32" i="7"/>
  <c r="BC32" i="7" s="1"/>
  <c r="BA31" i="7"/>
  <c r="BC31" i="7" s="1"/>
  <c r="BA30" i="7"/>
  <c r="BC30" i="7" s="1"/>
  <c r="BA29" i="7"/>
  <c r="BC29" i="7" s="1"/>
  <c r="BA28" i="7"/>
  <c r="BC28" i="7" s="1"/>
  <c r="BA27" i="7"/>
  <c r="BC27" i="7" s="1"/>
  <c r="BA26" i="7"/>
  <c r="BC26" i="7" s="1"/>
  <c r="BA25" i="7"/>
  <c r="BC25" i="7" s="1"/>
  <c r="BA24" i="7"/>
  <c r="BC24" i="7" s="1"/>
  <c r="BA23" i="7"/>
  <c r="BC23" i="7" s="1"/>
  <c r="BA22" i="7"/>
  <c r="BC22" i="7" s="1"/>
  <c r="BA21" i="7"/>
  <c r="BC21" i="7" s="1"/>
  <c r="BA20" i="7"/>
  <c r="BC20" i="7" s="1"/>
  <c r="BA19" i="7"/>
  <c r="BC19" i="7" s="1"/>
  <c r="BA18" i="7"/>
  <c r="BC18" i="7" s="1"/>
  <c r="BA17" i="7"/>
  <c r="BC17" i="7" s="1"/>
  <c r="BA16" i="7"/>
  <c r="BC16" i="7" s="1"/>
  <c r="BA15" i="7"/>
  <c r="BC15" i="7" s="1"/>
  <c r="BA14" i="7"/>
  <c r="BC14" i="7" s="1"/>
  <c r="BA13" i="7"/>
  <c r="BC13" i="7" s="1"/>
  <c r="BA12" i="7"/>
  <c r="BC12" i="7" s="1"/>
  <c r="BA11" i="7"/>
  <c r="BC11" i="7" s="1"/>
  <c r="BA43" i="7"/>
  <c r="BC43" i="7" s="1"/>
  <c r="BA10" i="7"/>
  <c r="BC10" i="7" s="1"/>
  <c r="BA76" i="7"/>
  <c r="BC76" i="7" s="1"/>
  <c r="BA9" i="7"/>
  <c r="BC9" i="7" s="1"/>
  <c r="BA8" i="7"/>
  <c r="BA42" i="7"/>
  <c r="BC42" i="7" s="1"/>
  <c r="AU63" i="7"/>
  <c r="AW63" i="7" s="1"/>
  <c r="AU62" i="7"/>
  <c r="AW62" i="7" s="1"/>
  <c r="AU46" i="7"/>
  <c r="AW46" i="7" s="1"/>
  <c r="AU61" i="7"/>
  <c r="AW61" i="7" s="1"/>
  <c r="AU60" i="7"/>
  <c r="AW60" i="7" s="1"/>
  <c r="AU59" i="7"/>
  <c r="AW59" i="7" s="1"/>
  <c r="AU58" i="7"/>
  <c r="AW58" i="7" s="1"/>
  <c r="AU57" i="7"/>
  <c r="AW57" i="7" s="1"/>
  <c r="AU45" i="7"/>
  <c r="AW45" i="7" s="1"/>
  <c r="AU56" i="7"/>
  <c r="AW56" i="7" s="1"/>
  <c r="AU55" i="7"/>
  <c r="AW55" i="7" s="1"/>
  <c r="AU44" i="7"/>
  <c r="AW44" i="7" s="1"/>
  <c r="AU54" i="7"/>
  <c r="AW54" i="7" s="1"/>
  <c r="AU53" i="7"/>
  <c r="AW53" i="7" s="1"/>
  <c r="AU52" i="7"/>
  <c r="AW52" i="7" s="1"/>
  <c r="AU51" i="7"/>
  <c r="AW51" i="7" s="1"/>
  <c r="AU50" i="7"/>
  <c r="AW50" i="7" s="1"/>
  <c r="AU49" i="7"/>
  <c r="AW49" i="7" s="1"/>
  <c r="AU48" i="7"/>
  <c r="AW48" i="7" s="1"/>
  <c r="AU47" i="7"/>
  <c r="AW47" i="7" s="1"/>
  <c r="AU41" i="7"/>
  <c r="AW41" i="7" s="1"/>
  <c r="AU40" i="7"/>
  <c r="AW40" i="7" s="1"/>
  <c r="AU39" i="7"/>
  <c r="AW39" i="7" s="1"/>
  <c r="AU38" i="7"/>
  <c r="AW38" i="7" s="1"/>
  <c r="AU37" i="7"/>
  <c r="AW37" i="7" s="1"/>
  <c r="AU36" i="7"/>
  <c r="AW36" i="7" s="1"/>
  <c r="AU35" i="7"/>
  <c r="AW35" i="7" s="1"/>
  <c r="AU34" i="7"/>
  <c r="AW34" i="7" s="1"/>
  <c r="AU33" i="7"/>
  <c r="AW33" i="7" s="1"/>
  <c r="AU32" i="7"/>
  <c r="AW32" i="7" s="1"/>
  <c r="AU31" i="7"/>
  <c r="AW31" i="7" s="1"/>
  <c r="AU30" i="7"/>
  <c r="AW30" i="7" s="1"/>
  <c r="AU29" i="7"/>
  <c r="AW29" i="7" s="1"/>
  <c r="AU28" i="7"/>
  <c r="AW28" i="7" s="1"/>
  <c r="AU27" i="7"/>
  <c r="AW27" i="7" s="1"/>
  <c r="AU26" i="7"/>
  <c r="AW26" i="7" s="1"/>
  <c r="AU25" i="7"/>
  <c r="AW25" i="7" s="1"/>
  <c r="AU24" i="7"/>
  <c r="AW24" i="7" s="1"/>
  <c r="AU23" i="7"/>
  <c r="AW23" i="7" s="1"/>
  <c r="AU22" i="7"/>
  <c r="AW22" i="7" s="1"/>
  <c r="AU21" i="7"/>
  <c r="AW21" i="7" s="1"/>
  <c r="AU20" i="7"/>
  <c r="AW20" i="7" s="1"/>
  <c r="AU19" i="7"/>
  <c r="AW19" i="7" s="1"/>
  <c r="AU18" i="7"/>
  <c r="AW18" i="7" s="1"/>
  <c r="AU17" i="7"/>
  <c r="AW17" i="7" s="1"/>
  <c r="AU16" i="7"/>
  <c r="AW16" i="7" s="1"/>
  <c r="AU15" i="7"/>
  <c r="AW15" i="7" s="1"/>
  <c r="AU14" i="7"/>
  <c r="AW14" i="7" s="1"/>
  <c r="AU13" i="7"/>
  <c r="AW13" i="7" s="1"/>
  <c r="AU12" i="7"/>
  <c r="AW12" i="7" s="1"/>
  <c r="AU11" i="7"/>
  <c r="AW11" i="7" s="1"/>
  <c r="AU43" i="7"/>
  <c r="AW43" i="7" s="1"/>
  <c r="AU10" i="7"/>
  <c r="AW10" i="7" s="1"/>
  <c r="AU76" i="7"/>
  <c r="AW76" i="7" s="1"/>
  <c r="AU9" i="7"/>
  <c r="AW9" i="7" s="1"/>
  <c r="AU8" i="7"/>
  <c r="AU42" i="7"/>
  <c r="AW42" i="7" s="1"/>
  <c r="AO63" i="7"/>
  <c r="AQ63" i="7" s="1"/>
  <c r="AO62" i="7"/>
  <c r="AQ62" i="7" s="1"/>
  <c r="AO46" i="7"/>
  <c r="AQ46" i="7" s="1"/>
  <c r="AO61" i="7"/>
  <c r="AQ61" i="7" s="1"/>
  <c r="AO60" i="7"/>
  <c r="AQ60" i="7" s="1"/>
  <c r="AO59" i="7"/>
  <c r="AQ59" i="7" s="1"/>
  <c r="AO58" i="7"/>
  <c r="AQ58" i="7" s="1"/>
  <c r="AO57" i="7"/>
  <c r="AQ57" i="7" s="1"/>
  <c r="AO45" i="7"/>
  <c r="AQ45" i="7" s="1"/>
  <c r="AO56" i="7"/>
  <c r="AQ56" i="7" s="1"/>
  <c r="AO55" i="7"/>
  <c r="AQ55" i="7" s="1"/>
  <c r="AO44" i="7"/>
  <c r="AQ44" i="7" s="1"/>
  <c r="AO54" i="7"/>
  <c r="AQ54" i="7" s="1"/>
  <c r="AO53" i="7"/>
  <c r="AQ53" i="7" s="1"/>
  <c r="AO52" i="7"/>
  <c r="AQ52" i="7" s="1"/>
  <c r="AO51" i="7"/>
  <c r="AQ51" i="7" s="1"/>
  <c r="AO50" i="7"/>
  <c r="AQ50" i="7" s="1"/>
  <c r="AO49" i="7"/>
  <c r="AQ49" i="7" s="1"/>
  <c r="AO48" i="7"/>
  <c r="AQ48" i="7" s="1"/>
  <c r="AO47" i="7"/>
  <c r="AQ47" i="7" s="1"/>
  <c r="AO41" i="7"/>
  <c r="AQ41" i="7" s="1"/>
  <c r="AO40" i="7"/>
  <c r="AQ40" i="7" s="1"/>
  <c r="AO39" i="7"/>
  <c r="AQ39" i="7" s="1"/>
  <c r="AO38" i="7"/>
  <c r="AQ38" i="7" s="1"/>
  <c r="AO37" i="7"/>
  <c r="AQ37" i="7" s="1"/>
  <c r="AO36" i="7"/>
  <c r="AQ36" i="7" s="1"/>
  <c r="AO35" i="7"/>
  <c r="AQ35" i="7" s="1"/>
  <c r="AO34" i="7"/>
  <c r="AQ34" i="7" s="1"/>
  <c r="AO33" i="7"/>
  <c r="AQ33" i="7" s="1"/>
  <c r="AO32" i="7"/>
  <c r="AQ32" i="7" s="1"/>
  <c r="AO31" i="7"/>
  <c r="AQ31" i="7" s="1"/>
  <c r="AO30" i="7"/>
  <c r="AQ30" i="7" s="1"/>
  <c r="AO29" i="7"/>
  <c r="AQ29" i="7" s="1"/>
  <c r="AO28" i="7"/>
  <c r="AQ28" i="7" s="1"/>
  <c r="AO27" i="7"/>
  <c r="AQ27" i="7" s="1"/>
  <c r="AO26" i="7"/>
  <c r="AQ26" i="7" s="1"/>
  <c r="AO25" i="7"/>
  <c r="AQ25" i="7" s="1"/>
  <c r="AO24" i="7"/>
  <c r="AQ24" i="7" s="1"/>
  <c r="AO23" i="7"/>
  <c r="AQ23" i="7" s="1"/>
  <c r="AO22" i="7"/>
  <c r="AQ22" i="7" s="1"/>
  <c r="AO21" i="7"/>
  <c r="AQ21" i="7" s="1"/>
  <c r="AO20" i="7"/>
  <c r="AQ20" i="7" s="1"/>
  <c r="AO19" i="7"/>
  <c r="AQ19" i="7" s="1"/>
  <c r="AO18" i="7"/>
  <c r="AQ18" i="7" s="1"/>
  <c r="AO17" i="7"/>
  <c r="AQ17" i="7" s="1"/>
  <c r="AO16" i="7"/>
  <c r="AQ16" i="7" s="1"/>
  <c r="AO15" i="7"/>
  <c r="AQ15" i="7" s="1"/>
  <c r="AO14" i="7"/>
  <c r="AQ14" i="7" s="1"/>
  <c r="AO13" i="7"/>
  <c r="AQ13" i="7" s="1"/>
  <c r="AO12" i="7"/>
  <c r="AQ12" i="7" s="1"/>
  <c r="AO11" i="7"/>
  <c r="AQ11" i="7" s="1"/>
  <c r="AO43" i="7"/>
  <c r="AQ43" i="7" s="1"/>
  <c r="AO10" i="7"/>
  <c r="AQ10" i="7" s="1"/>
  <c r="AO76" i="7"/>
  <c r="AQ76" i="7" s="1"/>
  <c r="AO9" i="7"/>
  <c r="AQ9" i="7" s="1"/>
  <c r="AO8" i="7"/>
  <c r="AQ8" i="7" s="1"/>
  <c r="AO42" i="7"/>
  <c r="AQ42" i="7" s="1"/>
  <c r="AI8" i="7"/>
  <c r="AI9" i="7"/>
  <c r="AK9" i="7" s="1"/>
  <c r="AI76" i="7"/>
  <c r="AK76" i="7" s="1"/>
  <c r="AI10" i="7"/>
  <c r="AK10" i="7" s="1"/>
  <c r="AI43" i="7"/>
  <c r="AK43" i="7" s="1"/>
  <c r="AI11" i="7"/>
  <c r="AK11" i="7" s="1"/>
  <c r="AI12" i="7"/>
  <c r="AK12" i="7" s="1"/>
  <c r="AI13" i="7"/>
  <c r="AK13" i="7" s="1"/>
  <c r="AI14" i="7"/>
  <c r="AK14" i="7" s="1"/>
  <c r="AI15" i="7"/>
  <c r="AK15" i="7" s="1"/>
  <c r="AI16" i="7"/>
  <c r="AK16" i="7" s="1"/>
  <c r="AI17" i="7"/>
  <c r="AK17" i="7" s="1"/>
  <c r="AI18" i="7"/>
  <c r="AK18" i="7" s="1"/>
  <c r="AI19" i="7"/>
  <c r="AK19" i="7" s="1"/>
  <c r="AI20" i="7"/>
  <c r="AK20" i="7" s="1"/>
  <c r="AI21" i="7"/>
  <c r="AK21" i="7" s="1"/>
  <c r="AI22" i="7"/>
  <c r="AK22" i="7" s="1"/>
  <c r="AI23" i="7"/>
  <c r="AK23" i="7" s="1"/>
  <c r="AI24" i="7"/>
  <c r="AK24" i="7" s="1"/>
  <c r="AI25" i="7"/>
  <c r="AK25" i="7" s="1"/>
  <c r="AI26" i="7"/>
  <c r="AK26" i="7" s="1"/>
  <c r="AI27" i="7"/>
  <c r="AK27" i="7" s="1"/>
  <c r="AI28" i="7"/>
  <c r="AK28" i="7" s="1"/>
  <c r="AI29" i="7"/>
  <c r="AK29" i="7" s="1"/>
  <c r="AI30" i="7"/>
  <c r="AK30" i="7" s="1"/>
  <c r="AI31" i="7"/>
  <c r="AK31" i="7" s="1"/>
  <c r="AI32" i="7"/>
  <c r="AK32" i="7" s="1"/>
  <c r="AI33" i="7"/>
  <c r="AK33" i="7" s="1"/>
  <c r="AI34" i="7"/>
  <c r="AK34" i="7" s="1"/>
  <c r="AI35" i="7"/>
  <c r="AK35" i="7" s="1"/>
  <c r="AI36" i="7"/>
  <c r="AK36" i="7" s="1"/>
  <c r="AI37" i="7"/>
  <c r="AK37" i="7" s="1"/>
  <c r="AI38" i="7"/>
  <c r="AK38" i="7" s="1"/>
  <c r="AI39" i="7"/>
  <c r="AK39" i="7" s="1"/>
  <c r="AI40" i="7"/>
  <c r="AK40" i="7" s="1"/>
  <c r="AI41" i="7"/>
  <c r="AK41" i="7" s="1"/>
  <c r="AI47" i="7"/>
  <c r="AK47" i="7" s="1"/>
  <c r="AI48" i="7"/>
  <c r="AK48" i="7" s="1"/>
  <c r="AI49" i="7"/>
  <c r="AK49" i="7" s="1"/>
  <c r="AI50" i="7"/>
  <c r="AK50" i="7" s="1"/>
  <c r="AI51" i="7"/>
  <c r="AK51" i="7" s="1"/>
  <c r="AI52" i="7"/>
  <c r="AK52" i="7" s="1"/>
  <c r="AI53" i="7"/>
  <c r="AK53" i="7" s="1"/>
  <c r="AI54" i="7"/>
  <c r="AK54" i="7" s="1"/>
  <c r="AI44" i="7"/>
  <c r="AK44" i="7" s="1"/>
  <c r="AI55" i="7"/>
  <c r="AK55" i="7" s="1"/>
  <c r="AI56" i="7"/>
  <c r="AK56" i="7" s="1"/>
  <c r="AI45" i="7"/>
  <c r="AK45" i="7" s="1"/>
  <c r="AI57" i="7"/>
  <c r="AK57" i="7" s="1"/>
  <c r="AI58" i="7"/>
  <c r="AK58" i="7" s="1"/>
  <c r="AI59" i="7"/>
  <c r="AK59" i="7" s="1"/>
  <c r="AI60" i="7"/>
  <c r="AK60" i="7" s="1"/>
  <c r="AI61" i="7"/>
  <c r="AK61" i="7" s="1"/>
  <c r="AI46" i="7"/>
  <c r="AK46" i="7" s="1"/>
  <c r="AI62" i="7"/>
  <c r="AK62" i="7" s="1"/>
  <c r="AI63" i="7"/>
  <c r="AK63" i="7" s="1"/>
  <c r="AI42" i="7"/>
  <c r="AK42" i="7" s="1"/>
  <c r="AD63" i="7"/>
  <c r="AD62" i="7"/>
  <c r="AD46" i="7"/>
  <c r="AD61" i="7"/>
  <c r="AD60" i="7"/>
  <c r="AD59" i="7"/>
  <c r="AD58" i="7"/>
  <c r="AD57" i="7"/>
  <c r="AD45" i="7"/>
  <c r="AD56" i="7"/>
  <c r="AD55" i="7"/>
  <c r="AD44" i="7"/>
  <c r="AD54" i="7"/>
  <c r="AD53" i="7"/>
  <c r="AD52" i="7"/>
  <c r="AD51" i="7"/>
  <c r="AD50" i="7"/>
  <c r="AD49" i="7"/>
  <c r="AD48" i="7"/>
  <c r="AD47" i="7"/>
  <c r="AD41" i="7"/>
  <c r="AD40" i="7"/>
  <c r="AD39" i="7"/>
  <c r="AD38" i="7"/>
  <c r="AD37" i="7"/>
  <c r="AD36" i="7"/>
  <c r="AD35" i="7"/>
  <c r="AD34" i="7"/>
  <c r="AD33" i="7"/>
  <c r="AD32" i="7"/>
  <c r="AD31" i="7"/>
  <c r="AD30" i="7"/>
  <c r="AD29" i="7"/>
  <c r="AD28" i="7"/>
  <c r="AD27" i="7"/>
  <c r="A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43" i="7"/>
  <c r="AD10" i="7"/>
  <c r="AD76" i="7"/>
  <c r="AD9" i="7"/>
  <c r="AD8" i="7"/>
  <c r="AD42" i="7"/>
  <c r="Z63" i="7"/>
  <c r="Z62" i="7"/>
  <c r="Z46" i="7"/>
  <c r="Z61" i="7"/>
  <c r="Z60" i="7"/>
  <c r="Z59" i="7"/>
  <c r="Z58" i="7"/>
  <c r="Z57" i="7"/>
  <c r="Z45" i="7"/>
  <c r="Z56" i="7"/>
  <c r="Z55" i="7"/>
  <c r="Z44" i="7"/>
  <c r="Z54" i="7"/>
  <c r="Z53" i="7"/>
  <c r="Z52" i="7"/>
  <c r="Z51" i="7"/>
  <c r="Z50" i="7"/>
  <c r="Z49" i="7"/>
  <c r="Z48" i="7"/>
  <c r="Z47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43" i="7"/>
  <c r="Z10" i="7"/>
  <c r="Z76" i="7"/>
  <c r="Z9" i="7"/>
  <c r="Z8" i="7"/>
  <c r="Z42" i="7"/>
  <c r="V63" i="7"/>
  <c r="V62" i="7"/>
  <c r="V46" i="7"/>
  <c r="V61" i="7"/>
  <c r="V60" i="7"/>
  <c r="V59" i="7"/>
  <c r="V58" i="7"/>
  <c r="V57" i="7"/>
  <c r="V45" i="7"/>
  <c r="V56" i="7"/>
  <c r="V55" i="7"/>
  <c r="V44" i="7"/>
  <c r="V54" i="7"/>
  <c r="V53" i="7"/>
  <c r="V52" i="7"/>
  <c r="V51" i="7"/>
  <c r="V50" i="7"/>
  <c r="V49" i="7"/>
  <c r="V48" i="7"/>
  <c r="V47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43" i="7"/>
  <c r="V10" i="7"/>
  <c r="V76" i="7"/>
  <c r="V9" i="7"/>
  <c r="V8" i="7"/>
  <c r="V42" i="7"/>
  <c r="R63" i="7"/>
  <c r="R62" i="7"/>
  <c r="R46" i="7"/>
  <c r="R61" i="7"/>
  <c r="R60" i="7"/>
  <c r="R59" i="7"/>
  <c r="R58" i="7"/>
  <c r="R57" i="7"/>
  <c r="R45" i="7"/>
  <c r="R56" i="7"/>
  <c r="R55" i="7"/>
  <c r="R44" i="7"/>
  <c r="R54" i="7"/>
  <c r="R53" i="7"/>
  <c r="R52" i="7"/>
  <c r="R51" i="7"/>
  <c r="R50" i="7"/>
  <c r="R49" i="7"/>
  <c r="R48" i="7"/>
  <c r="R47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43" i="7"/>
  <c r="R10" i="7"/>
  <c r="R76" i="7"/>
  <c r="R9" i="7"/>
  <c r="R8" i="7"/>
  <c r="R42" i="7"/>
  <c r="N63" i="7"/>
  <c r="N62" i="7"/>
  <c r="N46" i="7"/>
  <c r="N61" i="7"/>
  <c r="N60" i="7"/>
  <c r="N59" i="7"/>
  <c r="N58" i="7"/>
  <c r="N57" i="7"/>
  <c r="N45" i="7"/>
  <c r="N56" i="7"/>
  <c r="N55" i="7"/>
  <c r="N44" i="7"/>
  <c r="N54" i="7"/>
  <c r="N53" i="7"/>
  <c r="N52" i="7"/>
  <c r="N51" i="7"/>
  <c r="N50" i="7"/>
  <c r="N49" i="7"/>
  <c r="N48" i="7"/>
  <c r="N47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43" i="7"/>
  <c r="N10" i="7"/>
  <c r="N76" i="7"/>
  <c r="N9" i="7"/>
  <c r="N8" i="7"/>
  <c r="N42" i="7"/>
  <c r="J8" i="7"/>
  <c r="J9" i="7"/>
  <c r="J76" i="7"/>
  <c r="J10" i="7"/>
  <c r="J43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7" i="7"/>
  <c r="J48" i="7"/>
  <c r="J49" i="7"/>
  <c r="J50" i="7"/>
  <c r="J51" i="7"/>
  <c r="J52" i="7"/>
  <c r="J53" i="7"/>
  <c r="J54" i="7"/>
  <c r="J44" i="7"/>
  <c r="J55" i="7"/>
  <c r="J56" i="7"/>
  <c r="J45" i="7"/>
  <c r="J57" i="7"/>
  <c r="J58" i="7"/>
  <c r="J59" i="7"/>
  <c r="J60" i="7"/>
  <c r="J61" i="7"/>
  <c r="J46" i="7"/>
  <c r="J62" i="7"/>
  <c r="J63" i="7"/>
  <c r="J42" i="7"/>
  <c r="BG69" i="6"/>
  <c r="BI69" i="6" s="1"/>
  <c r="BG68" i="6"/>
  <c r="BI68" i="6" s="1"/>
  <c r="BG67" i="6"/>
  <c r="BI67" i="6" s="1"/>
  <c r="BG66" i="6"/>
  <c r="BI66" i="6" s="1"/>
  <c r="BG65" i="6"/>
  <c r="BI65" i="6" s="1"/>
  <c r="BG64" i="6"/>
  <c r="BI64" i="6" s="1"/>
  <c r="BG63" i="6"/>
  <c r="BI63" i="6" s="1"/>
  <c r="BG62" i="6"/>
  <c r="BI62" i="6" s="1"/>
  <c r="BG61" i="6"/>
  <c r="BI61" i="6" s="1"/>
  <c r="BG60" i="6"/>
  <c r="BI60" i="6" s="1"/>
  <c r="BG59" i="6"/>
  <c r="BI59" i="6" s="1"/>
  <c r="BG58" i="6"/>
  <c r="BI58" i="6" s="1"/>
  <c r="BG57" i="6"/>
  <c r="BG56" i="6"/>
  <c r="BI56" i="6" s="1"/>
  <c r="BG55" i="6"/>
  <c r="BI55" i="6" s="1"/>
  <c r="BG54" i="6"/>
  <c r="BI54" i="6" s="1"/>
  <c r="BG53" i="6"/>
  <c r="BI53" i="6" s="1"/>
  <c r="BG52" i="6"/>
  <c r="BI52" i="6" s="1"/>
  <c r="BG51" i="6"/>
  <c r="BI51" i="6" s="1"/>
  <c r="BG50" i="6"/>
  <c r="BI50" i="6" s="1"/>
  <c r="BG49" i="6"/>
  <c r="BI49" i="6" s="1"/>
  <c r="BG48" i="6"/>
  <c r="BI48" i="6" s="1"/>
  <c r="BG47" i="6"/>
  <c r="BI47" i="6" s="1"/>
  <c r="BG46" i="6"/>
  <c r="BI46" i="6" s="1"/>
  <c r="BG45" i="6"/>
  <c r="BI45" i="6" s="1"/>
  <c r="BG44" i="6"/>
  <c r="BI44" i="6" s="1"/>
  <c r="BG43" i="6"/>
  <c r="BI43" i="6" s="1"/>
  <c r="BG40" i="6"/>
  <c r="BI40" i="6" s="1"/>
  <c r="BG39" i="6"/>
  <c r="BI39" i="6" s="1"/>
  <c r="BG38" i="6"/>
  <c r="BI38" i="6" s="1"/>
  <c r="BG37" i="6"/>
  <c r="BI37" i="6" s="1"/>
  <c r="BG42" i="6"/>
  <c r="BI42" i="6" s="1"/>
  <c r="BG36" i="6"/>
  <c r="BI36" i="6" s="1"/>
  <c r="BG35" i="6"/>
  <c r="BI35" i="6" s="1"/>
  <c r="BG34" i="6"/>
  <c r="BI34" i="6" s="1"/>
  <c r="BG33" i="6"/>
  <c r="BI33" i="6" s="1"/>
  <c r="BG32" i="6"/>
  <c r="BI32" i="6" s="1"/>
  <c r="BG31" i="6"/>
  <c r="BI31" i="6" s="1"/>
  <c r="BG30" i="6"/>
  <c r="BI30" i="6" s="1"/>
  <c r="BG29" i="6"/>
  <c r="BI29" i="6" s="1"/>
  <c r="BG41" i="6"/>
  <c r="BI41" i="6" s="1"/>
  <c r="BG28" i="6"/>
  <c r="BI28" i="6" s="1"/>
  <c r="BG27" i="6"/>
  <c r="BI27" i="6" s="1"/>
  <c r="BG26" i="6"/>
  <c r="BI26" i="6" s="1"/>
  <c r="BG25" i="6"/>
  <c r="BI25" i="6" s="1"/>
  <c r="BG24" i="6"/>
  <c r="BI24" i="6" s="1"/>
  <c r="BG23" i="6"/>
  <c r="BI23" i="6" s="1"/>
  <c r="BG22" i="6"/>
  <c r="BI22" i="6" s="1"/>
  <c r="BG21" i="6"/>
  <c r="BI21" i="6" s="1"/>
  <c r="BG20" i="6"/>
  <c r="BI20" i="6" s="1"/>
  <c r="BG19" i="6"/>
  <c r="BI19" i="6" s="1"/>
  <c r="BG79" i="6"/>
  <c r="BI79" i="6" s="1"/>
  <c r="BG18" i="6"/>
  <c r="BI18" i="6" s="1"/>
  <c r="BG17" i="6"/>
  <c r="BI17" i="6" s="1"/>
  <c r="BG16" i="6"/>
  <c r="BI16" i="6" s="1"/>
  <c r="BG15" i="6"/>
  <c r="BI15" i="6" s="1"/>
  <c r="BG14" i="6"/>
  <c r="BI14" i="6" s="1"/>
  <c r="BG13" i="6"/>
  <c r="BI13" i="6" s="1"/>
  <c r="BG12" i="6"/>
  <c r="BI12" i="6" s="1"/>
  <c r="BG11" i="6"/>
  <c r="BI11" i="6" s="1"/>
  <c r="BG10" i="6"/>
  <c r="BI10" i="6" s="1"/>
  <c r="BG9" i="6"/>
  <c r="BI9" i="6" s="1"/>
  <c r="BG8" i="6"/>
  <c r="BI8" i="6" s="1"/>
  <c r="BA69" i="6"/>
  <c r="BC69" i="6" s="1"/>
  <c r="BA68" i="6"/>
  <c r="BC68" i="6" s="1"/>
  <c r="BA67" i="6"/>
  <c r="BC67" i="6" s="1"/>
  <c r="BA66" i="6"/>
  <c r="BC66" i="6" s="1"/>
  <c r="BA65" i="6"/>
  <c r="BC65" i="6" s="1"/>
  <c r="BA64" i="6"/>
  <c r="BC64" i="6" s="1"/>
  <c r="BA63" i="6"/>
  <c r="BC63" i="6" s="1"/>
  <c r="BA62" i="6"/>
  <c r="BC62" i="6" s="1"/>
  <c r="BA61" i="6"/>
  <c r="BC61" i="6" s="1"/>
  <c r="BA60" i="6"/>
  <c r="BC60" i="6" s="1"/>
  <c r="BA59" i="6"/>
  <c r="BC59" i="6" s="1"/>
  <c r="BA58" i="6"/>
  <c r="BC58" i="6" s="1"/>
  <c r="BA57" i="6"/>
  <c r="BA56" i="6"/>
  <c r="BC56" i="6" s="1"/>
  <c r="BA55" i="6"/>
  <c r="BC55" i="6" s="1"/>
  <c r="BA54" i="6"/>
  <c r="BC54" i="6" s="1"/>
  <c r="BA53" i="6"/>
  <c r="BC53" i="6" s="1"/>
  <c r="BA52" i="6"/>
  <c r="BC52" i="6" s="1"/>
  <c r="BA51" i="6"/>
  <c r="BC51" i="6" s="1"/>
  <c r="BA50" i="6"/>
  <c r="BC50" i="6" s="1"/>
  <c r="BA49" i="6"/>
  <c r="BC49" i="6" s="1"/>
  <c r="BA48" i="6"/>
  <c r="BC48" i="6" s="1"/>
  <c r="BA47" i="6"/>
  <c r="BC47" i="6" s="1"/>
  <c r="BA46" i="6"/>
  <c r="BC46" i="6" s="1"/>
  <c r="BA45" i="6"/>
  <c r="BC45" i="6" s="1"/>
  <c r="BA44" i="6"/>
  <c r="BC44" i="6" s="1"/>
  <c r="BA43" i="6"/>
  <c r="BC43" i="6" s="1"/>
  <c r="BA40" i="6"/>
  <c r="BC40" i="6" s="1"/>
  <c r="BA39" i="6"/>
  <c r="BC39" i="6" s="1"/>
  <c r="BA38" i="6"/>
  <c r="BC38" i="6" s="1"/>
  <c r="BA37" i="6"/>
  <c r="BC37" i="6" s="1"/>
  <c r="BA42" i="6"/>
  <c r="BC42" i="6" s="1"/>
  <c r="BA36" i="6"/>
  <c r="BC36" i="6" s="1"/>
  <c r="BA35" i="6"/>
  <c r="BC35" i="6" s="1"/>
  <c r="BA34" i="6"/>
  <c r="BC34" i="6" s="1"/>
  <c r="BA33" i="6"/>
  <c r="BC33" i="6" s="1"/>
  <c r="BA32" i="6"/>
  <c r="BC32" i="6" s="1"/>
  <c r="BA31" i="6"/>
  <c r="BC31" i="6" s="1"/>
  <c r="BA30" i="6"/>
  <c r="BC30" i="6" s="1"/>
  <c r="BA29" i="6"/>
  <c r="BC29" i="6" s="1"/>
  <c r="BA41" i="6"/>
  <c r="BC41" i="6" s="1"/>
  <c r="BA28" i="6"/>
  <c r="BC28" i="6" s="1"/>
  <c r="BA27" i="6"/>
  <c r="BC27" i="6" s="1"/>
  <c r="BA26" i="6"/>
  <c r="BC26" i="6" s="1"/>
  <c r="BA25" i="6"/>
  <c r="BC25" i="6" s="1"/>
  <c r="BA24" i="6"/>
  <c r="BC24" i="6" s="1"/>
  <c r="BA23" i="6"/>
  <c r="BC23" i="6" s="1"/>
  <c r="BA22" i="6"/>
  <c r="BC22" i="6" s="1"/>
  <c r="BA21" i="6"/>
  <c r="BC21" i="6" s="1"/>
  <c r="BA20" i="6"/>
  <c r="BC20" i="6" s="1"/>
  <c r="BA19" i="6"/>
  <c r="BC19" i="6" s="1"/>
  <c r="BA79" i="6"/>
  <c r="BC79" i="6" s="1"/>
  <c r="BA18" i="6"/>
  <c r="BC18" i="6" s="1"/>
  <c r="BA17" i="6"/>
  <c r="BC17" i="6" s="1"/>
  <c r="BA16" i="6"/>
  <c r="BC16" i="6" s="1"/>
  <c r="BA15" i="6"/>
  <c r="BC15" i="6" s="1"/>
  <c r="BA14" i="6"/>
  <c r="BC14" i="6" s="1"/>
  <c r="BA13" i="6"/>
  <c r="BC13" i="6" s="1"/>
  <c r="BA12" i="6"/>
  <c r="BC12" i="6" s="1"/>
  <c r="BA11" i="6"/>
  <c r="BC11" i="6" s="1"/>
  <c r="BA10" i="6"/>
  <c r="BC10" i="6" s="1"/>
  <c r="BA9" i="6"/>
  <c r="BC9" i="6" s="1"/>
  <c r="BA8" i="6"/>
  <c r="BC8" i="6" s="1"/>
  <c r="AU69" i="6"/>
  <c r="AW69" i="6" s="1"/>
  <c r="AU68" i="6"/>
  <c r="AW68" i="6" s="1"/>
  <c r="AU67" i="6"/>
  <c r="AW67" i="6" s="1"/>
  <c r="AU66" i="6"/>
  <c r="AW66" i="6" s="1"/>
  <c r="AU65" i="6"/>
  <c r="AW65" i="6" s="1"/>
  <c r="AU64" i="6"/>
  <c r="AW64" i="6" s="1"/>
  <c r="AU63" i="6"/>
  <c r="AW63" i="6" s="1"/>
  <c r="AU62" i="6"/>
  <c r="AW62" i="6" s="1"/>
  <c r="AU61" i="6"/>
  <c r="AW61" i="6" s="1"/>
  <c r="AU60" i="6"/>
  <c r="AW60" i="6" s="1"/>
  <c r="AU59" i="6"/>
  <c r="AW59" i="6" s="1"/>
  <c r="AU58" i="6"/>
  <c r="AW58" i="6" s="1"/>
  <c r="AU57" i="6"/>
  <c r="AU56" i="6"/>
  <c r="AW56" i="6" s="1"/>
  <c r="AU55" i="6"/>
  <c r="AW55" i="6" s="1"/>
  <c r="AU54" i="6"/>
  <c r="AW54" i="6" s="1"/>
  <c r="AU53" i="6"/>
  <c r="AW53" i="6" s="1"/>
  <c r="AU52" i="6"/>
  <c r="AW52" i="6" s="1"/>
  <c r="AU51" i="6"/>
  <c r="AW51" i="6" s="1"/>
  <c r="AU50" i="6"/>
  <c r="AW50" i="6" s="1"/>
  <c r="AU49" i="6"/>
  <c r="AW49" i="6" s="1"/>
  <c r="AU48" i="6"/>
  <c r="AW48" i="6" s="1"/>
  <c r="AU47" i="6"/>
  <c r="AW47" i="6" s="1"/>
  <c r="AU46" i="6"/>
  <c r="AW46" i="6" s="1"/>
  <c r="AU45" i="6"/>
  <c r="AW45" i="6" s="1"/>
  <c r="AU44" i="6"/>
  <c r="AW44" i="6" s="1"/>
  <c r="AU43" i="6"/>
  <c r="AW43" i="6" s="1"/>
  <c r="AU40" i="6"/>
  <c r="AW40" i="6" s="1"/>
  <c r="AU39" i="6"/>
  <c r="AW39" i="6" s="1"/>
  <c r="AU38" i="6"/>
  <c r="AW38" i="6" s="1"/>
  <c r="AU37" i="6"/>
  <c r="AW37" i="6" s="1"/>
  <c r="AU42" i="6"/>
  <c r="AW42" i="6" s="1"/>
  <c r="AU36" i="6"/>
  <c r="AW36" i="6" s="1"/>
  <c r="AU35" i="6"/>
  <c r="AW35" i="6" s="1"/>
  <c r="AU34" i="6"/>
  <c r="AW34" i="6" s="1"/>
  <c r="AU33" i="6"/>
  <c r="AW33" i="6" s="1"/>
  <c r="AU32" i="6"/>
  <c r="AW32" i="6" s="1"/>
  <c r="AU31" i="6"/>
  <c r="AW31" i="6" s="1"/>
  <c r="AU30" i="6"/>
  <c r="AW30" i="6" s="1"/>
  <c r="AU29" i="6"/>
  <c r="AW29" i="6" s="1"/>
  <c r="AU41" i="6"/>
  <c r="AW41" i="6" s="1"/>
  <c r="AU28" i="6"/>
  <c r="AW28" i="6" s="1"/>
  <c r="AU27" i="6"/>
  <c r="AW27" i="6" s="1"/>
  <c r="AU26" i="6"/>
  <c r="AW26" i="6" s="1"/>
  <c r="AU25" i="6"/>
  <c r="AW25" i="6" s="1"/>
  <c r="AU24" i="6"/>
  <c r="AW24" i="6" s="1"/>
  <c r="AU23" i="6"/>
  <c r="AW23" i="6" s="1"/>
  <c r="AU22" i="6"/>
  <c r="AW22" i="6" s="1"/>
  <c r="AU21" i="6"/>
  <c r="AW21" i="6" s="1"/>
  <c r="AU20" i="6"/>
  <c r="AW20" i="6" s="1"/>
  <c r="AU19" i="6"/>
  <c r="AW19" i="6" s="1"/>
  <c r="AU79" i="6"/>
  <c r="AW79" i="6" s="1"/>
  <c r="AU18" i="6"/>
  <c r="AW18" i="6" s="1"/>
  <c r="AU17" i="6"/>
  <c r="AW17" i="6" s="1"/>
  <c r="AU16" i="6"/>
  <c r="AW16" i="6" s="1"/>
  <c r="AU15" i="6"/>
  <c r="AW15" i="6" s="1"/>
  <c r="AU14" i="6"/>
  <c r="AW14" i="6" s="1"/>
  <c r="AU13" i="6"/>
  <c r="AW13" i="6" s="1"/>
  <c r="AU12" i="6"/>
  <c r="AW12" i="6" s="1"/>
  <c r="AU11" i="6"/>
  <c r="AW11" i="6" s="1"/>
  <c r="AU10" i="6"/>
  <c r="AW10" i="6" s="1"/>
  <c r="AU9" i="6"/>
  <c r="AW9" i="6" s="1"/>
  <c r="AU8" i="6"/>
  <c r="AW8" i="6" s="1"/>
  <c r="AO69" i="6"/>
  <c r="AQ69" i="6" s="1"/>
  <c r="AO68" i="6"/>
  <c r="AQ68" i="6" s="1"/>
  <c r="AO67" i="6"/>
  <c r="AQ67" i="6" s="1"/>
  <c r="AO66" i="6"/>
  <c r="AQ66" i="6" s="1"/>
  <c r="AO65" i="6"/>
  <c r="AQ65" i="6" s="1"/>
  <c r="AO64" i="6"/>
  <c r="AQ64" i="6" s="1"/>
  <c r="AO63" i="6"/>
  <c r="AQ63" i="6" s="1"/>
  <c r="AO62" i="6"/>
  <c r="AQ62" i="6" s="1"/>
  <c r="AO61" i="6"/>
  <c r="AQ61" i="6" s="1"/>
  <c r="AO60" i="6"/>
  <c r="AQ60" i="6" s="1"/>
  <c r="AO59" i="6"/>
  <c r="AQ59" i="6" s="1"/>
  <c r="AO58" i="6"/>
  <c r="AQ58" i="6" s="1"/>
  <c r="AO57" i="6"/>
  <c r="AO56" i="6"/>
  <c r="AQ56" i="6" s="1"/>
  <c r="AO55" i="6"/>
  <c r="AQ55" i="6" s="1"/>
  <c r="AO54" i="6"/>
  <c r="AQ54" i="6" s="1"/>
  <c r="AO53" i="6"/>
  <c r="AQ53" i="6" s="1"/>
  <c r="AO52" i="6"/>
  <c r="AQ52" i="6" s="1"/>
  <c r="AO51" i="6"/>
  <c r="AQ51" i="6" s="1"/>
  <c r="AO50" i="6"/>
  <c r="AQ50" i="6" s="1"/>
  <c r="AO49" i="6"/>
  <c r="AQ49" i="6" s="1"/>
  <c r="AO48" i="6"/>
  <c r="AQ48" i="6" s="1"/>
  <c r="AO47" i="6"/>
  <c r="AQ47" i="6" s="1"/>
  <c r="AO46" i="6"/>
  <c r="AQ46" i="6" s="1"/>
  <c r="AO45" i="6"/>
  <c r="AQ45" i="6" s="1"/>
  <c r="AO44" i="6"/>
  <c r="AQ44" i="6" s="1"/>
  <c r="AO43" i="6"/>
  <c r="AQ43" i="6" s="1"/>
  <c r="AO40" i="6"/>
  <c r="AQ40" i="6" s="1"/>
  <c r="AO39" i="6"/>
  <c r="AQ39" i="6" s="1"/>
  <c r="AO38" i="6"/>
  <c r="AQ38" i="6" s="1"/>
  <c r="AO37" i="6"/>
  <c r="AQ37" i="6" s="1"/>
  <c r="AO42" i="6"/>
  <c r="AQ42" i="6" s="1"/>
  <c r="AO36" i="6"/>
  <c r="AQ36" i="6" s="1"/>
  <c r="AO35" i="6"/>
  <c r="AQ35" i="6" s="1"/>
  <c r="AO34" i="6"/>
  <c r="AQ34" i="6" s="1"/>
  <c r="AO33" i="6"/>
  <c r="AQ33" i="6" s="1"/>
  <c r="AO32" i="6"/>
  <c r="AQ32" i="6" s="1"/>
  <c r="AO31" i="6"/>
  <c r="AQ31" i="6" s="1"/>
  <c r="AO30" i="6"/>
  <c r="AQ30" i="6" s="1"/>
  <c r="AO29" i="6"/>
  <c r="AQ29" i="6" s="1"/>
  <c r="AO41" i="6"/>
  <c r="AQ41" i="6" s="1"/>
  <c r="AO28" i="6"/>
  <c r="AQ28" i="6" s="1"/>
  <c r="AO27" i="6"/>
  <c r="AQ27" i="6" s="1"/>
  <c r="AO26" i="6"/>
  <c r="AQ26" i="6" s="1"/>
  <c r="AO25" i="6"/>
  <c r="AQ25" i="6" s="1"/>
  <c r="AO24" i="6"/>
  <c r="AQ24" i="6" s="1"/>
  <c r="AO23" i="6"/>
  <c r="AQ23" i="6" s="1"/>
  <c r="AO22" i="6"/>
  <c r="AQ22" i="6" s="1"/>
  <c r="AO21" i="6"/>
  <c r="AQ21" i="6" s="1"/>
  <c r="AO20" i="6"/>
  <c r="AQ20" i="6" s="1"/>
  <c r="AO19" i="6"/>
  <c r="AQ19" i="6" s="1"/>
  <c r="AO79" i="6"/>
  <c r="AQ79" i="6" s="1"/>
  <c r="AO18" i="6"/>
  <c r="AQ18" i="6" s="1"/>
  <c r="AO17" i="6"/>
  <c r="AQ17" i="6" s="1"/>
  <c r="AO16" i="6"/>
  <c r="AQ16" i="6" s="1"/>
  <c r="AO15" i="6"/>
  <c r="AQ15" i="6" s="1"/>
  <c r="AO14" i="6"/>
  <c r="AQ14" i="6" s="1"/>
  <c r="AO13" i="6"/>
  <c r="AQ13" i="6" s="1"/>
  <c r="AO12" i="6"/>
  <c r="AQ12" i="6" s="1"/>
  <c r="AO11" i="6"/>
  <c r="AQ11" i="6" s="1"/>
  <c r="AO10" i="6"/>
  <c r="AQ10" i="6" s="1"/>
  <c r="AO9" i="6"/>
  <c r="AQ9" i="6" s="1"/>
  <c r="AO8" i="6"/>
  <c r="AQ8" i="6" s="1"/>
  <c r="AI9" i="6"/>
  <c r="AK9" i="6" s="1"/>
  <c r="AI10" i="6"/>
  <c r="AK10" i="6" s="1"/>
  <c r="AI11" i="6"/>
  <c r="AK11" i="6" s="1"/>
  <c r="AI12" i="6"/>
  <c r="AK12" i="6" s="1"/>
  <c r="AI13" i="6"/>
  <c r="AK13" i="6" s="1"/>
  <c r="AI14" i="6"/>
  <c r="AK14" i="6" s="1"/>
  <c r="AI15" i="6"/>
  <c r="AK15" i="6" s="1"/>
  <c r="AI16" i="6"/>
  <c r="AK16" i="6" s="1"/>
  <c r="AI17" i="6"/>
  <c r="AK17" i="6" s="1"/>
  <c r="AI18" i="6"/>
  <c r="AK18" i="6" s="1"/>
  <c r="AI79" i="6"/>
  <c r="AK79" i="6" s="1"/>
  <c r="AI19" i="6"/>
  <c r="AK19" i="6" s="1"/>
  <c r="AI20" i="6"/>
  <c r="AK20" i="6" s="1"/>
  <c r="AI21" i="6"/>
  <c r="AK21" i="6" s="1"/>
  <c r="AI22" i="6"/>
  <c r="AK22" i="6" s="1"/>
  <c r="AI23" i="6"/>
  <c r="AK23" i="6" s="1"/>
  <c r="AI24" i="6"/>
  <c r="AK24" i="6" s="1"/>
  <c r="AI25" i="6"/>
  <c r="AK25" i="6" s="1"/>
  <c r="AI26" i="6"/>
  <c r="AK26" i="6" s="1"/>
  <c r="AI27" i="6"/>
  <c r="AK27" i="6" s="1"/>
  <c r="AI28" i="6"/>
  <c r="AK28" i="6" s="1"/>
  <c r="AI41" i="6"/>
  <c r="AK41" i="6" s="1"/>
  <c r="AI29" i="6"/>
  <c r="AK29" i="6" s="1"/>
  <c r="AI30" i="6"/>
  <c r="AK30" i="6" s="1"/>
  <c r="AI31" i="6"/>
  <c r="AK31" i="6" s="1"/>
  <c r="AI32" i="6"/>
  <c r="AK32" i="6" s="1"/>
  <c r="AI33" i="6"/>
  <c r="AK33" i="6" s="1"/>
  <c r="AI34" i="6"/>
  <c r="AK34" i="6" s="1"/>
  <c r="AI35" i="6"/>
  <c r="AK35" i="6" s="1"/>
  <c r="AI36" i="6"/>
  <c r="AK36" i="6" s="1"/>
  <c r="AI42" i="6"/>
  <c r="AK42" i="6" s="1"/>
  <c r="AI37" i="6"/>
  <c r="AK37" i="6" s="1"/>
  <c r="AI38" i="6"/>
  <c r="AK38" i="6" s="1"/>
  <c r="AI39" i="6"/>
  <c r="AK39" i="6" s="1"/>
  <c r="AI40" i="6"/>
  <c r="AK40" i="6" s="1"/>
  <c r="AI43" i="6"/>
  <c r="AK43" i="6" s="1"/>
  <c r="AI44" i="6"/>
  <c r="AK44" i="6" s="1"/>
  <c r="AI45" i="6"/>
  <c r="AK45" i="6" s="1"/>
  <c r="AI46" i="6"/>
  <c r="AK46" i="6" s="1"/>
  <c r="AI47" i="6"/>
  <c r="AK47" i="6" s="1"/>
  <c r="AI48" i="6"/>
  <c r="AK48" i="6" s="1"/>
  <c r="AI49" i="6"/>
  <c r="AK49" i="6" s="1"/>
  <c r="AI50" i="6"/>
  <c r="AK50" i="6" s="1"/>
  <c r="AI51" i="6"/>
  <c r="AK51" i="6" s="1"/>
  <c r="AI52" i="6"/>
  <c r="AK52" i="6" s="1"/>
  <c r="AI53" i="6"/>
  <c r="AK53" i="6" s="1"/>
  <c r="AI54" i="6"/>
  <c r="AK54" i="6" s="1"/>
  <c r="AI55" i="6"/>
  <c r="AK55" i="6" s="1"/>
  <c r="AI56" i="6"/>
  <c r="AK56" i="6" s="1"/>
  <c r="AI57" i="6"/>
  <c r="AI58" i="6"/>
  <c r="AK58" i="6" s="1"/>
  <c r="AI59" i="6"/>
  <c r="AK59" i="6" s="1"/>
  <c r="AI60" i="6"/>
  <c r="AK60" i="6" s="1"/>
  <c r="AI61" i="6"/>
  <c r="AK61" i="6" s="1"/>
  <c r="AI62" i="6"/>
  <c r="AK62" i="6" s="1"/>
  <c r="AI63" i="6"/>
  <c r="AK63" i="6" s="1"/>
  <c r="AI64" i="6"/>
  <c r="AK64" i="6" s="1"/>
  <c r="AI65" i="6"/>
  <c r="AK65" i="6" s="1"/>
  <c r="AI66" i="6"/>
  <c r="AK66" i="6" s="1"/>
  <c r="AI67" i="6"/>
  <c r="AK67" i="6" s="1"/>
  <c r="AI68" i="6"/>
  <c r="AK68" i="6" s="1"/>
  <c r="AI69" i="6"/>
  <c r="AK69" i="6" s="1"/>
  <c r="AI8" i="6"/>
  <c r="AK8" i="6" s="1"/>
  <c r="AD69" i="6"/>
  <c r="AD68" i="6"/>
  <c r="AD67" i="6"/>
  <c r="AD66" i="6"/>
  <c r="AD65" i="6"/>
  <c r="AD64" i="6"/>
  <c r="AD63" i="6"/>
  <c r="AD62" i="6"/>
  <c r="AD61" i="6"/>
  <c r="AD60" i="6"/>
  <c r="AD59" i="6"/>
  <c r="AD58" i="6"/>
  <c r="AD57" i="6"/>
  <c r="AD56" i="6"/>
  <c r="AD55" i="6"/>
  <c r="AD54" i="6"/>
  <c r="AD53" i="6"/>
  <c r="AD52" i="6"/>
  <c r="AD51" i="6"/>
  <c r="AD50" i="6"/>
  <c r="AD49" i="6"/>
  <c r="AD48" i="6"/>
  <c r="AD47" i="6"/>
  <c r="AD46" i="6"/>
  <c r="AD45" i="6"/>
  <c r="AD44" i="6"/>
  <c r="AD43" i="6"/>
  <c r="AD40" i="6"/>
  <c r="AD39" i="6"/>
  <c r="AD38" i="6"/>
  <c r="AD37" i="6"/>
  <c r="AD42" i="6"/>
  <c r="AD36" i="6"/>
  <c r="AD35" i="6"/>
  <c r="AD34" i="6"/>
  <c r="AD33" i="6"/>
  <c r="AD32" i="6"/>
  <c r="AD31" i="6"/>
  <c r="AD30" i="6"/>
  <c r="AD29" i="6"/>
  <c r="AD41" i="6"/>
  <c r="AD28" i="6"/>
  <c r="AD27" i="6"/>
  <c r="AD26" i="6"/>
  <c r="AD25" i="6"/>
  <c r="AD24" i="6"/>
  <c r="AD23" i="6"/>
  <c r="AD22" i="6"/>
  <c r="AD21" i="6"/>
  <c r="AD20" i="6"/>
  <c r="AD19" i="6"/>
  <c r="AD79" i="6"/>
  <c r="AD18" i="6"/>
  <c r="AD17" i="6"/>
  <c r="AD16" i="6"/>
  <c r="AD15" i="6"/>
  <c r="AD14" i="6"/>
  <c r="AD13" i="6"/>
  <c r="AD12" i="6"/>
  <c r="AD11" i="6"/>
  <c r="AD10" i="6"/>
  <c r="AD9" i="6"/>
  <c r="AD8" i="6"/>
  <c r="Z69" i="6"/>
  <c r="Z68" i="6"/>
  <c r="Z67" i="6"/>
  <c r="Z66" i="6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0" i="6"/>
  <c r="Z39" i="6"/>
  <c r="Z38" i="6"/>
  <c r="Z37" i="6"/>
  <c r="Z42" i="6"/>
  <c r="Z36" i="6"/>
  <c r="Z35" i="6"/>
  <c r="Z34" i="6"/>
  <c r="Z33" i="6"/>
  <c r="Z32" i="6"/>
  <c r="Z31" i="6"/>
  <c r="Z30" i="6"/>
  <c r="Z29" i="6"/>
  <c r="Z41" i="6"/>
  <c r="Z28" i="6"/>
  <c r="Z27" i="6"/>
  <c r="Z26" i="6"/>
  <c r="Z25" i="6"/>
  <c r="Z24" i="6"/>
  <c r="Z23" i="6"/>
  <c r="Z22" i="6"/>
  <c r="Z21" i="6"/>
  <c r="Z20" i="6"/>
  <c r="Z19" i="6"/>
  <c r="Z79" i="6"/>
  <c r="Z18" i="6"/>
  <c r="Z17" i="6"/>
  <c r="Z16" i="6"/>
  <c r="Z15" i="6"/>
  <c r="Z14" i="6"/>
  <c r="Z13" i="6"/>
  <c r="Z12" i="6"/>
  <c r="Z11" i="6"/>
  <c r="Z10" i="6"/>
  <c r="Z9" i="6"/>
  <c r="Z8" i="6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0" i="6"/>
  <c r="V39" i="6"/>
  <c r="V38" i="6"/>
  <c r="V37" i="6"/>
  <c r="V42" i="6"/>
  <c r="V36" i="6"/>
  <c r="V35" i="6"/>
  <c r="V34" i="6"/>
  <c r="V33" i="6"/>
  <c r="V32" i="6"/>
  <c r="V31" i="6"/>
  <c r="V30" i="6"/>
  <c r="V29" i="6"/>
  <c r="V41" i="6"/>
  <c r="V28" i="6"/>
  <c r="V27" i="6"/>
  <c r="V26" i="6"/>
  <c r="V25" i="6"/>
  <c r="V24" i="6"/>
  <c r="V23" i="6"/>
  <c r="V22" i="6"/>
  <c r="V21" i="6"/>
  <c r="V20" i="6"/>
  <c r="V19" i="6"/>
  <c r="V79" i="6"/>
  <c r="V18" i="6"/>
  <c r="V17" i="6"/>
  <c r="V16" i="6"/>
  <c r="V15" i="6"/>
  <c r="V14" i="6"/>
  <c r="V13" i="6"/>
  <c r="V12" i="6"/>
  <c r="V11" i="6"/>
  <c r="V10" i="6"/>
  <c r="V9" i="6"/>
  <c r="V8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0" i="6"/>
  <c r="R39" i="6"/>
  <c r="R38" i="6"/>
  <c r="R37" i="6"/>
  <c r="R42" i="6"/>
  <c r="R36" i="6"/>
  <c r="R35" i="6"/>
  <c r="R34" i="6"/>
  <c r="R33" i="6"/>
  <c r="R32" i="6"/>
  <c r="R31" i="6"/>
  <c r="R30" i="6"/>
  <c r="R29" i="6"/>
  <c r="R41" i="6"/>
  <c r="R28" i="6"/>
  <c r="R27" i="6"/>
  <c r="R26" i="6"/>
  <c r="R25" i="6"/>
  <c r="R24" i="6"/>
  <c r="R23" i="6"/>
  <c r="R22" i="6"/>
  <c r="R21" i="6"/>
  <c r="R20" i="6"/>
  <c r="R19" i="6"/>
  <c r="R79" i="6"/>
  <c r="R18" i="6"/>
  <c r="R17" i="6"/>
  <c r="R16" i="6"/>
  <c r="R15" i="6"/>
  <c r="R14" i="6"/>
  <c r="R13" i="6"/>
  <c r="R12" i="6"/>
  <c r="R11" i="6"/>
  <c r="R10" i="6"/>
  <c r="R9" i="6"/>
  <c r="R8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0" i="6"/>
  <c r="N39" i="6"/>
  <c r="N38" i="6"/>
  <c r="N37" i="6"/>
  <c r="N42" i="6"/>
  <c r="N36" i="6"/>
  <c r="N35" i="6"/>
  <c r="N34" i="6"/>
  <c r="N33" i="6"/>
  <c r="N32" i="6"/>
  <c r="N31" i="6"/>
  <c r="N30" i="6"/>
  <c r="N29" i="6"/>
  <c r="N41" i="6"/>
  <c r="N28" i="6"/>
  <c r="N27" i="6"/>
  <c r="N26" i="6"/>
  <c r="N25" i="6"/>
  <c r="N24" i="6"/>
  <c r="N23" i="6"/>
  <c r="N22" i="6"/>
  <c r="N21" i="6"/>
  <c r="N20" i="6"/>
  <c r="N19" i="6"/>
  <c r="N79" i="6"/>
  <c r="N18" i="6"/>
  <c r="N17" i="6"/>
  <c r="N16" i="6"/>
  <c r="N15" i="6"/>
  <c r="N14" i="6"/>
  <c r="N13" i="6"/>
  <c r="N12" i="6"/>
  <c r="N11" i="6"/>
  <c r="N10" i="6"/>
  <c r="N9" i="6"/>
  <c r="N8" i="6"/>
  <c r="J9" i="6"/>
  <c r="J10" i="6"/>
  <c r="J11" i="6"/>
  <c r="J12" i="6"/>
  <c r="J13" i="6"/>
  <c r="J14" i="6"/>
  <c r="J15" i="6"/>
  <c r="J16" i="6"/>
  <c r="J17" i="6"/>
  <c r="J18" i="6"/>
  <c r="J79" i="6"/>
  <c r="J19" i="6"/>
  <c r="J20" i="6"/>
  <c r="J21" i="6"/>
  <c r="J22" i="6"/>
  <c r="J23" i="6"/>
  <c r="J24" i="6"/>
  <c r="J25" i="6"/>
  <c r="J26" i="6"/>
  <c r="J27" i="6"/>
  <c r="J28" i="6"/>
  <c r="J41" i="6"/>
  <c r="J29" i="6"/>
  <c r="J30" i="6"/>
  <c r="J31" i="6"/>
  <c r="J32" i="6"/>
  <c r="J33" i="6"/>
  <c r="J34" i="6"/>
  <c r="J35" i="6"/>
  <c r="J36" i="6"/>
  <c r="J42" i="6"/>
  <c r="J37" i="6"/>
  <c r="J38" i="6"/>
  <c r="J39" i="6"/>
  <c r="J40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8" i="6"/>
  <c r="BG61" i="2"/>
  <c r="BI61" i="2" s="1"/>
  <c r="BG68" i="2"/>
  <c r="BI68" i="2" s="1"/>
  <c r="BG67" i="2"/>
  <c r="BI67" i="2" s="1"/>
  <c r="BG81" i="2"/>
  <c r="BI81" i="2" s="1"/>
  <c r="BG66" i="2"/>
  <c r="BI66" i="2" s="1"/>
  <c r="BG65" i="2"/>
  <c r="BI65" i="2" s="1"/>
  <c r="BG64" i="2"/>
  <c r="BI64" i="2" s="1"/>
  <c r="BG63" i="2"/>
  <c r="BI63" i="2" s="1"/>
  <c r="BG62" i="2"/>
  <c r="BI62" i="2" s="1"/>
  <c r="BG60" i="2"/>
  <c r="BI60" i="2" s="1"/>
  <c r="BG59" i="2"/>
  <c r="BI59" i="2" s="1"/>
  <c r="BG58" i="2"/>
  <c r="BI58" i="2" s="1"/>
  <c r="BG57" i="2"/>
  <c r="BI57" i="2" s="1"/>
  <c r="BG56" i="2"/>
  <c r="BI56" i="2" s="1"/>
  <c r="BG55" i="2"/>
  <c r="BI55" i="2" s="1"/>
  <c r="BG54" i="2"/>
  <c r="BI54" i="2" s="1"/>
  <c r="BG53" i="2"/>
  <c r="BI53" i="2" s="1"/>
  <c r="BG52" i="2"/>
  <c r="BI52" i="2" s="1"/>
  <c r="BG51" i="2"/>
  <c r="BI51" i="2" s="1"/>
  <c r="BG47" i="2"/>
  <c r="BI47" i="2" s="1"/>
  <c r="BG50" i="2"/>
  <c r="BI50" i="2" s="1"/>
  <c r="BG49" i="2"/>
  <c r="BI49" i="2" s="1"/>
  <c r="BG48" i="2"/>
  <c r="BI48" i="2" s="1"/>
  <c r="BG46" i="2"/>
  <c r="BI46" i="2" s="1"/>
  <c r="BG45" i="2"/>
  <c r="BI45" i="2" s="1"/>
  <c r="BG44" i="2"/>
  <c r="BI44" i="2" s="1"/>
  <c r="BG43" i="2"/>
  <c r="BI43" i="2" s="1"/>
  <c r="BG42" i="2"/>
  <c r="BI42" i="2" s="1"/>
  <c r="BG41" i="2"/>
  <c r="BI41" i="2" s="1"/>
  <c r="BG40" i="2"/>
  <c r="BI40" i="2" s="1"/>
  <c r="BG39" i="2"/>
  <c r="BI39" i="2" s="1"/>
  <c r="BG38" i="2"/>
  <c r="BI38" i="2" s="1"/>
  <c r="BG37" i="2"/>
  <c r="BI37" i="2" s="1"/>
  <c r="BG36" i="2"/>
  <c r="BI36" i="2" s="1"/>
  <c r="BG35" i="2"/>
  <c r="BI35" i="2" s="1"/>
  <c r="BG34" i="2"/>
  <c r="BI34" i="2" s="1"/>
  <c r="BG33" i="2"/>
  <c r="BI33" i="2" s="1"/>
  <c r="BG32" i="2"/>
  <c r="BI32" i="2" s="1"/>
  <c r="BG31" i="2"/>
  <c r="BI31" i="2" s="1"/>
  <c r="BG30" i="2"/>
  <c r="BI30" i="2" s="1"/>
  <c r="BG29" i="2"/>
  <c r="BI29" i="2" s="1"/>
  <c r="BG28" i="2"/>
  <c r="BG27" i="2"/>
  <c r="BI27" i="2" s="1"/>
  <c r="BG26" i="2"/>
  <c r="BI26" i="2" s="1"/>
  <c r="BG25" i="2"/>
  <c r="BI25" i="2" s="1"/>
  <c r="BG24" i="2"/>
  <c r="BI24" i="2" s="1"/>
  <c r="BG23" i="2"/>
  <c r="BI23" i="2" s="1"/>
  <c r="BG22" i="2"/>
  <c r="BI22" i="2" s="1"/>
  <c r="BG21" i="2"/>
  <c r="BI21" i="2" s="1"/>
  <c r="BG20" i="2"/>
  <c r="BI20" i="2" s="1"/>
  <c r="BG19" i="2"/>
  <c r="BI19" i="2" s="1"/>
  <c r="BG18" i="2"/>
  <c r="BI18" i="2" s="1"/>
  <c r="BG17" i="2"/>
  <c r="BI17" i="2" s="1"/>
  <c r="BG16" i="2"/>
  <c r="BI16" i="2" s="1"/>
  <c r="BG15" i="2"/>
  <c r="BI15" i="2" s="1"/>
  <c r="BG14" i="2"/>
  <c r="BI14" i="2" s="1"/>
  <c r="BG13" i="2"/>
  <c r="BI13" i="2" s="1"/>
  <c r="BG12" i="2"/>
  <c r="BI12" i="2" s="1"/>
  <c r="BG11" i="2"/>
  <c r="BI11" i="2" s="1"/>
  <c r="BG10" i="2"/>
  <c r="BI10" i="2" s="1"/>
  <c r="BG9" i="2"/>
  <c r="BI9" i="2" s="1"/>
  <c r="BG8" i="2"/>
  <c r="BI8" i="2" s="1"/>
  <c r="BA61" i="2"/>
  <c r="BC61" i="2" s="1"/>
  <c r="BA68" i="2"/>
  <c r="BC68" i="2" s="1"/>
  <c r="BA67" i="2"/>
  <c r="BC67" i="2" s="1"/>
  <c r="BA81" i="2"/>
  <c r="BC81" i="2" s="1"/>
  <c r="BA66" i="2"/>
  <c r="BC66" i="2" s="1"/>
  <c r="BA65" i="2"/>
  <c r="BC65" i="2" s="1"/>
  <c r="BA64" i="2"/>
  <c r="BC64" i="2" s="1"/>
  <c r="BA63" i="2"/>
  <c r="BC63" i="2" s="1"/>
  <c r="BA62" i="2"/>
  <c r="BC62" i="2" s="1"/>
  <c r="BA60" i="2"/>
  <c r="BC60" i="2" s="1"/>
  <c r="BA59" i="2"/>
  <c r="BC59" i="2" s="1"/>
  <c r="BA58" i="2"/>
  <c r="BC58" i="2" s="1"/>
  <c r="BA57" i="2"/>
  <c r="BC57" i="2" s="1"/>
  <c r="BA56" i="2"/>
  <c r="BC56" i="2" s="1"/>
  <c r="BA55" i="2"/>
  <c r="BC55" i="2" s="1"/>
  <c r="BA54" i="2"/>
  <c r="BC54" i="2" s="1"/>
  <c r="BA53" i="2"/>
  <c r="BC53" i="2" s="1"/>
  <c r="BA52" i="2"/>
  <c r="BC52" i="2" s="1"/>
  <c r="BA51" i="2"/>
  <c r="BC51" i="2" s="1"/>
  <c r="BA47" i="2"/>
  <c r="BC47" i="2" s="1"/>
  <c r="BA50" i="2"/>
  <c r="BC50" i="2" s="1"/>
  <c r="BA49" i="2"/>
  <c r="BC49" i="2" s="1"/>
  <c r="BA48" i="2"/>
  <c r="BC48" i="2" s="1"/>
  <c r="BA46" i="2"/>
  <c r="BC46" i="2" s="1"/>
  <c r="BA45" i="2"/>
  <c r="BC45" i="2" s="1"/>
  <c r="BA44" i="2"/>
  <c r="BC44" i="2" s="1"/>
  <c r="BA43" i="2"/>
  <c r="BC43" i="2" s="1"/>
  <c r="BA42" i="2"/>
  <c r="BC42" i="2" s="1"/>
  <c r="BA41" i="2"/>
  <c r="BC41" i="2" s="1"/>
  <c r="BA40" i="2"/>
  <c r="BC40" i="2" s="1"/>
  <c r="BA39" i="2"/>
  <c r="BC39" i="2" s="1"/>
  <c r="BA38" i="2"/>
  <c r="BC38" i="2" s="1"/>
  <c r="BA37" i="2"/>
  <c r="BC37" i="2" s="1"/>
  <c r="BA36" i="2"/>
  <c r="BC36" i="2" s="1"/>
  <c r="BA35" i="2"/>
  <c r="BC35" i="2" s="1"/>
  <c r="BA34" i="2"/>
  <c r="BC34" i="2" s="1"/>
  <c r="BA33" i="2"/>
  <c r="BC33" i="2" s="1"/>
  <c r="BA32" i="2"/>
  <c r="BC32" i="2" s="1"/>
  <c r="BA31" i="2"/>
  <c r="BC31" i="2" s="1"/>
  <c r="BA30" i="2"/>
  <c r="BC30" i="2" s="1"/>
  <c r="BA29" i="2"/>
  <c r="BC29" i="2" s="1"/>
  <c r="BA28" i="2"/>
  <c r="BA27" i="2"/>
  <c r="BC27" i="2" s="1"/>
  <c r="BA26" i="2"/>
  <c r="BC26" i="2" s="1"/>
  <c r="BA25" i="2"/>
  <c r="BC25" i="2" s="1"/>
  <c r="BA24" i="2"/>
  <c r="BC24" i="2" s="1"/>
  <c r="BA23" i="2"/>
  <c r="BC23" i="2" s="1"/>
  <c r="BA22" i="2"/>
  <c r="BC22" i="2" s="1"/>
  <c r="BA21" i="2"/>
  <c r="BC21" i="2" s="1"/>
  <c r="BA20" i="2"/>
  <c r="BC20" i="2" s="1"/>
  <c r="BA19" i="2"/>
  <c r="BC19" i="2" s="1"/>
  <c r="BA18" i="2"/>
  <c r="BC18" i="2" s="1"/>
  <c r="BA17" i="2"/>
  <c r="BC17" i="2" s="1"/>
  <c r="BA16" i="2"/>
  <c r="BC16" i="2" s="1"/>
  <c r="BA15" i="2"/>
  <c r="BC15" i="2" s="1"/>
  <c r="BA14" i="2"/>
  <c r="BC14" i="2" s="1"/>
  <c r="BA13" i="2"/>
  <c r="BC13" i="2" s="1"/>
  <c r="BA12" i="2"/>
  <c r="BC12" i="2" s="1"/>
  <c r="BA11" i="2"/>
  <c r="BC11" i="2" s="1"/>
  <c r="BA10" i="2"/>
  <c r="BC10" i="2" s="1"/>
  <c r="BA9" i="2"/>
  <c r="BC9" i="2" s="1"/>
  <c r="BA8" i="2"/>
  <c r="BC8" i="2" s="1"/>
  <c r="AU61" i="2"/>
  <c r="AW61" i="2" s="1"/>
  <c r="AU68" i="2"/>
  <c r="AW68" i="2" s="1"/>
  <c r="AU67" i="2"/>
  <c r="AW67" i="2" s="1"/>
  <c r="AU81" i="2"/>
  <c r="AW81" i="2" s="1"/>
  <c r="AU66" i="2"/>
  <c r="AW66" i="2" s="1"/>
  <c r="AU65" i="2"/>
  <c r="AW65" i="2" s="1"/>
  <c r="AU64" i="2"/>
  <c r="AW64" i="2" s="1"/>
  <c r="AU63" i="2"/>
  <c r="AW63" i="2" s="1"/>
  <c r="AU62" i="2"/>
  <c r="AW62" i="2" s="1"/>
  <c r="AU60" i="2"/>
  <c r="AW60" i="2" s="1"/>
  <c r="AU59" i="2"/>
  <c r="AW59" i="2" s="1"/>
  <c r="AU58" i="2"/>
  <c r="AW58" i="2" s="1"/>
  <c r="AU57" i="2"/>
  <c r="AW57" i="2" s="1"/>
  <c r="AU56" i="2"/>
  <c r="AW56" i="2" s="1"/>
  <c r="AU55" i="2"/>
  <c r="AW55" i="2" s="1"/>
  <c r="AU54" i="2"/>
  <c r="AW54" i="2" s="1"/>
  <c r="AU53" i="2"/>
  <c r="AW53" i="2" s="1"/>
  <c r="AU52" i="2"/>
  <c r="AW52" i="2" s="1"/>
  <c r="AU51" i="2"/>
  <c r="AW51" i="2" s="1"/>
  <c r="AU47" i="2"/>
  <c r="AW47" i="2" s="1"/>
  <c r="AU50" i="2"/>
  <c r="AW50" i="2" s="1"/>
  <c r="AU49" i="2"/>
  <c r="AW49" i="2" s="1"/>
  <c r="AU48" i="2"/>
  <c r="AW48" i="2" s="1"/>
  <c r="AU46" i="2"/>
  <c r="AW46" i="2" s="1"/>
  <c r="AU45" i="2"/>
  <c r="AW45" i="2" s="1"/>
  <c r="AU44" i="2"/>
  <c r="AW44" i="2" s="1"/>
  <c r="AU43" i="2"/>
  <c r="AW43" i="2" s="1"/>
  <c r="AU42" i="2"/>
  <c r="AW42" i="2" s="1"/>
  <c r="AU41" i="2"/>
  <c r="AW41" i="2" s="1"/>
  <c r="AU40" i="2"/>
  <c r="AW40" i="2" s="1"/>
  <c r="AU39" i="2"/>
  <c r="AW39" i="2" s="1"/>
  <c r="AU38" i="2"/>
  <c r="AW38" i="2" s="1"/>
  <c r="AU37" i="2"/>
  <c r="AW37" i="2" s="1"/>
  <c r="AU36" i="2"/>
  <c r="AW36" i="2" s="1"/>
  <c r="AU35" i="2"/>
  <c r="AW35" i="2" s="1"/>
  <c r="AU34" i="2"/>
  <c r="AW34" i="2" s="1"/>
  <c r="AU33" i="2"/>
  <c r="AW33" i="2" s="1"/>
  <c r="AU32" i="2"/>
  <c r="AW32" i="2" s="1"/>
  <c r="AU31" i="2"/>
  <c r="AW31" i="2" s="1"/>
  <c r="AU30" i="2"/>
  <c r="AW30" i="2" s="1"/>
  <c r="AU29" i="2"/>
  <c r="AW29" i="2" s="1"/>
  <c r="AU28" i="2"/>
  <c r="AU27" i="2"/>
  <c r="AW27" i="2" s="1"/>
  <c r="AU26" i="2"/>
  <c r="AW26" i="2" s="1"/>
  <c r="AU25" i="2"/>
  <c r="AW25" i="2" s="1"/>
  <c r="AU24" i="2"/>
  <c r="AW24" i="2" s="1"/>
  <c r="AU23" i="2"/>
  <c r="AW23" i="2" s="1"/>
  <c r="AU22" i="2"/>
  <c r="AW22" i="2" s="1"/>
  <c r="AU21" i="2"/>
  <c r="AW21" i="2" s="1"/>
  <c r="AU20" i="2"/>
  <c r="AW20" i="2" s="1"/>
  <c r="AU19" i="2"/>
  <c r="AW19" i="2" s="1"/>
  <c r="AU18" i="2"/>
  <c r="AW18" i="2" s="1"/>
  <c r="AU17" i="2"/>
  <c r="AW17" i="2" s="1"/>
  <c r="AU16" i="2"/>
  <c r="AW16" i="2" s="1"/>
  <c r="AU15" i="2"/>
  <c r="AW15" i="2" s="1"/>
  <c r="AU14" i="2"/>
  <c r="AW14" i="2" s="1"/>
  <c r="AU13" i="2"/>
  <c r="AW13" i="2" s="1"/>
  <c r="AU12" i="2"/>
  <c r="AW12" i="2" s="1"/>
  <c r="AU11" i="2"/>
  <c r="AW11" i="2" s="1"/>
  <c r="AU10" i="2"/>
  <c r="AW10" i="2" s="1"/>
  <c r="AU9" i="2"/>
  <c r="AW9" i="2" s="1"/>
  <c r="AU8" i="2"/>
  <c r="AW8" i="2" s="1"/>
  <c r="AO61" i="2"/>
  <c r="AQ61" i="2" s="1"/>
  <c r="AO68" i="2"/>
  <c r="AQ68" i="2" s="1"/>
  <c r="AO67" i="2"/>
  <c r="AQ67" i="2" s="1"/>
  <c r="AO81" i="2"/>
  <c r="AQ81" i="2" s="1"/>
  <c r="AO66" i="2"/>
  <c r="AQ66" i="2" s="1"/>
  <c r="AO65" i="2"/>
  <c r="AQ65" i="2" s="1"/>
  <c r="AO64" i="2"/>
  <c r="AQ64" i="2" s="1"/>
  <c r="AO63" i="2"/>
  <c r="AQ63" i="2" s="1"/>
  <c r="AO62" i="2"/>
  <c r="AQ62" i="2" s="1"/>
  <c r="AO60" i="2"/>
  <c r="AQ60" i="2" s="1"/>
  <c r="AO59" i="2"/>
  <c r="AQ59" i="2" s="1"/>
  <c r="AO58" i="2"/>
  <c r="AQ58" i="2" s="1"/>
  <c r="AO57" i="2"/>
  <c r="AQ57" i="2" s="1"/>
  <c r="AO56" i="2"/>
  <c r="AQ56" i="2" s="1"/>
  <c r="AO55" i="2"/>
  <c r="AQ55" i="2" s="1"/>
  <c r="AO54" i="2"/>
  <c r="AQ54" i="2" s="1"/>
  <c r="AO53" i="2"/>
  <c r="AQ53" i="2" s="1"/>
  <c r="AO52" i="2"/>
  <c r="AQ52" i="2" s="1"/>
  <c r="AO51" i="2"/>
  <c r="AQ51" i="2" s="1"/>
  <c r="AO47" i="2"/>
  <c r="AQ47" i="2" s="1"/>
  <c r="AO50" i="2"/>
  <c r="AQ50" i="2" s="1"/>
  <c r="AO49" i="2"/>
  <c r="AQ49" i="2" s="1"/>
  <c r="AO48" i="2"/>
  <c r="AQ48" i="2" s="1"/>
  <c r="AO46" i="2"/>
  <c r="AQ46" i="2" s="1"/>
  <c r="AO45" i="2"/>
  <c r="AQ45" i="2" s="1"/>
  <c r="AO44" i="2"/>
  <c r="AQ44" i="2" s="1"/>
  <c r="AO43" i="2"/>
  <c r="AQ43" i="2" s="1"/>
  <c r="AO42" i="2"/>
  <c r="AQ42" i="2" s="1"/>
  <c r="AO41" i="2"/>
  <c r="AQ41" i="2" s="1"/>
  <c r="AO40" i="2"/>
  <c r="AQ40" i="2" s="1"/>
  <c r="AO39" i="2"/>
  <c r="AQ39" i="2" s="1"/>
  <c r="AO38" i="2"/>
  <c r="AQ38" i="2" s="1"/>
  <c r="AO37" i="2"/>
  <c r="AQ37" i="2" s="1"/>
  <c r="AO36" i="2"/>
  <c r="AQ36" i="2" s="1"/>
  <c r="AO35" i="2"/>
  <c r="AQ35" i="2" s="1"/>
  <c r="AO34" i="2"/>
  <c r="AQ34" i="2" s="1"/>
  <c r="AO33" i="2"/>
  <c r="AQ33" i="2" s="1"/>
  <c r="AO32" i="2"/>
  <c r="AQ32" i="2" s="1"/>
  <c r="AO31" i="2"/>
  <c r="AQ31" i="2" s="1"/>
  <c r="AO30" i="2"/>
  <c r="AQ30" i="2" s="1"/>
  <c r="AO29" i="2"/>
  <c r="AQ29" i="2" s="1"/>
  <c r="AO28" i="2"/>
  <c r="AO27" i="2"/>
  <c r="AQ27" i="2" s="1"/>
  <c r="AO26" i="2"/>
  <c r="AQ26" i="2" s="1"/>
  <c r="AO25" i="2"/>
  <c r="AQ25" i="2" s="1"/>
  <c r="AO24" i="2"/>
  <c r="AQ24" i="2" s="1"/>
  <c r="AO23" i="2"/>
  <c r="AQ23" i="2" s="1"/>
  <c r="AO22" i="2"/>
  <c r="AQ22" i="2" s="1"/>
  <c r="AO21" i="2"/>
  <c r="AQ21" i="2" s="1"/>
  <c r="AO20" i="2"/>
  <c r="AQ20" i="2" s="1"/>
  <c r="AO19" i="2"/>
  <c r="AQ19" i="2" s="1"/>
  <c r="AO18" i="2"/>
  <c r="AQ18" i="2" s="1"/>
  <c r="AO17" i="2"/>
  <c r="AQ17" i="2" s="1"/>
  <c r="AO16" i="2"/>
  <c r="AQ16" i="2" s="1"/>
  <c r="AO15" i="2"/>
  <c r="AQ15" i="2" s="1"/>
  <c r="AO14" i="2"/>
  <c r="AQ14" i="2" s="1"/>
  <c r="AO13" i="2"/>
  <c r="AQ13" i="2" s="1"/>
  <c r="AO12" i="2"/>
  <c r="AQ12" i="2" s="1"/>
  <c r="AO11" i="2"/>
  <c r="AQ11" i="2" s="1"/>
  <c r="AO10" i="2"/>
  <c r="AQ10" i="2" s="1"/>
  <c r="AO9" i="2"/>
  <c r="AQ9" i="2" s="1"/>
  <c r="AO8" i="2"/>
  <c r="AQ8" i="2" s="1"/>
  <c r="AI9" i="2"/>
  <c r="AK9" i="2" s="1"/>
  <c r="AI10" i="2"/>
  <c r="AK10" i="2" s="1"/>
  <c r="AI11" i="2"/>
  <c r="AK11" i="2" s="1"/>
  <c r="AI12" i="2"/>
  <c r="AK12" i="2" s="1"/>
  <c r="AI13" i="2"/>
  <c r="AK13" i="2" s="1"/>
  <c r="AI14" i="2"/>
  <c r="AK14" i="2" s="1"/>
  <c r="AI15" i="2"/>
  <c r="AK15" i="2" s="1"/>
  <c r="AI16" i="2"/>
  <c r="AK16" i="2" s="1"/>
  <c r="AI17" i="2"/>
  <c r="AK17" i="2" s="1"/>
  <c r="AI18" i="2"/>
  <c r="AK18" i="2" s="1"/>
  <c r="AI19" i="2"/>
  <c r="AK19" i="2" s="1"/>
  <c r="AI20" i="2"/>
  <c r="AK20" i="2" s="1"/>
  <c r="AI21" i="2"/>
  <c r="AK21" i="2" s="1"/>
  <c r="AI22" i="2"/>
  <c r="AK22" i="2" s="1"/>
  <c r="AI23" i="2"/>
  <c r="AK23" i="2" s="1"/>
  <c r="AI24" i="2"/>
  <c r="AK24" i="2" s="1"/>
  <c r="AI25" i="2"/>
  <c r="AK25" i="2" s="1"/>
  <c r="AI26" i="2"/>
  <c r="AK26" i="2" s="1"/>
  <c r="AI27" i="2"/>
  <c r="AK27" i="2" s="1"/>
  <c r="AI28" i="2"/>
  <c r="AI29" i="2"/>
  <c r="AK29" i="2" s="1"/>
  <c r="AI30" i="2"/>
  <c r="AK30" i="2" s="1"/>
  <c r="AI31" i="2"/>
  <c r="AK31" i="2" s="1"/>
  <c r="AI32" i="2"/>
  <c r="AK32" i="2" s="1"/>
  <c r="AI33" i="2"/>
  <c r="AK33" i="2" s="1"/>
  <c r="AI34" i="2"/>
  <c r="AK34" i="2" s="1"/>
  <c r="AI35" i="2"/>
  <c r="AK35" i="2" s="1"/>
  <c r="AI36" i="2"/>
  <c r="AK36" i="2" s="1"/>
  <c r="AI37" i="2"/>
  <c r="AK37" i="2" s="1"/>
  <c r="AI38" i="2"/>
  <c r="AK38" i="2" s="1"/>
  <c r="AI39" i="2"/>
  <c r="AK39" i="2" s="1"/>
  <c r="AI40" i="2"/>
  <c r="AK40" i="2" s="1"/>
  <c r="AI41" i="2"/>
  <c r="AK41" i="2" s="1"/>
  <c r="AI42" i="2"/>
  <c r="AK42" i="2" s="1"/>
  <c r="AI43" i="2"/>
  <c r="AK43" i="2" s="1"/>
  <c r="AI44" i="2"/>
  <c r="AK44" i="2" s="1"/>
  <c r="AI45" i="2"/>
  <c r="AK45" i="2" s="1"/>
  <c r="AI46" i="2"/>
  <c r="AK46" i="2" s="1"/>
  <c r="AI48" i="2"/>
  <c r="AK48" i="2" s="1"/>
  <c r="AI49" i="2"/>
  <c r="AK49" i="2" s="1"/>
  <c r="AI50" i="2"/>
  <c r="AK50" i="2" s="1"/>
  <c r="AI47" i="2"/>
  <c r="AK47" i="2" s="1"/>
  <c r="AI51" i="2"/>
  <c r="AK51" i="2" s="1"/>
  <c r="AI52" i="2"/>
  <c r="AK52" i="2" s="1"/>
  <c r="AI53" i="2"/>
  <c r="AK53" i="2" s="1"/>
  <c r="AI54" i="2"/>
  <c r="AK54" i="2" s="1"/>
  <c r="AI55" i="2"/>
  <c r="AK55" i="2" s="1"/>
  <c r="AI56" i="2"/>
  <c r="AK56" i="2" s="1"/>
  <c r="AI57" i="2"/>
  <c r="AK57" i="2" s="1"/>
  <c r="AI58" i="2"/>
  <c r="AK58" i="2" s="1"/>
  <c r="AI59" i="2"/>
  <c r="AK59" i="2" s="1"/>
  <c r="AI60" i="2"/>
  <c r="AK60" i="2" s="1"/>
  <c r="AI62" i="2"/>
  <c r="AK62" i="2" s="1"/>
  <c r="AI63" i="2"/>
  <c r="AK63" i="2" s="1"/>
  <c r="AI64" i="2"/>
  <c r="AK64" i="2" s="1"/>
  <c r="AI65" i="2"/>
  <c r="AK65" i="2" s="1"/>
  <c r="AI66" i="2"/>
  <c r="AK66" i="2" s="1"/>
  <c r="AI81" i="2"/>
  <c r="AK81" i="2" s="1"/>
  <c r="AI67" i="2"/>
  <c r="AK67" i="2" s="1"/>
  <c r="AI68" i="2"/>
  <c r="AK68" i="2" s="1"/>
  <c r="AI61" i="2"/>
  <c r="AK61" i="2" s="1"/>
  <c r="AI8" i="2"/>
  <c r="AK8" i="2" s="1"/>
  <c r="AD61" i="2"/>
  <c r="AD68" i="2"/>
  <c r="AD67" i="2"/>
  <c r="AD81" i="2"/>
  <c r="AD66" i="2"/>
  <c r="AD65" i="2"/>
  <c r="AD64" i="2"/>
  <c r="AD63" i="2"/>
  <c r="AD62" i="2"/>
  <c r="AD60" i="2"/>
  <c r="AD59" i="2"/>
  <c r="AD58" i="2"/>
  <c r="AD57" i="2"/>
  <c r="AD56" i="2"/>
  <c r="AD55" i="2"/>
  <c r="AD54" i="2"/>
  <c r="AD53" i="2"/>
  <c r="AD52" i="2"/>
  <c r="AD51" i="2"/>
  <c r="AD47" i="2"/>
  <c r="AD50" i="2"/>
  <c r="AD49" i="2"/>
  <c r="AD48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Z61" i="2"/>
  <c r="Z68" i="2"/>
  <c r="Z67" i="2"/>
  <c r="Z81" i="2"/>
  <c r="Z66" i="2"/>
  <c r="Z65" i="2"/>
  <c r="Z64" i="2"/>
  <c r="Z63" i="2"/>
  <c r="Z62" i="2"/>
  <c r="Z60" i="2"/>
  <c r="Z59" i="2"/>
  <c r="Z58" i="2"/>
  <c r="Z57" i="2"/>
  <c r="Z56" i="2"/>
  <c r="Z55" i="2"/>
  <c r="Z54" i="2"/>
  <c r="Z53" i="2"/>
  <c r="Z52" i="2"/>
  <c r="Z51" i="2"/>
  <c r="Z47" i="2"/>
  <c r="Z50" i="2"/>
  <c r="Z49" i="2"/>
  <c r="Z48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V61" i="2"/>
  <c r="V68" i="2"/>
  <c r="V67" i="2"/>
  <c r="V81" i="2"/>
  <c r="V66" i="2"/>
  <c r="V65" i="2"/>
  <c r="V64" i="2"/>
  <c r="V63" i="2"/>
  <c r="V62" i="2"/>
  <c r="V60" i="2"/>
  <c r="V59" i="2"/>
  <c r="V58" i="2"/>
  <c r="V57" i="2"/>
  <c r="V56" i="2"/>
  <c r="V55" i="2"/>
  <c r="V54" i="2"/>
  <c r="V53" i="2"/>
  <c r="V52" i="2"/>
  <c r="V51" i="2"/>
  <c r="V47" i="2"/>
  <c r="V50" i="2"/>
  <c r="V49" i="2"/>
  <c r="V48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R61" i="2"/>
  <c r="R68" i="2"/>
  <c r="R67" i="2"/>
  <c r="R81" i="2"/>
  <c r="R66" i="2"/>
  <c r="R65" i="2"/>
  <c r="R64" i="2"/>
  <c r="R63" i="2"/>
  <c r="R62" i="2"/>
  <c r="R60" i="2"/>
  <c r="R59" i="2"/>
  <c r="R58" i="2"/>
  <c r="R57" i="2"/>
  <c r="R56" i="2"/>
  <c r="R55" i="2"/>
  <c r="R54" i="2"/>
  <c r="R53" i="2"/>
  <c r="R52" i="2"/>
  <c r="R51" i="2"/>
  <c r="R47" i="2"/>
  <c r="R50" i="2"/>
  <c r="R49" i="2"/>
  <c r="R48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N61" i="2"/>
  <c r="N68" i="2"/>
  <c r="N67" i="2"/>
  <c r="N81" i="2"/>
  <c r="N66" i="2"/>
  <c r="N65" i="2"/>
  <c r="N64" i="2"/>
  <c r="N63" i="2"/>
  <c r="N62" i="2"/>
  <c r="N60" i="2"/>
  <c r="N59" i="2"/>
  <c r="N58" i="2"/>
  <c r="N57" i="2"/>
  <c r="N56" i="2"/>
  <c r="N55" i="2"/>
  <c r="N54" i="2"/>
  <c r="N53" i="2"/>
  <c r="N52" i="2"/>
  <c r="N51" i="2"/>
  <c r="N47" i="2"/>
  <c r="N50" i="2"/>
  <c r="N49" i="2"/>
  <c r="N48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8" i="2"/>
  <c r="J49" i="2"/>
  <c r="J50" i="2"/>
  <c r="J47" i="2"/>
  <c r="J51" i="2"/>
  <c r="J52" i="2"/>
  <c r="J53" i="2"/>
  <c r="J54" i="2"/>
  <c r="J55" i="2"/>
  <c r="J56" i="2"/>
  <c r="J57" i="2"/>
  <c r="J58" i="2"/>
  <c r="J59" i="2"/>
  <c r="J60" i="2"/>
  <c r="J62" i="2"/>
  <c r="J63" i="2"/>
  <c r="J64" i="2"/>
  <c r="J65" i="2"/>
  <c r="J66" i="2"/>
  <c r="J81" i="2"/>
  <c r="J67" i="2"/>
  <c r="J68" i="2"/>
  <c r="J61" i="2"/>
  <c r="J8" i="2"/>
  <c r="BG69" i="3"/>
  <c r="BI69" i="3" s="1"/>
  <c r="BG68" i="3"/>
  <c r="BI68" i="3" s="1"/>
  <c r="BG67" i="3"/>
  <c r="BI67" i="3" s="1"/>
  <c r="BG66" i="3"/>
  <c r="BI66" i="3" s="1"/>
  <c r="BG65" i="3"/>
  <c r="BI65" i="3" s="1"/>
  <c r="BG64" i="3"/>
  <c r="BI64" i="3" s="1"/>
  <c r="BG63" i="3"/>
  <c r="BI63" i="3" s="1"/>
  <c r="BG62" i="3"/>
  <c r="BI62" i="3" s="1"/>
  <c r="BG61" i="3"/>
  <c r="BI61" i="3" s="1"/>
  <c r="BG60" i="3"/>
  <c r="BI60" i="3" s="1"/>
  <c r="BG59" i="3"/>
  <c r="BI59" i="3" s="1"/>
  <c r="BG58" i="3"/>
  <c r="BI58" i="3" s="1"/>
  <c r="BG57" i="3"/>
  <c r="BI57" i="3" s="1"/>
  <c r="BG56" i="3"/>
  <c r="BI56" i="3" s="1"/>
  <c r="BG55" i="3"/>
  <c r="BI55" i="3" s="1"/>
  <c r="BG54" i="3"/>
  <c r="BI54" i="3" s="1"/>
  <c r="BG53" i="3"/>
  <c r="BI53" i="3" s="1"/>
  <c r="BG52" i="3"/>
  <c r="BI52" i="3" s="1"/>
  <c r="BG45" i="3"/>
  <c r="BI45" i="3" s="1"/>
  <c r="BG44" i="3"/>
  <c r="BI44" i="3" s="1"/>
  <c r="BG51" i="3"/>
  <c r="BI51" i="3" s="1"/>
  <c r="BG50" i="3"/>
  <c r="BI50" i="3" s="1"/>
  <c r="BG49" i="3"/>
  <c r="BI49" i="3" s="1"/>
  <c r="BG48" i="3"/>
  <c r="BI48" i="3" s="1"/>
  <c r="BG47" i="3"/>
  <c r="BI47" i="3" s="1"/>
  <c r="BG46" i="3"/>
  <c r="BI46" i="3" s="1"/>
  <c r="BG43" i="3"/>
  <c r="BI43" i="3" s="1"/>
  <c r="BG42" i="3"/>
  <c r="BI42" i="3" s="1"/>
  <c r="BG41" i="3"/>
  <c r="BI41" i="3" s="1"/>
  <c r="BG40" i="3"/>
  <c r="BI40" i="3" s="1"/>
  <c r="BG39" i="3"/>
  <c r="BI39" i="3" s="1"/>
  <c r="BG38" i="3"/>
  <c r="BI38" i="3" s="1"/>
  <c r="BG37" i="3"/>
  <c r="BI37" i="3" s="1"/>
  <c r="BG36" i="3"/>
  <c r="BI36" i="3" s="1"/>
  <c r="BG35" i="3"/>
  <c r="BI35" i="3" s="1"/>
  <c r="BG34" i="3"/>
  <c r="BI34" i="3" s="1"/>
  <c r="BG33" i="3"/>
  <c r="BI33" i="3" s="1"/>
  <c r="BG32" i="3"/>
  <c r="BI32" i="3" s="1"/>
  <c r="BG31" i="3"/>
  <c r="BI31" i="3" s="1"/>
  <c r="BG30" i="3"/>
  <c r="BI30" i="3" s="1"/>
  <c r="BG29" i="3"/>
  <c r="BI29" i="3" s="1"/>
  <c r="BG28" i="3"/>
  <c r="BI28" i="3" s="1"/>
  <c r="BG27" i="3"/>
  <c r="BI27" i="3" s="1"/>
  <c r="BG26" i="3"/>
  <c r="BI26" i="3" s="1"/>
  <c r="BG25" i="3"/>
  <c r="BI25" i="3" s="1"/>
  <c r="BG24" i="3"/>
  <c r="BI24" i="3" s="1"/>
  <c r="BG23" i="3"/>
  <c r="BI23" i="3" s="1"/>
  <c r="BG22" i="3"/>
  <c r="BI22" i="3" s="1"/>
  <c r="BG21" i="3"/>
  <c r="BI21" i="3" s="1"/>
  <c r="BG20" i="3"/>
  <c r="BI20" i="3" s="1"/>
  <c r="BG19" i="3"/>
  <c r="BI19" i="3" s="1"/>
  <c r="BG18" i="3"/>
  <c r="BI18" i="3" s="1"/>
  <c r="BG17" i="3"/>
  <c r="BI17" i="3" s="1"/>
  <c r="BG16" i="3"/>
  <c r="BI16" i="3" s="1"/>
  <c r="BG15" i="3"/>
  <c r="BI15" i="3" s="1"/>
  <c r="BG14" i="3"/>
  <c r="BI14" i="3" s="1"/>
  <c r="BG13" i="3"/>
  <c r="BI13" i="3" s="1"/>
  <c r="BG81" i="3"/>
  <c r="BI81" i="3" s="1"/>
  <c r="BG12" i="3"/>
  <c r="BI12" i="3" s="1"/>
  <c r="BG11" i="3"/>
  <c r="BI11" i="3" s="1"/>
  <c r="BG10" i="3"/>
  <c r="BI10" i="3" s="1"/>
  <c r="BG9" i="3"/>
  <c r="BI9" i="3" s="1"/>
  <c r="BG8" i="3"/>
  <c r="BA69" i="3"/>
  <c r="BC69" i="3" s="1"/>
  <c r="BA68" i="3"/>
  <c r="BC68" i="3" s="1"/>
  <c r="BA67" i="3"/>
  <c r="BC67" i="3" s="1"/>
  <c r="BA66" i="3"/>
  <c r="BC66" i="3" s="1"/>
  <c r="BA65" i="3"/>
  <c r="BC65" i="3" s="1"/>
  <c r="BA64" i="3"/>
  <c r="BC64" i="3" s="1"/>
  <c r="BA63" i="3"/>
  <c r="BC63" i="3" s="1"/>
  <c r="BA62" i="3"/>
  <c r="BC62" i="3" s="1"/>
  <c r="BA61" i="3"/>
  <c r="BC61" i="3" s="1"/>
  <c r="BA60" i="3"/>
  <c r="BC60" i="3" s="1"/>
  <c r="BA59" i="3"/>
  <c r="BC59" i="3" s="1"/>
  <c r="BA58" i="3"/>
  <c r="BC58" i="3" s="1"/>
  <c r="BA57" i="3"/>
  <c r="BC57" i="3" s="1"/>
  <c r="BA56" i="3"/>
  <c r="BC56" i="3" s="1"/>
  <c r="BA55" i="3"/>
  <c r="BC55" i="3" s="1"/>
  <c r="BA54" i="3"/>
  <c r="BC54" i="3" s="1"/>
  <c r="BA53" i="3"/>
  <c r="BC53" i="3" s="1"/>
  <c r="BA52" i="3"/>
  <c r="BC52" i="3" s="1"/>
  <c r="BA45" i="3"/>
  <c r="BC45" i="3" s="1"/>
  <c r="BA44" i="3"/>
  <c r="BC44" i="3" s="1"/>
  <c r="BA51" i="3"/>
  <c r="BC51" i="3" s="1"/>
  <c r="BA50" i="3"/>
  <c r="BC50" i="3" s="1"/>
  <c r="BA49" i="3"/>
  <c r="BC49" i="3" s="1"/>
  <c r="BA48" i="3"/>
  <c r="BC48" i="3" s="1"/>
  <c r="BA47" i="3"/>
  <c r="BC47" i="3" s="1"/>
  <c r="BA46" i="3"/>
  <c r="BC46" i="3" s="1"/>
  <c r="BA43" i="3"/>
  <c r="BC43" i="3" s="1"/>
  <c r="BA42" i="3"/>
  <c r="BC42" i="3" s="1"/>
  <c r="BA41" i="3"/>
  <c r="BC41" i="3" s="1"/>
  <c r="BA40" i="3"/>
  <c r="BC40" i="3" s="1"/>
  <c r="BA39" i="3"/>
  <c r="BC39" i="3" s="1"/>
  <c r="BA38" i="3"/>
  <c r="BC38" i="3" s="1"/>
  <c r="BA37" i="3"/>
  <c r="BC37" i="3" s="1"/>
  <c r="BA36" i="3"/>
  <c r="BC36" i="3" s="1"/>
  <c r="BA35" i="3"/>
  <c r="BC35" i="3" s="1"/>
  <c r="BA34" i="3"/>
  <c r="BC34" i="3" s="1"/>
  <c r="BA33" i="3"/>
  <c r="BC33" i="3" s="1"/>
  <c r="BA32" i="3"/>
  <c r="BC32" i="3" s="1"/>
  <c r="BA31" i="3"/>
  <c r="BC31" i="3" s="1"/>
  <c r="BA30" i="3"/>
  <c r="BC30" i="3" s="1"/>
  <c r="BA29" i="3"/>
  <c r="BC29" i="3" s="1"/>
  <c r="BA28" i="3"/>
  <c r="BC28" i="3" s="1"/>
  <c r="BA27" i="3"/>
  <c r="BC27" i="3" s="1"/>
  <c r="BA26" i="3"/>
  <c r="BC26" i="3" s="1"/>
  <c r="BA25" i="3"/>
  <c r="BC25" i="3" s="1"/>
  <c r="BA24" i="3"/>
  <c r="BC24" i="3" s="1"/>
  <c r="BA23" i="3"/>
  <c r="BC23" i="3" s="1"/>
  <c r="BA22" i="3"/>
  <c r="BC22" i="3" s="1"/>
  <c r="BA21" i="3"/>
  <c r="BC21" i="3" s="1"/>
  <c r="BA20" i="3"/>
  <c r="BC20" i="3" s="1"/>
  <c r="BA19" i="3"/>
  <c r="BC19" i="3" s="1"/>
  <c r="BA18" i="3"/>
  <c r="BC18" i="3" s="1"/>
  <c r="BA17" i="3"/>
  <c r="BC17" i="3" s="1"/>
  <c r="BA16" i="3"/>
  <c r="BC16" i="3" s="1"/>
  <c r="BA15" i="3"/>
  <c r="BC15" i="3" s="1"/>
  <c r="BA14" i="3"/>
  <c r="BC14" i="3" s="1"/>
  <c r="BA13" i="3"/>
  <c r="BC13" i="3" s="1"/>
  <c r="BA81" i="3"/>
  <c r="BC81" i="3" s="1"/>
  <c r="BA12" i="3"/>
  <c r="BC12" i="3" s="1"/>
  <c r="BA11" i="3"/>
  <c r="BC11" i="3" s="1"/>
  <c r="BA10" i="3"/>
  <c r="BC10" i="3" s="1"/>
  <c r="BA9" i="3"/>
  <c r="BC9" i="3" s="1"/>
  <c r="BA8" i="3"/>
  <c r="AU69" i="3"/>
  <c r="AW69" i="3" s="1"/>
  <c r="AU68" i="3"/>
  <c r="AW68" i="3" s="1"/>
  <c r="AU67" i="3"/>
  <c r="AW67" i="3" s="1"/>
  <c r="AU66" i="3"/>
  <c r="AW66" i="3" s="1"/>
  <c r="AU65" i="3"/>
  <c r="AW65" i="3" s="1"/>
  <c r="AU64" i="3"/>
  <c r="AW64" i="3" s="1"/>
  <c r="AU63" i="3"/>
  <c r="AW63" i="3" s="1"/>
  <c r="AU62" i="3"/>
  <c r="AW62" i="3" s="1"/>
  <c r="AU61" i="3"/>
  <c r="AW61" i="3" s="1"/>
  <c r="AU60" i="3"/>
  <c r="AW60" i="3" s="1"/>
  <c r="AU59" i="3"/>
  <c r="AW59" i="3" s="1"/>
  <c r="AU58" i="3"/>
  <c r="AW58" i="3" s="1"/>
  <c r="AU57" i="3"/>
  <c r="AW57" i="3" s="1"/>
  <c r="AU56" i="3"/>
  <c r="AW56" i="3" s="1"/>
  <c r="AU55" i="3"/>
  <c r="AW55" i="3" s="1"/>
  <c r="AU54" i="3"/>
  <c r="AW54" i="3" s="1"/>
  <c r="AU53" i="3"/>
  <c r="AW53" i="3" s="1"/>
  <c r="AU52" i="3"/>
  <c r="AW52" i="3" s="1"/>
  <c r="AU45" i="3"/>
  <c r="AW45" i="3" s="1"/>
  <c r="AU44" i="3"/>
  <c r="AW44" i="3" s="1"/>
  <c r="AU51" i="3"/>
  <c r="AW51" i="3" s="1"/>
  <c r="AU50" i="3"/>
  <c r="AW50" i="3" s="1"/>
  <c r="AU49" i="3"/>
  <c r="AW49" i="3" s="1"/>
  <c r="AU48" i="3"/>
  <c r="AW48" i="3" s="1"/>
  <c r="AU47" i="3"/>
  <c r="AW47" i="3" s="1"/>
  <c r="AU46" i="3"/>
  <c r="AW46" i="3" s="1"/>
  <c r="AU43" i="3"/>
  <c r="AW43" i="3" s="1"/>
  <c r="AU42" i="3"/>
  <c r="AW42" i="3" s="1"/>
  <c r="AU41" i="3"/>
  <c r="AW41" i="3" s="1"/>
  <c r="AU40" i="3"/>
  <c r="AW40" i="3" s="1"/>
  <c r="AU39" i="3"/>
  <c r="AW39" i="3" s="1"/>
  <c r="AU38" i="3"/>
  <c r="AW38" i="3" s="1"/>
  <c r="AU37" i="3"/>
  <c r="AW37" i="3" s="1"/>
  <c r="AU36" i="3"/>
  <c r="AW36" i="3" s="1"/>
  <c r="AU35" i="3"/>
  <c r="AW35" i="3" s="1"/>
  <c r="AU34" i="3"/>
  <c r="AW34" i="3" s="1"/>
  <c r="AU33" i="3"/>
  <c r="AW33" i="3" s="1"/>
  <c r="AU32" i="3"/>
  <c r="AW32" i="3" s="1"/>
  <c r="AU31" i="3"/>
  <c r="AW31" i="3" s="1"/>
  <c r="AU30" i="3"/>
  <c r="AW30" i="3" s="1"/>
  <c r="AU29" i="3"/>
  <c r="AW29" i="3" s="1"/>
  <c r="AU28" i="3"/>
  <c r="AW28" i="3" s="1"/>
  <c r="AU27" i="3"/>
  <c r="AW27" i="3" s="1"/>
  <c r="AU26" i="3"/>
  <c r="AW26" i="3" s="1"/>
  <c r="AU25" i="3"/>
  <c r="AW25" i="3" s="1"/>
  <c r="AU24" i="3"/>
  <c r="AW24" i="3" s="1"/>
  <c r="AU23" i="3"/>
  <c r="AW23" i="3" s="1"/>
  <c r="AU22" i="3"/>
  <c r="AW22" i="3" s="1"/>
  <c r="AU21" i="3"/>
  <c r="AW21" i="3" s="1"/>
  <c r="AU20" i="3"/>
  <c r="AW20" i="3" s="1"/>
  <c r="AU19" i="3"/>
  <c r="AW19" i="3" s="1"/>
  <c r="AU18" i="3"/>
  <c r="AW18" i="3" s="1"/>
  <c r="AU17" i="3"/>
  <c r="AW17" i="3" s="1"/>
  <c r="AU16" i="3"/>
  <c r="AW16" i="3" s="1"/>
  <c r="AU15" i="3"/>
  <c r="AW15" i="3" s="1"/>
  <c r="AU14" i="3"/>
  <c r="AW14" i="3" s="1"/>
  <c r="AU13" i="3"/>
  <c r="AW13" i="3" s="1"/>
  <c r="AU81" i="3"/>
  <c r="AW81" i="3" s="1"/>
  <c r="AU12" i="3"/>
  <c r="AW12" i="3" s="1"/>
  <c r="AU11" i="3"/>
  <c r="AW11" i="3" s="1"/>
  <c r="AU10" i="3"/>
  <c r="AW10" i="3" s="1"/>
  <c r="AU9" i="3"/>
  <c r="AW9" i="3" s="1"/>
  <c r="AU8" i="3"/>
  <c r="AO69" i="3"/>
  <c r="AQ69" i="3" s="1"/>
  <c r="AO68" i="3"/>
  <c r="AQ68" i="3" s="1"/>
  <c r="AO67" i="3"/>
  <c r="AQ67" i="3" s="1"/>
  <c r="AO66" i="3"/>
  <c r="AQ66" i="3" s="1"/>
  <c r="AO65" i="3"/>
  <c r="AQ65" i="3" s="1"/>
  <c r="AO64" i="3"/>
  <c r="AQ64" i="3" s="1"/>
  <c r="AO63" i="3"/>
  <c r="AQ63" i="3" s="1"/>
  <c r="AO62" i="3"/>
  <c r="AQ62" i="3" s="1"/>
  <c r="AO61" i="3"/>
  <c r="AQ61" i="3" s="1"/>
  <c r="AO60" i="3"/>
  <c r="AQ60" i="3" s="1"/>
  <c r="AO59" i="3"/>
  <c r="AQ59" i="3" s="1"/>
  <c r="AO58" i="3"/>
  <c r="AQ58" i="3" s="1"/>
  <c r="AO57" i="3"/>
  <c r="AQ57" i="3" s="1"/>
  <c r="AO56" i="3"/>
  <c r="AQ56" i="3" s="1"/>
  <c r="AO55" i="3"/>
  <c r="AQ55" i="3" s="1"/>
  <c r="AO54" i="3"/>
  <c r="AQ54" i="3" s="1"/>
  <c r="AO53" i="3"/>
  <c r="AQ53" i="3" s="1"/>
  <c r="AO52" i="3"/>
  <c r="AQ52" i="3" s="1"/>
  <c r="AO45" i="3"/>
  <c r="AQ45" i="3" s="1"/>
  <c r="AO44" i="3"/>
  <c r="AQ44" i="3" s="1"/>
  <c r="AO51" i="3"/>
  <c r="AQ51" i="3" s="1"/>
  <c r="AO50" i="3"/>
  <c r="AQ50" i="3" s="1"/>
  <c r="AO49" i="3"/>
  <c r="AQ49" i="3" s="1"/>
  <c r="AO48" i="3"/>
  <c r="AQ48" i="3" s="1"/>
  <c r="AO47" i="3"/>
  <c r="AQ47" i="3" s="1"/>
  <c r="AO46" i="3"/>
  <c r="AQ46" i="3" s="1"/>
  <c r="AO43" i="3"/>
  <c r="AQ43" i="3" s="1"/>
  <c r="AO42" i="3"/>
  <c r="AQ42" i="3" s="1"/>
  <c r="AO41" i="3"/>
  <c r="AQ41" i="3" s="1"/>
  <c r="AO40" i="3"/>
  <c r="AQ40" i="3" s="1"/>
  <c r="AO39" i="3"/>
  <c r="AQ39" i="3" s="1"/>
  <c r="AO38" i="3"/>
  <c r="AQ38" i="3" s="1"/>
  <c r="AO37" i="3"/>
  <c r="AQ37" i="3" s="1"/>
  <c r="AO36" i="3"/>
  <c r="AQ36" i="3" s="1"/>
  <c r="AO35" i="3"/>
  <c r="AQ35" i="3" s="1"/>
  <c r="AO34" i="3"/>
  <c r="AQ34" i="3" s="1"/>
  <c r="AO33" i="3"/>
  <c r="AQ33" i="3" s="1"/>
  <c r="AO32" i="3"/>
  <c r="AQ32" i="3" s="1"/>
  <c r="AO31" i="3"/>
  <c r="AQ31" i="3" s="1"/>
  <c r="AO30" i="3"/>
  <c r="AQ30" i="3" s="1"/>
  <c r="AO29" i="3"/>
  <c r="AQ29" i="3" s="1"/>
  <c r="AO28" i="3"/>
  <c r="AQ28" i="3" s="1"/>
  <c r="AO27" i="3"/>
  <c r="AQ27" i="3" s="1"/>
  <c r="AO26" i="3"/>
  <c r="AQ26" i="3" s="1"/>
  <c r="AO25" i="3"/>
  <c r="AQ25" i="3" s="1"/>
  <c r="AO24" i="3"/>
  <c r="AQ24" i="3" s="1"/>
  <c r="AO23" i="3"/>
  <c r="AQ23" i="3" s="1"/>
  <c r="AO22" i="3"/>
  <c r="AQ22" i="3" s="1"/>
  <c r="AO21" i="3"/>
  <c r="AQ21" i="3" s="1"/>
  <c r="AO20" i="3"/>
  <c r="AQ20" i="3" s="1"/>
  <c r="AO19" i="3"/>
  <c r="AQ19" i="3" s="1"/>
  <c r="AO18" i="3"/>
  <c r="AQ18" i="3" s="1"/>
  <c r="AO17" i="3"/>
  <c r="AQ17" i="3" s="1"/>
  <c r="AO16" i="3"/>
  <c r="AQ16" i="3" s="1"/>
  <c r="AO15" i="3"/>
  <c r="AQ15" i="3" s="1"/>
  <c r="AO14" i="3"/>
  <c r="AQ14" i="3" s="1"/>
  <c r="AO13" i="3"/>
  <c r="AQ13" i="3" s="1"/>
  <c r="AO81" i="3"/>
  <c r="AQ81" i="3" s="1"/>
  <c r="AO12" i="3"/>
  <c r="AQ12" i="3" s="1"/>
  <c r="AO11" i="3"/>
  <c r="AQ11" i="3" s="1"/>
  <c r="AO10" i="3"/>
  <c r="AQ10" i="3" s="1"/>
  <c r="AO9" i="3"/>
  <c r="AQ9" i="3" s="1"/>
  <c r="AO8" i="3"/>
  <c r="AI9" i="3"/>
  <c r="AK9" i="3" s="1"/>
  <c r="AI10" i="3"/>
  <c r="AK10" i="3" s="1"/>
  <c r="AI11" i="3"/>
  <c r="AK11" i="3" s="1"/>
  <c r="AI12" i="3"/>
  <c r="AK12" i="3" s="1"/>
  <c r="AI81" i="3"/>
  <c r="AK81" i="3" s="1"/>
  <c r="AI13" i="3"/>
  <c r="AK13" i="3" s="1"/>
  <c r="AI14" i="3"/>
  <c r="AK14" i="3" s="1"/>
  <c r="AI15" i="3"/>
  <c r="AK15" i="3" s="1"/>
  <c r="AI16" i="3"/>
  <c r="AK16" i="3" s="1"/>
  <c r="AI17" i="3"/>
  <c r="AK17" i="3" s="1"/>
  <c r="AI18" i="3"/>
  <c r="AK18" i="3" s="1"/>
  <c r="AI19" i="3"/>
  <c r="AK19" i="3" s="1"/>
  <c r="AI20" i="3"/>
  <c r="AK20" i="3" s="1"/>
  <c r="AI21" i="3"/>
  <c r="AK21" i="3" s="1"/>
  <c r="AI22" i="3"/>
  <c r="AK22" i="3" s="1"/>
  <c r="AI23" i="3"/>
  <c r="AK23" i="3" s="1"/>
  <c r="AI24" i="3"/>
  <c r="AK24" i="3" s="1"/>
  <c r="AI25" i="3"/>
  <c r="AK25" i="3" s="1"/>
  <c r="AI26" i="3"/>
  <c r="AK26" i="3" s="1"/>
  <c r="AI27" i="3"/>
  <c r="AK27" i="3" s="1"/>
  <c r="AI28" i="3"/>
  <c r="AK28" i="3" s="1"/>
  <c r="AI29" i="3"/>
  <c r="AK29" i="3" s="1"/>
  <c r="AI30" i="3"/>
  <c r="AK30" i="3" s="1"/>
  <c r="AI31" i="3"/>
  <c r="AK31" i="3" s="1"/>
  <c r="AI32" i="3"/>
  <c r="AK32" i="3" s="1"/>
  <c r="AI33" i="3"/>
  <c r="AK33" i="3" s="1"/>
  <c r="AI34" i="3"/>
  <c r="AK34" i="3" s="1"/>
  <c r="AI35" i="3"/>
  <c r="AK35" i="3" s="1"/>
  <c r="AI36" i="3"/>
  <c r="AK36" i="3" s="1"/>
  <c r="AI37" i="3"/>
  <c r="AK37" i="3" s="1"/>
  <c r="AI38" i="3"/>
  <c r="AK38" i="3" s="1"/>
  <c r="AI39" i="3"/>
  <c r="AK39" i="3" s="1"/>
  <c r="AI40" i="3"/>
  <c r="AK40" i="3" s="1"/>
  <c r="AI41" i="3"/>
  <c r="AK41" i="3" s="1"/>
  <c r="AI42" i="3"/>
  <c r="AK42" i="3" s="1"/>
  <c r="AI43" i="3"/>
  <c r="AK43" i="3" s="1"/>
  <c r="AI46" i="3"/>
  <c r="AK46" i="3" s="1"/>
  <c r="AI47" i="3"/>
  <c r="AK47" i="3" s="1"/>
  <c r="AI48" i="3"/>
  <c r="AK48" i="3" s="1"/>
  <c r="AI49" i="3"/>
  <c r="AK49" i="3" s="1"/>
  <c r="AI50" i="3"/>
  <c r="AK50" i="3" s="1"/>
  <c r="AI51" i="3"/>
  <c r="AK51" i="3" s="1"/>
  <c r="AI44" i="3"/>
  <c r="AK44" i="3" s="1"/>
  <c r="AI45" i="3"/>
  <c r="AK45" i="3" s="1"/>
  <c r="AI52" i="3"/>
  <c r="AK52" i="3" s="1"/>
  <c r="AI53" i="3"/>
  <c r="AK53" i="3" s="1"/>
  <c r="AI54" i="3"/>
  <c r="AK54" i="3" s="1"/>
  <c r="AI55" i="3"/>
  <c r="AK55" i="3" s="1"/>
  <c r="AI56" i="3"/>
  <c r="AK56" i="3" s="1"/>
  <c r="AI57" i="3"/>
  <c r="AK57" i="3" s="1"/>
  <c r="AI58" i="3"/>
  <c r="AK58" i="3" s="1"/>
  <c r="AI59" i="3"/>
  <c r="AK59" i="3" s="1"/>
  <c r="AI60" i="3"/>
  <c r="AK60" i="3" s="1"/>
  <c r="AI61" i="3"/>
  <c r="AK61" i="3" s="1"/>
  <c r="AI62" i="3"/>
  <c r="AK62" i="3" s="1"/>
  <c r="AI63" i="3"/>
  <c r="AK63" i="3" s="1"/>
  <c r="AI64" i="3"/>
  <c r="AK64" i="3" s="1"/>
  <c r="AI65" i="3"/>
  <c r="AK65" i="3" s="1"/>
  <c r="AI66" i="3"/>
  <c r="AK66" i="3" s="1"/>
  <c r="AI67" i="3"/>
  <c r="AK67" i="3" s="1"/>
  <c r="AI68" i="3"/>
  <c r="AK68" i="3" s="1"/>
  <c r="AI69" i="3"/>
  <c r="AK69" i="3" s="1"/>
  <c r="AI8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45" i="3"/>
  <c r="AD44" i="3"/>
  <c r="AD51" i="3"/>
  <c r="AD50" i="3"/>
  <c r="AD49" i="3"/>
  <c r="AD48" i="3"/>
  <c r="AD47" i="3"/>
  <c r="AD46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81" i="3"/>
  <c r="AD12" i="3"/>
  <c r="AD11" i="3"/>
  <c r="AD10" i="3"/>
  <c r="AD9" i="3"/>
  <c r="AD8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45" i="3"/>
  <c r="Z44" i="3"/>
  <c r="Z51" i="3"/>
  <c r="Z50" i="3"/>
  <c r="Z49" i="3"/>
  <c r="Z48" i="3"/>
  <c r="Z47" i="3"/>
  <c r="Z46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81" i="3"/>
  <c r="Z12" i="3"/>
  <c r="Z11" i="3"/>
  <c r="Z10" i="3"/>
  <c r="Z9" i="3"/>
  <c r="Z8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45" i="3"/>
  <c r="V44" i="3"/>
  <c r="V51" i="3"/>
  <c r="V50" i="3"/>
  <c r="V49" i="3"/>
  <c r="V48" i="3"/>
  <c r="V47" i="3"/>
  <c r="V46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81" i="3"/>
  <c r="V12" i="3"/>
  <c r="V11" i="3"/>
  <c r="V10" i="3"/>
  <c r="V9" i="3"/>
  <c r="V8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45" i="3"/>
  <c r="R44" i="3"/>
  <c r="R51" i="3"/>
  <c r="R50" i="3"/>
  <c r="R49" i="3"/>
  <c r="R48" i="3"/>
  <c r="R47" i="3"/>
  <c r="R46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81" i="3"/>
  <c r="R12" i="3"/>
  <c r="R11" i="3"/>
  <c r="R10" i="3"/>
  <c r="R9" i="3"/>
  <c r="R8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45" i="3"/>
  <c r="N44" i="3"/>
  <c r="N51" i="3"/>
  <c r="N50" i="3"/>
  <c r="N49" i="3"/>
  <c r="N48" i="3"/>
  <c r="N47" i="3"/>
  <c r="N46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81" i="3"/>
  <c r="N12" i="3"/>
  <c r="N11" i="3"/>
  <c r="N10" i="3"/>
  <c r="N9" i="3"/>
  <c r="N8" i="3"/>
  <c r="J9" i="3"/>
  <c r="J10" i="3"/>
  <c r="J11" i="3"/>
  <c r="J12" i="3"/>
  <c r="J81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6" i="3"/>
  <c r="J47" i="3"/>
  <c r="J48" i="3"/>
  <c r="J49" i="3"/>
  <c r="J50" i="3"/>
  <c r="J51" i="3"/>
  <c r="J44" i="3"/>
  <c r="J45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8" i="3"/>
  <c r="AE76" i="7" l="1"/>
  <c r="R66" i="7"/>
  <c r="R64" i="7"/>
  <c r="R65" i="7" s="1"/>
  <c r="BI8" i="7"/>
  <c r="BG66" i="7"/>
  <c r="BG64" i="7"/>
  <c r="BG65" i="7" s="1"/>
  <c r="AQ64" i="7"/>
  <c r="AQ65" i="7" s="1"/>
  <c r="AQ66" i="7"/>
  <c r="J66" i="7"/>
  <c r="J64" i="7"/>
  <c r="J65" i="7" s="1"/>
  <c r="AO66" i="7"/>
  <c r="AO64" i="7"/>
  <c r="AO65" i="7" s="1"/>
  <c r="Z66" i="7"/>
  <c r="Z64" i="7"/>
  <c r="Z65" i="7" s="1"/>
  <c r="AW8" i="7"/>
  <c r="AU64" i="7"/>
  <c r="AU65" i="7" s="1"/>
  <c r="AU66" i="7"/>
  <c r="V66" i="7"/>
  <c r="V64" i="7"/>
  <c r="V65" i="7" s="1"/>
  <c r="AE62" i="7"/>
  <c r="AE59" i="7"/>
  <c r="AE56" i="7"/>
  <c r="AE53" i="7"/>
  <c r="AE49" i="7"/>
  <c r="AE40" i="7"/>
  <c r="AE36" i="7"/>
  <c r="AE32" i="7"/>
  <c r="AE28" i="7"/>
  <c r="AE24" i="7"/>
  <c r="AE20" i="7"/>
  <c r="AE16" i="7"/>
  <c r="AE12" i="7"/>
  <c r="N66" i="7"/>
  <c r="N64" i="7"/>
  <c r="N65" i="7" s="1"/>
  <c r="AE14" i="7"/>
  <c r="AE18" i="7"/>
  <c r="AE34" i="7"/>
  <c r="AE51" i="7"/>
  <c r="AE44" i="7"/>
  <c r="AE42" i="7"/>
  <c r="AE9" i="7"/>
  <c r="AE19" i="7"/>
  <c r="AE23" i="7"/>
  <c r="AE39" i="7"/>
  <c r="AE58" i="7"/>
  <c r="AD66" i="7"/>
  <c r="AD64" i="7"/>
  <c r="AD65" i="7" s="1"/>
  <c r="AK8" i="7"/>
  <c r="AI64" i="7"/>
  <c r="AI65" i="7" s="1"/>
  <c r="AI66" i="7"/>
  <c r="BC8" i="7"/>
  <c r="BA66" i="7"/>
  <c r="BA64" i="7"/>
  <c r="BA65" i="7" s="1"/>
  <c r="BJ79" i="6"/>
  <c r="AQ57" i="6"/>
  <c r="AO70" i="6"/>
  <c r="AO71" i="6" s="1"/>
  <c r="AO72" i="6"/>
  <c r="R72" i="6"/>
  <c r="R70" i="6"/>
  <c r="R71" i="6" s="1"/>
  <c r="BI57" i="6"/>
  <c r="BG70" i="6"/>
  <c r="BG71" i="6" s="1"/>
  <c r="BG72" i="6"/>
  <c r="V72" i="6"/>
  <c r="V70" i="6"/>
  <c r="V71" i="6" s="1"/>
  <c r="AK57" i="6"/>
  <c r="AI70" i="6"/>
  <c r="AI71" i="6" s="1"/>
  <c r="AI72" i="6"/>
  <c r="J70" i="6"/>
  <c r="J71" i="6" s="1"/>
  <c r="J72" i="6"/>
  <c r="N72" i="6"/>
  <c r="N70" i="6"/>
  <c r="N71" i="6" s="1"/>
  <c r="AD72" i="6"/>
  <c r="AD70" i="6"/>
  <c r="AD71" i="6" s="1"/>
  <c r="BC57" i="6"/>
  <c r="BA72" i="6"/>
  <c r="BA70" i="6"/>
  <c r="BA71" i="6" s="1"/>
  <c r="Z72" i="6"/>
  <c r="Z70" i="6"/>
  <c r="Z71" i="6" s="1"/>
  <c r="AW57" i="6"/>
  <c r="AU70" i="6"/>
  <c r="AU71" i="6" s="1"/>
  <c r="AU72" i="6"/>
  <c r="Z69" i="2"/>
  <c r="Z70" i="2" s="1"/>
  <c r="Z71" i="2"/>
  <c r="BI28" i="2"/>
  <c r="BG71" i="2"/>
  <c r="BG69" i="2"/>
  <c r="BG70" i="2" s="1"/>
  <c r="R69" i="2"/>
  <c r="R70" i="2" s="1"/>
  <c r="R71" i="2"/>
  <c r="AW28" i="2"/>
  <c r="AU71" i="2"/>
  <c r="AU69" i="2"/>
  <c r="AU70" i="2" s="1"/>
  <c r="J69" i="2"/>
  <c r="J70" i="2" s="1"/>
  <c r="J71" i="2"/>
  <c r="N71" i="2"/>
  <c r="N69" i="2"/>
  <c r="N70" i="2" s="1"/>
  <c r="V71" i="2"/>
  <c r="V69" i="2"/>
  <c r="V70" i="2" s="1"/>
  <c r="AD71" i="2"/>
  <c r="AD69" i="2"/>
  <c r="AD70" i="2" s="1"/>
  <c r="AK28" i="2"/>
  <c r="AI71" i="2"/>
  <c r="AI69" i="2"/>
  <c r="AI70" i="2" s="1"/>
  <c r="AQ28" i="2"/>
  <c r="AO71" i="2"/>
  <c r="AO69" i="2"/>
  <c r="AO70" i="2" s="1"/>
  <c r="BC28" i="2"/>
  <c r="BA71" i="2"/>
  <c r="BA69" i="2"/>
  <c r="BA70" i="2" s="1"/>
  <c r="R72" i="3"/>
  <c r="R70" i="3"/>
  <c r="R71" i="3" s="1"/>
  <c r="AK8" i="3"/>
  <c r="AI70" i="3"/>
  <c r="AI71" i="3" s="1"/>
  <c r="Z70" i="3"/>
  <c r="Z71" i="3" s="1"/>
  <c r="AW8" i="3"/>
  <c r="AU72" i="3"/>
  <c r="AU70" i="3"/>
  <c r="AU71" i="3" s="1"/>
  <c r="J72" i="3"/>
  <c r="J70" i="3"/>
  <c r="J71" i="3" s="1"/>
  <c r="V72" i="3"/>
  <c r="V70" i="3"/>
  <c r="V71" i="3" s="1"/>
  <c r="AQ8" i="3"/>
  <c r="AO70" i="3"/>
  <c r="AO71" i="3" s="1"/>
  <c r="AO72" i="3"/>
  <c r="BI8" i="3"/>
  <c r="BG72" i="3"/>
  <c r="BG70" i="3"/>
  <c r="BG71" i="3" s="1"/>
  <c r="N72" i="3"/>
  <c r="N70" i="3"/>
  <c r="N71" i="3" s="1"/>
  <c r="AD72" i="3"/>
  <c r="AD70" i="3"/>
  <c r="AD71" i="3" s="1"/>
  <c r="BC8" i="3"/>
  <c r="BA70" i="3"/>
  <c r="BA71" i="3" s="1"/>
  <c r="BA72" i="3"/>
  <c r="AE35" i="3"/>
  <c r="AE55" i="7"/>
  <c r="BJ37" i="7"/>
  <c r="AE35" i="7"/>
  <c r="AE30" i="7"/>
  <c r="BJ41" i="7"/>
  <c r="BJ10" i="7"/>
  <c r="BJ38" i="7"/>
  <c r="BJ62" i="7"/>
  <c r="BJ59" i="7"/>
  <c r="BJ53" i="7"/>
  <c r="BJ49" i="7"/>
  <c r="BJ40" i="7"/>
  <c r="BJ32" i="7"/>
  <c r="BL32" i="7" s="1"/>
  <c r="BM32" i="7" s="1"/>
  <c r="BJ28" i="7"/>
  <c r="BL28" i="7" s="1"/>
  <c r="BM28" i="7" s="1"/>
  <c r="BJ24" i="7"/>
  <c r="BL24" i="7" s="1"/>
  <c r="BM24" i="7" s="1"/>
  <c r="BJ16" i="7"/>
  <c r="BJ12" i="7"/>
  <c r="BJ76" i="7"/>
  <c r="BJ43" i="7"/>
  <c r="BJ26" i="7"/>
  <c r="BJ47" i="7"/>
  <c r="BJ61" i="7"/>
  <c r="AE61" i="7"/>
  <c r="AE57" i="7"/>
  <c r="AE47" i="7"/>
  <c r="AE38" i="7"/>
  <c r="AE26" i="7"/>
  <c r="AE22" i="7"/>
  <c r="AE43" i="7"/>
  <c r="AE8" i="7"/>
  <c r="AE11" i="7"/>
  <c r="AE15" i="7"/>
  <c r="AE27" i="7"/>
  <c r="AE31" i="7"/>
  <c r="AE48" i="7"/>
  <c r="AE52" i="7"/>
  <c r="AE46" i="7"/>
  <c r="BJ60" i="7"/>
  <c r="BJ36" i="7"/>
  <c r="BJ14" i="7"/>
  <c r="BJ63" i="7"/>
  <c r="BJ45" i="7"/>
  <c r="BJ54" i="7"/>
  <c r="BJ50" i="7"/>
  <c r="BJ33" i="7"/>
  <c r="BJ29" i="7"/>
  <c r="BJ21" i="7"/>
  <c r="BJ17" i="7"/>
  <c r="BJ13" i="7"/>
  <c r="BJ42" i="7"/>
  <c r="BL42" i="7" s="1"/>
  <c r="BM42" i="7" s="1"/>
  <c r="BJ56" i="7"/>
  <c r="BJ30" i="7"/>
  <c r="BL30" i="7" s="1"/>
  <c r="BM30" i="7" s="1"/>
  <c r="BJ20" i="7"/>
  <c r="BJ22" i="7"/>
  <c r="BJ57" i="7"/>
  <c r="BJ51" i="7"/>
  <c r="BJ25" i="7"/>
  <c r="BJ44" i="7"/>
  <c r="BJ18" i="7"/>
  <c r="BJ46" i="7"/>
  <c r="BJ55" i="7"/>
  <c r="BJ48" i="7"/>
  <c r="BJ35" i="7"/>
  <c r="BJ27" i="7"/>
  <c r="BJ19" i="7"/>
  <c r="BJ11" i="7"/>
  <c r="AE63" i="7"/>
  <c r="AE60" i="7"/>
  <c r="AE45" i="7"/>
  <c r="AE54" i="7"/>
  <c r="AE50" i="7"/>
  <c r="AE41" i="7"/>
  <c r="AE37" i="7"/>
  <c r="AE33" i="7"/>
  <c r="AE29" i="7"/>
  <c r="AE25" i="7"/>
  <c r="AE21" i="7"/>
  <c r="AE17" i="7"/>
  <c r="AE13" i="7"/>
  <c r="AE10" i="7"/>
  <c r="BJ34" i="7"/>
  <c r="BJ58" i="7"/>
  <c r="BJ52" i="7"/>
  <c r="BJ39" i="7"/>
  <c r="BJ31" i="7"/>
  <c r="BJ23" i="7"/>
  <c r="BJ15" i="7"/>
  <c r="BJ9" i="7"/>
  <c r="AE64" i="6"/>
  <c r="AE48" i="6"/>
  <c r="AE31" i="6"/>
  <c r="AE17" i="6"/>
  <c r="AE27" i="6"/>
  <c r="AE69" i="6"/>
  <c r="BJ8" i="6"/>
  <c r="BJ66" i="6"/>
  <c r="BJ58" i="6"/>
  <c r="BJ54" i="6"/>
  <c r="BJ50" i="6"/>
  <c r="BJ40" i="6"/>
  <c r="BJ42" i="6"/>
  <c r="BJ33" i="6"/>
  <c r="BJ26" i="6"/>
  <c r="BJ22" i="6"/>
  <c r="BJ11" i="6"/>
  <c r="BJ9" i="6"/>
  <c r="BJ38" i="6"/>
  <c r="AE43" i="6"/>
  <c r="AE21" i="6"/>
  <c r="AE63" i="6"/>
  <c r="AE55" i="6"/>
  <c r="AE47" i="6"/>
  <c r="AE34" i="6"/>
  <c r="AE19" i="6"/>
  <c r="AE12" i="6"/>
  <c r="AE28" i="6"/>
  <c r="AE35" i="6"/>
  <c r="AE52" i="6"/>
  <c r="AE10" i="6"/>
  <c r="AE39" i="6"/>
  <c r="AE53" i="6"/>
  <c r="AE67" i="6"/>
  <c r="AE59" i="6"/>
  <c r="AE51" i="6"/>
  <c r="AE37" i="6"/>
  <c r="AE30" i="6"/>
  <c r="AE23" i="6"/>
  <c r="AE16" i="6"/>
  <c r="AE13" i="6"/>
  <c r="AE20" i="6"/>
  <c r="AE44" i="6"/>
  <c r="AE60" i="6"/>
  <c r="AE68" i="6"/>
  <c r="AE25" i="6"/>
  <c r="AE57" i="6"/>
  <c r="AE36" i="6"/>
  <c r="BJ41" i="6"/>
  <c r="BJ61" i="6"/>
  <c r="BJ51" i="6"/>
  <c r="AE9" i="6"/>
  <c r="AE24" i="6"/>
  <c r="AE38" i="6"/>
  <c r="AE56" i="6"/>
  <c r="BJ16" i="6"/>
  <c r="AE65" i="6"/>
  <c r="AE61" i="6"/>
  <c r="AE49" i="6"/>
  <c r="AE45" i="6"/>
  <c r="AE32" i="6"/>
  <c r="AE41" i="6"/>
  <c r="AE18" i="6"/>
  <c r="AE14" i="6"/>
  <c r="BJ59" i="6"/>
  <c r="BJ43" i="6"/>
  <c r="BJ27" i="6"/>
  <c r="BJ12" i="6"/>
  <c r="BJ45" i="6"/>
  <c r="BJ25" i="6"/>
  <c r="BL25" i="6" s="1"/>
  <c r="BM25" i="6" s="1"/>
  <c r="BJ68" i="6"/>
  <c r="BJ56" i="6"/>
  <c r="BJ52" i="6"/>
  <c r="BJ35" i="6"/>
  <c r="BJ24" i="6"/>
  <c r="BJ20" i="6"/>
  <c r="BJ63" i="6"/>
  <c r="BJ47" i="6"/>
  <c r="BJ30" i="6"/>
  <c r="BJ67" i="6"/>
  <c r="BJ34" i="6"/>
  <c r="BJ19" i="6"/>
  <c r="BJ14" i="6"/>
  <c r="BJ39" i="6"/>
  <c r="BJ10" i="6"/>
  <c r="BJ62" i="6"/>
  <c r="BJ46" i="6"/>
  <c r="BJ29" i="6"/>
  <c r="BJ15" i="6"/>
  <c r="BJ64" i="6"/>
  <c r="BJ48" i="6"/>
  <c r="BJ44" i="6"/>
  <c r="BJ28" i="6"/>
  <c r="BJ69" i="6"/>
  <c r="BJ53" i="6"/>
  <c r="BJ36" i="6"/>
  <c r="BJ21" i="6"/>
  <c r="BJ60" i="6"/>
  <c r="BJ31" i="6"/>
  <c r="BJ17" i="6"/>
  <c r="BJ13" i="6"/>
  <c r="BJ55" i="6"/>
  <c r="BJ37" i="6"/>
  <c r="BJ23" i="6"/>
  <c r="AE8" i="6"/>
  <c r="AE66" i="6"/>
  <c r="AE62" i="6"/>
  <c r="AE58" i="6"/>
  <c r="AE54" i="6"/>
  <c r="AE50" i="6"/>
  <c r="AE46" i="6"/>
  <c r="AE40" i="6"/>
  <c r="AE42" i="6"/>
  <c r="AE33" i="6"/>
  <c r="AE29" i="6"/>
  <c r="AE26" i="6"/>
  <c r="AE22" i="6"/>
  <c r="AE79" i="6"/>
  <c r="BL79" i="6" s="1"/>
  <c r="BM79" i="6" s="1"/>
  <c r="AE15" i="6"/>
  <c r="AE11" i="6"/>
  <c r="BJ65" i="6"/>
  <c r="BJ49" i="6"/>
  <c r="BJ32" i="6"/>
  <c r="BJ18" i="6"/>
  <c r="BJ34" i="2"/>
  <c r="AE61" i="2"/>
  <c r="AE66" i="2"/>
  <c r="AE62" i="2"/>
  <c r="AE57" i="2"/>
  <c r="AE53" i="2"/>
  <c r="AE50" i="2"/>
  <c r="AE45" i="2"/>
  <c r="AE41" i="2"/>
  <c r="AE37" i="2"/>
  <c r="AE33" i="2"/>
  <c r="AE29" i="2"/>
  <c r="AE25" i="2"/>
  <c r="AE21" i="2"/>
  <c r="AE17" i="2"/>
  <c r="AE13" i="2"/>
  <c r="AE9" i="2"/>
  <c r="AE15" i="2"/>
  <c r="AE19" i="2"/>
  <c r="AE31" i="2"/>
  <c r="AE48" i="2"/>
  <c r="AE64" i="2"/>
  <c r="BJ62" i="2"/>
  <c r="BJ60" i="2"/>
  <c r="BJ44" i="2"/>
  <c r="BJ32" i="2"/>
  <c r="BJ12" i="2"/>
  <c r="AE8" i="2"/>
  <c r="AE81" i="2"/>
  <c r="AE63" i="2"/>
  <c r="AE58" i="2"/>
  <c r="AE54" i="2"/>
  <c r="AE47" i="2"/>
  <c r="AE46" i="2"/>
  <c r="AE42" i="2"/>
  <c r="AE38" i="2"/>
  <c r="AE34" i="2"/>
  <c r="AE30" i="2"/>
  <c r="AE26" i="2"/>
  <c r="AE22" i="2"/>
  <c r="AE18" i="2"/>
  <c r="AE14" i="2"/>
  <c r="AE10" i="2"/>
  <c r="BJ45" i="2"/>
  <c r="BL45" i="2" s="1"/>
  <c r="BM45" i="2" s="1"/>
  <c r="BJ29" i="2"/>
  <c r="BJ13" i="2"/>
  <c r="BJ65" i="2"/>
  <c r="BJ49" i="2"/>
  <c r="BJ16" i="2"/>
  <c r="BJ18" i="2"/>
  <c r="AE67" i="2"/>
  <c r="AE59" i="2"/>
  <c r="AE55" i="2"/>
  <c r="AE51" i="2"/>
  <c r="AE43" i="2"/>
  <c r="AE39" i="2"/>
  <c r="AE35" i="2"/>
  <c r="AE27" i="2"/>
  <c r="AE23" i="2"/>
  <c r="AE11" i="2"/>
  <c r="BJ67" i="2"/>
  <c r="BJ64" i="2"/>
  <c r="BJ59" i="2"/>
  <c r="BJ55" i="2"/>
  <c r="BJ51" i="2"/>
  <c r="BJ48" i="2"/>
  <c r="BJ43" i="2"/>
  <c r="BJ39" i="2"/>
  <c r="BL39" i="2" s="1"/>
  <c r="BM39" i="2" s="1"/>
  <c r="BJ35" i="2"/>
  <c r="BJ31" i="2"/>
  <c r="BJ27" i="2"/>
  <c r="BJ23" i="2"/>
  <c r="BJ15" i="2"/>
  <c r="BJ11" i="2"/>
  <c r="BJ38" i="2"/>
  <c r="BJ47" i="2"/>
  <c r="BJ54" i="2"/>
  <c r="BJ8" i="2"/>
  <c r="BJ19" i="2"/>
  <c r="BJ22" i="2"/>
  <c r="BJ81" i="2"/>
  <c r="BJ68" i="2"/>
  <c r="BJ56" i="2"/>
  <c r="BJ52" i="2"/>
  <c r="BJ40" i="2"/>
  <c r="BJ36" i="2"/>
  <c r="BJ24" i="2"/>
  <c r="BJ20" i="2"/>
  <c r="BJ66" i="2"/>
  <c r="BJ50" i="2"/>
  <c r="BJ33" i="2"/>
  <c r="BJ17" i="2"/>
  <c r="AE68" i="2"/>
  <c r="AE65" i="2"/>
  <c r="AE60" i="2"/>
  <c r="AE56" i="2"/>
  <c r="AE52" i="2"/>
  <c r="AE49" i="2"/>
  <c r="AE44" i="2"/>
  <c r="AE40" i="2"/>
  <c r="AE36" i="2"/>
  <c r="AE32" i="2"/>
  <c r="AE28" i="2"/>
  <c r="AE24" i="2"/>
  <c r="AE20" i="2"/>
  <c r="AE16" i="2"/>
  <c r="AE12" i="2"/>
  <c r="BJ61" i="2"/>
  <c r="BJ58" i="2"/>
  <c r="BJ53" i="2"/>
  <c r="BJ42" i="2"/>
  <c r="BJ37" i="2"/>
  <c r="BJ26" i="2"/>
  <c r="BJ21" i="2"/>
  <c r="BJ10" i="2"/>
  <c r="BJ63" i="2"/>
  <c r="BJ57" i="2"/>
  <c r="BJ46" i="2"/>
  <c r="BJ41" i="2"/>
  <c r="BJ30" i="2"/>
  <c r="BJ25" i="2"/>
  <c r="BJ14" i="2"/>
  <c r="BJ9" i="2"/>
  <c r="AE56" i="3"/>
  <c r="AE24" i="3"/>
  <c r="AE67" i="3"/>
  <c r="BJ57" i="3"/>
  <c r="BJ41" i="3"/>
  <c r="BJ25" i="3"/>
  <c r="BJ17" i="3"/>
  <c r="BJ10" i="3"/>
  <c r="AE8" i="3"/>
  <c r="AE66" i="3"/>
  <c r="AE62" i="3"/>
  <c r="AE58" i="3"/>
  <c r="AE54" i="3"/>
  <c r="AE44" i="3"/>
  <c r="AE48" i="3"/>
  <c r="AE42" i="3"/>
  <c r="AE38" i="3"/>
  <c r="AE34" i="3"/>
  <c r="AE30" i="3"/>
  <c r="AE26" i="3"/>
  <c r="AE22" i="3"/>
  <c r="AE18" i="3"/>
  <c r="AE14" i="3"/>
  <c r="AE11" i="3"/>
  <c r="AE9" i="3"/>
  <c r="AE32" i="3"/>
  <c r="AE40" i="3"/>
  <c r="AE64" i="3"/>
  <c r="AE12" i="3"/>
  <c r="AE19" i="3"/>
  <c r="AE43" i="3"/>
  <c r="AE45" i="3"/>
  <c r="BJ65" i="3"/>
  <c r="BJ51" i="3"/>
  <c r="BJ33" i="3"/>
  <c r="BJ22" i="3"/>
  <c r="AE50" i="3"/>
  <c r="AE16" i="3"/>
  <c r="AE27" i="3"/>
  <c r="AE59" i="3"/>
  <c r="AE63" i="3"/>
  <c r="AE55" i="3"/>
  <c r="AE49" i="3"/>
  <c r="AE39" i="3"/>
  <c r="AE31" i="3"/>
  <c r="AE23" i="3"/>
  <c r="AE15" i="3"/>
  <c r="BJ64" i="3"/>
  <c r="BJ69" i="3"/>
  <c r="BJ61" i="3"/>
  <c r="BJ53" i="3"/>
  <c r="BJ37" i="3"/>
  <c r="BJ21" i="3"/>
  <c r="BJ13" i="3"/>
  <c r="BJ38" i="3"/>
  <c r="BJ54" i="3"/>
  <c r="BJ63" i="3"/>
  <c r="BJ55" i="3"/>
  <c r="BJ45" i="3"/>
  <c r="BJ43" i="3"/>
  <c r="BJ39" i="3"/>
  <c r="BJ31" i="3"/>
  <c r="BJ27" i="3"/>
  <c r="BJ19" i="3"/>
  <c r="BJ15" i="3"/>
  <c r="BJ16" i="3"/>
  <c r="AE68" i="3"/>
  <c r="AE60" i="3"/>
  <c r="AE52" i="3"/>
  <c r="AE46" i="3"/>
  <c r="AE36" i="3"/>
  <c r="AE28" i="3"/>
  <c r="AE20" i="3"/>
  <c r="AE81" i="3"/>
  <c r="BJ66" i="3"/>
  <c r="BJ58" i="3"/>
  <c r="BJ44" i="3"/>
  <c r="BJ42" i="3"/>
  <c r="BJ34" i="3"/>
  <c r="BJ26" i="3"/>
  <c r="BL26" i="3" s="1"/>
  <c r="BM26" i="3" s="1"/>
  <c r="BJ11" i="3"/>
  <c r="BJ68" i="3"/>
  <c r="BJ60" i="3"/>
  <c r="BJ20" i="3"/>
  <c r="BJ47" i="3"/>
  <c r="BJ29" i="3"/>
  <c r="BJ36" i="3"/>
  <c r="BJ67" i="3"/>
  <c r="BJ59" i="3"/>
  <c r="BJ49" i="3"/>
  <c r="BJ35" i="3"/>
  <c r="BJ23" i="3"/>
  <c r="BJ12" i="3"/>
  <c r="BJ32" i="3"/>
  <c r="BJ50" i="3"/>
  <c r="BJ62" i="3"/>
  <c r="BJ52" i="3"/>
  <c r="BJ46" i="3"/>
  <c r="BJ48" i="3"/>
  <c r="BJ56" i="3"/>
  <c r="BJ40" i="3"/>
  <c r="BJ28" i="3"/>
  <c r="BJ81" i="3"/>
  <c r="AE69" i="3"/>
  <c r="AE65" i="3"/>
  <c r="AE61" i="3"/>
  <c r="AE57" i="3"/>
  <c r="AE53" i="3"/>
  <c r="AE51" i="3"/>
  <c r="AE47" i="3"/>
  <c r="AE41" i="3"/>
  <c r="AE37" i="3"/>
  <c r="AE33" i="3"/>
  <c r="AE29" i="3"/>
  <c r="AE25" i="3"/>
  <c r="AE21" i="3"/>
  <c r="AE17" i="3"/>
  <c r="AE13" i="3"/>
  <c r="AE10" i="3"/>
  <c r="BJ30" i="3"/>
  <c r="BJ18" i="3"/>
  <c r="BJ14" i="3"/>
  <c r="BJ24" i="3"/>
  <c r="BJ9" i="3"/>
  <c r="BG43" i="5"/>
  <c r="BI43" i="5" s="1"/>
  <c r="BG67" i="5"/>
  <c r="BI67" i="5" s="1"/>
  <c r="BG66" i="5"/>
  <c r="BI66" i="5" s="1"/>
  <c r="BG65" i="5"/>
  <c r="BI65" i="5" s="1"/>
  <c r="BG64" i="5"/>
  <c r="BI64" i="5" s="1"/>
  <c r="BG49" i="5"/>
  <c r="BI49" i="5" s="1"/>
  <c r="BG63" i="5"/>
  <c r="BI63" i="5" s="1"/>
  <c r="BG62" i="5"/>
  <c r="BI62" i="5" s="1"/>
  <c r="BG61" i="5"/>
  <c r="BI61" i="5" s="1"/>
  <c r="BG60" i="5"/>
  <c r="BI60" i="5" s="1"/>
  <c r="BG59" i="5"/>
  <c r="BI59" i="5" s="1"/>
  <c r="BG58" i="5"/>
  <c r="BI58" i="5" s="1"/>
  <c r="BG57" i="5"/>
  <c r="BI57" i="5" s="1"/>
  <c r="BG56" i="5"/>
  <c r="BI56" i="5" s="1"/>
  <c r="BG55" i="5"/>
  <c r="BI55" i="5" s="1"/>
  <c r="BG54" i="5"/>
  <c r="BI54" i="5" s="1"/>
  <c r="BG53" i="5"/>
  <c r="BI53" i="5" s="1"/>
  <c r="BG52" i="5"/>
  <c r="BI52" i="5" s="1"/>
  <c r="BG51" i="5"/>
  <c r="BI51" i="5" s="1"/>
  <c r="BG50" i="5"/>
  <c r="BI50" i="5" s="1"/>
  <c r="BG44" i="5"/>
  <c r="BI44" i="5" s="1"/>
  <c r="BG80" i="5"/>
  <c r="BI80" i="5" s="1"/>
  <c r="BG42" i="5"/>
  <c r="BI42" i="5" s="1"/>
  <c r="BG41" i="5"/>
  <c r="BI41" i="5" s="1"/>
  <c r="BG40" i="5"/>
  <c r="BI40" i="5" s="1"/>
  <c r="BG39" i="5"/>
  <c r="BI39" i="5" s="1"/>
  <c r="BG38" i="5"/>
  <c r="BI38" i="5" s="1"/>
  <c r="BG37" i="5"/>
  <c r="BG36" i="5"/>
  <c r="BI36" i="5" s="1"/>
  <c r="BG35" i="5"/>
  <c r="BI35" i="5" s="1"/>
  <c r="BG34" i="5"/>
  <c r="BI34" i="5" s="1"/>
  <c r="BG33" i="5"/>
  <c r="BI33" i="5" s="1"/>
  <c r="BG48" i="5"/>
  <c r="BI48" i="5" s="1"/>
  <c r="BG47" i="5"/>
  <c r="BI47" i="5" s="1"/>
  <c r="BG32" i="5"/>
  <c r="BI32" i="5" s="1"/>
  <c r="BG31" i="5"/>
  <c r="BI31" i="5" s="1"/>
  <c r="BG30" i="5"/>
  <c r="BI30" i="5" s="1"/>
  <c r="BG29" i="5"/>
  <c r="BI29" i="5" s="1"/>
  <c r="BG28" i="5"/>
  <c r="BI28" i="5" s="1"/>
  <c r="BG46" i="5"/>
  <c r="BI46" i="5" s="1"/>
  <c r="BG27" i="5"/>
  <c r="BI27" i="5" s="1"/>
  <c r="BG26" i="5"/>
  <c r="BI26" i="5" s="1"/>
  <c r="BG25" i="5"/>
  <c r="BI25" i="5" s="1"/>
  <c r="BG24" i="5"/>
  <c r="BI24" i="5" s="1"/>
  <c r="BG23" i="5"/>
  <c r="BI23" i="5" s="1"/>
  <c r="BG22" i="5"/>
  <c r="BI22" i="5" s="1"/>
  <c r="BG21" i="5"/>
  <c r="BI21" i="5" s="1"/>
  <c r="BG20" i="5"/>
  <c r="BI20" i="5" s="1"/>
  <c r="BG19" i="5"/>
  <c r="BI19" i="5" s="1"/>
  <c r="BG18" i="5"/>
  <c r="BI18" i="5" s="1"/>
  <c r="BG79" i="5"/>
  <c r="BI79" i="5" s="1"/>
  <c r="BG17" i="5"/>
  <c r="BI17" i="5" s="1"/>
  <c r="BG45" i="5"/>
  <c r="BI45" i="5" s="1"/>
  <c r="BG16" i="5"/>
  <c r="BI16" i="5" s="1"/>
  <c r="BG15" i="5"/>
  <c r="BI15" i="5" s="1"/>
  <c r="BG14" i="5"/>
  <c r="BI14" i="5" s="1"/>
  <c r="BG13" i="5"/>
  <c r="BI13" i="5" s="1"/>
  <c r="BG12" i="5"/>
  <c r="BI12" i="5" s="1"/>
  <c r="BG11" i="5"/>
  <c r="BI11" i="5" s="1"/>
  <c r="BG10" i="5"/>
  <c r="BI10" i="5" s="1"/>
  <c r="BG9" i="5"/>
  <c r="BI9" i="5" s="1"/>
  <c r="BG8" i="5"/>
  <c r="BI8" i="5" s="1"/>
  <c r="BA43" i="5"/>
  <c r="BC43" i="5" s="1"/>
  <c r="BA67" i="5"/>
  <c r="BC67" i="5" s="1"/>
  <c r="BA66" i="5"/>
  <c r="BC66" i="5" s="1"/>
  <c r="BA65" i="5"/>
  <c r="BC65" i="5" s="1"/>
  <c r="BA64" i="5"/>
  <c r="BC64" i="5" s="1"/>
  <c r="BA49" i="5"/>
  <c r="BC49" i="5" s="1"/>
  <c r="BA63" i="5"/>
  <c r="BC63" i="5" s="1"/>
  <c r="BA62" i="5"/>
  <c r="BC62" i="5" s="1"/>
  <c r="BA61" i="5"/>
  <c r="BC61" i="5" s="1"/>
  <c r="BA60" i="5"/>
  <c r="BC60" i="5" s="1"/>
  <c r="BA59" i="5"/>
  <c r="BC59" i="5" s="1"/>
  <c r="BA58" i="5"/>
  <c r="BC58" i="5" s="1"/>
  <c r="BA57" i="5"/>
  <c r="BC57" i="5" s="1"/>
  <c r="BA56" i="5"/>
  <c r="BC56" i="5" s="1"/>
  <c r="BA55" i="5"/>
  <c r="BC55" i="5" s="1"/>
  <c r="BA54" i="5"/>
  <c r="BC54" i="5" s="1"/>
  <c r="BA53" i="5"/>
  <c r="BC53" i="5" s="1"/>
  <c r="BA52" i="5"/>
  <c r="BC52" i="5" s="1"/>
  <c r="BA51" i="5"/>
  <c r="BC51" i="5" s="1"/>
  <c r="BA50" i="5"/>
  <c r="BC50" i="5" s="1"/>
  <c r="BA44" i="5"/>
  <c r="BC44" i="5" s="1"/>
  <c r="BA80" i="5"/>
  <c r="BC80" i="5" s="1"/>
  <c r="BA42" i="5"/>
  <c r="BC42" i="5" s="1"/>
  <c r="BA41" i="5"/>
  <c r="BC41" i="5" s="1"/>
  <c r="BA40" i="5"/>
  <c r="BC40" i="5" s="1"/>
  <c r="BA39" i="5"/>
  <c r="BC39" i="5" s="1"/>
  <c r="BA38" i="5"/>
  <c r="BC38" i="5" s="1"/>
  <c r="BA37" i="5"/>
  <c r="BA36" i="5"/>
  <c r="BC36" i="5" s="1"/>
  <c r="BA35" i="5"/>
  <c r="BC35" i="5" s="1"/>
  <c r="BA34" i="5"/>
  <c r="BC34" i="5" s="1"/>
  <c r="BA33" i="5"/>
  <c r="BC33" i="5" s="1"/>
  <c r="BA48" i="5"/>
  <c r="BC48" i="5" s="1"/>
  <c r="BA47" i="5"/>
  <c r="BC47" i="5" s="1"/>
  <c r="BA32" i="5"/>
  <c r="BC32" i="5" s="1"/>
  <c r="BA31" i="5"/>
  <c r="BC31" i="5" s="1"/>
  <c r="BA30" i="5"/>
  <c r="BC30" i="5" s="1"/>
  <c r="BA29" i="5"/>
  <c r="BC29" i="5" s="1"/>
  <c r="BA28" i="5"/>
  <c r="BC28" i="5" s="1"/>
  <c r="BA46" i="5"/>
  <c r="BC46" i="5" s="1"/>
  <c r="BA27" i="5"/>
  <c r="BC27" i="5" s="1"/>
  <c r="BA26" i="5"/>
  <c r="BC26" i="5" s="1"/>
  <c r="BA25" i="5"/>
  <c r="BC25" i="5" s="1"/>
  <c r="BA24" i="5"/>
  <c r="BC24" i="5" s="1"/>
  <c r="BA23" i="5"/>
  <c r="BC23" i="5" s="1"/>
  <c r="BA22" i="5"/>
  <c r="BC22" i="5" s="1"/>
  <c r="BA21" i="5"/>
  <c r="BC21" i="5" s="1"/>
  <c r="BA20" i="5"/>
  <c r="BC20" i="5" s="1"/>
  <c r="BA19" i="5"/>
  <c r="BC19" i="5" s="1"/>
  <c r="BA18" i="5"/>
  <c r="BC18" i="5" s="1"/>
  <c r="BA79" i="5"/>
  <c r="BC79" i="5" s="1"/>
  <c r="BA17" i="5"/>
  <c r="BC17" i="5" s="1"/>
  <c r="BA45" i="5"/>
  <c r="BC45" i="5" s="1"/>
  <c r="BA16" i="5"/>
  <c r="BC16" i="5" s="1"/>
  <c r="BA15" i="5"/>
  <c r="BC15" i="5" s="1"/>
  <c r="BA14" i="5"/>
  <c r="BC14" i="5" s="1"/>
  <c r="BA13" i="5"/>
  <c r="BC13" i="5" s="1"/>
  <c r="BA12" i="5"/>
  <c r="BC12" i="5" s="1"/>
  <c r="BA11" i="5"/>
  <c r="BC11" i="5" s="1"/>
  <c r="BA10" i="5"/>
  <c r="BC10" i="5" s="1"/>
  <c r="BA9" i="5"/>
  <c r="BC9" i="5" s="1"/>
  <c r="BA8" i="5"/>
  <c r="BC8" i="5" s="1"/>
  <c r="AU43" i="5"/>
  <c r="AW43" i="5" s="1"/>
  <c r="AU67" i="5"/>
  <c r="AW67" i="5" s="1"/>
  <c r="AU66" i="5"/>
  <c r="AW66" i="5" s="1"/>
  <c r="AU65" i="5"/>
  <c r="AW65" i="5" s="1"/>
  <c r="AU64" i="5"/>
  <c r="AW64" i="5" s="1"/>
  <c r="AU49" i="5"/>
  <c r="AW49" i="5" s="1"/>
  <c r="AU63" i="5"/>
  <c r="AW63" i="5" s="1"/>
  <c r="AU62" i="5"/>
  <c r="AW62" i="5" s="1"/>
  <c r="AU61" i="5"/>
  <c r="AW61" i="5" s="1"/>
  <c r="AU60" i="5"/>
  <c r="AW60" i="5" s="1"/>
  <c r="AU59" i="5"/>
  <c r="AW59" i="5" s="1"/>
  <c r="AU58" i="5"/>
  <c r="AW58" i="5" s="1"/>
  <c r="AU57" i="5"/>
  <c r="AW57" i="5" s="1"/>
  <c r="AU56" i="5"/>
  <c r="AW56" i="5" s="1"/>
  <c r="AU55" i="5"/>
  <c r="AW55" i="5" s="1"/>
  <c r="AU54" i="5"/>
  <c r="AW54" i="5" s="1"/>
  <c r="AU53" i="5"/>
  <c r="AW53" i="5" s="1"/>
  <c r="AU52" i="5"/>
  <c r="AW52" i="5" s="1"/>
  <c r="AU51" i="5"/>
  <c r="AW51" i="5" s="1"/>
  <c r="AU50" i="5"/>
  <c r="AW50" i="5" s="1"/>
  <c r="AU44" i="5"/>
  <c r="AW44" i="5" s="1"/>
  <c r="AU80" i="5"/>
  <c r="AW80" i="5" s="1"/>
  <c r="AU42" i="5"/>
  <c r="AW42" i="5" s="1"/>
  <c r="AU41" i="5"/>
  <c r="AW41" i="5" s="1"/>
  <c r="AU40" i="5"/>
  <c r="AW40" i="5" s="1"/>
  <c r="AU39" i="5"/>
  <c r="AW39" i="5" s="1"/>
  <c r="AU38" i="5"/>
  <c r="AW38" i="5" s="1"/>
  <c r="AU37" i="5"/>
  <c r="AU36" i="5"/>
  <c r="AW36" i="5" s="1"/>
  <c r="AU35" i="5"/>
  <c r="AW35" i="5" s="1"/>
  <c r="AU34" i="5"/>
  <c r="AW34" i="5" s="1"/>
  <c r="AU33" i="5"/>
  <c r="AW33" i="5" s="1"/>
  <c r="AU48" i="5"/>
  <c r="AW48" i="5" s="1"/>
  <c r="AU47" i="5"/>
  <c r="AW47" i="5" s="1"/>
  <c r="AU32" i="5"/>
  <c r="AW32" i="5" s="1"/>
  <c r="AU31" i="5"/>
  <c r="AW31" i="5" s="1"/>
  <c r="AU30" i="5"/>
  <c r="AW30" i="5" s="1"/>
  <c r="AU29" i="5"/>
  <c r="AW29" i="5" s="1"/>
  <c r="AU28" i="5"/>
  <c r="AW28" i="5" s="1"/>
  <c r="AU46" i="5"/>
  <c r="AW46" i="5" s="1"/>
  <c r="AU27" i="5"/>
  <c r="AW27" i="5" s="1"/>
  <c r="AU26" i="5"/>
  <c r="AW26" i="5" s="1"/>
  <c r="AU25" i="5"/>
  <c r="AW25" i="5" s="1"/>
  <c r="AU24" i="5"/>
  <c r="AW24" i="5" s="1"/>
  <c r="AU23" i="5"/>
  <c r="AW23" i="5" s="1"/>
  <c r="AU22" i="5"/>
  <c r="AW22" i="5" s="1"/>
  <c r="AU21" i="5"/>
  <c r="AW21" i="5" s="1"/>
  <c r="AU20" i="5"/>
  <c r="AW20" i="5" s="1"/>
  <c r="AU19" i="5"/>
  <c r="AW19" i="5" s="1"/>
  <c r="AU18" i="5"/>
  <c r="AW18" i="5" s="1"/>
  <c r="AU79" i="5"/>
  <c r="AW79" i="5" s="1"/>
  <c r="AU17" i="5"/>
  <c r="AW17" i="5" s="1"/>
  <c r="AU45" i="5"/>
  <c r="AW45" i="5" s="1"/>
  <c r="AU16" i="5"/>
  <c r="AW16" i="5" s="1"/>
  <c r="AU15" i="5"/>
  <c r="AW15" i="5" s="1"/>
  <c r="AU14" i="5"/>
  <c r="AW14" i="5" s="1"/>
  <c r="AU13" i="5"/>
  <c r="AW13" i="5" s="1"/>
  <c r="AU12" i="5"/>
  <c r="AW12" i="5" s="1"/>
  <c r="AU11" i="5"/>
  <c r="AW11" i="5" s="1"/>
  <c r="AU10" i="5"/>
  <c r="AW10" i="5" s="1"/>
  <c r="AU9" i="5"/>
  <c r="AW9" i="5" s="1"/>
  <c r="AU8" i="5"/>
  <c r="AW8" i="5" s="1"/>
  <c r="AO43" i="5"/>
  <c r="AQ43" i="5" s="1"/>
  <c r="AO67" i="5"/>
  <c r="AQ67" i="5" s="1"/>
  <c r="AO66" i="5"/>
  <c r="AQ66" i="5" s="1"/>
  <c r="AO65" i="5"/>
  <c r="AQ65" i="5" s="1"/>
  <c r="AO64" i="5"/>
  <c r="AQ64" i="5" s="1"/>
  <c r="AO49" i="5"/>
  <c r="AQ49" i="5" s="1"/>
  <c r="AO63" i="5"/>
  <c r="AQ63" i="5" s="1"/>
  <c r="AO62" i="5"/>
  <c r="AQ62" i="5" s="1"/>
  <c r="AO61" i="5"/>
  <c r="AQ61" i="5" s="1"/>
  <c r="AO60" i="5"/>
  <c r="AQ60" i="5" s="1"/>
  <c r="AO59" i="5"/>
  <c r="AQ59" i="5" s="1"/>
  <c r="AO58" i="5"/>
  <c r="AQ58" i="5" s="1"/>
  <c r="AO57" i="5"/>
  <c r="AQ57" i="5" s="1"/>
  <c r="AO56" i="5"/>
  <c r="AQ56" i="5" s="1"/>
  <c r="AO55" i="5"/>
  <c r="AQ55" i="5" s="1"/>
  <c r="AO54" i="5"/>
  <c r="AQ54" i="5" s="1"/>
  <c r="AO53" i="5"/>
  <c r="AQ53" i="5" s="1"/>
  <c r="AO52" i="5"/>
  <c r="AQ52" i="5" s="1"/>
  <c r="AO51" i="5"/>
  <c r="AQ51" i="5" s="1"/>
  <c r="AO50" i="5"/>
  <c r="AQ50" i="5" s="1"/>
  <c r="AO44" i="5"/>
  <c r="AQ44" i="5" s="1"/>
  <c r="AO80" i="5"/>
  <c r="AQ80" i="5" s="1"/>
  <c r="AO42" i="5"/>
  <c r="AQ42" i="5" s="1"/>
  <c r="AO41" i="5"/>
  <c r="AQ41" i="5" s="1"/>
  <c r="AO40" i="5"/>
  <c r="AQ40" i="5" s="1"/>
  <c r="AO39" i="5"/>
  <c r="AQ39" i="5" s="1"/>
  <c r="AO38" i="5"/>
  <c r="AQ38" i="5" s="1"/>
  <c r="AO37" i="5"/>
  <c r="AO36" i="5"/>
  <c r="AQ36" i="5" s="1"/>
  <c r="AO35" i="5"/>
  <c r="AQ35" i="5" s="1"/>
  <c r="AO34" i="5"/>
  <c r="AQ34" i="5" s="1"/>
  <c r="AO33" i="5"/>
  <c r="AQ33" i="5" s="1"/>
  <c r="AO48" i="5"/>
  <c r="AQ48" i="5" s="1"/>
  <c r="AO47" i="5"/>
  <c r="AQ47" i="5" s="1"/>
  <c r="AO32" i="5"/>
  <c r="AQ32" i="5" s="1"/>
  <c r="AO31" i="5"/>
  <c r="AQ31" i="5" s="1"/>
  <c r="AO30" i="5"/>
  <c r="AQ30" i="5" s="1"/>
  <c r="AO29" i="5"/>
  <c r="AQ29" i="5" s="1"/>
  <c r="AO28" i="5"/>
  <c r="AQ28" i="5" s="1"/>
  <c r="AO46" i="5"/>
  <c r="AQ46" i="5" s="1"/>
  <c r="AO27" i="5"/>
  <c r="AQ27" i="5" s="1"/>
  <c r="AO26" i="5"/>
  <c r="AQ26" i="5" s="1"/>
  <c r="AO25" i="5"/>
  <c r="AQ25" i="5" s="1"/>
  <c r="AO24" i="5"/>
  <c r="AQ24" i="5" s="1"/>
  <c r="AO23" i="5"/>
  <c r="AQ23" i="5" s="1"/>
  <c r="AO22" i="5"/>
  <c r="AQ22" i="5" s="1"/>
  <c r="AO21" i="5"/>
  <c r="AQ21" i="5" s="1"/>
  <c r="AO20" i="5"/>
  <c r="AQ20" i="5" s="1"/>
  <c r="AO19" i="5"/>
  <c r="AQ19" i="5" s="1"/>
  <c r="AO18" i="5"/>
  <c r="AQ18" i="5" s="1"/>
  <c r="AO79" i="5"/>
  <c r="AQ79" i="5" s="1"/>
  <c r="AO17" i="5"/>
  <c r="AQ17" i="5" s="1"/>
  <c r="AO45" i="5"/>
  <c r="AQ45" i="5" s="1"/>
  <c r="AO16" i="5"/>
  <c r="AQ16" i="5" s="1"/>
  <c r="AO15" i="5"/>
  <c r="AQ15" i="5" s="1"/>
  <c r="AO14" i="5"/>
  <c r="AQ14" i="5" s="1"/>
  <c r="AO13" i="5"/>
  <c r="AQ13" i="5" s="1"/>
  <c r="AO12" i="5"/>
  <c r="AQ12" i="5" s="1"/>
  <c r="AO11" i="5"/>
  <c r="AQ11" i="5" s="1"/>
  <c r="AO10" i="5"/>
  <c r="AQ10" i="5" s="1"/>
  <c r="AO9" i="5"/>
  <c r="AQ9" i="5" s="1"/>
  <c r="AO8" i="5"/>
  <c r="AQ8" i="5" s="1"/>
  <c r="AI9" i="5"/>
  <c r="AK9" i="5" s="1"/>
  <c r="AI10" i="5"/>
  <c r="AK10" i="5" s="1"/>
  <c r="AI11" i="5"/>
  <c r="AK11" i="5" s="1"/>
  <c r="AI12" i="5"/>
  <c r="AK12" i="5" s="1"/>
  <c r="AI13" i="5"/>
  <c r="AK13" i="5" s="1"/>
  <c r="AI14" i="5"/>
  <c r="AK14" i="5" s="1"/>
  <c r="AI15" i="5"/>
  <c r="AK15" i="5" s="1"/>
  <c r="AI16" i="5"/>
  <c r="AK16" i="5" s="1"/>
  <c r="AI45" i="5"/>
  <c r="AK45" i="5" s="1"/>
  <c r="AI17" i="5"/>
  <c r="AK17" i="5" s="1"/>
  <c r="AI79" i="5"/>
  <c r="AK79" i="5" s="1"/>
  <c r="AI18" i="5"/>
  <c r="AK18" i="5" s="1"/>
  <c r="AI19" i="5"/>
  <c r="AK19" i="5" s="1"/>
  <c r="AI20" i="5"/>
  <c r="AK20" i="5" s="1"/>
  <c r="AI21" i="5"/>
  <c r="AK21" i="5" s="1"/>
  <c r="AI22" i="5"/>
  <c r="AK22" i="5" s="1"/>
  <c r="AI23" i="5"/>
  <c r="AK23" i="5" s="1"/>
  <c r="AI24" i="5"/>
  <c r="AK24" i="5" s="1"/>
  <c r="AI25" i="5"/>
  <c r="AK25" i="5" s="1"/>
  <c r="AI26" i="5"/>
  <c r="AK26" i="5" s="1"/>
  <c r="AI27" i="5"/>
  <c r="AK27" i="5" s="1"/>
  <c r="AI46" i="5"/>
  <c r="AK46" i="5" s="1"/>
  <c r="AI28" i="5"/>
  <c r="AK28" i="5" s="1"/>
  <c r="AI29" i="5"/>
  <c r="AK29" i="5" s="1"/>
  <c r="AI30" i="5"/>
  <c r="AK30" i="5" s="1"/>
  <c r="AI31" i="5"/>
  <c r="AK31" i="5" s="1"/>
  <c r="AI32" i="5"/>
  <c r="AK32" i="5" s="1"/>
  <c r="AI47" i="5"/>
  <c r="AK47" i="5" s="1"/>
  <c r="AI48" i="5"/>
  <c r="AK48" i="5" s="1"/>
  <c r="AI33" i="5"/>
  <c r="AK33" i="5" s="1"/>
  <c r="AI34" i="5"/>
  <c r="AK34" i="5" s="1"/>
  <c r="AI35" i="5"/>
  <c r="AK35" i="5" s="1"/>
  <c r="AI36" i="5"/>
  <c r="AK36" i="5" s="1"/>
  <c r="AI37" i="5"/>
  <c r="AI38" i="5"/>
  <c r="AK38" i="5" s="1"/>
  <c r="AI39" i="5"/>
  <c r="AK39" i="5" s="1"/>
  <c r="AI40" i="5"/>
  <c r="AK40" i="5" s="1"/>
  <c r="AI41" i="5"/>
  <c r="AK41" i="5" s="1"/>
  <c r="AI42" i="5"/>
  <c r="AK42" i="5" s="1"/>
  <c r="AI80" i="5"/>
  <c r="AK80" i="5" s="1"/>
  <c r="AI44" i="5"/>
  <c r="AK44" i="5" s="1"/>
  <c r="AI50" i="5"/>
  <c r="AK50" i="5" s="1"/>
  <c r="AI51" i="5"/>
  <c r="AK51" i="5" s="1"/>
  <c r="AI52" i="5"/>
  <c r="AK52" i="5" s="1"/>
  <c r="AI53" i="5"/>
  <c r="AK53" i="5" s="1"/>
  <c r="AI54" i="5"/>
  <c r="AK54" i="5" s="1"/>
  <c r="AI55" i="5"/>
  <c r="AK55" i="5" s="1"/>
  <c r="AI56" i="5"/>
  <c r="AK56" i="5" s="1"/>
  <c r="AI57" i="5"/>
  <c r="AK57" i="5" s="1"/>
  <c r="AI58" i="5"/>
  <c r="AK58" i="5" s="1"/>
  <c r="AI59" i="5"/>
  <c r="AK59" i="5" s="1"/>
  <c r="AI60" i="5"/>
  <c r="AK60" i="5" s="1"/>
  <c r="AI61" i="5"/>
  <c r="AK61" i="5" s="1"/>
  <c r="AI62" i="5"/>
  <c r="AK62" i="5" s="1"/>
  <c r="AI63" i="5"/>
  <c r="AK63" i="5" s="1"/>
  <c r="AI49" i="5"/>
  <c r="AK49" i="5" s="1"/>
  <c r="AI64" i="5"/>
  <c r="AK64" i="5" s="1"/>
  <c r="AI65" i="5"/>
  <c r="AK65" i="5" s="1"/>
  <c r="AI66" i="5"/>
  <c r="AK66" i="5" s="1"/>
  <c r="AI67" i="5"/>
  <c r="AK67" i="5" s="1"/>
  <c r="AI43" i="5"/>
  <c r="AK43" i="5" s="1"/>
  <c r="AI8" i="5"/>
  <c r="AK8" i="5" s="1"/>
  <c r="AD43" i="5"/>
  <c r="AD67" i="5"/>
  <c r="AD66" i="5"/>
  <c r="AD65" i="5"/>
  <c r="AD64" i="5"/>
  <c r="AD49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4" i="5"/>
  <c r="AD80" i="5"/>
  <c r="AD42" i="5"/>
  <c r="AD41" i="5"/>
  <c r="AD40" i="5"/>
  <c r="AD39" i="5"/>
  <c r="AD38" i="5"/>
  <c r="AD37" i="5"/>
  <c r="AD36" i="5"/>
  <c r="AD35" i="5"/>
  <c r="AD34" i="5"/>
  <c r="AD33" i="5"/>
  <c r="AD48" i="5"/>
  <c r="AD47" i="5"/>
  <c r="AD32" i="5"/>
  <c r="AD31" i="5"/>
  <c r="AD30" i="5"/>
  <c r="AD29" i="5"/>
  <c r="AD28" i="5"/>
  <c r="AD46" i="5"/>
  <c r="AD27" i="5"/>
  <c r="AD26" i="5"/>
  <c r="AD25" i="5"/>
  <c r="AD24" i="5"/>
  <c r="AD23" i="5"/>
  <c r="AD22" i="5"/>
  <c r="AD21" i="5"/>
  <c r="AD20" i="5"/>
  <c r="AD19" i="5"/>
  <c r="AD18" i="5"/>
  <c r="AD79" i="5"/>
  <c r="AD17" i="5"/>
  <c r="AD45" i="5"/>
  <c r="AD16" i="5"/>
  <c r="AD15" i="5"/>
  <c r="AD14" i="5"/>
  <c r="AD13" i="5"/>
  <c r="AD12" i="5"/>
  <c r="AD11" i="5"/>
  <c r="AD10" i="5"/>
  <c r="AD9" i="5"/>
  <c r="AD8" i="5"/>
  <c r="Z43" i="5"/>
  <c r="Z67" i="5"/>
  <c r="Z66" i="5"/>
  <c r="Z65" i="5"/>
  <c r="Z64" i="5"/>
  <c r="Z49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4" i="5"/>
  <c r="Z80" i="5"/>
  <c r="Z42" i="5"/>
  <c r="Z41" i="5"/>
  <c r="Z40" i="5"/>
  <c r="Z39" i="5"/>
  <c r="Z38" i="5"/>
  <c r="Z37" i="5"/>
  <c r="Z36" i="5"/>
  <c r="Z35" i="5"/>
  <c r="Z34" i="5"/>
  <c r="Z33" i="5"/>
  <c r="Z48" i="5"/>
  <c r="Z47" i="5"/>
  <c r="Z32" i="5"/>
  <c r="Z31" i="5"/>
  <c r="Z30" i="5"/>
  <c r="Z29" i="5"/>
  <c r="Z28" i="5"/>
  <c r="Z46" i="5"/>
  <c r="Z27" i="5"/>
  <c r="Z26" i="5"/>
  <c r="Z25" i="5"/>
  <c r="Z24" i="5"/>
  <c r="Z23" i="5"/>
  <c r="Z22" i="5"/>
  <c r="Z21" i="5"/>
  <c r="Z20" i="5"/>
  <c r="Z19" i="5"/>
  <c r="Z18" i="5"/>
  <c r="Z79" i="5"/>
  <c r="Z17" i="5"/>
  <c r="Z45" i="5"/>
  <c r="Z16" i="5"/>
  <c r="Z15" i="5"/>
  <c r="Z14" i="5"/>
  <c r="Z13" i="5"/>
  <c r="Z12" i="5"/>
  <c r="Z11" i="5"/>
  <c r="Z10" i="5"/>
  <c r="Z9" i="5"/>
  <c r="Z8" i="5"/>
  <c r="V43" i="5"/>
  <c r="V67" i="5"/>
  <c r="V66" i="5"/>
  <c r="V65" i="5"/>
  <c r="V64" i="5"/>
  <c r="V49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4" i="5"/>
  <c r="V80" i="5"/>
  <c r="V42" i="5"/>
  <c r="V41" i="5"/>
  <c r="V40" i="5"/>
  <c r="V39" i="5"/>
  <c r="V38" i="5"/>
  <c r="V37" i="5"/>
  <c r="V36" i="5"/>
  <c r="V35" i="5"/>
  <c r="V34" i="5"/>
  <c r="V33" i="5"/>
  <c r="V48" i="5"/>
  <c r="V47" i="5"/>
  <c r="V32" i="5"/>
  <c r="V31" i="5"/>
  <c r="V30" i="5"/>
  <c r="V29" i="5"/>
  <c r="V28" i="5"/>
  <c r="V46" i="5"/>
  <c r="V27" i="5"/>
  <c r="V26" i="5"/>
  <c r="V25" i="5"/>
  <c r="V24" i="5"/>
  <c r="V23" i="5"/>
  <c r="V22" i="5"/>
  <c r="V21" i="5"/>
  <c r="V20" i="5"/>
  <c r="V19" i="5"/>
  <c r="V18" i="5"/>
  <c r="V79" i="5"/>
  <c r="V17" i="5"/>
  <c r="V45" i="5"/>
  <c r="V16" i="5"/>
  <c r="V15" i="5"/>
  <c r="V14" i="5"/>
  <c r="V13" i="5"/>
  <c r="V12" i="5"/>
  <c r="V11" i="5"/>
  <c r="V10" i="5"/>
  <c r="V9" i="5"/>
  <c r="V8" i="5"/>
  <c r="R43" i="5"/>
  <c r="R67" i="5"/>
  <c r="R66" i="5"/>
  <c r="R65" i="5"/>
  <c r="R64" i="5"/>
  <c r="R49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4" i="5"/>
  <c r="R80" i="5"/>
  <c r="R42" i="5"/>
  <c r="R41" i="5"/>
  <c r="R40" i="5"/>
  <c r="R39" i="5"/>
  <c r="R38" i="5"/>
  <c r="R37" i="5"/>
  <c r="R36" i="5"/>
  <c r="R35" i="5"/>
  <c r="R34" i="5"/>
  <c r="R33" i="5"/>
  <c r="R48" i="5"/>
  <c r="R47" i="5"/>
  <c r="R32" i="5"/>
  <c r="R31" i="5"/>
  <c r="R30" i="5"/>
  <c r="R29" i="5"/>
  <c r="R28" i="5"/>
  <c r="R46" i="5"/>
  <c r="R27" i="5"/>
  <c r="R26" i="5"/>
  <c r="R25" i="5"/>
  <c r="R24" i="5"/>
  <c r="R23" i="5"/>
  <c r="R22" i="5"/>
  <c r="R21" i="5"/>
  <c r="R20" i="5"/>
  <c r="R19" i="5"/>
  <c r="R18" i="5"/>
  <c r="R79" i="5"/>
  <c r="R17" i="5"/>
  <c r="R45" i="5"/>
  <c r="R16" i="5"/>
  <c r="R15" i="5"/>
  <c r="R14" i="5"/>
  <c r="R13" i="5"/>
  <c r="R12" i="5"/>
  <c r="R11" i="5"/>
  <c r="R10" i="5"/>
  <c r="R9" i="5"/>
  <c r="R8" i="5"/>
  <c r="N43" i="5"/>
  <c r="N67" i="5"/>
  <c r="N66" i="5"/>
  <c r="N65" i="5"/>
  <c r="N64" i="5"/>
  <c r="N49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4" i="5"/>
  <c r="N80" i="5"/>
  <c r="N42" i="5"/>
  <c r="N41" i="5"/>
  <c r="N40" i="5"/>
  <c r="N39" i="5"/>
  <c r="N38" i="5"/>
  <c r="N37" i="5"/>
  <c r="N36" i="5"/>
  <c r="N35" i="5"/>
  <c r="N34" i="5"/>
  <c r="N33" i="5"/>
  <c r="N48" i="5"/>
  <c r="N47" i="5"/>
  <c r="N32" i="5"/>
  <c r="N31" i="5"/>
  <c r="N30" i="5"/>
  <c r="N29" i="5"/>
  <c r="N28" i="5"/>
  <c r="N46" i="5"/>
  <c r="N27" i="5"/>
  <c r="N26" i="5"/>
  <c r="N25" i="5"/>
  <c r="N24" i="5"/>
  <c r="N23" i="5"/>
  <c r="N22" i="5"/>
  <c r="N21" i="5"/>
  <c r="N20" i="5"/>
  <c r="N19" i="5"/>
  <c r="N18" i="5"/>
  <c r="N79" i="5"/>
  <c r="N17" i="5"/>
  <c r="N45" i="5"/>
  <c r="N16" i="5"/>
  <c r="N15" i="5"/>
  <c r="N14" i="5"/>
  <c r="N13" i="5"/>
  <c r="N12" i="5"/>
  <c r="N11" i="5"/>
  <c r="N10" i="5"/>
  <c r="N9" i="5"/>
  <c r="N8" i="5"/>
  <c r="J9" i="5"/>
  <c r="J10" i="5"/>
  <c r="J11" i="5"/>
  <c r="J12" i="5"/>
  <c r="J13" i="5"/>
  <c r="J14" i="5"/>
  <c r="J15" i="5"/>
  <c r="J16" i="5"/>
  <c r="J45" i="5"/>
  <c r="J17" i="5"/>
  <c r="J79" i="5"/>
  <c r="J18" i="5"/>
  <c r="J19" i="5"/>
  <c r="J20" i="5"/>
  <c r="J21" i="5"/>
  <c r="J22" i="5"/>
  <c r="J23" i="5"/>
  <c r="J24" i="5"/>
  <c r="J25" i="5"/>
  <c r="J26" i="5"/>
  <c r="J27" i="5"/>
  <c r="J46" i="5"/>
  <c r="J28" i="5"/>
  <c r="J29" i="5"/>
  <c r="J30" i="5"/>
  <c r="J31" i="5"/>
  <c r="J32" i="5"/>
  <c r="J47" i="5"/>
  <c r="J48" i="5"/>
  <c r="J33" i="5"/>
  <c r="J34" i="5"/>
  <c r="J35" i="5"/>
  <c r="J36" i="5"/>
  <c r="J37" i="5"/>
  <c r="J38" i="5"/>
  <c r="J39" i="5"/>
  <c r="J40" i="5"/>
  <c r="J41" i="5"/>
  <c r="J42" i="5"/>
  <c r="J80" i="5"/>
  <c r="J44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49" i="5"/>
  <c r="J64" i="5"/>
  <c r="J65" i="5"/>
  <c r="J66" i="5"/>
  <c r="J67" i="5"/>
  <c r="J43" i="5"/>
  <c r="J8" i="5"/>
  <c r="BL32" i="3" l="1"/>
  <c r="BM32" i="3" s="1"/>
  <c r="BL16" i="3"/>
  <c r="BM16" i="3" s="1"/>
  <c r="BL69" i="6"/>
  <c r="BM69" i="6" s="1"/>
  <c r="BL19" i="6"/>
  <c r="BM19" i="6" s="1"/>
  <c r="BL58" i="3"/>
  <c r="BM58" i="3" s="1"/>
  <c r="BL12" i="3"/>
  <c r="BM12" i="3" s="1"/>
  <c r="BL63" i="3"/>
  <c r="BM63" i="3" s="1"/>
  <c r="BL40" i="7"/>
  <c r="BM40" i="7" s="1"/>
  <c r="BL39" i="7"/>
  <c r="BM39" i="7" s="1"/>
  <c r="BL9" i="7"/>
  <c r="BM9" i="7" s="1"/>
  <c r="BL12" i="7"/>
  <c r="BM12" i="7" s="1"/>
  <c r="BL76" i="7"/>
  <c r="BM76" i="7" s="1"/>
  <c r="BL19" i="7"/>
  <c r="BM19" i="7" s="1"/>
  <c r="BL58" i="7"/>
  <c r="BM58" i="7" s="1"/>
  <c r="BL34" i="7"/>
  <c r="BM34" i="7" s="1"/>
  <c r="BL18" i="7"/>
  <c r="BM18" i="7" s="1"/>
  <c r="BL23" i="7"/>
  <c r="BM23" i="7" s="1"/>
  <c r="BL14" i="7"/>
  <c r="BM14" i="7" s="1"/>
  <c r="BL56" i="7"/>
  <c r="BM56" i="7" s="1"/>
  <c r="BL36" i="7"/>
  <c r="BM36" i="7" s="1"/>
  <c r="BL49" i="7"/>
  <c r="BM49" i="7" s="1"/>
  <c r="BL44" i="7"/>
  <c r="BM44" i="7" s="1"/>
  <c r="BL62" i="7"/>
  <c r="BM62" i="7" s="1"/>
  <c r="BL47" i="7"/>
  <c r="BM47" i="7" s="1"/>
  <c r="BL59" i="7"/>
  <c r="BM59" i="7" s="1"/>
  <c r="BL16" i="7"/>
  <c r="BM16" i="7" s="1"/>
  <c r="BL10" i="7"/>
  <c r="BM10" i="7" s="1"/>
  <c r="BL51" i="7"/>
  <c r="BM51" i="7" s="1"/>
  <c r="BL38" i="7"/>
  <c r="BM38" i="7" s="1"/>
  <c r="BC64" i="7"/>
  <c r="BC65" i="7" s="1"/>
  <c r="BC66" i="7"/>
  <c r="AW66" i="7"/>
  <c r="AW64" i="7"/>
  <c r="AW65" i="7" s="1"/>
  <c r="BL55" i="7"/>
  <c r="BM55" i="7" s="1"/>
  <c r="AE65" i="7"/>
  <c r="BL20" i="7"/>
  <c r="BM20" i="7" s="1"/>
  <c r="AE64" i="7"/>
  <c r="BL53" i="7"/>
  <c r="BM53" i="7" s="1"/>
  <c r="BJ8" i="7"/>
  <c r="AK66" i="7"/>
  <c r="AK64" i="7"/>
  <c r="AK65" i="7" s="1"/>
  <c r="BI66" i="7"/>
  <c r="BI64" i="7"/>
  <c r="BI65" i="7" s="1"/>
  <c r="BL30" i="6"/>
  <c r="BM30" i="6" s="1"/>
  <c r="BJ57" i="6"/>
  <c r="BJ70" i="6" s="1"/>
  <c r="BJ71" i="6" s="1"/>
  <c r="AE70" i="6"/>
  <c r="BL33" i="6"/>
  <c r="BM33" i="6" s="1"/>
  <c r="AE71" i="6"/>
  <c r="BL67" i="6"/>
  <c r="BM67" i="6" s="1"/>
  <c r="BL9" i="6"/>
  <c r="BM9" i="6" s="1"/>
  <c r="BC70" i="6"/>
  <c r="BC71" i="6" s="1"/>
  <c r="BC72" i="6"/>
  <c r="AK72" i="6"/>
  <c r="AK70" i="6"/>
  <c r="AK71" i="6" s="1"/>
  <c r="BI70" i="6"/>
  <c r="BI71" i="6" s="1"/>
  <c r="BI72" i="6"/>
  <c r="BL22" i="6"/>
  <c r="BM22" i="6" s="1"/>
  <c r="BL42" i="6"/>
  <c r="BM42" i="6" s="1"/>
  <c r="BL54" i="6"/>
  <c r="BM54" i="6" s="1"/>
  <c r="BL8" i="6"/>
  <c r="BM8" i="6" s="1"/>
  <c r="BL10" i="6"/>
  <c r="BM10" i="6" s="1"/>
  <c r="BL63" i="6"/>
  <c r="BM63" i="6" s="1"/>
  <c r="BL52" i="6"/>
  <c r="BM52" i="6" s="1"/>
  <c r="AW72" i="6"/>
  <c r="AW70" i="6"/>
  <c r="AW71" i="6" s="1"/>
  <c r="AQ70" i="6"/>
  <c r="AQ71" i="6" s="1"/>
  <c r="AQ72" i="6"/>
  <c r="BL43" i="2"/>
  <c r="BM43" i="2" s="1"/>
  <c r="BL35" i="2"/>
  <c r="BM35" i="2" s="1"/>
  <c r="BL34" i="2"/>
  <c r="BM34" i="2" s="1"/>
  <c r="BL25" i="2"/>
  <c r="BM25" i="2" s="1"/>
  <c r="BL57" i="2"/>
  <c r="BM57" i="2" s="1"/>
  <c r="BL81" i="2"/>
  <c r="BM81" i="2" s="1"/>
  <c r="BL48" i="2"/>
  <c r="BM48" i="2" s="1"/>
  <c r="BJ28" i="2"/>
  <c r="BJ69" i="2" s="1"/>
  <c r="BJ70" i="2" s="1"/>
  <c r="AE70" i="2"/>
  <c r="BL66" i="2"/>
  <c r="BM66" i="2" s="1"/>
  <c r="BL38" i="2"/>
  <c r="BM38" i="2" s="1"/>
  <c r="BL59" i="2"/>
  <c r="BM59" i="2" s="1"/>
  <c r="BL9" i="2"/>
  <c r="BM9" i="2" s="1"/>
  <c r="BL41" i="2"/>
  <c r="BM41" i="2" s="1"/>
  <c r="BL15" i="2"/>
  <c r="BM15" i="2" s="1"/>
  <c r="BL47" i="2"/>
  <c r="BM47" i="2" s="1"/>
  <c r="BL37" i="2"/>
  <c r="BM37" i="2" s="1"/>
  <c r="BL61" i="2"/>
  <c r="BM61" i="2" s="1"/>
  <c r="BL11" i="2"/>
  <c r="BM11" i="2" s="1"/>
  <c r="BL64" i="2"/>
  <c r="BM64" i="2" s="1"/>
  <c r="BL18" i="2"/>
  <c r="BM18" i="2" s="1"/>
  <c r="AW71" i="2"/>
  <c r="AW69" i="2"/>
  <c r="AW70" i="2" s="1"/>
  <c r="AE69" i="2"/>
  <c r="BI69" i="2"/>
  <c r="BI70" i="2" s="1"/>
  <c r="BI71" i="2"/>
  <c r="BL49" i="2"/>
  <c r="BM49" i="2" s="1"/>
  <c r="AQ71" i="2"/>
  <c r="AQ69" i="2"/>
  <c r="AQ70" i="2" s="1"/>
  <c r="BL44" i="2"/>
  <c r="BM44" i="2" s="1"/>
  <c r="AK69" i="2"/>
  <c r="AK70" i="2" s="1"/>
  <c r="AK71" i="2"/>
  <c r="BL67" i="2"/>
  <c r="BM67" i="2" s="1"/>
  <c r="BC71" i="2"/>
  <c r="BC69" i="2"/>
  <c r="BC70" i="2" s="1"/>
  <c r="AI72" i="3"/>
  <c r="Z72" i="3"/>
  <c r="BL35" i="3"/>
  <c r="BM35" i="3" s="1"/>
  <c r="BL64" i="3"/>
  <c r="BM64" i="3" s="1"/>
  <c r="BL18" i="3"/>
  <c r="BM18" i="3" s="1"/>
  <c r="BJ8" i="3"/>
  <c r="BJ70" i="3" s="1"/>
  <c r="BJ71" i="3" s="1"/>
  <c r="BL9" i="3"/>
  <c r="BM9" i="3" s="1"/>
  <c r="BL56" i="3"/>
  <c r="BM56" i="3" s="1"/>
  <c r="BL14" i="3"/>
  <c r="BM14" i="3" s="1"/>
  <c r="BL34" i="3"/>
  <c r="BM34" i="3" s="1"/>
  <c r="BL55" i="3"/>
  <c r="BM55" i="3" s="1"/>
  <c r="BL50" i="3"/>
  <c r="BM50" i="3" s="1"/>
  <c r="BL66" i="3"/>
  <c r="BM66" i="3" s="1"/>
  <c r="BL38" i="3"/>
  <c r="BM38" i="3" s="1"/>
  <c r="BI70" i="3"/>
  <c r="BI71" i="3" s="1"/>
  <c r="BL51" i="3"/>
  <c r="BM51" i="3" s="1"/>
  <c r="BL65" i="3"/>
  <c r="BM65" i="3" s="1"/>
  <c r="BL52" i="3"/>
  <c r="BM52" i="3" s="1"/>
  <c r="BL31" i="3"/>
  <c r="BM31" i="3" s="1"/>
  <c r="AE71" i="3"/>
  <c r="AW70" i="3"/>
  <c r="AW71" i="3" s="1"/>
  <c r="AE70" i="3"/>
  <c r="AQ70" i="3"/>
  <c r="AQ71" i="3" s="1"/>
  <c r="AQ72" i="3"/>
  <c r="AK70" i="3"/>
  <c r="AK71" i="3" s="1"/>
  <c r="BL10" i="3"/>
  <c r="BM10" i="3" s="1"/>
  <c r="BL57" i="3"/>
  <c r="BM57" i="3" s="1"/>
  <c r="BC70" i="3"/>
  <c r="BC71" i="3" s="1"/>
  <c r="J70" i="5"/>
  <c r="J68" i="5"/>
  <c r="J69" i="5" s="1"/>
  <c r="V68" i="5"/>
  <c r="V69" i="5" s="1"/>
  <c r="V70" i="5"/>
  <c r="AD68" i="5"/>
  <c r="AD69" i="5" s="1"/>
  <c r="AD70" i="5"/>
  <c r="AK37" i="5"/>
  <c r="AI70" i="5"/>
  <c r="AI68" i="5"/>
  <c r="AI69" i="5" s="1"/>
  <c r="AQ37" i="5"/>
  <c r="AO70" i="5"/>
  <c r="AO68" i="5"/>
  <c r="AO69" i="5" s="1"/>
  <c r="R68" i="5"/>
  <c r="R69" i="5" s="1"/>
  <c r="R70" i="5"/>
  <c r="Z70" i="5"/>
  <c r="Z68" i="5"/>
  <c r="Z69" i="5" s="1"/>
  <c r="AW37" i="5"/>
  <c r="AU68" i="5"/>
  <c r="AU69" i="5" s="1"/>
  <c r="AU70" i="5"/>
  <c r="BI37" i="5"/>
  <c r="BG68" i="5"/>
  <c r="BG69" i="5" s="1"/>
  <c r="BG70" i="5"/>
  <c r="N68" i="5"/>
  <c r="N69" i="5" s="1"/>
  <c r="N70" i="5"/>
  <c r="BC37" i="5"/>
  <c r="BA70" i="5"/>
  <c r="BA68" i="5"/>
  <c r="BA69" i="5" s="1"/>
  <c r="BL35" i="7"/>
  <c r="BM35" i="7" s="1"/>
  <c r="BL37" i="7"/>
  <c r="BM37" i="7" s="1"/>
  <c r="BL40" i="6"/>
  <c r="BM40" i="6" s="1"/>
  <c r="BL37" i="6"/>
  <c r="BM37" i="6" s="1"/>
  <c r="BL53" i="6"/>
  <c r="BM53" i="6" s="1"/>
  <c r="BL27" i="6"/>
  <c r="BM27" i="6" s="1"/>
  <c r="BL26" i="6"/>
  <c r="BM26" i="6" s="1"/>
  <c r="BL66" i="6"/>
  <c r="BM66" i="6" s="1"/>
  <c r="BL60" i="6"/>
  <c r="BM60" i="6" s="1"/>
  <c r="BL54" i="2"/>
  <c r="BM54" i="2" s="1"/>
  <c r="BL31" i="2"/>
  <c r="BM31" i="2" s="1"/>
  <c r="BL62" i="2"/>
  <c r="BM62" i="2" s="1"/>
  <c r="BL22" i="2"/>
  <c r="BM22" i="2" s="1"/>
  <c r="BL13" i="2"/>
  <c r="BM13" i="2" s="1"/>
  <c r="BL27" i="2"/>
  <c r="BM27" i="2" s="1"/>
  <c r="BL60" i="2"/>
  <c r="BM60" i="2" s="1"/>
  <c r="BL19" i="2"/>
  <c r="BM19" i="2" s="1"/>
  <c r="BL8" i="2"/>
  <c r="BM8" i="2" s="1"/>
  <c r="BL23" i="2"/>
  <c r="BM23" i="2" s="1"/>
  <c r="BL29" i="2"/>
  <c r="BM29" i="2" s="1"/>
  <c r="BL24" i="3"/>
  <c r="BM24" i="3" s="1"/>
  <c r="BL25" i="3"/>
  <c r="BM25" i="3" s="1"/>
  <c r="BL41" i="3"/>
  <c r="BM41" i="3" s="1"/>
  <c r="BL48" i="3"/>
  <c r="BM48" i="3" s="1"/>
  <c r="BL67" i="3"/>
  <c r="BM67" i="3" s="1"/>
  <c r="BL19" i="3"/>
  <c r="BM19" i="3" s="1"/>
  <c r="BL43" i="3"/>
  <c r="BM43" i="3" s="1"/>
  <c r="BL54" i="3"/>
  <c r="BM54" i="3" s="1"/>
  <c r="BL22" i="3"/>
  <c r="BM22" i="3" s="1"/>
  <c r="BL41" i="7"/>
  <c r="BM41" i="7" s="1"/>
  <c r="BL27" i="7"/>
  <c r="BM27" i="7" s="1"/>
  <c r="BL46" i="7"/>
  <c r="BM46" i="7" s="1"/>
  <c r="BL26" i="7"/>
  <c r="BM26" i="7" s="1"/>
  <c r="BL43" i="7"/>
  <c r="BM43" i="7" s="1"/>
  <c r="BL17" i="7"/>
  <c r="BM17" i="7" s="1"/>
  <c r="BL50" i="7"/>
  <c r="BM50" i="7" s="1"/>
  <c r="BL15" i="7"/>
  <c r="BM15" i="7" s="1"/>
  <c r="BL52" i="7"/>
  <c r="BM52" i="7" s="1"/>
  <c r="BL57" i="7"/>
  <c r="BM57" i="7" s="1"/>
  <c r="BL11" i="7"/>
  <c r="BM11" i="7" s="1"/>
  <c r="BL48" i="7"/>
  <c r="BM48" i="7" s="1"/>
  <c r="BL22" i="7"/>
  <c r="BM22" i="7" s="1"/>
  <c r="BL61" i="7"/>
  <c r="BM61" i="7" s="1"/>
  <c r="BL31" i="7"/>
  <c r="BM31" i="7" s="1"/>
  <c r="BL25" i="7"/>
  <c r="BM25" i="7" s="1"/>
  <c r="BL13" i="7"/>
  <c r="BM13" i="7" s="1"/>
  <c r="BL33" i="7"/>
  <c r="BM33" i="7" s="1"/>
  <c r="BL63" i="7"/>
  <c r="BM63" i="7" s="1"/>
  <c r="BL29" i="7"/>
  <c r="BM29" i="7" s="1"/>
  <c r="BL45" i="7"/>
  <c r="BM45" i="7" s="1"/>
  <c r="BL60" i="7"/>
  <c r="BM60" i="7" s="1"/>
  <c r="BL21" i="7"/>
  <c r="BM21" i="7" s="1"/>
  <c r="BL54" i="7"/>
  <c r="BM54" i="7" s="1"/>
  <c r="BL17" i="6"/>
  <c r="BM17" i="6" s="1"/>
  <c r="BL31" i="6"/>
  <c r="BM31" i="6" s="1"/>
  <c r="BL48" i="6"/>
  <c r="BM48" i="6" s="1"/>
  <c r="BL14" i="6"/>
  <c r="BM14" i="6" s="1"/>
  <c r="BL20" i="6"/>
  <c r="BM20" i="6" s="1"/>
  <c r="BL56" i="6"/>
  <c r="BM56" i="6" s="1"/>
  <c r="BL59" i="6"/>
  <c r="BM59" i="6" s="1"/>
  <c r="BL49" i="6"/>
  <c r="BM49" i="6" s="1"/>
  <c r="BL50" i="6"/>
  <c r="BM50" i="6" s="1"/>
  <c r="BL55" i="6"/>
  <c r="BM55" i="6" s="1"/>
  <c r="BL64" i="6"/>
  <c r="BM64" i="6" s="1"/>
  <c r="BL18" i="6"/>
  <c r="BM18" i="6" s="1"/>
  <c r="BL11" i="6"/>
  <c r="BM11" i="6" s="1"/>
  <c r="BL58" i="6"/>
  <c r="BM58" i="6" s="1"/>
  <c r="BL38" i="6"/>
  <c r="BM38" i="6" s="1"/>
  <c r="BL68" i="6"/>
  <c r="BM68" i="6" s="1"/>
  <c r="BL45" i="6"/>
  <c r="BM45" i="6" s="1"/>
  <c r="BL43" i="6"/>
  <c r="BM43" i="6" s="1"/>
  <c r="BL62" i="6"/>
  <c r="BM62" i="6" s="1"/>
  <c r="BL16" i="6"/>
  <c r="BM16" i="6" s="1"/>
  <c r="BL65" i="6"/>
  <c r="BM65" i="6" s="1"/>
  <c r="BL13" i="6"/>
  <c r="BM13" i="6" s="1"/>
  <c r="BL21" i="6"/>
  <c r="BM21" i="6" s="1"/>
  <c r="BL15" i="6"/>
  <c r="BM15" i="6" s="1"/>
  <c r="BL34" i="6"/>
  <c r="BM34" i="6" s="1"/>
  <c r="BL35" i="6"/>
  <c r="BM35" i="6" s="1"/>
  <c r="BL32" i="6"/>
  <c r="BM32" i="6" s="1"/>
  <c r="BL47" i="6"/>
  <c r="BM47" i="6" s="1"/>
  <c r="BL51" i="6"/>
  <c r="BM51" i="6" s="1"/>
  <c r="BL61" i="6"/>
  <c r="BM61" i="6" s="1"/>
  <c r="BL28" i="6"/>
  <c r="BM28" i="6" s="1"/>
  <c r="BL41" i="6"/>
  <c r="BM41" i="6" s="1"/>
  <c r="BL23" i="6"/>
  <c r="BM23" i="6" s="1"/>
  <c r="BL36" i="6"/>
  <c r="BM36" i="6" s="1"/>
  <c r="BL44" i="6"/>
  <c r="BM44" i="6" s="1"/>
  <c r="BL39" i="6"/>
  <c r="BM39" i="6" s="1"/>
  <c r="BL24" i="6"/>
  <c r="BM24" i="6" s="1"/>
  <c r="BL12" i="6"/>
  <c r="BM12" i="6" s="1"/>
  <c r="BL29" i="6"/>
  <c r="BM29" i="6" s="1"/>
  <c r="BL46" i="6"/>
  <c r="BM46" i="6" s="1"/>
  <c r="BL17" i="2"/>
  <c r="BM17" i="2" s="1"/>
  <c r="BL51" i="2"/>
  <c r="BM51" i="2" s="1"/>
  <c r="BL14" i="2"/>
  <c r="BM14" i="2" s="1"/>
  <c r="BL46" i="2"/>
  <c r="BM46" i="2" s="1"/>
  <c r="BL21" i="2"/>
  <c r="BM21" i="2" s="1"/>
  <c r="BL53" i="2"/>
  <c r="BM53" i="2" s="1"/>
  <c r="BL16" i="2"/>
  <c r="BM16" i="2" s="1"/>
  <c r="BL32" i="2"/>
  <c r="BM32" i="2" s="1"/>
  <c r="BL50" i="2"/>
  <c r="BM50" i="2" s="1"/>
  <c r="BL10" i="2"/>
  <c r="BM10" i="2" s="1"/>
  <c r="BL42" i="2"/>
  <c r="BM42" i="2" s="1"/>
  <c r="BL12" i="2"/>
  <c r="BM12" i="2" s="1"/>
  <c r="BL33" i="2"/>
  <c r="BM33" i="2" s="1"/>
  <c r="BL55" i="2"/>
  <c r="BM55" i="2" s="1"/>
  <c r="BL65" i="2"/>
  <c r="BM65" i="2" s="1"/>
  <c r="BL26" i="2"/>
  <c r="BM26" i="2" s="1"/>
  <c r="BL58" i="2"/>
  <c r="BM58" i="2" s="1"/>
  <c r="BL30" i="2"/>
  <c r="BM30" i="2" s="1"/>
  <c r="BL63" i="2"/>
  <c r="BM63" i="2" s="1"/>
  <c r="BL24" i="2"/>
  <c r="BM24" i="2" s="1"/>
  <c r="BL56" i="2"/>
  <c r="BM56" i="2" s="1"/>
  <c r="BL36" i="2"/>
  <c r="BM36" i="2" s="1"/>
  <c r="BL68" i="2"/>
  <c r="BM68" i="2" s="1"/>
  <c r="BL40" i="2"/>
  <c r="BM40" i="2" s="1"/>
  <c r="BL20" i="2"/>
  <c r="BM20" i="2" s="1"/>
  <c r="BL52" i="2"/>
  <c r="BM52" i="2" s="1"/>
  <c r="BL28" i="3"/>
  <c r="BM28" i="3" s="1"/>
  <c r="BL60" i="3"/>
  <c r="BM60" i="3" s="1"/>
  <c r="BL45" i="3"/>
  <c r="BM45" i="3" s="1"/>
  <c r="BL17" i="3"/>
  <c r="BM17" i="3" s="1"/>
  <c r="BL33" i="3"/>
  <c r="BM33" i="3" s="1"/>
  <c r="BL40" i="3"/>
  <c r="BM40" i="3" s="1"/>
  <c r="BL49" i="3"/>
  <c r="BM49" i="3" s="1"/>
  <c r="BL29" i="3"/>
  <c r="BM29" i="3" s="1"/>
  <c r="BL42" i="3"/>
  <c r="BM42" i="3" s="1"/>
  <c r="BL13" i="3"/>
  <c r="BM13" i="3" s="1"/>
  <c r="BL61" i="3"/>
  <c r="BM61" i="3" s="1"/>
  <c r="BL30" i="3"/>
  <c r="BM30" i="3" s="1"/>
  <c r="BL62" i="3"/>
  <c r="BM62" i="3" s="1"/>
  <c r="BL59" i="3"/>
  <c r="BM59" i="3" s="1"/>
  <c r="BL47" i="3"/>
  <c r="BM47" i="3" s="1"/>
  <c r="BL11" i="3"/>
  <c r="BM11" i="3" s="1"/>
  <c r="BL44" i="3"/>
  <c r="BM44" i="3" s="1"/>
  <c r="BL39" i="3"/>
  <c r="BM39" i="3" s="1"/>
  <c r="BL27" i="3"/>
  <c r="BM27" i="3" s="1"/>
  <c r="BL15" i="3"/>
  <c r="BM15" i="3" s="1"/>
  <c r="BL23" i="3"/>
  <c r="BM23" i="3" s="1"/>
  <c r="BL81" i="3"/>
  <c r="BM81" i="3" s="1"/>
  <c r="BL21" i="3"/>
  <c r="BM21" i="3" s="1"/>
  <c r="BL46" i="3"/>
  <c r="BM46" i="3" s="1"/>
  <c r="BL36" i="3"/>
  <c r="BM36" i="3" s="1"/>
  <c r="BL20" i="3"/>
  <c r="BM20" i="3" s="1"/>
  <c r="BL37" i="3"/>
  <c r="BM37" i="3" s="1"/>
  <c r="BL69" i="3"/>
  <c r="BM69" i="3" s="1"/>
  <c r="BL68" i="3"/>
  <c r="BM68" i="3" s="1"/>
  <c r="BL53" i="3"/>
  <c r="BM53" i="3" s="1"/>
  <c r="AE66" i="5"/>
  <c r="AE63" i="5"/>
  <c r="AE59" i="5"/>
  <c r="AE55" i="5"/>
  <c r="AE51" i="5"/>
  <c r="AE42" i="5"/>
  <c r="AE38" i="5"/>
  <c r="AE8" i="5"/>
  <c r="AE65" i="5"/>
  <c r="AE62" i="5"/>
  <c r="AE58" i="5"/>
  <c r="AE54" i="5"/>
  <c r="AE50" i="5"/>
  <c r="AE41" i="5"/>
  <c r="AE37" i="5"/>
  <c r="AE46" i="5"/>
  <c r="AE24" i="5"/>
  <c r="AE14" i="5"/>
  <c r="AE10" i="5"/>
  <c r="AE47" i="5"/>
  <c r="AE18" i="5"/>
  <c r="AE43" i="5"/>
  <c r="AE64" i="5"/>
  <c r="AE61" i="5"/>
  <c r="AE57" i="5"/>
  <c r="AE53" i="5"/>
  <c r="AE44" i="5"/>
  <c r="AE40" i="5"/>
  <c r="AE36" i="5"/>
  <c r="AE48" i="5"/>
  <c r="AE30" i="5"/>
  <c r="AE27" i="5"/>
  <c r="AE23" i="5"/>
  <c r="AE19" i="5"/>
  <c r="AE45" i="5"/>
  <c r="AE13" i="5"/>
  <c r="AE9" i="5"/>
  <c r="AE67" i="5"/>
  <c r="AE49" i="5"/>
  <c r="AE60" i="5"/>
  <c r="AE56" i="5"/>
  <c r="AE52" i="5"/>
  <c r="AE80" i="5"/>
  <c r="AE39" i="5"/>
  <c r="AE35" i="5"/>
  <c r="AE29" i="5"/>
  <c r="AE26" i="5"/>
  <c r="AE22" i="5"/>
  <c r="AE16" i="5"/>
  <c r="AE12" i="5"/>
  <c r="AE17" i="5"/>
  <c r="AE20" i="5"/>
  <c r="AE31" i="5"/>
  <c r="AE33" i="5"/>
  <c r="BJ67" i="5"/>
  <c r="BJ60" i="5"/>
  <c r="BJ52" i="5"/>
  <c r="BJ39" i="5"/>
  <c r="BJ47" i="5"/>
  <c r="BJ26" i="5"/>
  <c r="BJ18" i="5"/>
  <c r="BJ12" i="5"/>
  <c r="AE34" i="5"/>
  <c r="AE32" i="5"/>
  <c r="AE28" i="5"/>
  <c r="AE25" i="5"/>
  <c r="AE21" i="5"/>
  <c r="AE79" i="5"/>
  <c r="AE15" i="5"/>
  <c r="AE11" i="5"/>
  <c r="BJ49" i="5"/>
  <c r="BJ56" i="5"/>
  <c r="BJ80" i="5"/>
  <c r="BJ35" i="5"/>
  <c r="BJ29" i="5"/>
  <c r="BJ22" i="5"/>
  <c r="BJ16" i="5"/>
  <c r="BL16" i="5" s="1"/>
  <c r="BM16" i="5" s="1"/>
  <c r="BJ8" i="5"/>
  <c r="BJ36" i="5"/>
  <c r="BJ57" i="5"/>
  <c r="BJ43" i="5"/>
  <c r="BJ64" i="5"/>
  <c r="BJ61" i="5"/>
  <c r="BJ53" i="5"/>
  <c r="BJ44" i="5"/>
  <c r="BJ40" i="5"/>
  <c r="BJ48" i="5"/>
  <c r="BJ30" i="5"/>
  <c r="BJ27" i="5"/>
  <c r="BJ23" i="5"/>
  <c r="BJ19" i="5"/>
  <c r="BJ45" i="5"/>
  <c r="BJ13" i="5"/>
  <c r="BJ9" i="5"/>
  <c r="BJ15" i="5"/>
  <c r="BJ21" i="5"/>
  <c r="BJ28" i="5"/>
  <c r="BJ34" i="5"/>
  <c r="BJ38" i="5"/>
  <c r="BJ51" i="5"/>
  <c r="BJ55" i="5"/>
  <c r="BJ59" i="5"/>
  <c r="BJ66" i="5"/>
  <c r="BJ10" i="5"/>
  <c r="BJ14" i="5"/>
  <c r="BJ17" i="5"/>
  <c r="BJ20" i="5"/>
  <c r="BJ24" i="5"/>
  <c r="BJ46" i="5"/>
  <c r="BJ31" i="5"/>
  <c r="BJ33" i="5"/>
  <c r="BJ41" i="5"/>
  <c r="BJ50" i="5"/>
  <c r="BJ54" i="5"/>
  <c r="BJ58" i="5"/>
  <c r="BJ62" i="5"/>
  <c r="BJ65" i="5"/>
  <c r="BL65" i="5" s="1"/>
  <c r="BM65" i="5" s="1"/>
  <c r="BJ63" i="5"/>
  <c r="BJ42" i="5"/>
  <c r="BJ32" i="5"/>
  <c r="BJ25" i="5"/>
  <c r="BJ79" i="5"/>
  <c r="BJ11" i="5"/>
  <c r="BG168" i="1"/>
  <c r="BI168" i="1" s="1"/>
  <c r="BG195" i="1"/>
  <c r="BI195" i="1" s="1"/>
  <c r="BG194" i="1"/>
  <c r="BI194" i="1" s="1"/>
  <c r="BG193" i="1"/>
  <c r="BI193" i="1" s="1"/>
  <c r="BG192" i="1"/>
  <c r="BI192" i="1" s="1"/>
  <c r="BG191" i="1"/>
  <c r="BI191" i="1" s="1"/>
  <c r="BG190" i="1"/>
  <c r="BI190" i="1" s="1"/>
  <c r="BG189" i="1"/>
  <c r="BI189" i="1" s="1"/>
  <c r="BG188" i="1"/>
  <c r="BI188" i="1" s="1"/>
  <c r="BG187" i="1"/>
  <c r="BI187" i="1" s="1"/>
  <c r="BG186" i="1"/>
  <c r="BI186" i="1" s="1"/>
  <c r="BG185" i="1"/>
  <c r="BI185" i="1" s="1"/>
  <c r="BG184" i="1"/>
  <c r="BI184" i="1" s="1"/>
  <c r="BG183" i="1"/>
  <c r="BI183" i="1" s="1"/>
  <c r="BG182" i="1"/>
  <c r="BI182" i="1" s="1"/>
  <c r="BG181" i="1"/>
  <c r="BI181" i="1" s="1"/>
  <c r="BG180" i="1"/>
  <c r="BI180" i="1" s="1"/>
  <c r="BG179" i="1"/>
  <c r="BI179" i="1" s="1"/>
  <c r="BG178" i="1"/>
  <c r="BI178" i="1" s="1"/>
  <c r="BG177" i="1"/>
  <c r="BI177" i="1" s="1"/>
  <c r="BG176" i="1"/>
  <c r="BI176" i="1" s="1"/>
  <c r="BG175" i="1"/>
  <c r="BI175" i="1" s="1"/>
  <c r="BG174" i="1"/>
  <c r="BI174" i="1" s="1"/>
  <c r="BG173" i="1"/>
  <c r="BI173" i="1" s="1"/>
  <c r="BG172" i="1"/>
  <c r="BI172" i="1" s="1"/>
  <c r="BG171" i="1"/>
  <c r="BI171" i="1" s="1"/>
  <c r="BG210" i="1"/>
  <c r="BI210" i="1" s="1"/>
  <c r="BG170" i="1"/>
  <c r="BI170" i="1" s="1"/>
  <c r="BG169" i="1"/>
  <c r="BI169" i="1" s="1"/>
  <c r="BG167" i="1"/>
  <c r="BI167" i="1" s="1"/>
  <c r="BG166" i="1"/>
  <c r="BI166" i="1" s="1"/>
  <c r="BG165" i="1"/>
  <c r="BI165" i="1" s="1"/>
  <c r="BG164" i="1"/>
  <c r="BI164" i="1" s="1"/>
  <c r="BG163" i="1"/>
  <c r="BI163" i="1" s="1"/>
  <c r="BG162" i="1"/>
  <c r="BI162" i="1" s="1"/>
  <c r="BG161" i="1"/>
  <c r="BI161" i="1" s="1"/>
  <c r="BG160" i="1"/>
  <c r="BI160" i="1" s="1"/>
  <c r="BG159" i="1"/>
  <c r="BI159" i="1" s="1"/>
  <c r="BG158" i="1"/>
  <c r="BI158" i="1" s="1"/>
  <c r="BG209" i="1"/>
  <c r="BI209" i="1" s="1"/>
  <c r="BG137" i="1"/>
  <c r="BI137" i="1" s="1"/>
  <c r="BG157" i="1"/>
  <c r="BI157" i="1" s="1"/>
  <c r="BG156" i="1"/>
  <c r="BI156" i="1" s="1"/>
  <c r="BG155" i="1"/>
  <c r="BI155" i="1" s="1"/>
  <c r="BG154" i="1"/>
  <c r="BI154" i="1" s="1"/>
  <c r="BG136" i="1"/>
  <c r="BI136" i="1" s="1"/>
  <c r="BG153" i="1"/>
  <c r="BI153" i="1" s="1"/>
  <c r="BG152" i="1"/>
  <c r="BI152" i="1" s="1"/>
  <c r="BG151" i="1"/>
  <c r="BI151" i="1" s="1"/>
  <c r="BG150" i="1"/>
  <c r="BI150" i="1" s="1"/>
  <c r="BG149" i="1"/>
  <c r="BI149" i="1" s="1"/>
  <c r="BG148" i="1"/>
  <c r="BI148" i="1" s="1"/>
  <c r="BG147" i="1"/>
  <c r="BI147" i="1" s="1"/>
  <c r="BG146" i="1"/>
  <c r="BI146" i="1" s="1"/>
  <c r="BG145" i="1"/>
  <c r="BI145" i="1" s="1"/>
  <c r="BG144" i="1"/>
  <c r="BI144" i="1" s="1"/>
  <c r="BG143" i="1"/>
  <c r="BI143" i="1" s="1"/>
  <c r="BG142" i="1"/>
  <c r="BI142" i="1" s="1"/>
  <c r="BG141" i="1"/>
  <c r="BI141" i="1" s="1"/>
  <c r="BG140" i="1"/>
  <c r="BI140" i="1" s="1"/>
  <c r="BG139" i="1"/>
  <c r="BI139" i="1" s="1"/>
  <c r="BG138" i="1"/>
  <c r="BI138" i="1" s="1"/>
  <c r="BG134" i="1"/>
  <c r="BI134" i="1" s="1"/>
  <c r="BG133" i="1"/>
  <c r="BI133" i="1" s="1"/>
  <c r="BG132" i="1"/>
  <c r="BI132" i="1" s="1"/>
  <c r="BG131" i="1"/>
  <c r="BI131" i="1" s="1"/>
  <c r="BG130" i="1"/>
  <c r="BI130" i="1" s="1"/>
  <c r="BG129" i="1"/>
  <c r="BI129" i="1" s="1"/>
  <c r="BG128" i="1"/>
  <c r="BI128" i="1" s="1"/>
  <c r="BG127" i="1"/>
  <c r="BI127" i="1" s="1"/>
  <c r="BG126" i="1"/>
  <c r="BI126" i="1" s="1"/>
  <c r="BG125" i="1"/>
  <c r="BI125" i="1" s="1"/>
  <c r="BG124" i="1"/>
  <c r="BI124" i="1" s="1"/>
  <c r="BG123" i="1"/>
  <c r="BI123" i="1" s="1"/>
  <c r="BG122" i="1"/>
  <c r="BI122" i="1" s="1"/>
  <c r="BG121" i="1"/>
  <c r="BI121" i="1" s="1"/>
  <c r="BG120" i="1"/>
  <c r="BI120" i="1" s="1"/>
  <c r="BG114" i="1"/>
  <c r="BI114" i="1" s="1"/>
  <c r="BG119" i="1"/>
  <c r="BG118" i="1"/>
  <c r="BI118" i="1" s="1"/>
  <c r="BG117" i="1"/>
  <c r="BI117" i="1" s="1"/>
  <c r="BG116" i="1"/>
  <c r="BI116" i="1" s="1"/>
  <c r="BG115" i="1"/>
  <c r="BI115" i="1" s="1"/>
  <c r="BG112" i="1"/>
  <c r="BI112" i="1" s="1"/>
  <c r="BG111" i="1"/>
  <c r="BI111" i="1" s="1"/>
  <c r="BG110" i="1"/>
  <c r="BI110" i="1" s="1"/>
  <c r="BG109" i="1"/>
  <c r="BI109" i="1" s="1"/>
  <c r="BG208" i="1"/>
  <c r="BI208" i="1" s="1"/>
  <c r="BG108" i="1"/>
  <c r="BI108" i="1" s="1"/>
  <c r="BG107" i="1"/>
  <c r="BI107" i="1" s="1"/>
  <c r="BG106" i="1"/>
  <c r="BI106" i="1" s="1"/>
  <c r="BG105" i="1"/>
  <c r="BI105" i="1" s="1"/>
  <c r="BG104" i="1"/>
  <c r="BI104" i="1" s="1"/>
  <c r="BG103" i="1"/>
  <c r="BI103" i="1" s="1"/>
  <c r="BG102" i="1"/>
  <c r="BI102" i="1" s="1"/>
  <c r="BG101" i="1"/>
  <c r="BI101" i="1" s="1"/>
  <c r="BG100" i="1"/>
  <c r="BI100" i="1" s="1"/>
  <c r="BG99" i="1"/>
  <c r="BI99" i="1" s="1"/>
  <c r="BG98" i="1"/>
  <c r="BI98" i="1" s="1"/>
  <c r="BG97" i="1"/>
  <c r="BI97" i="1" s="1"/>
  <c r="BG96" i="1"/>
  <c r="BI96" i="1" s="1"/>
  <c r="BG95" i="1"/>
  <c r="BI95" i="1" s="1"/>
  <c r="BG94" i="1"/>
  <c r="BI94" i="1" s="1"/>
  <c r="BG93" i="1"/>
  <c r="BI93" i="1" s="1"/>
  <c r="BG92" i="1"/>
  <c r="BI92" i="1" s="1"/>
  <c r="BG91" i="1"/>
  <c r="BI91" i="1" s="1"/>
  <c r="BG90" i="1"/>
  <c r="BI90" i="1" s="1"/>
  <c r="BG89" i="1"/>
  <c r="BI89" i="1" s="1"/>
  <c r="BG88" i="1"/>
  <c r="BI88" i="1" s="1"/>
  <c r="BG87" i="1"/>
  <c r="BI87" i="1" s="1"/>
  <c r="BG86" i="1"/>
  <c r="BI86" i="1" s="1"/>
  <c r="BG85" i="1"/>
  <c r="BI85" i="1" s="1"/>
  <c r="BG113" i="1"/>
  <c r="BI113" i="1" s="1"/>
  <c r="BG84" i="1"/>
  <c r="BI84" i="1" s="1"/>
  <c r="BG83" i="1"/>
  <c r="BI83" i="1" s="1"/>
  <c r="BG82" i="1"/>
  <c r="BI82" i="1" s="1"/>
  <c r="BG81" i="1"/>
  <c r="BI81" i="1" s="1"/>
  <c r="BG80" i="1"/>
  <c r="BI80" i="1" s="1"/>
  <c r="BG79" i="1"/>
  <c r="BI79" i="1" s="1"/>
  <c r="BG78" i="1"/>
  <c r="BI78" i="1" s="1"/>
  <c r="BG77" i="1"/>
  <c r="BI77" i="1" s="1"/>
  <c r="BG76" i="1"/>
  <c r="BI76" i="1" s="1"/>
  <c r="BG75" i="1"/>
  <c r="BI75" i="1" s="1"/>
  <c r="BG74" i="1"/>
  <c r="BI74" i="1" s="1"/>
  <c r="BG73" i="1"/>
  <c r="BI73" i="1" s="1"/>
  <c r="BG72" i="1"/>
  <c r="BI72" i="1" s="1"/>
  <c r="BG70" i="1"/>
  <c r="BI70" i="1" s="1"/>
  <c r="BG68" i="1"/>
  <c r="BI68" i="1" s="1"/>
  <c r="BG67" i="1"/>
  <c r="BI67" i="1" s="1"/>
  <c r="BG66" i="1"/>
  <c r="BI66" i="1" s="1"/>
  <c r="BG65" i="1"/>
  <c r="BI65" i="1" s="1"/>
  <c r="BG64" i="1"/>
  <c r="BI64" i="1" s="1"/>
  <c r="BG63" i="1"/>
  <c r="BI63" i="1" s="1"/>
  <c r="BG62" i="1"/>
  <c r="BI62" i="1" s="1"/>
  <c r="BG61" i="1"/>
  <c r="BI61" i="1" s="1"/>
  <c r="BG60" i="1"/>
  <c r="BI60" i="1" s="1"/>
  <c r="BG59" i="1"/>
  <c r="BI59" i="1" s="1"/>
  <c r="BG58" i="1"/>
  <c r="BI58" i="1" s="1"/>
  <c r="BG57" i="1"/>
  <c r="BI57" i="1" s="1"/>
  <c r="BG56" i="1"/>
  <c r="BI56" i="1" s="1"/>
  <c r="BG55" i="1"/>
  <c r="BI55" i="1" s="1"/>
  <c r="BG54" i="1"/>
  <c r="BI54" i="1" s="1"/>
  <c r="BG53" i="1"/>
  <c r="BI53" i="1" s="1"/>
  <c r="BG52" i="1"/>
  <c r="BI52" i="1" s="1"/>
  <c r="BG51" i="1"/>
  <c r="BI51" i="1" s="1"/>
  <c r="BG50" i="1"/>
  <c r="BI50" i="1" s="1"/>
  <c r="BG49" i="1"/>
  <c r="BI49" i="1" s="1"/>
  <c r="BG48" i="1"/>
  <c r="BI48" i="1" s="1"/>
  <c r="BG47" i="1"/>
  <c r="BI47" i="1" s="1"/>
  <c r="BG46" i="1"/>
  <c r="BI46" i="1" s="1"/>
  <c r="BG45" i="1"/>
  <c r="BI45" i="1" s="1"/>
  <c r="BG44" i="1"/>
  <c r="BI44" i="1" s="1"/>
  <c r="BG43" i="1"/>
  <c r="BI43" i="1" s="1"/>
  <c r="BG42" i="1"/>
  <c r="BI42" i="1" s="1"/>
  <c r="BG41" i="1"/>
  <c r="BI41" i="1" s="1"/>
  <c r="BG40" i="1"/>
  <c r="BI40" i="1" s="1"/>
  <c r="BG39" i="1"/>
  <c r="BI39" i="1" s="1"/>
  <c r="BG38" i="1"/>
  <c r="BI38" i="1" s="1"/>
  <c r="BG37" i="1"/>
  <c r="BI37" i="1" s="1"/>
  <c r="BG36" i="1"/>
  <c r="BI36" i="1" s="1"/>
  <c r="BG35" i="1"/>
  <c r="BI35" i="1" s="1"/>
  <c r="BG34" i="1"/>
  <c r="BI34" i="1" s="1"/>
  <c r="BG33" i="1"/>
  <c r="BI33" i="1" s="1"/>
  <c r="BG32" i="1"/>
  <c r="BI32" i="1" s="1"/>
  <c r="BG31" i="1"/>
  <c r="BI31" i="1" s="1"/>
  <c r="BG30" i="1"/>
  <c r="BI30" i="1" s="1"/>
  <c r="BG29" i="1"/>
  <c r="BI29" i="1" s="1"/>
  <c r="BG28" i="1"/>
  <c r="BI28" i="1" s="1"/>
  <c r="BG27" i="1"/>
  <c r="BI27" i="1" s="1"/>
  <c r="BG69" i="1"/>
  <c r="BI69" i="1" s="1"/>
  <c r="BG26" i="1"/>
  <c r="BI26" i="1" s="1"/>
  <c r="BG25" i="1"/>
  <c r="BI25" i="1" s="1"/>
  <c r="BG24" i="1"/>
  <c r="BI24" i="1" s="1"/>
  <c r="BG23" i="1"/>
  <c r="BI23" i="1" s="1"/>
  <c r="BG22" i="1"/>
  <c r="BI22" i="1" s="1"/>
  <c r="BG21" i="1"/>
  <c r="BI21" i="1" s="1"/>
  <c r="BG20" i="1"/>
  <c r="BI20" i="1" s="1"/>
  <c r="BG19" i="1"/>
  <c r="BI19" i="1" s="1"/>
  <c r="BG18" i="1"/>
  <c r="BI18" i="1" s="1"/>
  <c r="BG17" i="1"/>
  <c r="BI17" i="1" s="1"/>
  <c r="BG16" i="1"/>
  <c r="BI16" i="1" s="1"/>
  <c r="BG15" i="1"/>
  <c r="BI15" i="1" s="1"/>
  <c r="BG14" i="1"/>
  <c r="BI14" i="1" s="1"/>
  <c r="BG13" i="1"/>
  <c r="BI13" i="1" s="1"/>
  <c r="BG12" i="1"/>
  <c r="BI12" i="1" s="1"/>
  <c r="BG11" i="1"/>
  <c r="BI11" i="1" s="1"/>
  <c r="BG10" i="1"/>
  <c r="BI10" i="1" s="1"/>
  <c r="BG9" i="1"/>
  <c r="BI9" i="1" s="1"/>
  <c r="BG8" i="1"/>
  <c r="BI8" i="1" s="1"/>
  <c r="BA168" i="1"/>
  <c r="BC168" i="1" s="1"/>
  <c r="BA195" i="1"/>
  <c r="BC195" i="1" s="1"/>
  <c r="BA194" i="1"/>
  <c r="BC194" i="1" s="1"/>
  <c r="BA193" i="1"/>
  <c r="BC193" i="1" s="1"/>
  <c r="BA192" i="1"/>
  <c r="BC192" i="1" s="1"/>
  <c r="BA191" i="1"/>
  <c r="BC191" i="1" s="1"/>
  <c r="BA190" i="1"/>
  <c r="BC190" i="1" s="1"/>
  <c r="BA189" i="1"/>
  <c r="BC189" i="1" s="1"/>
  <c r="BA188" i="1"/>
  <c r="BC188" i="1" s="1"/>
  <c r="BA187" i="1"/>
  <c r="BC187" i="1" s="1"/>
  <c r="BA186" i="1"/>
  <c r="BC186" i="1" s="1"/>
  <c r="BA185" i="1"/>
  <c r="BC185" i="1" s="1"/>
  <c r="BA184" i="1"/>
  <c r="BC184" i="1" s="1"/>
  <c r="BA183" i="1"/>
  <c r="BC183" i="1" s="1"/>
  <c r="BA182" i="1"/>
  <c r="BC182" i="1" s="1"/>
  <c r="BA181" i="1"/>
  <c r="BC181" i="1" s="1"/>
  <c r="BA180" i="1"/>
  <c r="BC180" i="1" s="1"/>
  <c r="BA179" i="1"/>
  <c r="BC179" i="1" s="1"/>
  <c r="BA178" i="1"/>
  <c r="BC178" i="1" s="1"/>
  <c r="BA177" i="1"/>
  <c r="BC177" i="1" s="1"/>
  <c r="BA176" i="1"/>
  <c r="BC176" i="1" s="1"/>
  <c r="BA175" i="1"/>
  <c r="BC175" i="1" s="1"/>
  <c r="BA174" i="1"/>
  <c r="BC174" i="1" s="1"/>
  <c r="BA173" i="1"/>
  <c r="BC173" i="1" s="1"/>
  <c r="BA172" i="1"/>
  <c r="BC172" i="1" s="1"/>
  <c r="BA171" i="1"/>
  <c r="BC171" i="1" s="1"/>
  <c r="BA210" i="1"/>
  <c r="BC210" i="1" s="1"/>
  <c r="BA170" i="1"/>
  <c r="BC170" i="1" s="1"/>
  <c r="BA169" i="1"/>
  <c r="BC169" i="1" s="1"/>
  <c r="BA167" i="1"/>
  <c r="BC167" i="1" s="1"/>
  <c r="BA166" i="1"/>
  <c r="BC166" i="1" s="1"/>
  <c r="BA165" i="1"/>
  <c r="BC165" i="1" s="1"/>
  <c r="BA164" i="1"/>
  <c r="BC164" i="1" s="1"/>
  <c r="BA163" i="1"/>
  <c r="BC163" i="1" s="1"/>
  <c r="BA162" i="1"/>
  <c r="BC162" i="1" s="1"/>
  <c r="BA161" i="1"/>
  <c r="BC161" i="1" s="1"/>
  <c r="BA160" i="1"/>
  <c r="BC160" i="1" s="1"/>
  <c r="BA159" i="1"/>
  <c r="BC159" i="1" s="1"/>
  <c r="BA158" i="1"/>
  <c r="BC158" i="1" s="1"/>
  <c r="BA209" i="1"/>
  <c r="BC209" i="1" s="1"/>
  <c r="BA137" i="1"/>
  <c r="BC137" i="1" s="1"/>
  <c r="BA157" i="1"/>
  <c r="BC157" i="1" s="1"/>
  <c r="BA156" i="1"/>
  <c r="BC156" i="1" s="1"/>
  <c r="BA155" i="1"/>
  <c r="BC155" i="1" s="1"/>
  <c r="BA154" i="1"/>
  <c r="BC154" i="1" s="1"/>
  <c r="BA136" i="1"/>
  <c r="BC136" i="1" s="1"/>
  <c r="BA153" i="1"/>
  <c r="BC153" i="1" s="1"/>
  <c r="BA152" i="1"/>
  <c r="BC152" i="1" s="1"/>
  <c r="BA151" i="1"/>
  <c r="BC151" i="1" s="1"/>
  <c r="BA150" i="1"/>
  <c r="BC150" i="1" s="1"/>
  <c r="BA149" i="1"/>
  <c r="BC149" i="1" s="1"/>
  <c r="BA148" i="1"/>
  <c r="BC148" i="1" s="1"/>
  <c r="BA147" i="1"/>
  <c r="BC147" i="1" s="1"/>
  <c r="BA146" i="1"/>
  <c r="BC146" i="1" s="1"/>
  <c r="BA145" i="1"/>
  <c r="BC145" i="1" s="1"/>
  <c r="BA144" i="1"/>
  <c r="BC144" i="1" s="1"/>
  <c r="BA143" i="1"/>
  <c r="BC143" i="1" s="1"/>
  <c r="BA142" i="1"/>
  <c r="BC142" i="1" s="1"/>
  <c r="BA141" i="1"/>
  <c r="BC141" i="1" s="1"/>
  <c r="BA140" i="1"/>
  <c r="BC140" i="1" s="1"/>
  <c r="BA139" i="1"/>
  <c r="BC139" i="1" s="1"/>
  <c r="BA138" i="1"/>
  <c r="BC138" i="1" s="1"/>
  <c r="BA134" i="1"/>
  <c r="BC134" i="1" s="1"/>
  <c r="BA133" i="1"/>
  <c r="BC133" i="1" s="1"/>
  <c r="BA132" i="1"/>
  <c r="BC132" i="1" s="1"/>
  <c r="BA131" i="1"/>
  <c r="BC131" i="1" s="1"/>
  <c r="BA130" i="1"/>
  <c r="BC130" i="1" s="1"/>
  <c r="BA129" i="1"/>
  <c r="BC129" i="1" s="1"/>
  <c r="BA128" i="1"/>
  <c r="BC128" i="1" s="1"/>
  <c r="BA127" i="1"/>
  <c r="BC127" i="1" s="1"/>
  <c r="BA126" i="1"/>
  <c r="BC126" i="1" s="1"/>
  <c r="BA125" i="1"/>
  <c r="BC125" i="1" s="1"/>
  <c r="BA124" i="1"/>
  <c r="BC124" i="1" s="1"/>
  <c r="BA123" i="1"/>
  <c r="BC123" i="1" s="1"/>
  <c r="BA122" i="1"/>
  <c r="BC122" i="1" s="1"/>
  <c r="BA121" i="1"/>
  <c r="BC121" i="1" s="1"/>
  <c r="BA120" i="1"/>
  <c r="BC120" i="1" s="1"/>
  <c r="BA114" i="1"/>
  <c r="BC114" i="1" s="1"/>
  <c r="BA119" i="1"/>
  <c r="BA118" i="1"/>
  <c r="BC118" i="1" s="1"/>
  <c r="BA117" i="1"/>
  <c r="BC117" i="1" s="1"/>
  <c r="BA116" i="1"/>
  <c r="BC116" i="1" s="1"/>
  <c r="BA115" i="1"/>
  <c r="BC115" i="1" s="1"/>
  <c r="BA112" i="1"/>
  <c r="BC112" i="1" s="1"/>
  <c r="BA111" i="1"/>
  <c r="BC111" i="1" s="1"/>
  <c r="BA110" i="1"/>
  <c r="BC110" i="1" s="1"/>
  <c r="BA109" i="1"/>
  <c r="BC109" i="1" s="1"/>
  <c r="BA208" i="1"/>
  <c r="BC208" i="1" s="1"/>
  <c r="BA108" i="1"/>
  <c r="BC108" i="1" s="1"/>
  <c r="BA107" i="1"/>
  <c r="BC107" i="1" s="1"/>
  <c r="BA106" i="1"/>
  <c r="BC106" i="1" s="1"/>
  <c r="BA105" i="1"/>
  <c r="BC105" i="1" s="1"/>
  <c r="BA104" i="1"/>
  <c r="BC104" i="1" s="1"/>
  <c r="BA103" i="1"/>
  <c r="BC103" i="1" s="1"/>
  <c r="BA102" i="1"/>
  <c r="BC102" i="1" s="1"/>
  <c r="BA101" i="1"/>
  <c r="BC101" i="1" s="1"/>
  <c r="BA100" i="1"/>
  <c r="BC100" i="1" s="1"/>
  <c r="BA99" i="1"/>
  <c r="BC99" i="1" s="1"/>
  <c r="BA98" i="1"/>
  <c r="BC98" i="1" s="1"/>
  <c r="BA97" i="1"/>
  <c r="BC97" i="1" s="1"/>
  <c r="BA96" i="1"/>
  <c r="BC96" i="1" s="1"/>
  <c r="BA95" i="1"/>
  <c r="BC95" i="1" s="1"/>
  <c r="BA94" i="1"/>
  <c r="BC94" i="1" s="1"/>
  <c r="BA93" i="1"/>
  <c r="BC93" i="1" s="1"/>
  <c r="BA92" i="1"/>
  <c r="BC92" i="1" s="1"/>
  <c r="BA91" i="1"/>
  <c r="BC91" i="1" s="1"/>
  <c r="BA90" i="1"/>
  <c r="BC90" i="1" s="1"/>
  <c r="BA89" i="1"/>
  <c r="BC89" i="1" s="1"/>
  <c r="BA88" i="1"/>
  <c r="BC88" i="1" s="1"/>
  <c r="BA87" i="1"/>
  <c r="BC87" i="1" s="1"/>
  <c r="BA86" i="1"/>
  <c r="BC86" i="1" s="1"/>
  <c r="BA85" i="1"/>
  <c r="BC85" i="1" s="1"/>
  <c r="BA113" i="1"/>
  <c r="BC113" i="1" s="1"/>
  <c r="BA84" i="1"/>
  <c r="BC84" i="1" s="1"/>
  <c r="BA83" i="1"/>
  <c r="BC83" i="1" s="1"/>
  <c r="BA82" i="1"/>
  <c r="BC82" i="1" s="1"/>
  <c r="BA81" i="1"/>
  <c r="BC81" i="1" s="1"/>
  <c r="BA80" i="1"/>
  <c r="BC80" i="1" s="1"/>
  <c r="BA79" i="1"/>
  <c r="BC79" i="1" s="1"/>
  <c r="BA78" i="1"/>
  <c r="BC78" i="1" s="1"/>
  <c r="BA77" i="1"/>
  <c r="BC77" i="1" s="1"/>
  <c r="BA76" i="1"/>
  <c r="BC76" i="1" s="1"/>
  <c r="BA75" i="1"/>
  <c r="BC75" i="1" s="1"/>
  <c r="BA74" i="1"/>
  <c r="BC74" i="1" s="1"/>
  <c r="BA73" i="1"/>
  <c r="BC73" i="1" s="1"/>
  <c r="BA72" i="1"/>
  <c r="BC72" i="1" s="1"/>
  <c r="BA70" i="1"/>
  <c r="BC70" i="1" s="1"/>
  <c r="BA68" i="1"/>
  <c r="BC68" i="1" s="1"/>
  <c r="BA67" i="1"/>
  <c r="BC67" i="1" s="1"/>
  <c r="BA66" i="1"/>
  <c r="BC66" i="1" s="1"/>
  <c r="BA65" i="1"/>
  <c r="BC65" i="1" s="1"/>
  <c r="BA64" i="1"/>
  <c r="BC64" i="1" s="1"/>
  <c r="BA63" i="1"/>
  <c r="BC63" i="1" s="1"/>
  <c r="BA62" i="1"/>
  <c r="BC62" i="1" s="1"/>
  <c r="BA61" i="1"/>
  <c r="BC61" i="1" s="1"/>
  <c r="BA60" i="1"/>
  <c r="BC60" i="1" s="1"/>
  <c r="BA59" i="1"/>
  <c r="BC59" i="1" s="1"/>
  <c r="BA58" i="1"/>
  <c r="BC58" i="1" s="1"/>
  <c r="BA57" i="1"/>
  <c r="BC57" i="1" s="1"/>
  <c r="BA56" i="1"/>
  <c r="BC56" i="1" s="1"/>
  <c r="BA55" i="1"/>
  <c r="BC55" i="1" s="1"/>
  <c r="BA54" i="1"/>
  <c r="BC54" i="1" s="1"/>
  <c r="BA53" i="1"/>
  <c r="BC53" i="1" s="1"/>
  <c r="BA52" i="1"/>
  <c r="BC52" i="1" s="1"/>
  <c r="BA51" i="1"/>
  <c r="BC51" i="1" s="1"/>
  <c r="BA50" i="1"/>
  <c r="BC50" i="1" s="1"/>
  <c r="BA49" i="1"/>
  <c r="BC49" i="1" s="1"/>
  <c r="BA48" i="1"/>
  <c r="BC48" i="1" s="1"/>
  <c r="BA47" i="1"/>
  <c r="BC47" i="1" s="1"/>
  <c r="BA46" i="1"/>
  <c r="BC46" i="1" s="1"/>
  <c r="BA45" i="1"/>
  <c r="BC45" i="1" s="1"/>
  <c r="BA44" i="1"/>
  <c r="BC44" i="1" s="1"/>
  <c r="BA43" i="1"/>
  <c r="BC43" i="1" s="1"/>
  <c r="BA42" i="1"/>
  <c r="BC42" i="1" s="1"/>
  <c r="BA41" i="1"/>
  <c r="BC41" i="1" s="1"/>
  <c r="BA40" i="1"/>
  <c r="BC40" i="1" s="1"/>
  <c r="BA39" i="1"/>
  <c r="BC39" i="1" s="1"/>
  <c r="BA38" i="1"/>
  <c r="BC38" i="1" s="1"/>
  <c r="BA37" i="1"/>
  <c r="BC37" i="1" s="1"/>
  <c r="BA36" i="1"/>
  <c r="BC36" i="1" s="1"/>
  <c r="BA35" i="1"/>
  <c r="BC35" i="1" s="1"/>
  <c r="BA34" i="1"/>
  <c r="BC34" i="1" s="1"/>
  <c r="BA33" i="1"/>
  <c r="BC33" i="1" s="1"/>
  <c r="BA32" i="1"/>
  <c r="BC32" i="1" s="1"/>
  <c r="BA31" i="1"/>
  <c r="BC31" i="1" s="1"/>
  <c r="BA30" i="1"/>
  <c r="BC30" i="1" s="1"/>
  <c r="BA29" i="1"/>
  <c r="BC29" i="1" s="1"/>
  <c r="BA28" i="1"/>
  <c r="BC28" i="1" s="1"/>
  <c r="BA27" i="1"/>
  <c r="BC27" i="1" s="1"/>
  <c r="BA69" i="1"/>
  <c r="BC69" i="1" s="1"/>
  <c r="BA26" i="1"/>
  <c r="BC26" i="1" s="1"/>
  <c r="BA25" i="1"/>
  <c r="BC25" i="1" s="1"/>
  <c r="BA24" i="1"/>
  <c r="BC24" i="1" s="1"/>
  <c r="BA23" i="1"/>
  <c r="BC23" i="1" s="1"/>
  <c r="BA22" i="1"/>
  <c r="BC22" i="1" s="1"/>
  <c r="BA21" i="1"/>
  <c r="BC21" i="1" s="1"/>
  <c r="BA20" i="1"/>
  <c r="BC20" i="1" s="1"/>
  <c r="BA19" i="1"/>
  <c r="BC19" i="1" s="1"/>
  <c r="BA18" i="1"/>
  <c r="BC18" i="1" s="1"/>
  <c r="BA17" i="1"/>
  <c r="BC17" i="1" s="1"/>
  <c r="BA16" i="1"/>
  <c r="BC16" i="1" s="1"/>
  <c r="BA15" i="1"/>
  <c r="BC15" i="1" s="1"/>
  <c r="BA14" i="1"/>
  <c r="BC14" i="1" s="1"/>
  <c r="BA13" i="1"/>
  <c r="BC13" i="1" s="1"/>
  <c r="BA12" i="1"/>
  <c r="BC12" i="1" s="1"/>
  <c r="BA11" i="1"/>
  <c r="BC11" i="1" s="1"/>
  <c r="BA10" i="1"/>
  <c r="BC10" i="1" s="1"/>
  <c r="BA9" i="1"/>
  <c r="BC9" i="1" s="1"/>
  <c r="BA8" i="1"/>
  <c r="BC8" i="1" s="1"/>
  <c r="AU168" i="1"/>
  <c r="AW168" i="1" s="1"/>
  <c r="AU195" i="1"/>
  <c r="AW195" i="1" s="1"/>
  <c r="AU194" i="1"/>
  <c r="AW194" i="1" s="1"/>
  <c r="AU193" i="1"/>
  <c r="AW193" i="1" s="1"/>
  <c r="AU192" i="1"/>
  <c r="AW192" i="1" s="1"/>
  <c r="AU191" i="1"/>
  <c r="AW191" i="1" s="1"/>
  <c r="AU190" i="1"/>
  <c r="AW190" i="1" s="1"/>
  <c r="AU189" i="1"/>
  <c r="AW189" i="1" s="1"/>
  <c r="AU188" i="1"/>
  <c r="AW188" i="1" s="1"/>
  <c r="AU187" i="1"/>
  <c r="AW187" i="1" s="1"/>
  <c r="AU186" i="1"/>
  <c r="AW186" i="1" s="1"/>
  <c r="AU185" i="1"/>
  <c r="AW185" i="1" s="1"/>
  <c r="AU184" i="1"/>
  <c r="AW184" i="1" s="1"/>
  <c r="AU183" i="1"/>
  <c r="AW183" i="1" s="1"/>
  <c r="AU182" i="1"/>
  <c r="AW182" i="1" s="1"/>
  <c r="AU181" i="1"/>
  <c r="AW181" i="1" s="1"/>
  <c r="AU180" i="1"/>
  <c r="AW180" i="1" s="1"/>
  <c r="AU179" i="1"/>
  <c r="AW179" i="1" s="1"/>
  <c r="AU178" i="1"/>
  <c r="AW178" i="1" s="1"/>
  <c r="AU177" i="1"/>
  <c r="AW177" i="1" s="1"/>
  <c r="AU176" i="1"/>
  <c r="AW176" i="1" s="1"/>
  <c r="AU175" i="1"/>
  <c r="AW175" i="1" s="1"/>
  <c r="AU174" i="1"/>
  <c r="AW174" i="1" s="1"/>
  <c r="AU173" i="1"/>
  <c r="AW173" i="1" s="1"/>
  <c r="AU172" i="1"/>
  <c r="AW172" i="1" s="1"/>
  <c r="AU171" i="1"/>
  <c r="AW171" i="1" s="1"/>
  <c r="AU210" i="1"/>
  <c r="AW210" i="1" s="1"/>
  <c r="AU170" i="1"/>
  <c r="AW170" i="1" s="1"/>
  <c r="AU169" i="1"/>
  <c r="AW169" i="1" s="1"/>
  <c r="AU167" i="1"/>
  <c r="AW167" i="1" s="1"/>
  <c r="AU166" i="1"/>
  <c r="AW166" i="1" s="1"/>
  <c r="AU165" i="1"/>
  <c r="AW165" i="1" s="1"/>
  <c r="AU164" i="1"/>
  <c r="AW164" i="1" s="1"/>
  <c r="AU163" i="1"/>
  <c r="AW163" i="1" s="1"/>
  <c r="AU162" i="1"/>
  <c r="AW162" i="1" s="1"/>
  <c r="AU161" i="1"/>
  <c r="AW161" i="1" s="1"/>
  <c r="AU160" i="1"/>
  <c r="AW160" i="1" s="1"/>
  <c r="AU159" i="1"/>
  <c r="AW159" i="1" s="1"/>
  <c r="AU158" i="1"/>
  <c r="AW158" i="1" s="1"/>
  <c r="AU209" i="1"/>
  <c r="AW209" i="1" s="1"/>
  <c r="AU137" i="1"/>
  <c r="AW137" i="1" s="1"/>
  <c r="AU157" i="1"/>
  <c r="AW157" i="1" s="1"/>
  <c r="AU156" i="1"/>
  <c r="AW156" i="1" s="1"/>
  <c r="AU155" i="1"/>
  <c r="AW155" i="1" s="1"/>
  <c r="AU154" i="1"/>
  <c r="AW154" i="1" s="1"/>
  <c r="AU136" i="1"/>
  <c r="AW136" i="1" s="1"/>
  <c r="AU153" i="1"/>
  <c r="AW153" i="1" s="1"/>
  <c r="AU152" i="1"/>
  <c r="AW152" i="1" s="1"/>
  <c r="AU151" i="1"/>
  <c r="AW151" i="1" s="1"/>
  <c r="AU150" i="1"/>
  <c r="AW150" i="1" s="1"/>
  <c r="AU149" i="1"/>
  <c r="AW149" i="1" s="1"/>
  <c r="AU148" i="1"/>
  <c r="AW148" i="1" s="1"/>
  <c r="AU147" i="1"/>
  <c r="AW147" i="1" s="1"/>
  <c r="AU146" i="1"/>
  <c r="AW146" i="1" s="1"/>
  <c r="AU145" i="1"/>
  <c r="AW145" i="1" s="1"/>
  <c r="AU144" i="1"/>
  <c r="AW144" i="1" s="1"/>
  <c r="AU143" i="1"/>
  <c r="AW143" i="1" s="1"/>
  <c r="AU142" i="1"/>
  <c r="AW142" i="1" s="1"/>
  <c r="AU141" i="1"/>
  <c r="AW141" i="1" s="1"/>
  <c r="AU140" i="1"/>
  <c r="AW140" i="1" s="1"/>
  <c r="AU139" i="1"/>
  <c r="AW139" i="1" s="1"/>
  <c r="AU138" i="1"/>
  <c r="AW138" i="1" s="1"/>
  <c r="AU134" i="1"/>
  <c r="AW134" i="1" s="1"/>
  <c r="AU133" i="1"/>
  <c r="AW133" i="1" s="1"/>
  <c r="AU132" i="1"/>
  <c r="AW132" i="1" s="1"/>
  <c r="AU131" i="1"/>
  <c r="AW131" i="1" s="1"/>
  <c r="AU130" i="1"/>
  <c r="AW130" i="1" s="1"/>
  <c r="AU129" i="1"/>
  <c r="AW129" i="1" s="1"/>
  <c r="AU128" i="1"/>
  <c r="AW128" i="1" s="1"/>
  <c r="AU127" i="1"/>
  <c r="AW127" i="1" s="1"/>
  <c r="AU126" i="1"/>
  <c r="AW126" i="1" s="1"/>
  <c r="AU125" i="1"/>
  <c r="AW125" i="1" s="1"/>
  <c r="AU124" i="1"/>
  <c r="AW124" i="1" s="1"/>
  <c r="AU123" i="1"/>
  <c r="AW123" i="1" s="1"/>
  <c r="AU122" i="1"/>
  <c r="AW122" i="1" s="1"/>
  <c r="AU121" i="1"/>
  <c r="AW121" i="1" s="1"/>
  <c r="AU120" i="1"/>
  <c r="AW120" i="1" s="1"/>
  <c r="AU114" i="1"/>
  <c r="AW114" i="1" s="1"/>
  <c r="AU119" i="1"/>
  <c r="AU118" i="1"/>
  <c r="AW118" i="1" s="1"/>
  <c r="AU117" i="1"/>
  <c r="AW117" i="1" s="1"/>
  <c r="AU116" i="1"/>
  <c r="AW116" i="1" s="1"/>
  <c r="AU115" i="1"/>
  <c r="AW115" i="1" s="1"/>
  <c r="AU112" i="1"/>
  <c r="AW112" i="1" s="1"/>
  <c r="AU111" i="1"/>
  <c r="AW111" i="1" s="1"/>
  <c r="AU110" i="1"/>
  <c r="AW110" i="1" s="1"/>
  <c r="AU109" i="1"/>
  <c r="AW109" i="1" s="1"/>
  <c r="AU208" i="1"/>
  <c r="AW208" i="1" s="1"/>
  <c r="AU108" i="1"/>
  <c r="AW108" i="1" s="1"/>
  <c r="AU107" i="1"/>
  <c r="AW107" i="1" s="1"/>
  <c r="AU106" i="1"/>
  <c r="AW106" i="1" s="1"/>
  <c r="AU105" i="1"/>
  <c r="AW105" i="1" s="1"/>
  <c r="AU104" i="1"/>
  <c r="AW104" i="1" s="1"/>
  <c r="AU103" i="1"/>
  <c r="AW103" i="1" s="1"/>
  <c r="AU102" i="1"/>
  <c r="AW102" i="1" s="1"/>
  <c r="AU101" i="1"/>
  <c r="AW101" i="1" s="1"/>
  <c r="AU100" i="1"/>
  <c r="AW100" i="1" s="1"/>
  <c r="AU99" i="1"/>
  <c r="AW99" i="1" s="1"/>
  <c r="AU98" i="1"/>
  <c r="AW98" i="1" s="1"/>
  <c r="AU97" i="1"/>
  <c r="AW97" i="1" s="1"/>
  <c r="AU96" i="1"/>
  <c r="AW96" i="1" s="1"/>
  <c r="AU95" i="1"/>
  <c r="AW95" i="1" s="1"/>
  <c r="AU94" i="1"/>
  <c r="AW94" i="1" s="1"/>
  <c r="AU93" i="1"/>
  <c r="AW93" i="1" s="1"/>
  <c r="AU92" i="1"/>
  <c r="AW92" i="1" s="1"/>
  <c r="AU91" i="1"/>
  <c r="AW91" i="1" s="1"/>
  <c r="AU90" i="1"/>
  <c r="AW90" i="1" s="1"/>
  <c r="AU89" i="1"/>
  <c r="AW89" i="1" s="1"/>
  <c r="AU88" i="1"/>
  <c r="AW88" i="1" s="1"/>
  <c r="AU87" i="1"/>
  <c r="AW87" i="1" s="1"/>
  <c r="AU86" i="1"/>
  <c r="AW86" i="1" s="1"/>
  <c r="AU85" i="1"/>
  <c r="AW85" i="1" s="1"/>
  <c r="AU113" i="1"/>
  <c r="AW113" i="1" s="1"/>
  <c r="AU84" i="1"/>
  <c r="AW84" i="1" s="1"/>
  <c r="AU83" i="1"/>
  <c r="AW83" i="1" s="1"/>
  <c r="AU82" i="1"/>
  <c r="AW82" i="1" s="1"/>
  <c r="AU81" i="1"/>
  <c r="AW81" i="1" s="1"/>
  <c r="AU80" i="1"/>
  <c r="AW80" i="1" s="1"/>
  <c r="AU79" i="1"/>
  <c r="AW79" i="1" s="1"/>
  <c r="AU78" i="1"/>
  <c r="AW78" i="1" s="1"/>
  <c r="AU77" i="1"/>
  <c r="AW77" i="1" s="1"/>
  <c r="AU76" i="1"/>
  <c r="AW76" i="1" s="1"/>
  <c r="AU75" i="1"/>
  <c r="AW75" i="1" s="1"/>
  <c r="AU74" i="1"/>
  <c r="AW74" i="1" s="1"/>
  <c r="AU73" i="1"/>
  <c r="AW73" i="1" s="1"/>
  <c r="AU72" i="1"/>
  <c r="AW72" i="1" s="1"/>
  <c r="AU70" i="1"/>
  <c r="AW70" i="1" s="1"/>
  <c r="AU68" i="1"/>
  <c r="AW68" i="1" s="1"/>
  <c r="AU67" i="1"/>
  <c r="AW67" i="1" s="1"/>
  <c r="AU66" i="1"/>
  <c r="AW66" i="1" s="1"/>
  <c r="AU65" i="1"/>
  <c r="AW65" i="1" s="1"/>
  <c r="AU64" i="1"/>
  <c r="AW64" i="1" s="1"/>
  <c r="AU63" i="1"/>
  <c r="AW63" i="1" s="1"/>
  <c r="AU62" i="1"/>
  <c r="AW62" i="1" s="1"/>
  <c r="AU61" i="1"/>
  <c r="AW61" i="1" s="1"/>
  <c r="AU60" i="1"/>
  <c r="AW60" i="1" s="1"/>
  <c r="AU59" i="1"/>
  <c r="AW59" i="1" s="1"/>
  <c r="AU58" i="1"/>
  <c r="AW58" i="1" s="1"/>
  <c r="AU57" i="1"/>
  <c r="AW57" i="1" s="1"/>
  <c r="AU56" i="1"/>
  <c r="AW56" i="1" s="1"/>
  <c r="AU55" i="1"/>
  <c r="AW55" i="1" s="1"/>
  <c r="AU54" i="1"/>
  <c r="AW54" i="1" s="1"/>
  <c r="AU53" i="1"/>
  <c r="AW53" i="1" s="1"/>
  <c r="AU52" i="1"/>
  <c r="AW52" i="1" s="1"/>
  <c r="AU51" i="1"/>
  <c r="AW51" i="1" s="1"/>
  <c r="AU50" i="1"/>
  <c r="AW50" i="1" s="1"/>
  <c r="AU49" i="1"/>
  <c r="AW49" i="1" s="1"/>
  <c r="AU48" i="1"/>
  <c r="AW48" i="1" s="1"/>
  <c r="AU47" i="1"/>
  <c r="AW47" i="1" s="1"/>
  <c r="AU46" i="1"/>
  <c r="AW46" i="1" s="1"/>
  <c r="AU45" i="1"/>
  <c r="AW45" i="1" s="1"/>
  <c r="AU44" i="1"/>
  <c r="AW44" i="1" s="1"/>
  <c r="AU43" i="1"/>
  <c r="AW43" i="1" s="1"/>
  <c r="AU42" i="1"/>
  <c r="AW42" i="1" s="1"/>
  <c r="AU41" i="1"/>
  <c r="AW41" i="1" s="1"/>
  <c r="AU40" i="1"/>
  <c r="AW40" i="1" s="1"/>
  <c r="AU39" i="1"/>
  <c r="AW39" i="1" s="1"/>
  <c r="AU38" i="1"/>
  <c r="AW38" i="1" s="1"/>
  <c r="AU37" i="1"/>
  <c r="AW37" i="1" s="1"/>
  <c r="AU36" i="1"/>
  <c r="AW36" i="1" s="1"/>
  <c r="AU35" i="1"/>
  <c r="AW35" i="1" s="1"/>
  <c r="AU34" i="1"/>
  <c r="AW34" i="1" s="1"/>
  <c r="AU33" i="1"/>
  <c r="AW33" i="1" s="1"/>
  <c r="AU32" i="1"/>
  <c r="AW32" i="1" s="1"/>
  <c r="AU31" i="1"/>
  <c r="AW31" i="1" s="1"/>
  <c r="AU30" i="1"/>
  <c r="AW30" i="1" s="1"/>
  <c r="AU29" i="1"/>
  <c r="AW29" i="1" s="1"/>
  <c r="AU28" i="1"/>
  <c r="AW28" i="1" s="1"/>
  <c r="AU27" i="1"/>
  <c r="AW27" i="1" s="1"/>
  <c r="AU69" i="1"/>
  <c r="AW69" i="1" s="1"/>
  <c r="AU26" i="1"/>
  <c r="AW26" i="1" s="1"/>
  <c r="AU25" i="1"/>
  <c r="AW25" i="1" s="1"/>
  <c r="AU24" i="1"/>
  <c r="AW24" i="1" s="1"/>
  <c r="AU23" i="1"/>
  <c r="AW23" i="1" s="1"/>
  <c r="AU22" i="1"/>
  <c r="AW22" i="1" s="1"/>
  <c r="AU21" i="1"/>
  <c r="AW21" i="1" s="1"/>
  <c r="AU20" i="1"/>
  <c r="AW20" i="1" s="1"/>
  <c r="AU19" i="1"/>
  <c r="AW19" i="1" s="1"/>
  <c r="AU18" i="1"/>
  <c r="AW18" i="1" s="1"/>
  <c r="AU17" i="1"/>
  <c r="AW17" i="1" s="1"/>
  <c r="AU16" i="1"/>
  <c r="AW16" i="1" s="1"/>
  <c r="AU15" i="1"/>
  <c r="AW15" i="1" s="1"/>
  <c r="AU14" i="1"/>
  <c r="AW14" i="1" s="1"/>
  <c r="AU13" i="1"/>
  <c r="AW13" i="1" s="1"/>
  <c r="AU12" i="1"/>
  <c r="AW12" i="1" s="1"/>
  <c r="AU11" i="1"/>
  <c r="AW11" i="1" s="1"/>
  <c r="AU10" i="1"/>
  <c r="AW10" i="1" s="1"/>
  <c r="AU9" i="1"/>
  <c r="AW9" i="1" s="1"/>
  <c r="AU8" i="1"/>
  <c r="AW8" i="1" s="1"/>
  <c r="AO168" i="1"/>
  <c r="AQ168" i="1" s="1"/>
  <c r="AO195" i="1"/>
  <c r="AQ195" i="1" s="1"/>
  <c r="AO194" i="1"/>
  <c r="AQ194" i="1" s="1"/>
  <c r="AO193" i="1"/>
  <c r="AQ193" i="1" s="1"/>
  <c r="AO192" i="1"/>
  <c r="AQ192" i="1" s="1"/>
  <c r="AO191" i="1"/>
  <c r="AQ191" i="1" s="1"/>
  <c r="AO190" i="1"/>
  <c r="AQ190" i="1" s="1"/>
  <c r="AO189" i="1"/>
  <c r="AQ189" i="1" s="1"/>
  <c r="AO188" i="1"/>
  <c r="AQ188" i="1" s="1"/>
  <c r="AO187" i="1"/>
  <c r="AQ187" i="1" s="1"/>
  <c r="AO186" i="1"/>
  <c r="AQ186" i="1" s="1"/>
  <c r="AO185" i="1"/>
  <c r="AQ185" i="1" s="1"/>
  <c r="AO184" i="1"/>
  <c r="AQ184" i="1" s="1"/>
  <c r="AO183" i="1"/>
  <c r="AQ183" i="1" s="1"/>
  <c r="AO182" i="1"/>
  <c r="AQ182" i="1" s="1"/>
  <c r="AO181" i="1"/>
  <c r="AQ181" i="1" s="1"/>
  <c r="AO180" i="1"/>
  <c r="AQ180" i="1" s="1"/>
  <c r="AO179" i="1"/>
  <c r="AQ179" i="1" s="1"/>
  <c r="AO178" i="1"/>
  <c r="AQ178" i="1" s="1"/>
  <c r="AO177" i="1"/>
  <c r="AQ177" i="1" s="1"/>
  <c r="AO176" i="1"/>
  <c r="AQ176" i="1" s="1"/>
  <c r="AO175" i="1"/>
  <c r="AQ175" i="1" s="1"/>
  <c r="AO174" i="1"/>
  <c r="AQ174" i="1" s="1"/>
  <c r="AO173" i="1"/>
  <c r="AQ173" i="1" s="1"/>
  <c r="AO172" i="1"/>
  <c r="AQ172" i="1" s="1"/>
  <c r="AO171" i="1"/>
  <c r="AQ171" i="1" s="1"/>
  <c r="AO210" i="1"/>
  <c r="AQ210" i="1" s="1"/>
  <c r="AO170" i="1"/>
  <c r="AQ170" i="1" s="1"/>
  <c r="AO169" i="1"/>
  <c r="AQ169" i="1" s="1"/>
  <c r="AO167" i="1"/>
  <c r="AQ167" i="1" s="1"/>
  <c r="AO166" i="1"/>
  <c r="AQ166" i="1" s="1"/>
  <c r="AO165" i="1"/>
  <c r="AQ165" i="1" s="1"/>
  <c r="AO164" i="1"/>
  <c r="AQ164" i="1" s="1"/>
  <c r="AO163" i="1"/>
  <c r="AQ163" i="1" s="1"/>
  <c r="AO162" i="1"/>
  <c r="AQ162" i="1" s="1"/>
  <c r="AO161" i="1"/>
  <c r="AQ161" i="1" s="1"/>
  <c r="AO160" i="1"/>
  <c r="AQ160" i="1" s="1"/>
  <c r="AO159" i="1"/>
  <c r="AQ159" i="1" s="1"/>
  <c r="AO158" i="1"/>
  <c r="AQ158" i="1" s="1"/>
  <c r="AO209" i="1"/>
  <c r="AQ209" i="1" s="1"/>
  <c r="AO137" i="1"/>
  <c r="AQ137" i="1" s="1"/>
  <c r="AO157" i="1"/>
  <c r="AQ157" i="1" s="1"/>
  <c r="AO156" i="1"/>
  <c r="AQ156" i="1" s="1"/>
  <c r="AO155" i="1"/>
  <c r="AQ155" i="1" s="1"/>
  <c r="AO154" i="1"/>
  <c r="AQ154" i="1" s="1"/>
  <c r="AO136" i="1"/>
  <c r="AQ136" i="1" s="1"/>
  <c r="AO153" i="1"/>
  <c r="AQ153" i="1" s="1"/>
  <c r="AO152" i="1"/>
  <c r="AQ152" i="1" s="1"/>
  <c r="AO151" i="1"/>
  <c r="AQ151" i="1" s="1"/>
  <c r="AO150" i="1"/>
  <c r="AQ150" i="1" s="1"/>
  <c r="AO149" i="1"/>
  <c r="AQ149" i="1" s="1"/>
  <c r="AO148" i="1"/>
  <c r="AQ148" i="1" s="1"/>
  <c r="AO147" i="1"/>
  <c r="AQ147" i="1" s="1"/>
  <c r="AO146" i="1"/>
  <c r="AQ146" i="1" s="1"/>
  <c r="AO145" i="1"/>
  <c r="AQ145" i="1" s="1"/>
  <c r="AO144" i="1"/>
  <c r="AQ144" i="1" s="1"/>
  <c r="AO143" i="1"/>
  <c r="AQ143" i="1" s="1"/>
  <c r="AO142" i="1"/>
  <c r="AQ142" i="1" s="1"/>
  <c r="AO141" i="1"/>
  <c r="AQ141" i="1" s="1"/>
  <c r="AO140" i="1"/>
  <c r="AQ140" i="1" s="1"/>
  <c r="AO139" i="1"/>
  <c r="AQ139" i="1" s="1"/>
  <c r="AO138" i="1"/>
  <c r="AQ138" i="1" s="1"/>
  <c r="AO134" i="1"/>
  <c r="AQ134" i="1" s="1"/>
  <c r="AO133" i="1"/>
  <c r="AQ133" i="1" s="1"/>
  <c r="AO132" i="1"/>
  <c r="AQ132" i="1" s="1"/>
  <c r="AO131" i="1"/>
  <c r="AQ131" i="1" s="1"/>
  <c r="AO130" i="1"/>
  <c r="AQ130" i="1" s="1"/>
  <c r="AO129" i="1"/>
  <c r="AQ129" i="1" s="1"/>
  <c r="AO128" i="1"/>
  <c r="AQ128" i="1" s="1"/>
  <c r="AO127" i="1"/>
  <c r="AQ127" i="1" s="1"/>
  <c r="AO126" i="1"/>
  <c r="AQ126" i="1" s="1"/>
  <c r="AO125" i="1"/>
  <c r="AQ125" i="1" s="1"/>
  <c r="AO124" i="1"/>
  <c r="AQ124" i="1" s="1"/>
  <c r="AO123" i="1"/>
  <c r="AQ123" i="1" s="1"/>
  <c r="AO122" i="1"/>
  <c r="AQ122" i="1" s="1"/>
  <c r="AO121" i="1"/>
  <c r="AQ121" i="1" s="1"/>
  <c r="AO120" i="1"/>
  <c r="AQ120" i="1" s="1"/>
  <c r="AO114" i="1"/>
  <c r="AQ114" i="1" s="1"/>
  <c r="AO119" i="1"/>
  <c r="AO118" i="1"/>
  <c r="AQ118" i="1" s="1"/>
  <c r="AO117" i="1"/>
  <c r="AQ117" i="1" s="1"/>
  <c r="AO116" i="1"/>
  <c r="AQ116" i="1" s="1"/>
  <c r="AO115" i="1"/>
  <c r="AQ115" i="1" s="1"/>
  <c r="AO112" i="1"/>
  <c r="AQ112" i="1" s="1"/>
  <c r="AO111" i="1"/>
  <c r="AQ111" i="1" s="1"/>
  <c r="AO110" i="1"/>
  <c r="AQ110" i="1" s="1"/>
  <c r="AO109" i="1"/>
  <c r="AQ109" i="1" s="1"/>
  <c r="AO208" i="1"/>
  <c r="AQ208" i="1" s="1"/>
  <c r="AO108" i="1"/>
  <c r="AQ108" i="1" s="1"/>
  <c r="AO107" i="1"/>
  <c r="AQ107" i="1" s="1"/>
  <c r="AO106" i="1"/>
  <c r="AQ106" i="1" s="1"/>
  <c r="AO105" i="1"/>
  <c r="AQ105" i="1" s="1"/>
  <c r="AO104" i="1"/>
  <c r="AQ104" i="1" s="1"/>
  <c r="AO103" i="1"/>
  <c r="AQ103" i="1" s="1"/>
  <c r="AO102" i="1"/>
  <c r="AQ102" i="1" s="1"/>
  <c r="AO101" i="1"/>
  <c r="AQ101" i="1" s="1"/>
  <c r="AO100" i="1"/>
  <c r="AQ100" i="1" s="1"/>
  <c r="AO99" i="1"/>
  <c r="AQ99" i="1" s="1"/>
  <c r="AO98" i="1"/>
  <c r="AQ98" i="1" s="1"/>
  <c r="AO97" i="1"/>
  <c r="AQ97" i="1" s="1"/>
  <c r="AO96" i="1"/>
  <c r="AQ96" i="1" s="1"/>
  <c r="AO95" i="1"/>
  <c r="AQ95" i="1" s="1"/>
  <c r="AO94" i="1"/>
  <c r="AQ94" i="1" s="1"/>
  <c r="AO93" i="1"/>
  <c r="AQ93" i="1" s="1"/>
  <c r="AO92" i="1"/>
  <c r="AQ92" i="1" s="1"/>
  <c r="AO91" i="1"/>
  <c r="AQ91" i="1" s="1"/>
  <c r="AO90" i="1"/>
  <c r="AQ90" i="1" s="1"/>
  <c r="AO89" i="1"/>
  <c r="AQ89" i="1" s="1"/>
  <c r="AO88" i="1"/>
  <c r="AQ88" i="1" s="1"/>
  <c r="AO87" i="1"/>
  <c r="AQ87" i="1" s="1"/>
  <c r="AO86" i="1"/>
  <c r="AQ86" i="1" s="1"/>
  <c r="AO85" i="1"/>
  <c r="AQ85" i="1" s="1"/>
  <c r="AO113" i="1"/>
  <c r="AQ113" i="1" s="1"/>
  <c r="AO84" i="1"/>
  <c r="AQ84" i="1" s="1"/>
  <c r="AO83" i="1"/>
  <c r="AQ83" i="1" s="1"/>
  <c r="AO82" i="1"/>
  <c r="AQ82" i="1" s="1"/>
  <c r="AO81" i="1"/>
  <c r="AQ81" i="1" s="1"/>
  <c r="AO80" i="1"/>
  <c r="AQ80" i="1" s="1"/>
  <c r="AO79" i="1"/>
  <c r="AQ79" i="1" s="1"/>
  <c r="AO78" i="1"/>
  <c r="AQ78" i="1" s="1"/>
  <c r="AO77" i="1"/>
  <c r="AQ77" i="1" s="1"/>
  <c r="AO76" i="1"/>
  <c r="AQ76" i="1" s="1"/>
  <c r="AO75" i="1"/>
  <c r="AQ75" i="1" s="1"/>
  <c r="AO74" i="1"/>
  <c r="AQ74" i="1" s="1"/>
  <c r="AO73" i="1"/>
  <c r="AQ73" i="1" s="1"/>
  <c r="AO72" i="1"/>
  <c r="AQ72" i="1" s="1"/>
  <c r="AO70" i="1"/>
  <c r="AQ70" i="1" s="1"/>
  <c r="AO68" i="1"/>
  <c r="AQ68" i="1" s="1"/>
  <c r="AO67" i="1"/>
  <c r="AQ67" i="1" s="1"/>
  <c r="AO66" i="1"/>
  <c r="AQ66" i="1" s="1"/>
  <c r="AO65" i="1"/>
  <c r="AQ65" i="1" s="1"/>
  <c r="AO64" i="1"/>
  <c r="AQ64" i="1" s="1"/>
  <c r="AO63" i="1"/>
  <c r="AQ63" i="1" s="1"/>
  <c r="AO62" i="1"/>
  <c r="AQ62" i="1" s="1"/>
  <c r="AO61" i="1"/>
  <c r="AQ61" i="1" s="1"/>
  <c r="AO60" i="1"/>
  <c r="AQ60" i="1" s="1"/>
  <c r="AO59" i="1"/>
  <c r="AQ59" i="1" s="1"/>
  <c r="AO58" i="1"/>
  <c r="AQ58" i="1" s="1"/>
  <c r="AO57" i="1"/>
  <c r="AQ57" i="1" s="1"/>
  <c r="AO56" i="1"/>
  <c r="AQ56" i="1" s="1"/>
  <c r="AO55" i="1"/>
  <c r="AQ55" i="1" s="1"/>
  <c r="AO54" i="1"/>
  <c r="AQ54" i="1" s="1"/>
  <c r="AO53" i="1"/>
  <c r="AQ53" i="1" s="1"/>
  <c r="AO52" i="1"/>
  <c r="AQ52" i="1" s="1"/>
  <c r="AO51" i="1"/>
  <c r="AQ51" i="1" s="1"/>
  <c r="AO50" i="1"/>
  <c r="AQ50" i="1" s="1"/>
  <c r="AO49" i="1"/>
  <c r="AQ49" i="1" s="1"/>
  <c r="AO48" i="1"/>
  <c r="AQ48" i="1" s="1"/>
  <c r="AO47" i="1"/>
  <c r="AQ47" i="1" s="1"/>
  <c r="AO46" i="1"/>
  <c r="AQ46" i="1" s="1"/>
  <c r="AO45" i="1"/>
  <c r="AQ45" i="1" s="1"/>
  <c r="AO44" i="1"/>
  <c r="AQ44" i="1" s="1"/>
  <c r="AO43" i="1"/>
  <c r="AQ43" i="1" s="1"/>
  <c r="AO42" i="1"/>
  <c r="AQ42" i="1" s="1"/>
  <c r="AO41" i="1"/>
  <c r="AQ41" i="1" s="1"/>
  <c r="AO40" i="1"/>
  <c r="AQ40" i="1" s="1"/>
  <c r="AO39" i="1"/>
  <c r="AQ39" i="1" s="1"/>
  <c r="AO38" i="1"/>
  <c r="AQ38" i="1" s="1"/>
  <c r="AO37" i="1"/>
  <c r="AQ37" i="1" s="1"/>
  <c r="AO36" i="1"/>
  <c r="AQ36" i="1" s="1"/>
  <c r="AO35" i="1"/>
  <c r="AQ35" i="1" s="1"/>
  <c r="AO34" i="1"/>
  <c r="AQ34" i="1" s="1"/>
  <c r="AO33" i="1"/>
  <c r="AQ33" i="1" s="1"/>
  <c r="AO32" i="1"/>
  <c r="AQ32" i="1" s="1"/>
  <c r="AO31" i="1"/>
  <c r="AQ31" i="1" s="1"/>
  <c r="AO30" i="1"/>
  <c r="AQ30" i="1" s="1"/>
  <c r="AO29" i="1"/>
  <c r="AQ29" i="1" s="1"/>
  <c r="AO28" i="1"/>
  <c r="AQ28" i="1" s="1"/>
  <c r="AO27" i="1"/>
  <c r="AQ27" i="1" s="1"/>
  <c r="AO69" i="1"/>
  <c r="AQ69" i="1" s="1"/>
  <c r="AO26" i="1"/>
  <c r="AQ26" i="1" s="1"/>
  <c r="AO25" i="1"/>
  <c r="AQ25" i="1" s="1"/>
  <c r="AO24" i="1"/>
  <c r="AQ24" i="1" s="1"/>
  <c r="AO23" i="1"/>
  <c r="AQ23" i="1" s="1"/>
  <c r="AO22" i="1"/>
  <c r="AQ22" i="1" s="1"/>
  <c r="AO21" i="1"/>
  <c r="AQ21" i="1" s="1"/>
  <c r="AO20" i="1"/>
  <c r="AQ20" i="1" s="1"/>
  <c r="AO19" i="1"/>
  <c r="AQ19" i="1" s="1"/>
  <c r="AO18" i="1"/>
  <c r="AQ18" i="1" s="1"/>
  <c r="AO17" i="1"/>
  <c r="AQ17" i="1" s="1"/>
  <c r="AO16" i="1"/>
  <c r="AQ16" i="1" s="1"/>
  <c r="AO15" i="1"/>
  <c r="AQ15" i="1" s="1"/>
  <c r="AO14" i="1"/>
  <c r="AQ14" i="1" s="1"/>
  <c r="AO13" i="1"/>
  <c r="AQ13" i="1" s="1"/>
  <c r="AO12" i="1"/>
  <c r="AQ12" i="1" s="1"/>
  <c r="AO11" i="1"/>
  <c r="AQ11" i="1" s="1"/>
  <c r="AO10" i="1"/>
  <c r="AQ10" i="1" s="1"/>
  <c r="AO9" i="1"/>
  <c r="AQ9" i="1" s="1"/>
  <c r="AO8" i="1"/>
  <c r="AQ8" i="1" s="1"/>
  <c r="AI9" i="1"/>
  <c r="AK9" i="1" s="1"/>
  <c r="AI10" i="1"/>
  <c r="AK10" i="1" s="1"/>
  <c r="AI11" i="1"/>
  <c r="AK11" i="1" s="1"/>
  <c r="AI12" i="1"/>
  <c r="AK12" i="1" s="1"/>
  <c r="AI13" i="1"/>
  <c r="AK13" i="1" s="1"/>
  <c r="AI14" i="1"/>
  <c r="AK14" i="1" s="1"/>
  <c r="AI15" i="1"/>
  <c r="AK15" i="1" s="1"/>
  <c r="AI16" i="1"/>
  <c r="AK16" i="1" s="1"/>
  <c r="AI17" i="1"/>
  <c r="AK17" i="1" s="1"/>
  <c r="AI18" i="1"/>
  <c r="AK18" i="1" s="1"/>
  <c r="AI19" i="1"/>
  <c r="AK19" i="1" s="1"/>
  <c r="AI20" i="1"/>
  <c r="AK20" i="1" s="1"/>
  <c r="AI21" i="1"/>
  <c r="AK21" i="1" s="1"/>
  <c r="AI22" i="1"/>
  <c r="AK22" i="1" s="1"/>
  <c r="AI23" i="1"/>
  <c r="AK23" i="1" s="1"/>
  <c r="AI24" i="1"/>
  <c r="AK24" i="1" s="1"/>
  <c r="AI25" i="1"/>
  <c r="AK25" i="1" s="1"/>
  <c r="AI26" i="1"/>
  <c r="AK26" i="1" s="1"/>
  <c r="AI69" i="1"/>
  <c r="AK69" i="1" s="1"/>
  <c r="AI27" i="1"/>
  <c r="AK27" i="1" s="1"/>
  <c r="AI28" i="1"/>
  <c r="AK28" i="1" s="1"/>
  <c r="AI29" i="1"/>
  <c r="AK29" i="1" s="1"/>
  <c r="AI30" i="1"/>
  <c r="AK30" i="1" s="1"/>
  <c r="AI31" i="1"/>
  <c r="AK31" i="1" s="1"/>
  <c r="AI32" i="1"/>
  <c r="AK32" i="1" s="1"/>
  <c r="AI33" i="1"/>
  <c r="AK33" i="1" s="1"/>
  <c r="AI34" i="1"/>
  <c r="AK34" i="1" s="1"/>
  <c r="AI35" i="1"/>
  <c r="AK35" i="1" s="1"/>
  <c r="AI36" i="1"/>
  <c r="AK36" i="1" s="1"/>
  <c r="AI37" i="1"/>
  <c r="AK37" i="1" s="1"/>
  <c r="AI38" i="1"/>
  <c r="AK38" i="1" s="1"/>
  <c r="AI39" i="1"/>
  <c r="AK39" i="1" s="1"/>
  <c r="AI40" i="1"/>
  <c r="AK40" i="1" s="1"/>
  <c r="AI41" i="1"/>
  <c r="AK41" i="1" s="1"/>
  <c r="AI42" i="1"/>
  <c r="AK42" i="1" s="1"/>
  <c r="AI43" i="1"/>
  <c r="AK43" i="1" s="1"/>
  <c r="AI44" i="1"/>
  <c r="AK44" i="1" s="1"/>
  <c r="AI45" i="1"/>
  <c r="AK45" i="1" s="1"/>
  <c r="AI46" i="1"/>
  <c r="AK46" i="1" s="1"/>
  <c r="AI47" i="1"/>
  <c r="AK47" i="1" s="1"/>
  <c r="AI48" i="1"/>
  <c r="AK48" i="1" s="1"/>
  <c r="AI49" i="1"/>
  <c r="AK49" i="1" s="1"/>
  <c r="AI50" i="1"/>
  <c r="AK50" i="1" s="1"/>
  <c r="AI51" i="1"/>
  <c r="AK51" i="1" s="1"/>
  <c r="AI52" i="1"/>
  <c r="AK52" i="1" s="1"/>
  <c r="AI53" i="1"/>
  <c r="AK53" i="1" s="1"/>
  <c r="AI54" i="1"/>
  <c r="AK54" i="1" s="1"/>
  <c r="AI55" i="1"/>
  <c r="AK55" i="1" s="1"/>
  <c r="AI56" i="1"/>
  <c r="AK56" i="1" s="1"/>
  <c r="AI57" i="1"/>
  <c r="AK57" i="1" s="1"/>
  <c r="AI58" i="1"/>
  <c r="AK58" i="1" s="1"/>
  <c r="AI59" i="1"/>
  <c r="AK59" i="1" s="1"/>
  <c r="AI60" i="1"/>
  <c r="AK60" i="1" s="1"/>
  <c r="AI61" i="1"/>
  <c r="AK61" i="1" s="1"/>
  <c r="AI62" i="1"/>
  <c r="AK62" i="1" s="1"/>
  <c r="AI63" i="1"/>
  <c r="AK63" i="1" s="1"/>
  <c r="AI64" i="1"/>
  <c r="AK64" i="1" s="1"/>
  <c r="AI65" i="1"/>
  <c r="AK65" i="1" s="1"/>
  <c r="AI66" i="1"/>
  <c r="AK66" i="1" s="1"/>
  <c r="AI67" i="1"/>
  <c r="AK67" i="1" s="1"/>
  <c r="AI68" i="1"/>
  <c r="AK68" i="1" s="1"/>
  <c r="AI70" i="1"/>
  <c r="AK70" i="1" s="1"/>
  <c r="AI72" i="1"/>
  <c r="AK72" i="1" s="1"/>
  <c r="AI73" i="1"/>
  <c r="AK73" i="1" s="1"/>
  <c r="AI74" i="1"/>
  <c r="AK74" i="1" s="1"/>
  <c r="AI75" i="1"/>
  <c r="AK75" i="1" s="1"/>
  <c r="AI76" i="1"/>
  <c r="AK76" i="1" s="1"/>
  <c r="AI77" i="1"/>
  <c r="AK77" i="1" s="1"/>
  <c r="AI78" i="1"/>
  <c r="AK78" i="1" s="1"/>
  <c r="AI79" i="1"/>
  <c r="AK79" i="1" s="1"/>
  <c r="AI80" i="1"/>
  <c r="AK80" i="1" s="1"/>
  <c r="AI81" i="1"/>
  <c r="AK81" i="1" s="1"/>
  <c r="AI82" i="1"/>
  <c r="AK82" i="1" s="1"/>
  <c r="AI83" i="1"/>
  <c r="AK83" i="1" s="1"/>
  <c r="AI84" i="1"/>
  <c r="AK84" i="1" s="1"/>
  <c r="AI113" i="1"/>
  <c r="AK113" i="1" s="1"/>
  <c r="AI85" i="1"/>
  <c r="AK85" i="1" s="1"/>
  <c r="AI86" i="1"/>
  <c r="AK86" i="1" s="1"/>
  <c r="AI87" i="1"/>
  <c r="AK87" i="1" s="1"/>
  <c r="AI88" i="1"/>
  <c r="AK88" i="1" s="1"/>
  <c r="AI89" i="1"/>
  <c r="AK89" i="1" s="1"/>
  <c r="AI90" i="1"/>
  <c r="AK90" i="1" s="1"/>
  <c r="AI91" i="1"/>
  <c r="AK91" i="1" s="1"/>
  <c r="AI92" i="1"/>
  <c r="AK92" i="1" s="1"/>
  <c r="AI93" i="1"/>
  <c r="AK93" i="1" s="1"/>
  <c r="AI94" i="1"/>
  <c r="AK94" i="1" s="1"/>
  <c r="AI95" i="1"/>
  <c r="AK95" i="1" s="1"/>
  <c r="AI96" i="1"/>
  <c r="AK96" i="1" s="1"/>
  <c r="AI97" i="1"/>
  <c r="AK97" i="1" s="1"/>
  <c r="AI98" i="1"/>
  <c r="AK98" i="1" s="1"/>
  <c r="AI99" i="1"/>
  <c r="AK99" i="1" s="1"/>
  <c r="AI100" i="1"/>
  <c r="AK100" i="1" s="1"/>
  <c r="AI101" i="1"/>
  <c r="AK101" i="1" s="1"/>
  <c r="AI102" i="1"/>
  <c r="AK102" i="1" s="1"/>
  <c r="AI103" i="1"/>
  <c r="AK103" i="1" s="1"/>
  <c r="AI104" i="1"/>
  <c r="AK104" i="1" s="1"/>
  <c r="AI105" i="1"/>
  <c r="AK105" i="1" s="1"/>
  <c r="AI106" i="1"/>
  <c r="AK106" i="1" s="1"/>
  <c r="AI107" i="1"/>
  <c r="AK107" i="1" s="1"/>
  <c r="AI108" i="1"/>
  <c r="AK108" i="1" s="1"/>
  <c r="AI208" i="1"/>
  <c r="AK208" i="1" s="1"/>
  <c r="AI109" i="1"/>
  <c r="AK109" i="1" s="1"/>
  <c r="AI110" i="1"/>
  <c r="AK110" i="1" s="1"/>
  <c r="AI111" i="1"/>
  <c r="AK111" i="1" s="1"/>
  <c r="AI112" i="1"/>
  <c r="AK112" i="1" s="1"/>
  <c r="AI115" i="1"/>
  <c r="AK115" i="1" s="1"/>
  <c r="AI116" i="1"/>
  <c r="AK116" i="1" s="1"/>
  <c r="AI117" i="1"/>
  <c r="AK117" i="1" s="1"/>
  <c r="AI118" i="1"/>
  <c r="AK118" i="1" s="1"/>
  <c r="AI119" i="1"/>
  <c r="AI114" i="1"/>
  <c r="AK114" i="1" s="1"/>
  <c r="AI120" i="1"/>
  <c r="AK120" i="1" s="1"/>
  <c r="AI121" i="1"/>
  <c r="AK121" i="1" s="1"/>
  <c r="AI122" i="1"/>
  <c r="AK122" i="1" s="1"/>
  <c r="AI123" i="1"/>
  <c r="AK123" i="1" s="1"/>
  <c r="AI124" i="1"/>
  <c r="AK124" i="1" s="1"/>
  <c r="AI125" i="1"/>
  <c r="AK125" i="1" s="1"/>
  <c r="AI126" i="1"/>
  <c r="AK126" i="1" s="1"/>
  <c r="AI127" i="1"/>
  <c r="AK127" i="1" s="1"/>
  <c r="AI128" i="1"/>
  <c r="AK128" i="1" s="1"/>
  <c r="AI129" i="1"/>
  <c r="AK129" i="1" s="1"/>
  <c r="AI130" i="1"/>
  <c r="AK130" i="1" s="1"/>
  <c r="AI131" i="1"/>
  <c r="AK131" i="1" s="1"/>
  <c r="AI132" i="1"/>
  <c r="AK132" i="1" s="1"/>
  <c r="AI133" i="1"/>
  <c r="AK133" i="1" s="1"/>
  <c r="AI134" i="1"/>
  <c r="AK134" i="1" s="1"/>
  <c r="AI138" i="1"/>
  <c r="AK138" i="1" s="1"/>
  <c r="AI139" i="1"/>
  <c r="AK139" i="1" s="1"/>
  <c r="AI140" i="1"/>
  <c r="AK140" i="1" s="1"/>
  <c r="AI141" i="1"/>
  <c r="AK141" i="1" s="1"/>
  <c r="AI142" i="1"/>
  <c r="AK142" i="1" s="1"/>
  <c r="AI143" i="1"/>
  <c r="AK143" i="1" s="1"/>
  <c r="AI144" i="1"/>
  <c r="AK144" i="1" s="1"/>
  <c r="AI145" i="1"/>
  <c r="AK145" i="1" s="1"/>
  <c r="AI146" i="1"/>
  <c r="AK146" i="1" s="1"/>
  <c r="AI147" i="1"/>
  <c r="AK147" i="1" s="1"/>
  <c r="AI148" i="1"/>
  <c r="AK148" i="1" s="1"/>
  <c r="AI149" i="1"/>
  <c r="AK149" i="1" s="1"/>
  <c r="AI150" i="1"/>
  <c r="AK150" i="1" s="1"/>
  <c r="AI151" i="1"/>
  <c r="AK151" i="1" s="1"/>
  <c r="AI152" i="1"/>
  <c r="AK152" i="1" s="1"/>
  <c r="AI153" i="1"/>
  <c r="AK153" i="1" s="1"/>
  <c r="AI136" i="1"/>
  <c r="AK136" i="1" s="1"/>
  <c r="AI154" i="1"/>
  <c r="AK154" i="1" s="1"/>
  <c r="AI155" i="1"/>
  <c r="AK155" i="1" s="1"/>
  <c r="AI156" i="1"/>
  <c r="AK156" i="1" s="1"/>
  <c r="AI157" i="1"/>
  <c r="AK157" i="1" s="1"/>
  <c r="AI137" i="1"/>
  <c r="AK137" i="1" s="1"/>
  <c r="AI209" i="1"/>
  <c r="AK209" i="1" s="1"/>
  <c r="AI158" i="1"/>
  <c r="AK158" i="1" s="1"/>
  <c r="AI159" i="1"/>
  <c r="AK159" i="1" s="1"/>
  <c r="AI160" i="1"/>
  <c r="AK160" i="1" s="1"/>
  <c r="AI161" i="1"/>
  <c r="AK161" i="1" s="1"/>
  <c r="AI162" i="1"/>
  <c r="AK162" i="1" s="1"/>
  <c r="AI163" i="1"/>
  <c r="AK163" i="1" s="1"/>
  <c r="AI164" i="1"/>
  <c r="AK164" i="1" s="1"/>
  <c r="AI165" i="1"/>
  <c r="AK165" i="1" s="1"/>
  <c r="AI166" i="1"/>
  <c r="AK166" i="1" s="1"/>
  <c r="AI167" i="1"/>
  <c r="AK167" i="1" s="1"/>
  <c r="AI169" i="1"/>
  <c r="AK169" i="1" s="1"/>
  <c r="AI170" i="1"/>
  <c r="AK170" i="1" s="1"/>
  <c r="AI210" i="1"/>
  <c r="AK210" i="1" s="1"/>
  <c r="AI171" i="1"/>
  <c r="AK171" i="1" s="1"/>
  <c r="AI172" i="1"/>
  <c r="AK172" i="1" s="1"/>
  <c r="AI173" i="1"/>
  <c r="AK173" i="1" s="1"/>
  <c r="AI174" i="1"/>
  <c r="AK174" i="1" s="1"/>
  <c r="AI175" i="1"/>
  <c r="AK175" i="1" s="1"/>
  <c r="AI176" i="1"/>
  <c r="AK176" i="1" s="1"/>
  <c r="AI177" i="1"/>
  <c r="AK177" i="1" s="1"/>
  <c r="AI178" i="1"/>
  <c r="AK178" i="1" s="1"/>
  <c r="AI179" i="1"/>
  <c r="AK179" i="1" s="1"/>
  <c r="AI180" i="1"/>
  <c r="AK180" i="1" s="1"/>
  <c r="AI181" i="1"/>
  <c r="AK181" i="1" s="1"/>
  <c r="AI182" i="1"/>
  <c r="AK182" i="1" s="1"/>
  <c r="AI183" i="1"/>
  <c r="AK183" i="1" s="1"/>
  <c r="AI184" i="1"/>
  <c r="AK184" i="1" s="1"/>
  <c r="AI185" i="1"/>
  <c r="AK185" i="1" s="1"/>
  <c r="AI186" i="1"/>
  <c r="AK186" i="1" s="1"/>
  <c r="AI187" i="1"/>
  <c r="AK187" i="1" s="1"/>
  <c r="AI188" i="1"/>
  <c r="AK188" i="1" s="1"/>
  <c r="AI189" i="1"/>
  <c r="AK189" i="1" s="1"/>
  <c r="AI190" i="1"/>
  <c r="AK190" i="1" s="1"/>
  <c r="AI191" i="1"/>
  <c r="AK191" i="1" s="1"/>
  <c r="AI192" i="1"/>
  <c r="AK192" i="1" s="1"/>
  <c r="AI193" i="1"/>
  <c r="AK193" i="1" s="1"/>
  <c r="AI194" i="1"/>
  <c r="AK194" i="1" s="1"/>
  <c r="AI195" i="1"/>
  <c r="AK195" i="1" s="1"/>
  <c r="AI168" i="1"/>
  <c r="AK168" i="1" s="1"/>
  <c r="AI8" i="1"/>
  <c r="AK8" i="1" s="1"/>
  <c r="AD168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210" i="1"/>
  <c r="AD170" i="1"/>
  <c r="AD169" i="1"/>
  <c r="AD167" i="1"/>
  <c r="AD166" i="1"/>
  <c r="AD165" i="1"/>
  <c r="AD164" i="1"/>
  <c r="AD163" i="1"/>
  <c r="AD162" i="1"/>
  <c r="AD161" i="1"/>
  <c r="AD160" i="1"/>
  <c r="AD159" i="1"/>
  <c r="AD158" i="1"/>
  <c r="AD209" i="1"/>
  <c r="AD137" i="1"/>
  <c r="AD157" i="1"/>
  <c r="AD156" i="1"/>
  <c r="AD155" i="1"/>
  <c r="AD154" i="1"/>
  <c r="AD136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4" i="1"/>
  <c r="AD119" i="1"/>
  <c r="AD118" i="1"/>
  <c r="AD117" i="1"/>
  <c r="AD116" i="1"/>
  <c r="AD115" i="1"/>
  <c r="AD112" i="1"/>
  <c r="AD111" i="1"/>
  <c r="AD110" i="1"/>
  <c r="AD109" i="1"/>
  <c r="AD208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113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0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69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Z168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210" i="1"/>
  <c r="Z170" i="1"/>
  <c r="Z169" i="1"/>
  <c r="Z167" i="1"/>
  <c r="Z166" i="1"/>
  <c r="Z165" i="1"/>
  <c r="Z164" i="1"/>
  <c r="Z163" i="1"/>
  <c r="Z162" i="1"/>
  <c r="Z161" i="1"/>
  <c r="Z160" i="1"/>
  <c r="Z159" i="1"/>
  <c r="Z158" i="1"/>
  <c r="Z209" i="1"/>
  <c r="Z137" i="1"/>
  <c r="Z157" i="1"/>
  <c r="Z156" i="1"/>
  <c r="Z155" i="1"/>
  <c r="Z154" i="1"/>
  <c r="Z136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4" i="1"/>
  <c r="Z119" i="1"/>
  <c r="Z118" i="1"/>
  <c r="Z117" i="1"/>
  <c r="Z116" i="1"/>
  <c r="Z115" i="1"/>
  <c r="Z112" i="1"/>
  <c r="Z111" i="1"/>
  <c r="Z110" i="1"/>
  <c r="Z109" i="1"/>
  <c r="Z208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113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0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69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V168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210" i="1"/>
  <c r="V170" i="1"/>
  <c r="V169" i="1"/>
  <c r="V167" i="1"/>
  <c r="V166" i="1"/>
  <c r="V165" i="1"/>
  <c r="V164" i="1"/>
  <c r="V163" i="1"/>
  <c r="V162" i="1"/>
  <c r="V161" i="1"/>
  <c r="V160" i="1"/>
  <c r="V159" i="1"/>
  <c r="V158" i="1"/>
  <c r="V209" i="1"/>
  <c r="V137" i="1"/>
  <c r="V157" i="1"/>
  <c r="V156" i="1"/>
  <c r="V155" i="1"/>
  <c r="V154" i="1"/>
  <c r="V136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4" i="1"/>
  <c r="V119" i="1"/>
  <c r="V118" i="1"/>
  <c r="V117" i="1"/>
  <c r="V116" i="1"/>
  <c r="V115" i="1"/>
  <c r="V112" i="1"/>
  <c r="V111" i="1"/>
  <c r="V110" i="1"/>
  <c r="V109" i="1"/>
  <c r="V208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113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0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69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R168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210" i="1"/>
  <c r="R170" i="1"/>
  <c r="R169" i="1"/>
  <c r="R167" i="1"/>
  <c r="R166" i="1"/>
  <c r="R165" i="1"/>
  <c r="R164" i="1"/>
  <c r="R163" i="1"/>
  <c r="R162" i="1"/>
  <c r="R161" i="1"/>
  <c r="R160" i="1"/>
  <c r="R159" i="1"/>
  <c r="R158" i="1"/>
  <c r="R209" i="1"/>
  <c r="R137" i="1"/>
  <c r="R157" i="1"/>
  <c r="R156" i="1"/>
  <c r="R155" i="1"/>
  <c r="R154" i="1"/>
  <c r="R136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4" i="1"/>
  <c r="R119" i="1"/>
  <c r="R118" i="1"/>
  <c r="R117" i="1"/>
  <c r="R116" i="1"/>
  <c r="R115" i="1"/>
  <c r="R112" i="1"/>
  <c r="R111" i="1"/>
  <c r="R110" i="1"/>
  <c r="R109" i="1"/>
  <c r="R208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113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0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69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N168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210" i="1"/>
  <c r="N170" i="1"/>
  <c r="N169" i="1"/>
  <c r="N167" i="1"/>
  <c r="N166" i="1"/>
  <c r="N165" i="1"/>
  <c r="N164" i="1"/>
  <c r="N163" i="1"/>
  <c r="N162" i="1"/>
  <c r="N161" i="1"/>
  <c r="N160" i="1"/>
  <c r="N159" i="1"/>
  <c r="N158" i="1"/>
  <c r="N209" i="1"/>
  <c r="N137" i="1"/>
  <c r="N157" i="1"/>
  <c r="N156" i="1"/>
  <c r="N155" i="1"/>
  <c r="N154" i="1"/>
  <c r="N136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4" i="1"/>
  <c r="N119" i="1"/>
  <c r="N118" i="1"/>
  <c r="N117" i="1"/>
  <c r="N116" i="1"/>
  <c r="N115" i="1"/>
  <c r="N112" i="1"/>
  <c r="N111" i="1"/>
  <c r="N110" i="1"/>
  <c r="N109" i="1"/>
  <c r="N208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113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0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69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69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70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113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208" i="1"/>
  <c r="J109" i="1"/>
  <c r="J110" i="1"/>
  <c r="J111" i="1"/>
  <c r="J112" i="1"/>
  <c r="J115" i="1"/>
  <c r="J116" i="1"/>
  <c r="J117" i="1"/>
  <c r="J118" i="1"/>
  <c r="J119" i="1"/>
  <c r="J114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36" i="1"/>
  <c r="J154" i="1"/>
  <c r="J155" i="1"/>
  <c r="J156" i="1"/>
  <c r="J157" i="1"/>
  <c r="J137" i="1"/>
  <c r="J209" i="1"/>
  <c r="J158" i="1"/>
  <c r="J159" i="1"/>
  <c r="J160" i="1"/>
  <c r="J161" i="1"/>
  <c r="J162" i="1"/>
  <c r="J163" i="1"/>
  <c r="J164" i="1"/>
  <c r="J165" i="1"/>
  <c r="J166" i="1"/>
  <c r="J167" i="1"/>
  <c r="J169" i="1"/>
  <c r="J170" i="1"/>
  <c r="J21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68" i="1"/>
  <c r="J8" i="1"/>
  <c r="BL50" i="5" l="1"/>
  <c r="BM50" i="5" s="1"/>
  <c r="BL49" i="5"/>
  <c r="BM49" i="5" s="1"/>
  <c r="BL22" i="5"/>
  <c r="BM22" i="5" s="1"/>
  <c r="BL38" i="5"/>
  <c r="BM38" i="5" s="1"/>
  <c r="BL28" i="5"/>
  <c r="BM28" i="5" s="1"/>
  <c r="BJ64" i="7"/>
  <c r="BJ65" i="7" s="1"/>
  <c r="BL8" i="7"/>
  <c r="BL57" i="6"/>
  <c r="BM57" i="6" s="1"/>
  <c r="BL28" i="2"/>
  <c r="BL69" i="2" s="1"/>
  <c r="BL70" i="2" s="1"/>
  <c r="BC72" i="3"/>
  <c r="AW72" i="3"/>
  <c r="BI72" i="3"/>
  <c r="AK72" i="3"/>
  <c r="BL8" i="3"/>
  <c r="BL70" i="3" s="1"/>
  <c r="BL71" i="3" s="1"/>
  <c r="BL18" i="5"/>
  <c r="BM18" i="5" s="1"/>
  <c r="BL12" i="5"/>
  <c r="BM12" i="5" s="1"/>
  <c r="BL60" i="5"/>
  <c r="BM60" i="5" s="1"/>
  <c r="BL25" i="5"/>
  <c r="BM25" i="5" s="1"/>
  <c r="BL31" i="5"/>
  <c r="BM31" i="5" s="1"/>
  <c r="BL9" i="5"/>
  <c r="BM9" i="5" s="1"/>
  <c r="BL35" i="5"/>
  <c r="BM35" i="5" s="1"/>
  <c r="BL23" i="5"/>
  <c r="BM23" i="5" s="1"/>
  <c r="AK70" i="5"/>
  <c r="AK68" i="5"/>
  <c r="AK69" i="5" s="1"/>
  <c r="BJ37" i="5"/>
  <c r="BJ68" i="5" s="1"/>
  <c r="BJ69" i="5" s="1"/>
  <c r="BL24" i="5"/>
  <c r="BM24" i="5" s="1"/>
  <c r="BL51" i="5"/>
  <c r="BM51" i="5" s="1"/>
  <c r="BL57" i="5"/>
  <c r="BM57" i="5" s="1"/>
  <c r="BL56" i="5"/>
  <c r="BM56" i="5" s="1"/>
  <c r="AQ68" i="5"/>
  <c r="AQ69" i="5" s="1"/>
  <c r="AQ70" i="5"/>
  <c r="AE69" i="5"/>
  <c r="BI70" i="5"/>
  <c r="BI68" i="5"/>
  <c r="BI69" i="5" s="1"/>
  <c r="BL63" i="5"/>
  <c r="BM63" i="5" s="1"/>
  <c r="BL33" i="5"/>
  <c r="BM33" i="5" s="1"/>
  <c r="BL66" i="5"/>
  <c r="BM66" i="5" s="1"/>
  <c r="BL15" i="5"/>
  <c r="BM15" i="5" s="1"/>
  <c r="BL19" i="5"/>
  <c r="BM19" i="5" s="1"/>
  <c r="BL48" i="5"/>
  <c r="BM48" i="5" s="1"/>
  <c r="BL36" i="5"/>
  <c r="BM36" i="5" s="1"/>
  <c r="BL29" i="5"/>
  <c r="BM29" i="5" s="1"/>
  <c r="BL67" i="5"/>
  <c r="BM67" i="5" s="1"/>
  <c r="AE68" i="5"/>
  <c r="BC68" i="5"/>
  <c r="BC69" i="5" s="1"/>
  <c r="BC70" i="5"/>
  <c r="AW68" i="5"/>
  <c r="AW69" i="5" s="1"/>
  <c r="AW70" i="5"/>
  <c r="R196" i="1"/>
  <c r="R197" i="1" s="1"/>
  <c r="R198" i="1"/>
  <c r="BI119" i="1"/>
  <c r="BG198" i="1"/>
  <c r="BG196" i="1"/>
  <c r="BG197" i="1" s="1"/>
  <c r="Z198" i="1"/>
  <c r="Z196" i="1"/>
  <c r="Z197" i="1" s="1"/>
  <c r="AW119" i="1"/>
  <c r="AU196" i="1"/>
  <c r="AU197" i="1" s="1"/>
  <c r="AU198" i="1"/>
  <c r="J198" i="1"/>
  <c r="J196" i="1"/>
  <c r="J197" i="1" s="1"/>
  <c r="N198" i="1"/>
  <c r="N196" i="1"/>
  <c r="N197" i="1" s="1"/>
  <c r="AD196" i="1"/>
  <c r="AD197" i="1" s="1"/>
  <c r="AD198" i="1"/>
  <c r="BC119" i="1"/>
  <c r="BA196" i="1"/>
  <c r="BA197" i="1" s="1"/>
  <c r="BA198" i="1"/>
  <c r="V196" i="1"/>
  <c r="V197" i="1" s="1"/>
  <c r="V198" i="1"/>
  <c r="AK119" i="1"/>
  <c r="AI198" i="1"/>
  <c r="AI196" i="1"/>
  <c r="AI197" i="1" s="1"/>
  <c r="AQ119" i="1"/>
  <c r="AO196" i="1"/>
  <c r="AO197" i="1" s="1"/>
  <c r="AO198" i="1"/>
  <c r="BL47" i="5"/>
  <c r="BM47" i="5" s="1"/>
  <c r="BL8" i="5"/>
  <c r="BM8" i="5" s="1"/>
  <c r="BL54" i="5"/>
  <c r="BM54" i="5" s="1"/>
  <c r="BL46" i="5"/>
  <c r="BM46" i="5" s="1"/>
  <c r="BL55" i="5"/>
  <c r="BM55" i="5" s="1"/>
  <c r="BL59" i="5"/>
  <c r="BM59" i="5" s="1"/>
  <c r="BL11" i="5"/>
  <c r="BM11" i="5" s="1"/>
  <c r="BL42" i="5"/>
  <c r="BM42" i="5" s="1"/>
  <c r="BL58" i="5"/>
  <c r="BM58" i="5" s="1"/>
  <c r="BL10" i="5"/>
  <c r="BM10" i="5" s="1"/>
  <c r="BL21" i="5"/>
  <c r="BM21" i="5" s="1"/>
  <c r="BL45" i="5"/>
  <c r="BM45" i="5" s="1"/>
  <c r="BL30" i="5"/>
  <c r="BM30" i="5" s="1"/>
  <c r="BL53" i="5"/>
  <c r="BM53" i="5" s="1"/>
  <c r="BL26" i="5"/>
  <c r="BM26" i="5" s="1"/>
  <c r="BL62" i="5"/>
  <c r="BM62" i="5" s="1"/>
  <c r="BL41" i="5"/>
  <c r="BM41" i="5" s="1"/>
  <c r="BL14" i="5"/>
  <c r="BM14" i="5" s="1"/>
  <c r="BL43" i="5"/>
  <c r="BM43" i="5" s="1"/>
  <c r="BL52" i="5"/>
  <c r="BM52" i="5" s="1"/>
  <c r="BL13" i="5"/>
  <c r="BM13" i="5" s="1"/>
  <c r="BL27" i="5"/>
  <c r="BM27" i="5" s="1"/>
  <c r="BL44" i="5"/>
  <c r="BM44" i="5" s="1"/>
  <c r="BL80" i="5"/>
  <c r="BM80" i="5" s="1"/>
  <c r="BL20" i="5"/>
  <c r="BM20" i="5" s="1"/>
  <c r="BL61" i="5"/>
  <c r="BM61" i="5" s="1"/>
  <c r="BL17" i="5"/>
  <c r="BM17" i="5" s="1"/>
  <c r="BL34" i="5"/>
  <c r="BM34" i="5" s="1"/>
  <c r="BL40" i="5"/>
  <c r="BM40" i="5" s="1"/>
  <c r="BL64" i="5"/>
  <c r="BM64" i="5" s="1"/>
  <c r="BL39" i="5"/>
  <c r="BM39" i="5" s="1"/>
  <c r="BL32" i="5"/>
  <c r="BM32" i="5" s="1"/>
  <c r="BL79" i="5"/>
  <c r="BM79" i="5" s="1"/>
  <c r="AE195" i="1"/>
  <c r="AE191" i="1"/>
  <c r="AE187" i="1"/>
  <c r="AE183" i="1"/>
  <c r="AE179" i="1"/>
  <c r="AE175" i="1"/>
  <c r="AE171" i="1"/>
  <c r="AE167" i="1"/>
  <c r="AE163" i="1"/>
  <c r="AE159" i="1"/>
  <c r="AE157" i="1"/>
  <c r="AE136" i="1"/>
  <c r="AE150" i="1"/>
  <c r="AE146" i="1"/>
  <c r="AE142" i="1"/>
  <c r="AE138" i="1"/>
  <c r="AE131" i="1"/>
  <c r="AE127" i="1"/>
  <c r="AE123" i="1"/>
  <c r="AE114" i="1"/>
  <c r="AE116" i="1"/>
  <c r="AE110" i="1"/>
  <c r="AE107" i="1"/>
  <c r="AE103" i="1"/>
  <c r="AE99" i="1"/>
  <c r="AE95" i="1"/>
  <c r="AE91" i="1"/>
  <c r="AE87" i="1"/>
  <c r="AE84" i="1"/>
  <c r="AE80" i="1"/>
  <c r="AE76" i="1"/>
  <c r="AE72" i="1"/>
  <c r="AE66" i="1"/>
  <c r="AE62" i="1"/>
  <c r="AE58" i="1"/>
  <c r="AE54" i="1"/>
  <c r="AE50" i="1"/>
  <c r="AE46" i="1"/>
  <c r="AE42" i="1"/>
  <c r="AE38" i="1"/>
  <c r="AE34" i="1"/>
  <c r="AE30" i="1"/>
  <c r="AE69" i="1"/>
  <c r="AE23" i="1"/>
  <c r="AE19" i="1"/>
  <c r="AE15" i="1"/>
  <c r="AE11" i="1"/>
  <c r="AE139" i="1"/>
  <c r="AE73" i="1"/>
  <c r="BJ8" i="1"/>
  <c r="AE194" i="1"/>
  <c r="AE190" i="1"/>
  <c r="AE186" i="1"/>
  <c r="AE182" i="1"/>
  <c r="AE178" i="1"/>
  <c r="AE174" i="1"/>
  <c r="AE210" i="1"/>
  <c r="AE166" i="1"/>
  <c r="AE162" i="1"/>
  <c r="AE158" i="1"/>
  <c r="AE156" i="1"/>
  <c r="AE153" i="1"/>
  <c r="AE149" i="1"/>
  <c r="AE145" i="1"/>
  <c r="AE141" i="1"/>
  <c r="AE134" i="1"/>
  <c r="AE130" i="1"/>
  <c r="AE126" i="1"/>
  <c r="AE122" i="1"/>
  <c r="AE119" i="1"/>
  <c r="AE115" i="1"/>
  <c r="AE109" i="1"/>
  <c r="AE106" i="1"/>
  <c r="AE102" i="1"/>
  <c r="AE98" i="1"/>
  <c r="AE94" i="1"/>
  <c r="AE90" i="1"/>
  <c r="AE86" i="1"/>
  <c r="AE83" i="1"/>
  <c r="AE168" i="1"/>
  <c r="AE192" i="1"/>
  <c r="AE188" i="1"/>
  <c r="AE184" i="1"/>
  <c r="AE180" i="1"/>
  <c r="AE176" i="1"/>
  <c r="AE172" i="1"/>
  <c r="AE169" i="1"/>
  <c r="AE164" i="1"/>
  <c r="AE160" i="1"/>
  <c r="AE137" i="1"/>
  <c r="AE154" i="1"/>
  <c r="AE151" i="1"/>
  <c r="AE147" i="1"/>
  <c r="AE143" i="1"/>
  <c r="AE132" i="1"/>
  <c r="AE128" i="1"/>
  <c r="AE124" i="1"/>
  <c r="AE120" i="1"/>
  <c r="AE117" i="1"/>
  <c r="AE111" i="1"/>
  <c r="AE108" i="1"/>
  <c r="AE104" i="1"/>
  <c r="AE100" i="1"/>
  <c r="AE96" i="1"/>
  <c r="AE92" i="1"/>
  <c r="AE88" i="1"/>
  <c r="AE113" i="1"/>
  <c r="AE81" i="1"/>
  <c r="AE77" i="1"/>
  <c r="AE67" i="1"/>
  <c r="AE63" i="1"/>
  <c r="AE59" i="1"/>
  <c r="AE55" i="1"/>
  <c r="AE51" i="1"/>
  <c r="AE47" i="1"/>
  <c r="AE43" i="1"/>
  <c r="AE39" i="1"/>
  <c r="AE35" i="1"/>
  <c r="AE31" i="1"/>
  <c r="AE27" i="1"/>
  <c r="AE24" i="1"/>
  <c r="AE20" i="1"/>
  <c r="AE16" i="1"/>
  <c r="AE12" i="1"/>
  <c r="AE79" i="1"/>
  <c r="AE75" i="1"/>
  <c r="AE65" i="1"/>
  <c r="AE61" i="1"/>
  <c r="AE53" i="1"/>
  <c r="AE49" i="1"/>
  <c r="AE41" i="1"/>
  <c r="AE33" i="1"/>
  <c r="AE29" i="1"/>
  <c r="AE22" i="1"/>
  <c r="AE18" i="1"/>
  <c r="AE10" i="1"/>
  <c r="AE8" i="1"/>
  <c r="AE193" i="1"/>
  <c r="AE189" i="1"/>
  <c r="AE185" i="1"/>
  <c r="AE181" i="1"/>
  <c r="AE177" i="1"/>
  <c r="AE173" i="1"/>
  <c r="AE170" i="1"/>
  <c r="AE165" i="1"/>
  <c r="AE161" i="1"/>
  <c r="AE209" i="1"/>
  <c r="AE155" i="1"/>
  <c r="AE152" i="1"/>
  <c r="AE148" i="1"/>
  <c r="AE144" i="1"/>
  <c r="AE140" i="1"/>
  <c r="AE133" i="1"/>
  <c r="AE129" i="1"/>
  <c r="AE125" i="1"/>
  <c r="AE121" i="1"/>
  <c r="AE118" i="1"/>
  <c r="AE112" i="1"/>
  <c r="AE208" i="1"/>
  <c r="AE105" i="1"/>
  <c r="AE101" i="1"/>
  <c r="AE97" i="1"/>
  <c r="AE93" i="1"/>
  <c r="AE89" i="1"/>
  <c r="AE85" i="1"/>
  <c r="AE82" i="1"/>
  <c r="AE78" i="1"/>
  <c r="AE74" i="1"/>
  <c r="AE68" i="1"/>
  <c r="AE64" i="1"/>
  <c r="AE60" i="1"/>
  <c r="AE56" i="1"/>
  <c r="AE52" i="1"/>
  <c r="AE48" i="1"/>
  <c r="AE44" i="1"/>
  <c r="AE40" i="1"/>
  <c r="AE36" i="1"/>
  <c r="AE32" i="1"/>
  <c r="AE28" i="1"/>
  <c r="AE25" i="1"/>
  <c r="AE21" i="1"/>
  <c r="AE17" i="1"/>
  <c r="AE13" i="1"/>
  <c r="AE9" i="1"/>
  <c r="AE70" i="1"/>
  <c r="AE57" i="1"/>
  <c r="AE45" i="1"/>
  <c r="AE37" i="1"/>
  <c r="AE26" i="1"/>
  <c r="AE14" i="1"/>
  <c r="BJ18" i="1"/>
  <c r="BJ75" i="1"/>
  <c r="BJ94" i="1"/>
  <c r="BJ182" i="1"/>
  <c r="BJ168" i="1"/>
  <c r="BJ192" i="1"/>
  <c r="BJ188" i="1"/>
  <c r="BJ184" i="1"/>
  <c r="BJ180" i="1"/>
  <c r="BJ176" i="1"/>
  <c r="BJ172" i="1"/>
  <c r="BJ169" i="1"/>
  <c r="BJ164" i="1"/>
  <c r="BJ160" i="1"/>
  <c r="BJ137" i="1"/>
  <c r="BJ154" i="1"/>
  <c r="BJ151" i="1"/>
  <c r="BJ147" i="1"/>
  <c r="BJ143" i="1"/>
  <c r="BJ139" i="1"/>
  <c r="BJ132" i="1"/>
  <c r="BJ128" i="1"/>
  <c r="BJ124" i="1"/>
  <c r="BJ120" i="1"/>
  <c r="BJ117" i="1"/>
  <c r="BJ111" i="1"/>
  <c r="BJ108" i="1"/>
  <c r="BJ104" i="1"/>
  <c r="BJ100" i="1"/>
  <c r="BJ96" i="1"/>
  <c r="BJ92" i="1"/>
  <c r="BJ88" i="1"/>
  <c r="BJ113" i="1"/>
  <c r="BJ81" i="1"/>
  <c r="BJ77" i="1"/>
  <c r="BJ73" i="1"/>
  <c r="BJ67" i="1"/>
  <c r="BJ63" i="1"/>
  <c r="BJ59" i="1"/>
  <c r="BJ55" i="1"/>
  <c r="BJ51" i="1"/>
  <c r="BJ47" i="1"/>
  <c r="BJ43" i="1"/>
  <c r="BJ39" i="1"/>
  <c r="BJ35" i="1"/>
  <c r="BJ31" i="1"/>
  <c r="BJ27" i="1"/>
  <c r="BJ24" i="1"/>
  <c r="BJ20" i="1"/>
  <c r="BJ16" i="1"/>
  <c r="BJ12" i="1"/>
  <c r="BJ53" i="1"/>
  <c r="BJ149" i="1"/>
  <c r="BL149" i="1" s="1"/>
  <c r="BM149" i="1" s="1"/>
  <c r="BJ194" i="1"/>
  <c r="BJ190" i="1"/>
  <c r="BJ186" i="1"/>
  <c r="BJ178" i="1"/>
  <c r="BL178" i="1" s="1"/>
  <c r="BM178" i="1" s="1"/>
  <c r="BJ174" i="1"/>
  <c r="BL174" i="1" s="1"/>
  <c r="BM174" i="1" s="1"/>
  <c r="BJ210" i="1"/>
  <c r="BL210" i="1" s="1"/>
  <c r="BM210" i="1" s="1"/>
  <c r="BJ166" i="1"/>
  <c r="BL166" i="1" s="1"/>
  <c r="BM166" i="1" s="1"/>
  <c r="BJ162" i="1"/>
  <c r="BL162" i="1" s="1"/>
  <c r="BM162" i="1" s="1"/>
  <c r="BJ156" i="1"/>
  <c r="BJ153" i="1"/>
  <c r="BJ145" i="1"/>
  <c r="BJ134" i="1"/>
  <c r="BJ130" i="1"/>
  <c r="BJ126" i="1"/>
  <c r="BJ122" i="1"/>
  <c r="BJ115" i="1"/>
  <c r="BJ109" i="1"/>
  <c r="BJ106" i="1"/>
  <c r="BJ102" i="1"/>
  <c r="BJ98" i="1"/>
  <c r="BJ90" i="1"/>
  <c r="BJ86" i="1"/>
  <c r="BJ79" i="1"/>
  <c r="BJ70" i="1"/>
  <c r="BJ65" i="1"/>
  <c r="BJ61" i="1"/>
  <c r="BJ57" i="1"/>
  <c r="BJ49" i="1"/>
  <c r="BJ45" i="1"/>
  <c r="BJ41" i="1"/>
  <c r="BJ37" i="1"/>
  <c r="BJ33" i="1"/>
  <c r="BJ26" i="1"/>
  <c r="BJ22" i="1"/>
  <c r="BJ14" i="1"/>
  <c r="BJ10" i="1"/>
  <c r="BJ29" i="1"/>
  <c r="BJ83" i="1"/>
  <c r="BJ141" i="1"/>
  <c r="BJ158" i="1"/>
  <c r="BJ25" i="1"/>
  <c r="BJ208" i="1"/>
  <c r="BJ155" i="1"/>
  <c r="BJ193" i="1"/>
  <c r="BJ189" i="1"/>
  <c r="BJ185" i="1"/>
  <c r="BJ181" i="1"/>
  <c r="BJ177" i="1"/>
  <c r="BJ170" i="1"/>
  <c r="BJ165" i="1"/>
  <c r="BJ161" i="1"/>
  <c r="BJ209" i="1"/>
  <c r="BJ152" i="1"/>
  <c r="BJ148" i="1"/>
  <c r="BJ144" i="1"/>
  <c r="BJ140" i="1"/>
  <c r="BJ133" i="1"/>
  <c r="BJ129" i="1"/>
  <c r="BJ125" i="1"/>
  <c r="BJ121" i="1"/>
  <c r="BJ118" i="1"/>
  <c r="BJ112" i="1"/>
  <c r="BJ105" i="1"/>
  <c r="BJ101" i="1"/>
  <c r="BJ97" i="1"/>
  <c r="BJ93" i="1"/>
  <c r="BJ85" i="1"/>
  <c r="BJ82" i="1"/>
  <c r="BJ78" i="1"/>
  <c r="BJ74" i="1"/>
  <c r="BJ68" i="1"/>
  <c r="BJ64" i="1"/>
  <c r="BJ60" i="1"/>
  <c r="BJ56" i="1"/>
  <c r="BJ52" i="1"/>
  <c r="BJ48" i="1"/>
  <c r="BJ40" i="1"/>
  <c r="BJ36" i="1"/>
  <c r="BL36" i="1" s="1"/>
  <c r="BM36" i="1" s="1"/>
  <c r="BJ32" i="1"/>
  <c r="BJ28" i="1"/>
  <c r="BJ21" i="1"/>
  <c r="BJ17" i="1"/>
  <c r="BJ13" i="1"/>
  <c r="BJ9" i="1"/>
  <c r="BJ44" i="1"/>
  <c r="BJ89" i="1"/>
  <c r="BJ173" i="1"/>
  <c r="BJ195" i="1"/>
  <c r="BJ191" i="1"/>
  <c r="BJ187" i="1"/>
  <c r="BJ183" i="1"/>
  <c r="BJ179" i="1"/>
  <c r="BJ175" i="1"/>
  <c r="BJ171" i="1"/>
  <c r="BJ167" i="1"/>
  <c r="BJ163" i="1"/>
  <c r="BJ159" i="1"/>
  <c r="BJ157" i="1"/>
  <c r="BJ136" i="1"/>
  <c r="BJ150" i="1"/>
  <c r="BJ146" i="1"/>
  <c r="BJ142" i="1"/>
  <c r="BJ138" i="1"/>
  <c r="BJ131" i="1"/>
  <c r="BJ127" i="1"/>
  <c r="BJ123" i="1"/>
  <c r="BJ114" i="1"/>
  <c r="BJ116" i="1"/>
  <c r="BJ110" i="1"/>
  <c r="BJ107" i="1"/>
  <c r="BJ103" i="1"/>
  <c r="BJ99" i="1"/>
  <c r="BJ95" i="1"/>
  <c r="BJ91" i="1"/>
  <c r="BJ87" i="1"/>
  <c r="BJ84" i="1"/>
  <c r="BJ80" i="1"/>
  <c r="BJ76" i="1"/>
  <c r="BJ72" i="1"/>
  <c r="BJ66" i="1"/>
  <c r="BJ62" i="1"/>
  <c r="BJ58" i="1"/>
  <c r="BJ54" i="1"/>
  <c r="BJ50" i="1"/>
  <c r="BJ46" i="1"/>
  <c r="BJ42" i="1"/>
  <c r="BJ38" i="1"/>
  <c r="BJ34" i="1"/>
  <c r="BJ30" i="1"/>
  <c r="BJ69" i="1"/>
  <c r="BJ23" i="1"/>
  <c r="BJ19" i="1"/>
  <c r="BJ15" i="1"/>
  <c r="BJ11" i="1"/>
  <c r="BL96" i="1" l="1"/>
  <c r="BM96" i="1" s="1"/>
  <c r="BL57" i="1"/>
  <c r="BM57" i="1" s="1"/>
  <c r="BL88" i="1"/>
  <c r="BM88" i="1" s="1"/>
  <c r="BL14" i="1"/>
  <c r="BM14" i="1" s="1"/>
  <c r="BL108" i="1"/>
  <c r="BM108" i="1" s="1"/>
  <c r="BL100" i="1"/>
  <c r="BM100" i="1" s="1"/>
  <c r="BL109" i="1"/>
  <c r="BM109" i="1" s="1"/>
  <c r="BL81" i="1"/>
  <c r="BM81" i="1" s="1"/>
  <c r="BL128" i="1"/>
  <c r="BM128" i="1" s="1"/>
  <c r="BL102" i="1"/>
  <c r="BM102" i="1" s="1"/>
  <c r="BL120" i="1"/>
  <c r="BM120" i="1" s="1"/>
  <c r="BL115" i="1"/>
  <c r="BM115" i="1" s="1"/>
  <c r="BL113" i="1"/>
  <c r="BM113" i="1" s="1"/>
  <c r="BL92" i="1"/>
  <c r="BM92" i="1" s="1"/>
  <c r="BL104" i="1"/>
  <c r="BM104" i="1" s="1"/>
  <c r="BL182" i="1"/>
  <c r="BM182" i="1" s="1"/>
  <c r="BL111" i="1"/>
  <c r="BM111" i="1" s="1"/>
  <c r="BL98" i="1"/>
  <c r="BM98" i="1" s="1"/>
  <c r="BL18" i="1"/>
  <c r="BM18" i="1" s="1"/>
  <c r="BL77" i="1"/>
  <c r="BM77" i="1" s="1"/>
  <c r="BL106" i="1"/>
  <c r="BM106" i="1" s="1"/>
  <c r="BL124" i="1"/>
  <c r="BM124" i="1" s="1"/>
  <c r="BL165" i="1"/>
  <c r="BM165" i="1" s="1"/>
  <c r="BM8" i="7"/>
  <c r="BL64" i="7"/>
  <c r="BL65" i="7" s="1"/>
  <c r="BL70" i="6"/>
  <c r="BL71" i="6" s="1"/>
  <c r="BM28" i="2"/>
  <c r="BM8" i="3"/>
  <c r="BL37" i="5"/>
  <c r="BL79" i="1"/>
  <c r="BM79" i="1" s="1"/>
  <c r="BL122" i="1"/>
  <c r="BM122" i="1" s="1"/>
  <c r="BL186" i="1"/>
  <c r="BM186" i="1" s="1"/>
  <c r="BL53" i="1"/>
  <c r="BM53" i="1" s="1"/>
  <c r="BL24" i="1"/>
  <c r="BM24" i="1" s="1"/>
  <c r="BL39" i="1"/>
  <c r="BM39" i="1" s="1"/>
  <c r="BL55" i="1"/>
  <c r="BM55" i="1" s="1"/>
  <c r="BL73" i="1"/>
  <c r="BM73" i="1" s="1"/>
  <c r="BL121" i="1"/>
  <c r="BM121" i="1" s="1"/>
  <c r="BL140" i="1"/>
  <c r="BM140" i="1" s="1"/>
  <c r="BL158" i="1"/>
  <c r="BM158" i="1" s="1"/>
  <c r="BL163" i="1"/>
  <c r="BM163" i="1" s="1"/>
  <c r="BL9" i="1"/>
  <c r="BM9" i="1" s="1"/>
  <c r="BJ119" i="1"/>
  <c r="BJ196" i="1" s="1"/>
  <c r="BJ197" i="1" s="1"/>
  <c r="BL117" i="1"/>
  <c r="BM117" i="1" s="1"/>
  <c r="BL132" i="1"/>
  <c r="BM132" i="1" s="1"/>
  <c r="BL173" i="1"/>
  <c r="BM173" i="1" s="1"/>
  <c r="BL13" i="1"/>
  <c r="BM13" i="1" s="1"/>
  <c r="BL125" i="1"/>
  <c r="BM125" i="1" s="1"/>
  <c r="BL144" i="1"/>
  <c r="BM144" i="1" s="1"/>
  <c r="BL17" i="1"/>
  <c r="BM17" i="1" s="1"/>
  <c r="BL112" i="1"/>
  <c r="BM112" i="1" s="1"/>
  <c r="BL129" i="1"/>
  <c r="BM129" i="1" s="1"/>
  <c r="BL148" i="1"/>
  <c r="BM148" i="1" s="1"/>
  <c r="BL21" i="1"/>
  <c r="BM21" i="1" s="1"/>
  <c r="BL118" i="1"/>
  <c r="BM118" i="1" s="1"/>
  <c r="BL133" i="1"/>
  <c r="BM133" i="1" s="1"/>
  <c r="BL152" i="1"/>
  <c r="BM152" i="1" s="1"/>
  <c r="BL23" i="1"/>
  <c r="BM23" i="1" s="1"/>
  <c r="BL38" i="1"/>
  <c r="BM38" i="1" s="1"/>
  <c r="BL54" i="1"/>
  <c r="BM54" i="1" s="1"/>
  <c r="BL72" i="1"/>
  <c r="BM72" i="1" s="1"/>
  <c r="BL87" i="1"/>
  <c r="BM87" i="1" s="1"/>
  <c r="BL103" i="1"/>
  <c r="BM103" i="1" s="1"/>
  <c r="BL114" i="1"/>
  <c r="BM114" i="1" s="1"/>
  <c r="BL138" i="1"/>
  <c r="BM138" i="1" s="1"/>
  <c r="BL136" i="1"/>
  <c r="BM136" i="1" s="1"/>
  <c r="BL167" i="1"/>
  <c r="BM167" i="1" s="1"/>
  <c r="BL183" i="1"/>
  <c r="BM183" i="1" s="1"/>
  <c r="BL56" i="1"/>
  <c r="BM56" i="1" s="1"/>
  <c r="BL185" i="1"/>
  <c r="BM185" i="1" s="1"/>
  <c r="BL37" i="1"/>
  <c r="BM37" i="1" s="1"/>
  <c r="BL145" i="1"/>
  <c r="BM145" i="1" s="1"/>
  <c r="BL139" i="1"/>
  <c r="BM139" i="1" s="1"/>
  <c r="BL89" i="1"/>
  <c r="BM89" i="1" s="1"/>
  <c r="BL74" i="1"/>
  <c r="BM74" i="1" s="1"/>
  <c r="BL40" i="1"/>
  <c r="BM40" i="1" s="1"/>
  <c r="BL170" i="1"/>
  <c r="BM170" i="1" s="1"/>
  <c r="BL25" i="1"/>
  <c r="BM25" i="1" s="1"/>
  <c r="BL61" i="1"/>
  <c r="BM61" i="1" s="1"/>
  <c r="BL126" i="1"/>
  <c r="BM126" i="1" s="1"/>
  <c r="BL190" i="1"/>
  <c r="BM190" i="1" s="1"/>
  <c r="BL12" i="1"/>
  <c r="BM12" i="1" s="1"/>
  <c r="BL27" i="1"/>
  <c r="BM27" i="1" s="1"/>
  <c r="BL43" i="1"/>
  <c r="BM43" i="1" s="1"/>
  <c r="BL59" i="1"/>
  <c r="BM59" i="1" s="1"/>
  <c r="BL94" i="1"/>
  <c r="BM94" i="1" s="1"/>
  <c r="BL147" i="1"/>
  <c r="BM147" i="1" s="1"/>
  <c r="BL50" i="1"/>
  <c r="BM50" i="1" s="1"/>
  <c r="BL179" i="1"/>
  <c r="BM179" i="1" s="1"/>
  <c r="BL195" i="1"/>
  <c r="BM195" i="1" s="1"/>
  <c r="BL34" i="1"/>
  <c r="BM34" i="1" s="1"/>
  <c r="BL66" i="1"/>
  <c r="BM66" i="1" s="1"/>
  <c r="BL84" i="1"/>
  <c r="BM84" i="1" s="1"/>
  <c r="BL99" i="1"/>
  <c r="BM99" i="1" s="1"/>
  <c r="BL116" i="1"/>
  <c r="BM116" i="1" s="1"/>
  <c r="BL131" i="1"/>
  <c r="BM131" i="1" s="1"/>
  <c r="BL150" i="1"/>
  <c r="BM150" i="1" s="1"/>
  <c r="BL52" i="1"/>
  <c r="BM52" i="1" s="1"/>
  <c r="BL68" i="1"/>
  <c r="BM68" i="1" s="1"/>
  <c r="BL85" i="1"/>
  <c r="BM85" i="1" s="1"/>
  <c r="BL105" i="1"/>
  <c r="BM105" i="1" s="1"/>
  <c r="BL181" i="1"/>
  <c r="BM181" i="1" s="1"/>
  <c r="BL155" i="1"/>
  <c r="BM155" i="1" s="1"/>
  <c r="BL141" i="1"/>
  <c r="BM141" i="1" s="1"/>
  <c r="BL10" i="1"/>
  <c r="BM10" i="1" s="1"/>
  <c r="BL33" i="1"/>
  <c r="BM33" i="1" s="1"/>
  <c r="BL70" i="1"/>
  <c r="BM70" i="1" s="1"/>
  <c r="BL151" i="1"/>
  <c r="BM151" i="1" s="1"/>
  <c r="BL164" i="1"/>
  <c r="BM164" i="1" s="1"/>
  <c r="BL180" i="1"/>
  <c r="BM180" i="1" s="1"/>
  <c r="BL168" i="1"/>
  <c r="BM168" i="1" s="1"/>
  <c r="AE197" i="1"/>
  <c r="AW196" i="1"/>
  <c r="AW197" i="1" s="1"/>
  <c r="AW198" i="1"/>
  <c r="BL119" i="1"/>
  <c r="BI198" i="1"/>
  <c r="BI196" i="1"/>
  <c r="BI197" i="1" s="1"/>
  <c r="AK198" i="1"/>
  <c r="AK196" i="1"/>
  <c r="AK197" i="1" s="1"/>
  <c r="BL177" i="1"/>
  <c r="BM177" i="1" s="1"/>
  <c r="AE196" i="1"/>
  <c r="AQ198" i="1"/>
  <c r="AQ196" i="1"/>
  <c r="AQ197" i="1" s="1"/>
  <c r="BC198" i="1"/>
  <c r="BC196" i="1"/>
  <c r="BC197" i="1" s="1"/>
  <c r="BL32" i="1"/>
  <c r="BM32" i="1" s="1"/>
  <c r="BL161" i="1"/>
  <c r="BM161" i="1" s="1"/>
  <c r="BL49" i="1"/>
  <c r="BM49" i="1" s="1"/>
  <c r="BL134" i="1"/>
  <c r="BM134" i="1" s="1"/>
  <c r="BL20" i="1"/>
  <c r="BM20" i="1" s="1"/>
  <c r="BL35" i="1"/>
  <c r="BM35" i="1" s="1"/>
  <c r="BL51" i="1"/>
  <c r="BM51" i="1" s="1"/>
  <c r="BL67" i="1"/>
  <c r="BM67" i="1" s="1"/>
  <c r="BL44" i="1"/>
  <c r="BM44" i="1" s="1"/>
  <c r="BL208" i="1"/>
  <c r="BM208" i="1" s="1"/>
  <c r="BL189" i="1"/>
  <c r="BM189" i="1" s="1"/>
  <c r="BL16" i="1"/>
  <c r="BM16" i="1" s="1"/>
  <c r="BL47" i="1"/>
  <c r="BM47" i="1" s="1"/>
  <c r="BL63" i="1"/>
  <c r="BM63" i="1" s="1"/>
  <c r="BL97" i="1"/>
  <c r="BM97" i="1" s="1"/>
  <c r="BL19" i="1"/>
  <c r="BM19" i="1" s="1"/>
  <c r="BL90" i="1"/>
  <c r="BM90" i="1" s="1"/>
  <c r="BL156" i="1"/>
  <c r="BM156" i="1" s="1"/>
  <c r="BL176" i="1"/>
  <c r="BM176" i="1" s="1"/>
  <c r="BL192" i="1"/>
  <c r="BM192" i="1" s="1"/>
  <c r="BL11" i="1"/>
  <c r="BM11" i="1" s="1"/>
  <c r="BL69" i="1"/>
  <c r="BM69" i="1" s="1"/>
  <c r="BL42" i="1"/>
  <c r="BM42" i="1" s="1"/>
  <c r="BL58" i="1"/>
  <c r="BM58" i="1" s="1"/>
  <c r="BL76" i="1"/>
  <c r="BM76" i="1" s="1"/>
  <c r="BL91" i="1"/>
  <c r="BM91" i="1" s="1"/>
  <c r="BL107" i="1"/>
  <c r="BM107" i="1" s="1"/>
  <c r="BL123" i="1"/>
  <c r="BM123" i="1" s="1"/>
  <c r="BL142" i="1"/>
  <c r="BM142" i="1" s="1"/>
  <c r="BL157" i="1"/>
  <c r="BM157" i="1" s="1"/>
  <c r="BL171" i="1"/>
  <c r="BM171" i="1" s="1"/>
  <c r="BL187" i="1"/>
  <c r="BM187" i="1" s="1"/>
  <c r="BL15" i="1"/>
  <c r="BM15" i="1" s="1"/>
  <c r="BL30" i="1"/>
  <c r="BM30" i="1" s="1"/>
  <c r="BL46" i="1"/>
  <c r="BM46" i="1" s="1"/>
  <c r="BL62" i="1"/>
  <c r="BM62" i="1" s="1"/>
  <c r="BL80" i="1"/>
  <c r="BM80" i="1" s="1"/>
  <c r="BL95" i="1"/>
  <c r="BM95" i="1" s="1"/>
  <c r="BL110" i="1"/>
  <c r="BM110" i="1" s="1"/>
  <c r="BL127" i="1"/>
  <c r="BM127" i="1" s="1"/>
  <c r="BL146" i="1"/>
  <c r="BM146" i="1" s="1"/>
  <c r="BL159" i="1"/>
  <c r="BM159" i="1" s="1"/>
  <c r="BL175" i="1"/>
  <c r="BM175" i="1" s="1"/>
  <c r="BL191" i="1"/>
  <c r="BM191" i="1" s="1"/>
  <c r="BL22" i="1"/>
  <c r="BM22" i="1" s="1"/>
  <c r="BL86" i="1"/>
  <c r="BM86" i="1" s="1"/>
  <c r="BL153" i="1"/>
  <c r="BM153" i="1" s="1"/>
  <c r="BL143" i="1"/>
  <c r="BM143" i="1" s="1"/>
  <c r="BL137" i="1"/>
  <c r="BM137" i="1" s="1"/>
  <c r="BL172" i="1"/>
  <c r="BM172" i="1" s="1"/>
  <c r="BL188" i="1"/>
  <c r="BM188" i="1" s="1"/>
  <c r="BL8" i="1"/>
  <c r="BM8" i="1" s="1"/>
  <c r="BL48" i="1"/>
  <c r="BM48" i="1" s="1"/>
  <c r="BL64" i="1"/>
  <c r="BM64" i="1" s="1"/>
  <c r="BL82" i="1"/>
  <c r="BM82" i="1" s="1"/>
  <c r="BL101" i="1"/>
  <c r="BM101" i="1" s="1"/>
  <c r="BL193" i="1"/>
  <c r="BM193" i="1" s="1"/>
  <c r="BL29" i="1"/>
  <c r="BM29" i="1" s="1"/>
  <c r="BL26" i="1"/>
  <c r="BM26" i="1" s="1"/>
  <c r="BL160" i="1"/>
  <c r="BM160" i="1" s="1"/>
  <c r="BL75" i="1"/>
  <c r="BM75" i="1" s="1"/>
  <c r="BL60" i="1"/>
  <c r="BM60" i="1" s="1"/>
  <c r="BL78" i="1"/>
  <c r="BM78" i="1" s="1"/>
  <c r="BL83" i="1"/>
  <c r="BM83" i="1" s="1"/>
  <c r="BL41" i="1"/>
  <c r="BM41" i="1" s="1"/>
  <c r="BL28" i="1"/>
  <c r="BM28" i="1" s="1"/>
  <c r="BL209" i="1"/>
  <c r="BM209" i="1" s="1"/>
  <c r="BL45" i="1"/>
  <c r="BM45" i="1" s="1"/>
  <c r="BL65" i="1"/>
  <c r="BM65" i="1" s="1"/>
  <c r="BL130" i="1"/>
  <c r="BM130" i="1" s="1"/>
  <c r="BL194" i="1"/>
  <c r="BM194" i="1" s="1"/>
  <c r="BL31" i="1"/>
  <c r="BM31" i="1" s="1"/>
  <c r="BL93" i="1"/>
  <c r="BM93" i="1" s="1"/>
  <c r="BL154" i="1"/>
  <c r="BM154" i="1" s="1"/>
  <c r="BL169" i="1"/>
  <c r="BM169" i="1" s="1"/>
  <c r="BL184" i="1"/>
  <c r="BM184" i="1" s="1"/>
  <c r="BM37" i="5" l="1"/>
  <c r="BL68" i="5"/>
  <c r="BL69" i="5" s="1"/>
  <c r="BM119" i="1"/>
  <c r="BL196" i="1"/>
  <c r="BL197" i="1" s="1"/>
</calcChain>
</file>

<file path=xl/sharedStrings.xml><?xml version="1.0" encoding="utf-8"?>
<sst xmlns="http://schemas.openxmlformats.org/spreadsheetml/2006/main" count="10726" uniqueCount="2116">
  <si>
    <t>Subject Nature ----</t>
  </si>
  <si>
    <t>Theory</t>
  </si>
  <si>
    <t>Practical</t>
  </si>
  <si>
    <t>G. Tot</t>
  </si>
  <si>
    <t>Subject ----</t>
  </si>
  <si>
    <t>Tot</t>
  </si>
  <si>
    <t>Exam ----</t>
  </si>
  <si>
    <t>I-IE</t>
  </si>
  <si>
    <t>M.M. ----</t>
  </si>
  <si>
    <t>Reg. No</t>
  </si>
  <si>
    <t>Name</t>
  </si>
  <si>
    <t>Uni-Roll No</t>
  </si>
  <si>
    <t>Col Roll No</t>
  </si>
  <si>
    <t>Hst-D</t>
  </si>
  <si>
    <t>I</t>
  </si>
  <si>
    <t>RAKESH SHARMA</t>
  </si>
  <si>
    <t>Poornima Instritute of Engineering &amp; Technology, Jaipur</t>
  </si>
  <si>
    <t>%</t>
  </si>
  <si>
    <t>4CS2-01</t>
  </si>
  <si>
    <t>4CS1-03</t>
  </si>
  <si>
    <t>4CS3-04</t>
  </si>
  <si>
    <t>4CS4-05</t>
  </si>
  <si>
    <t>4CS4-06</t>
  </si>
  <si>
    <t>4CS4-07</t>
  </si>
  <si>
    <t>4CS4-21</t>
  </si>
  <si>
    <t>4CS4-22</t>
  </si>
  <si>
    <t>4CS4-23</t>
  </si>
  <si>
    <t>4CS4-24</t>
  </si>
  <si>
    <t>4CS4-25</t>
  </si>
  <si>
    <t>4CSR2-01</t>
  </si>
  <si>
    <t>4CSR1-03</t>
  </si>
  <si>
    <t>4CSR3-04</t>
  </si>
  <si>
    <t>4CSR4-05</t>
  </si>
  <si>
    <t>4CSR4-06</t>
  </si>
  <si>
    <t>4CSR4-07</t>
  </si>
  <si>
    <t>4CSR4-21</t>
  </si>
  <si>
    <t>4CSR4-22</t>
  </si>
  <si>
    <t>4CSR4-23</t>
  </si>
  <si>
    <t>4CSR4-24</t>
  </si>
  <si>
    <t>4CSR4-25</t>
  </si>
  <si>
    <t>4AID2-01</t>
  </si>
  <si>
    <t>4AID1-03</t>
  </si>
  <si>
    <t>4AID3-04</t>
  </si>
  <si>
    <t>4AID4-05</t>
  </si>
  <si>
    <t>4AID4-06</t>
  </si>
  <si>
    <t>4AID4-07</t>
  </si>
  <si>
    <t>4AID4-21</t>
  </si>
  <si>
    <t>4AID4-22</t>
  </si>
  <si>
    <t>4AID4-23</t>
  </si>
  <si>
    <t>4AID4-24</t>
  </si>
  <si>
    <t>4AID4-25</t>
  </si>
  <si>
    <t>4CAI2-01</t>
  </si>
  <si>
    <t>4CAI1-03</t>
  </si>
  <si>
    <t>4CAI3-04</t>
  </si>
  <si>
    <t>4CAI4-05</t>
  </si>
  <si>
    <t>4CAI4-06</t>
  </si>
  <si>
    <t>4CAI4-07</t>
  </si>
  <si>
    <t>4CAI4-21</t>
  </si>
  <si>
    <t>4CAI4-22</t>
  </si>
  <si>
    <t>4CAI4-23</t>
  </si>
  <si>
    <t>4CAI4-24</t>
  </si>
  <si>
    <t>4CAI4-25</t>
  </si>
  <si>
    <t>4CDS2-01</t>
  </si>
  <si>
    <t>4CDS1-03</t>
  </si>
  <si>
    <t>4CDS3-04</t>
  </si>
  <si>
    <t>4CDS4-05</t>
  </si>
  <si>
    <t>4CDS4-06</t>
  </si>
  <si>
    <t>4CDS4-07</t>
  </si>
  <si>
    <t>4CDS4-21</t>
  </si>
  <si>
    <t>4CDS4-22</t>
  </si>
  <si>
    <t>4CDS4-23</t>
  </si>
  <si>
    <t>4CDS4-24</t>
  </si>
  <si>
    <t>4CDS4-25</t>
  </si>
  <si>
    <t>4CIT2-01</t>
  </si>
  <si>
    <t>4CIT1-03</t>
  </si>
  <si>
    <t>4CIT3-04</t>
  </si>
  <si>
    <t>4CIT4-05</t>
  </si>
  <si>
    <t>4CIT4-06</t>
  </si>
  <si>
    <t>4CIT4-07</t>
  </si>
  <si>
    <t>4CIT4-21</t>
  </si>
  <si>
    <t>4CIT4-22</t>
  </si>
  <si>
    <t>4CIT4-23</t>
  </si>
  <si>
    <t>4CIT4-24</t>
  </si>
  <si>
    <t>4CIT4-25</t>
  </si>
  <si>
    <t>PIET23CS001</t>
  </si>
  <si>
    <t>AADHAR GAUTAM</t>
  </si>
  <si>
    <t>PIET23CS002</t>
  </si>
  <si>
    <t>AADITYA GAUTAM</t>
  </si>
  <si>
    <t>PIET23CS003</t>
  </si>
  <si>
    <t>AADITYA VINAYAK</t>
  </si>
  <si>
    <t>PIET23CS004</t>
  </si>
  <si>
    <t>AAGAM JAIN</t>
  </si>
  <si>
    <t>PIET23CS005</t>
  </si>
  <si>
    <t>AANYA GUPTA</t>
  </si>
  <si>
    <t>PIET23CS006</t>
  </si>
  <si>
    <t>ABHISHEK AGARWAL</t>
  </si>
  <si>
    <t>PIET23CS007</t>
  </si>
  <si>
    <t>ADITYA KUMAR</t>
  </si>
  <si>
    <t>PIET23CS008</t>
  </si>
  <si>
    <t>ADITYA RAJ</t>
  </si>
  <si>
    <t>PIET23CS009</t>
  </si>
  <si>
    <t>ADITYA SHARMA</t>
  </si>
  <si>
    <t>PIET23CS010</t>
  </si>
  <si>
    <t>AJAY JANGID</t>
  </si>
  <si>
    <t>PIET23CS011</t>
  </si>
  <si>
    <t>AKSHAK GUPTA</t>
  </si>
  <si>
    <t>PIET23CS012</t>
  </si>
  <si>
    <t>AKSHARA JAIN</t>
  </si>
  <si>
    <t>PIET23CS013</t>
  </si>
  <si>
    <t>AKSHAT JAIN</t>
  </si>
  <si>
    <t>PIET23CS014</t>
  </si>
  <si>
    <t>AMIT SINGH</t>
  </si>
  <si>
    <t>PIET23CS015</t>
  </si>
  <si>
    <t>ANAG AGGARWAL</t>
  </si>
  <si>
    <t>PIET23CS016</t>
  </si>
  <si>
    <t>ANIKET SHARMA</t>
  </si>
  <si>
    <t>PIET23CS017</t>
  </si>
  <si>
    <t>ANIRUDH SINGH BHATI</t>
  </si>
  <si>
    <t>PIET23CS018</t>
  </si>
  <si>
    <t>ANKIT KUMAR GAUTTAM</t>
  </si>
  <si>
    <t>PIET23CS019</t>
  </si>
  <si>
    <t>ANSH KUMAWAT</t>
  </si>
  <si>
    <t>PIET23CS020</t>
  </si>
  <si>
    <t>PIET23CS021</t>
  </si>
  <si>
    <t>ANSHIKA MUNDRA</t>
  </si>
  <si>
    <t>PIET23CS022</t>
  </si>
  <si>
    <t>ANSHUL</t>
  </si>
  <si>
    <t>PIET23CS023</t>
  </si>
  <si>
    <t>ANUBHAV GAUTAM</t>
  </si>
  <si>
    <t>PIET23CS024</t>
  </si>
  <si>
    <t>ANURAG KUMAR</t>
  </si>
  <si>
    <t>PIET23CS025</t>
  </si>
  <si>
    <t>ARPIT GARG</t>
  </si>
  <si>
    <t>PIET23CS026</t>
  </si>
  <si>
    <t>ARUN SINGH</t>
  </si>
  <si>
    <t>PIET23CS027</t>
  </si>
  <si>
    <t>ASHISH</t>
  </si>
  <si>
    <t>PIET23CS028</t>
  </si>
  <si>
    <t>AVANI JAIN</t>
  </si>
  <si>
    <t>PIET23CS029</t>
  </si>
  <si>
    <t>AVANI SHARMA</t>
  </si>
  <si>
    <t>PIET23CS030</t>
  </si>
  <si>
    <t>AVDHI KHANDELWAL</t>
  </si>
  <si>
    <t>PIET23CS031</t>
  </si>
  <si>
    <t>AVNIK JAIN</t>
  </si>
  <si>
    <t>PIET23CS032</t>
  </si>
  <si>
    <t>AYUSH AGARWAL</t>
  </si>
  <si>
    <t>PIET23CS033</t>
  </si>
  <si>
    <t>AYUSH KUMAR</t>
  </si>
  <si>
    <t>PIET23CS034</t>
  </si>
  <si>
    <t>BHANU PRATAP SINGH CHOUHAN</t>
  </si>
  <si>
    <t>PIET23CS035</t>
  </si>
  <si>
    <t>BHARGAVI GUPTA</t>
  </si>
  <si>
    <t>PIET23CS036</t>
  </si>
  <si>
    <t>CHAITANYA</t>
  </si>
  <si>
    <t>PIET23CS037</t>
  </si>
  <si>
    <t>CHANDRA BHUSHAN PRAJAPAT</t>
  </si>
  <si>
    <t>PIET23CS038</t>
  </si>
  <si>
    <t>CHAYAN JAIN</t>
  </si>
  <si>
    <t>PIET23CS039</t>
  </si>
  <si>
    <t>CHETAN PRATAP SINGH SHEKHAWAT</t>
  </si>
  <si>
    <t>PIET23CS040</t>
  </si>
  <si>
    <t>CHHAVI JAIN</t>
  </si>
  <si>
    <t>PIET23CS041</t>
  </si>
  <si>
    <t>DAKSH MAHERA</t>
  </si>
  <si>
    <t>PIET23CS042</t>
  </si>
  <si>
    <t>DAVIT KUMAR FADIA</t>
  </si>
  <si>
    <t>PIET23CS043</t>
  </si>
  <si>
    <t>DEEPAK KUMAR</t>
  </si>
  <si>
    <t>PIET23CS044</t>
  </si>
  <si>
    <t>DEEPAK SHARMA</t>
  </si>
  <si>
    <t>PIET23CS046</t>
  </si>
  <si>
    <t>DEVANG JAIN</t>
  </si>
  <si>
    <t>PIET23CS047</t>
  </si>
  <si>
    <t>DHRUV JAIN</t>
  </si>
  <si>
    <t>PIET23CS048</t>
  </si>
  <si>
    <t>DHRUV SAXENA</t>
  </si>
  <si>
    <t>PIET23CS049</t>
  </si>
  <si>
    <t>DHRUV SHARMA</t>
  </si>
  <si>
    <t>PIET23CS050</t>
  </si>
  <si>
    <t>DIGENDRA SHARMA</t>
  </si>
  <si>
    <t>PIET23CS051</t>
  </si>
  <si>
    <t>DISHANT SHARMA</t>
  </si>
  <si>
    <t>PIET23CS052</t>
  </si>
  <si>
    <t>DIVYA</t>
  </si>
  <si>
    <t>PIET23CS053</t>
  </si>
  <si>
    <t>DIVYA GAUTAM</t>
  </si>
  <si>
    <t>PIET23CS054</t>
  </si>
  <si>
    <t>DIVYANSH KHANDELWAL</t>
  </si>
  <si>
    <t>PIET23CS055</t>
  </si>
  <si>
    <t>DIVYANSH MALVIYA</t>
  </si>
  <si>
    <t>PIET23CS056</t>
  </si>
  <si>
    <t>DIVYANSH SHARMA</t>
  </si>
  <si>
    <t>PIET23CS057</t>
  </si>
  <si>
    <t>DUSHYANT KAUSHIK</t>
  </si>
  <si>
    <t>PIET23CS058</t>
  </si>
  <si>
    <t>GAURAV KUMAR</t>
  </si>
  <si>
    <t>PIET23CS059</t>
  </si>
  <si>
    <t>GAURIKA PAREEK</t>
  </si>
  <si>
    <t>PIET23CS060</t>
  </si>
  <si>
    <t>HARDIK JAIN</t>
  </si>
  <si>
    <t>PIET23CS061</t>
  </si>
  <si>
    <t>HARISH DHAKAR</t>
  </si>
  <si>
    <t>PIET23CS062</t>
  </si>
  <si>
    <t>HARSH AGRAWAL</t>
  </si>
  <si>
    <t>PIET23CS063</t>
  </si>
  <si>
    <t>HARSH ANAND</t>
  </si>
  <si>
    <t>PIET23CA005</t>
  </si>
  <si>
    <t>AKSHITA AGRAWAL</t>
  </si>
  <si>
    <t>PIET23CS064</t>
  </si>
  <si>
    <t>HARSH DHAKAR</t>
  </si>
  <si>
    <t>PIET23CS065</t>
  </si>
  <si>
    <t>HARSH KHANDELWAL</t>
  </si>
  <si>
    <t>PIET23CS066</t>
  </si>
  <si>
    <t>HARSH KUMAR MEENA</t>
  </si>
  <si>
    <t>PIET23CS067</t>
  </si>
  <si>
    <t>HARSHITA SHARMA</t>
  </si>
  <si>
    <t>PIET23CS068</t>
  </si>
  <si>
    <t>HEMANG PANKAJ JANGIR</t>
  </si>
  <si>
    <t>PIET23CS069</t>
  </si>
  <si>
    <t>HEMANT KUMAR</t>
  </si>
  <si>
    <t>PIET23CS070</t>
  </si>
  <si>
    <t>HIMAKSH VASU</t>
  </si>
  <si>
    <t>PIET23CS071</t>
  </si>
  <si>
    <t>HIMANSHU SUTHAR</t>
  </si>
  <si>
    <t>PIET23CS072</t>
  </si>
  <si>
    <t>HIMANSHU VERMA</t>
  </si>
  <si>
    <t>PIET23CS073</t>
  </si>
  <si>
    <t>IMTEYAJ ALAM</t>
  </si>
  <si>
    <t>PIET23CS074</t>
  </si>
  <si>
    <t>ISHANT KUMAR GUPTA</t>
  </si>
  <si>
    <t>PIET23CS075</t>
  </si>
  <si>
    <t>ISHPREET KAUR</t>
  </si>
  <si>
    <t>PIET23CS076</t>
  </si>
  <si>
    <t>ISHWAR SINGH SHEKHAWAT</t>
  </si>
  <si>
    <t>PIET23CS077</t>
  </si>
  <si>
    <t>PIET23CS078</t>
  </si>
  <si>
    <t>JATIN AJMERA</t>
  </si>
  <si>
    <t>PIET23CS079</t>
  </si>
  <si>
    <t>JIGYESH GUPTA</t>
  </si>
  <si>
    <t>PIET23CS080</t>
  </si>
  <si>
    <t>JITENDRA KUMAR PRAJAPAT</t>
  </si>
  <si>
    <t>PIET23CS081</t>
  </si>
  <si>
    <t>JOY DIXIT</t>
  </si>
  <si>
    <t>PIET23CS082</t>
  </si>
  <si>
    <t>KARAN PATODIYA</t>
  </si>
  <si>
    <t>PIET23CS083</t>
  </si>
  <si>
    <t>KARTIK SHARMA</t>
  </si>
  <si>
    <t>PIET23CS084</t>
  </si>
  <si>
    <t>KARTIK VAISHNAV</t>
  </si>
  <si>
    <t>PIET23CS085</t>
  </si>
  <si>
    <t>KAUMUDI MISHRA</t>
  </si>
  <si>
    <t>PIET23CS086</t>
  </si>
  <si>
    <t>KESHAV KUMAR</t>
  </si>
  <si>
    <t>PIET23CS087</t>
  </si>
  <si>
    <t>KHUSHI KUMARI</t>
  </si>
  <si>
    <t>PIET23CS088</t>
  </si>
  <si>
    <t>KHUSHI SHARMA</t>
  </si>
  <si>
    <t>PIET23CS089</t>
  </si>
  <si>
    <t>KOMAL</t>
  </si>
  <si>
    <t>PIET23CS090</t>
  </si>
  <si>
    <t>KOUSHAL ACHARYA</t>
  </si>
  <si>
    <t>PIET23CS091</t>
  </si>
  <si>
    <t>KRISHNA SHARMA</t>
  </si>
  <si>
    <t>PIET23CS092</t>
  </si>
  <si>
    <t>KULDEEP SINGH</t>
  </si>
  <si>
    <t>PIET23CS093</t>
  </si>
  <si>
    <t>KUSHAGRA AGARAWAL</t>
  </si>
  <si>
    <t>PIET23CS094</t>
  </si>
  <si>
    <t>LABDHI JAIN</t>
  </si>
  <si>
    <t>PIET23CS095</t>
  </si>
  <si>
    <t>LAKSHAY JAIN</t>
  </si>
  <si>
    <t>PIET23CS096</t>
  </si>
  <si>
    <t>LAKSHAY SHARMA</t>
  </si>
  <si>
    <t>PIET23CS097</t>
  </si>
  <si>
    <t>LAKSHITA RAKHECHA</t>
  </si>
  <si>
    <t>PIET23CS098</t>
  </si>
  <si>
    <t>LAKSHITA SHARMA</t>
  </si>
  <si>
    <t>PIET23CS099</t>
  </si>
  <si>
    <t>MALHAR SHARMA</t>
  </si>
  <si>
    <t>PIET23CS100</t>
  </si>
  <si>
    <t>MANAN BANSAL</t>
  </si>
  <si>
    <t>PIET23CS101</t>
  </si>
  <si>
    <t>MANAN MERATWAL</t>
  </si>
  <si>
    <t>PIET23CS103</t>
  </si>
  <si>
    <t>MEGHRAJ PALARIYA</t>
  </si>
  <si>
    <t>PIET23CS104</t>
  </si>
  <si>
    <t>MOHIT</t>
  </si>
  <si>
    <t>PIET23CS105</t>
  </si>
  <si>
    <t>MOHIT SHARMA</t>
  </si>
  <si>
    <t>PIET23CS106</t>
  </si>
  <si>
    <t>MOHIT SONI</t>
  </si>
  <si>
    <t>PIET23CS107</t>
  </si>
  <si>
    <t>MONESH KHANDELWAL</t>
  </si>
  <si>
    <t>PIET23CS108</t>
  </si>
  <si>
    <t>MUSKAN SHARMA</t>
  </si>
  <si>
    <t>PIET23CS109</t>
  </si>
  <si>
    <t>NAKUL SINGH SISODIA</t>
  </si>
  <si>
    <t>PIET23CS110</t>
  </si>
  <si>
    <t>NAMAN SHARMA</t>
  </si>
  <si>
    <t>PIET23CS111</t>
  </si>
  <si>
    <t>NARAYAN SINGH RATHORE</t>
  </si>
  <si>
    <t>PIET23CS112</t>
  </si>
  <si>
    <t>NAVYA KHANDELWAL</t>
  </si>
  <si>
    <t>PIET23CS113</t>
  </si>
  <si>
    <t>PIET23CS114</t>
  </si>
  <si>
    <t>NIKHIL MANGAL</t>
  </si>
  <si>
    <t>PIET23CS115</t>
  </si>
  <si>
    <t>NIPUN JAIN</t>
  </si>
  <si>
    <t>PIET23CS116</t>
  </si>
  <si>
    <t>NIPUN SHARMA</t>
  </si>
  <si>
    <t>PIET23CS117</t>
  </si>
  <si>
    <t>NIREN SHARMA</t>
  </si>
  <si>
    <t>PIET23CS118</t>
  </si>
  <si>
    <t>PALAK PATEL</t>
  </si>
  <si>
    <t>PIET23CS119</t>
  </si>
  <si>
    <t>PANINI KASHYAP</t>
  </si>
  <si>
    <t>PIET23CS120</t>
  </si>
  <si>
    <t>PARIMAL JITESH PATEL</t>
  </si>
  <si>
    <t>PIET23CS121</t>
  </si>
  <si>
    <t>PARUL JAIN</t>
  </si>
  <si>
    <t>PIET23CS122</t>
  </si>
  <si>
    <t>PIYUSH KHANDELWAL</t>
  </si>
  <si>
    <t>PIET23CS123</t>
  </si>
  <si>
    <t>PIYUSH KUMAR MANGAL</t>
  </si>
  <si>
    <t>PIET23CS124</t>
  </si>
  <si>
    <t>POOJA</t>
  </si>
  <si>
    <t>PIET23CS125</t>
  </si>
  <si>
    <t>PRANAV SHARMA</t>
  </si>
  <si>
    <t>PIET23CS126</t>
  </si>
  <si>
    <t>PIET23CS167</t>
  </si>
  <si>
    <t>TANUSH JANGID</t>
  </si>
  <si>
    <t>PIET23CI031</t>
  </si>
  <si>
    <t>KESHAV KUMAR SHARMA</t>
  </si>
  <si>
    <t>PIET23CS127</t>
  </si>
  <si>
    <t>PRATHAM SINGH PANWAR</t>
  </si>
  <si>
    <t>PIET23CS128</t>
  </si>
  <si>
    <t>PRINCE KUMAR</t>
  </si>
  <si>
    <t>PIET23CS130</t>
  </si>
  <si>
    <t>PRIYANSHU THAKURIA</t>
  </si>
  <si>
    <t>PIET23CS131</t>
  </si>
  <si>
    <t>RACHIT BARANWAL</t>
  </si>
  <si>
    <t>PIET23CS132</t>
  </si>
  <si>
    <t>RAHUL PRAJAPAT</t>
  </si>
  <si>
    <t>PIET23CS133</t>
  </si>
  <si>
    <t>RAKSHITA RATHI</t>
  </si>
  <si>
    <t>PIET23CS134</t>
  </si>
  <si>
    <t>REENA</t>
  </si>
  <si>
    <t>PIET23CS135</t>
  </si>
  <si>
    <t>RISHAB PUGALIA</t>
  </si>
  <si>
    <t>PIET23CS136</t>
  </si>
  <si>
    <t>RISHABH JAIN</t>
  </si>
  <si>
    <t>PIET23CS137</t>
  </si>
  <si>
    <t>RIYA</t>
  </si>
  <si>
    <t>PIET23CS138</t>
  </si>
  <si>
    <t>RUDHRA TAK</t>
  </si>
  <si>
    <t>PIET23CS139</t>
  </si>
  <si>
    <t>SACHIN KUMAR</t>
  </si>
  <si>
    <t>PIET23CS140</t>
  </si>
  <si>
    <t>SADHANA PATIDAR</t>
  </si>
  <si>
    <t>PIET23CS141</t>
  </si>
  <si>
    <t>SAGAR TRIVEDI</t>
  </si>
  <si>
    <t>PIET23CS142</t>
  </si>
  <si>
    <t>SAKSHAM DADHICH</t>
  </si>
  <si>
    <t>PIET23CS143</t>
  </si>
  <si>
    <t>SAKSHAM SHARMA</t>
  </si>
  <si>
    <t>PIET23CS144</t>
  </si>
  <si>
    <t>PIET23CS145</t>
  </si>
  <si>
    <t>SANCHIT SARASWAT</t>
  </si>
  <si>
    <t>PIET23CS146</t>
  </si>
  <si>
    <t>SANJAY SINGHAL</t>
  </si>
  <si>
    <t>PIET23CS147</t>
  </si>
  <si>
    <t>SANYAM KOTHARI</t>
  </si>
  <si>
    <t>PIET23CS148</t>
  </si>
  <si>
    <t>SARTHAK CHOPRA</t>
  </si>
  <si>
    <t>PIET23CS149</t>
  </si>
  <si>
    <t>PIET23CS150</t>
  </si>
  <si>
    <t>SHASHANK SINGH</t>
  </si>
  <si>
    <t>PIET23CS151</t>
  </si>
  <si>
    <t>SHIVAM KUSHWAH</t>
  </si>
  <si>
    <t>PIET23CS152</t>
  </si>
  <si>
    <t>SHIVENDRA PRATAP SINGH RANAWAT</t>
  </si>
  <si>
    <t>PIET23CS153</t>
  </si>
  <si>
    <t>SHREETI GOYAL</t>
  </si>
  <si>
    <t>PIET23CS154</t>
  </si>
  <si>
    <t>SHRISHTI KHANDELWAL</t>
  </si>
  <si>
    <t>PIET23CS155</t>
  </si>
  <si>
    <t>SHUBHAM AGARWAL</t>
  </si>
  <si>
    <t>PIET23CS156</t>
  </si>
  <si>
    <t>SHUBHAM SHEKHAR</t>
  </si>
  <si>
    <t>PIET23CS157</t>
  </si>
  <si>
    <t>SOMYA GARG</t>
  </si>
  <si>
    <t>PIET23CS158</t>
  </si>
  <si>
    <t>SONU KHAJOTIYA</t>
  </si>
  <si>
    <t>PIET23CS159</t>
  </si>
  <si>
    <t>SPARSH JAIN</t>
  </si>
  <si>
    <t>PIET23CS160</t>
  </si>
  <si>
    <t>SUDHANSHU SHARMA</t>
  </si>
  <si>
    <t>PIET23CS161</t>
  </si>
  <si>
    <t>SUNDRAM</t>
  </si>
  <si>
    <t>PIET23CS162</t>
  </si>
  <si>
    <t>SWASTI JAIN</t>
  </si>
  <si>
    <t>PIET23CS163</t>
  </si>
  <si>
    <t>SWATI SHUKLA</t>
  </si>
  <si>
    <t>PIET23CS164</t>
  </si>
  <si>
    <t>TANISH AGARWAL</t>
  </si>
  <si>
    <t>PIET23CS165</t>
  </si>
  <si>
    <t>TANISH GAUTAM</t>
  </si>
  <si>
    <t>PIET23CS166</t>
  </si>
  <si>
    <t>TANMAY MAYANK</t>
  </si>
  <si>
    <t>PIET23CS168</t>
  </si>
  <si>
    <t>TARUN SAINI</t>
  </si>
  <si>
    <t>PIET23CS169</t>
  </si>
  <si>
    <t>TRIBHUWAN SINGH</t>
  </si>
  <si>
    <t>PIET23CS170</t>
  </si>
  <si>
    <t>UTKARSH RAJ</t>
  </si>
  <si>
    <t>PIET23CS171</t>
  </si>
  <si>
    <t>VAISHNAVI JANGID</t>
  </si>
  <si>
    <t>PIET23CS172</t>
  </si>
  <si>
    <t>VANSH JAIN</t>
  </si>
  <si>
    <t>PIET23CS173</t>
  </si>
  <si>
    <t>VASUDEV SHARMA</t>
  </si>
  <si>
    <t>PIET23CS174</t>
  </si>
  <si>
    <t>VIBHA BARI</t>
  </si>
  <si>
    <t>PIET23CS175</t>
  </si>
  <si>
    <t>VIDHI DUBEY</t>
  </si>
  <si>
    <t>PIET23CS176</t>
  </si>
  <si>
    <t>VIKAS SHARMA</t>
  </si>
  <si>
    <t>PIET23CS177</t>
  </si>
  <si>
    <t>VIKASH KUMAR</t>
  </si>
  <si>
    <t>PIET23CS178</t>
  </si>
  <si>
    <t>VIKKI KUMAR</t>
  </si>
  <si>
    <t>PIET23CS179</t>
  </si>
  <si>
    <t>VINIT GAUTAM</t>
  </si>
  <si>
    <t>PIET23CS180</t>
  </si>
  <si>
    <t>VISHAL GUPTA</t>
  </si>
  <si>
    <t>PIET23CS181</t>
  </si>
  <si>
    <t>VISHAL JANGID</t>
  </si>
  <si>
    <t>PIET23CS182</t>
  </si>
  <si>
    <t>VISHESH SINGH</t>
  </si>
  <si>
    <t>PIET23CS183</t>
  </si>
  <si>
    <t>YASH JAIMAN</t>
  </si>
  <si>
    <t>PIET23CS184</t>
  </si>
  <si>
    <t>YASH KHADAGTA</t>
  </si>
  <si>
    <t>PIET23CS185</t>
  </si>
  <si>
    <t>YASH MEHRA</t>
  </si>
  <si>
    <t>PIET23CS186</t>
  </si>
  <si>
    <t>YASH SHARMA</t>
  </si>
  <si>
    <t>PIET23CS187</t>
  </si>
  <si>
    <t>YASHASVI AGRAWAL</t>
  </si>
  <si>
    <t>PIET23CS188</t>
  </si>
  <si>
    <t>YUVRAJ SINGH RATHORE</t>
  </si>
  <si>
    <t>PIET23CS189</t>
  </si>
  <si>
    <t>ZUBIA KHANAM</t>
  </si>
  <si>
    <t>PIET23CR060</t>
  </si>
  <si>
    <t>SUHANI BANSAL</t>
  </si>
  <si>
    <t>PIET23CR001</t>
  </si>
  <si>
    <t>ABHAY SINGH</t>
  </si>
  <si>
    <t>PIET23CR002</t>
  </si>
  <si>
    <t>ABHISHEK SUTHAR</t>
  </si>
  <si>
    <t>PIET23CR003</t>
  </si>
  <si>
    <t>ADITYA CHOUDHARY</t>
  </si>
  <si>
    <t>PIET23CR004</t>
  </si>
  <si>
    <t>AKSHAY TIWARY</t>
  </si>
  <si>
    <t>PIET23CR005</t>
  </si>
  <si>
    <t>ARISH QADRI</t>
  </si>
  <si>
    <t>PIET23CR006</t>
  </si>
  <si>
    <t>ARNAV SHARMA</t>
  </si>
  <si>
    <t>PIET23CR007</t>
  </si>
  <si>
    <t>ARYAN DADHICH</t>
  </si>
  <si>
    <t>PIET23CR008</t>
  </si>
  <si>
    <t>BHAVISHYA SINGH</t>
  </si>
  <si>
    <t>PIET23CR009</t>
  </si>
  <si>
    <t>BHAVY SONI</t>
  </si>
  <si>
    <t>PIET23CR010</t>
  </si>
  <si>
    <t>PIET23CR011</t>
  </si>
  <si>
    <t>PIET23CR012</t>
  </si>
  <si>
    <t>DEEPANSHU SHARMA</t>
  </si>
  <si>
    <t>PIET23CR013</t>
  </si>
  <si>
    <t>DHEERAJ MAKAR</t>
  </si>
  <si>
    <t>PIET23CR014</t>
  </si>
  <si>
    <t>PIET23CR015</t>
  </si>
  <si>
    <t>DIVYANSHU GUPTA</t>
  </si>
  <si>
    <t>PIET23CR016</t>
  </si>
  <si>
    <t>GAGAN MITTAL</t>
  </si>
  <si>
    <t>PIET23CR017</t>
  </si>
  <si>
    <t>GANGESH NATH</t>
  </si>
  <si>
    <t>PIET23CR018</t>
  </si>
  <si>
    <t>GARV JAIN</t>
  </si>
  <si>
    <t>PIET23CR019</t>
  </si>
  <si>
    <t>GAURAV MITTAL</t>
  </si>
  <si>
    <t>PIET23CR020</t>
  </si>
  <si>
    <t>GAURI SHARMA</t>
  </si>
  <si>
    <t>PIET23CR021</t>
  </si>
  <si>
    <t>GIRIRAJ SINGH CHOUHAN</t>
  </si>
  <si>
    <t>PIET23CR022</t>
  </si>
  <si>
    <t>GULSHAN RAJ</t>
  </si>
  <si>
    <t>PIET23CR023</t>
  </si>
  <si>
    <t>PIET23CR024</t>
  </si>
  <si>
    <t>HARDIK SAXENA</t>
  </si>
  <si>
    <t>PIET23CR025</t>
  </si>
  <si>
    <t>HEMANT JANGID</t>
  </si>
  <si>
    <t>PIET23CR026</t>
  </si>
  <si>
    <t>HEMANT SHARMA</t>
  </si>
  <si>
    <t>PIET23CR027</t>
  </si>
  <si>
    <t>HIMANSHU SHARMA</t>
  </si>
  <si>
    <t>PIET23CR028</t>
  </si>
  <si>
    <t>KAMLESH SHARMA</t>
  </si>
  <si>
    <t>PIET23CR029</t>
  </si>
  <si>
    <t>PIET23CR030</t>
  </si>
  <si>
    <t>PIET23CR031</t>
  </si>
  <si>
    <t>KINSHUK GOYAL</t>
  </si>
  <si>
    <t>PIET23CR032</t>
  </si>
  <si>
    <t>KIRTI KUMAR</t>
  </si>
  <si>
    <t>PIET23CR033</t>
  </si>
  <si>
    <t>KSHITIJ SINGH BHATI</t>
  </si>
  <si>
    <t>PIET23CR034</t>
  </si>
  <si>
    <t>KULDEEP SAINI</t>
  </si>
  <si>
    <t>PIET23CR035</t>
  </si>
  <si>
    <t>KULDEEP SONI</t>
  </si>
  <si>
    <t>PIET23CR036</t>
  </si>
  <si>
    <t>KUNAL GUPTA</t>
  </si>
  <si>
    <t>PIET23CR037</t>
  </si>
  <si>
    <t>KUSHAGRA GUPTA</t>
  </si>
  <si>
    <t>PIET23CR038</t>
  </si>
  <si>
    <t>LAKSHITA PRAJAPATI</t>
  </si>
  <si>
    <t>PIET23CR039</t>
  </si>
  <si>
    <t>LOVNEET KAUR</t>
  </si>
  <si>
    <t>PIET23CR040</t>
  </si>
  <si>
    <t>MANAS KUMAR</t>
  </si>
  <si>
    <t>PIET23CR041</t>
  </si>
  <si>
    <t>MOHD RAHISH</t>
  </si>
  <si>
    <t>PIET23CR042</t>
  </si>
  <si>
    <t>MOHIT SINGH VISHT</t>
  </si>
  <si>
    <t>PIET23CR043</t>
  </si>
  <si>
    <t>NAITIK GOYAL</t>
  </si>
  <si>
    <t>PIET23CR044</t>
  </si>
  <si>
    <t>NIKHIL KUMAR SHARMA</t>
  </si>
  <si>
    <t>PIET23CR045</t>
  </si>
  <si>
    <t>OM MUDGAL</t>
  </si>
  <si>
    <t>PIET23CR046</t>
  </si>
  <si>
    <t>PREET GURJAR</t>
  </si>
  <si>
    <t>PIET23CR048</t>
  </si>
  <si>
    <t>RAHUL SAINI</t>
  </si>
  <si>
    <t>PIET23CR049</t>
  </si>
  <si>
    <t>RISHABH JOSHI</t>
  </si>
  <si>
    <t>PIET23CR050</t>
  </si>
  <si>
    <t>SAIF CHOPDAR</t>
  </si>
  <si>
    <t>PIET23CR051</t>
  </si>
  <si>
    <t>SAKSHI KUMARI</t>
  </si>
  <si>
    <t>PIET23CR052</t>
  </si>
  <si>
    <t>SAKSHI PANJWANI</t>
  </si>
  <si>
    <t>PIET23CR053</t>
  </si>
  <si>
    <t>SARVESH PAREEK</t>
  </si>
  <si>
    <t>PIET23CR054</t>
  </si>
  <si>
    <t>SAUMYA CHAMOLI</t>
  </si>
  <si>
    <t>PIET23CR055</t>
  </si>
  <si>
    <t>SHADAB RATHORE</t>
  </si>
  <si>
    <t>PIET23CR056</t>
  </si>
  <si>
    <t>SHAILENDRA KUMAR</t>
  </si>
  <si>
    <t>PIET23CR057</t>
  </si>
  <si>
    <t>SHIVRAJ SINGH SHEKHAWAT</t>
  </si>
  <si>
    <t>PIET23CR058</t>
  </si>
  <si>
    <t>PIET23CR059</t>
  </si>
  <si>
    <t>PIET23CR061</t>
  </si>
  <si>
    <t>TAMAS SAINI</t>
  </si>
  <si>
    <t>PIET23CR062</t>
  </si>
  <si>
    <t>UJJWAL KUMAR</t>
  </si>
  <si>
    <t>PIET23CR063</t>
  </si>
  <si>
    <t>VARUN KUMAR</t>
  </si>
  <si>
    <t>PIET23CR064</t>
  </si>
  <si>
    <t>MANOJ KUMAWAT</t>
  </si>
  <si>
    <t>PIET23AD001</t>
  </si>
  <si>
    <t>ABHIJEET DWIWEDI</t>
  </si>
  <si>
    <t>PIET23AD002</t>
  </si>
  <si>
    <t>ABHISHEK KUMAR YADAV</t>
  </si>
  <si>
    <t>PIET23AD003</t>
  </si>
  <si>
    <t>ABHISHEK VASHISHTHA</t>
  </si>
  <si>
    <t>PIET23AD004</t>
  </si>
  <si>
    <t>PIET23AD005</t>
  </si>
  <si>
    <t>ADITYA YADAV</t>
  </si>
  <si>
    <t>PIET23AD006</t>
  </si>
  <si>
    <t>AJAY SINGH SHEKHAWAT</t>
  </si>
  <si>
    <t>PIET23AD007</t>
  </si>
  <si>
    <t>AKSHYA VYAS</t>
  </si>
  <si>
    <t>PIET23AD008</t>
  </si>
  <si>
    <t>ANIKET SINGH</t>
  </si>
  <si>
    <t>PIET23AD009</t>
  </si>
  <si>
    <t>ANIL JANGID</t>
  </si>
  <si>
    <t>PIET23AD010</t>
  </si>
  <si>
    <t>ARSHIT KUMAR MITTAL</t>
  </si>
  <si>
    <t>PIET23AD011</t>
  </si>
  <si>
    <t>ARYAN NAMA</t>
  </si>
  <si>
    <t>PIET23AD012</t>
  </si>
  <si>
    <t>ASHLEY KUMAWAT</t>
  </si>
  <si>
    <t>PIET23AD013</t>
  </si>
  <si>
    <t>BHOOMI AGRAWAL</t>
  </si>
  <si>
    <t>PIET23AD014</t>
  </si>
  <si>
    <t>CHETAN SINGH DHAKED</t>
  </si>
  <si>
    <t>PIET23AD015</t>
  </si>
  <si>
    <t>CHITRAKSHI MAHAJAN</t>
  </si>
  <si>
    <t>PIET23AD016</t>
  </si>
  <si>
    <t>DAKSH JAIN</t>
  </si>
  <si>
    <t>PIET23AD018</t>
  </si>
  <si>
    <t>DEVANSH GUPTA</t>
  </si>
  <si>
    <t>PIET23AD019</t>
  </si>
  <si>
    <t>DEVRAJ KUMAWAT</t>
  </si>
  <si>
    <t>PIET23AD020</t>
  </si>
  <si>
    <t>PIET23AD021</t>
  </si>
  <si>
    <t>GAURI DADHICH</t>
  </si>
  <si>
    <t>PIET23AD022</t>
  </si>
  <si>
    <t>HASSAN HAMEED</t>
  </si>
  <si>
    <t>PIET23AD023</t>
  </si>
  <si>
    <t>HIMANSHU</t>
  </si>
  <si>
    <t>PIET23AD024</t>
  </si>
  <si>
    <t>HIMANSHU SINGH</t>
  </si>
  <si>
    <t>PIET23AD025</t>
  </si>
  <si>
    <t>HITESH SHARMA</t>
  </si>
  <si>
    <t>PIET23AD026</t>
  </si>
  <si>
    <t>INDRESH SHARMA</t>
  </si>
  <si>
    <t>PIET23AD027</t>
  </si>
  <si>
    <t>JATIN KINRA</t>
  </si>
  <si>
    <t>PIET23AD028</t>
  </si>
  <si>
    <t>KARTIK GARG</t>
  </si>
  <si>
    <t>PIET23AD029</t>
  </si>
  <si>
    <t>KARTIK SINGH JADON</t>
  </si>
  <si>
    <t>PIET23AD030</t>
  </si>
  <si>
    <t>KHWAISH SAINI</t>
  </si>
  <si>
    <t>PIET23AD031</t>
  </si>
  <si>
    <t>KUMARI SALONI</t>
  </si>
  <si>
    <t>PIET23AD032</t>
  </si>
  <si>
    <t>KUNAL KUMAR</t>
  </si>
  <si>
    <t>PIET23AD033</t>
  </si>
  <si>
    <t>LAKSH VYAS</t>
  </si>
  <si>
    <t>PIET23AD034</t>
  </si>
  <si>
    <t>LAKSHYA SINGH BHATI</t>
  </si>
  <si>
    <t>PIET23AD035</t>
  </si>
  <si>
    <t>LALCHAND SIDDH</t>
  </si>
  <si>
    <t>PIET23AD036</t>
  </si>
  <si>
    <t>MANAS JAIN</t>
  </si>
  <si>
    <t>PIET23AD037</t>
  </si>
  <si>
    <t>MAYANK SHARMA</t>
  </si>
  <si>
    <t>PIET23AD038</t>
  </si>
  <si>
    <t>MOHIT KUMAR JAIN</t>
  </si>
  <si>
    <t>PIET23AD039</t>
  </si>
  <si>
    <t>NAITIK SHARMA</t>
  </si>
  <si>
    <t>PIET23AD040</t>
  </si>
  <si>
    <t>NAMAN VERMA</t>
  </si>
  <si>
    <t>PIET23AD041</t>
  </si>
  <si>
    <t>PIYUSH SHARMA</t>
  </si>
  <si>
    <t>PIET23AD042</t>
  </si>
  <si>
    <t>PRADEEP SHARMA</t>
  </si>
  <si>
    <t>PIET23AD043</t>
  </si>
  <si>
    <t>PRANJAL JHA</t>
  </si>
  <si>
    <t>PIET23AD044</t>
  </si>
  <si>
    <t>PRASHANT JALTHER</t>
  </si>
  <si>
    <t>PIET23AD045</t>
  </si>
  <si>
    <t>PIET23AD046</t>
  </si>
  <si>
    <t>PIET23AD047</t>
  </si>
  <si>
    <t>RAHUL SAHU</t>
  </si>
  <si>
    <t>PIET23AD048</t>
  </si>
  <si>
    <t>RAJAT GEPALA</t>
  </si>
  <si>
    <t>PIET23AD049</t>
  </si>
  <si>
    <t>RAMRATAN SIDDH</t>
  </si>
  <si>
    <t>PIET23AD050</t>
  </si>
  <si>
    <t>RUDRAKSH GARG</t>
  </si>
  <si>
    <t>PIET23AD051</t>
  </si>
  <si>
    <t>SACHIN SHUKLA</t>
  </si>
  <si>
    <t>PIET23AD052</t>
  </si>
  <si>
    <t>SHASHANK RAMAN</t>
  </si>
  <si>
    <t>PIET23AD053</t>
  </si>
  <si>
    <t>SHIVENDRA SINGH GOUR</t>
  </si>
  <si>
    <t>PIET23AD054</t>
  </si>
  <si>
    <t>SIDDHANT SINGH</t>
  </si>
  <si>
    <t>PIET23AD055</t>
  </si>
  <si>
    <t>TANISHKA JAIN</t>
  </si>
  <si>
    <t>PIET23AD056</t>
  </si>
  <si>
    <t>TANISHKA RAWAT</t>
  </si>
  <si>
    <t>PIET23AD057</t>
  </si>
  <si>
    <t>VANSH PARNAMI</t>
  </si>
  <si>
    <t>PIET23AD058</t>
  </si>
  <si>
    <t>PIET23AD059</t>
  </si>
  <si>
    <t>VINAY KUMAR GOSWAMI</t>
  </si>
  <si>
    <t>PIET23AD060</t>
  </si>
  <si>
    <t>VIRENDER</t>
  </si>
  <si>
    <t>PIET23AD061</t>
  </si>
  <si>
    <t>VISHAL SAINI</t>
  </si>
  <si>
    <t>PIET23AD062</t>
  </si>
  <si>
    <t>VIVEK RAJORA</t>
  </si>
  <si>
    <t>PIET23AD063</t>
  </si>
  <si>
    <t>YATIN SHARMA</t>
  </si>
  <si>
    <t>PIET23CI032</t>
  </si>
  <si>
    <t>KINSHU SACHDEVA</t>
  </si>
  <si>
    <t>PIET23CA001</t>
  </si>
  <si>
    <t>AAYUSH JAIN</t>
  </si>
  <si>
    <t>PIET23CA002</t>
  </si>
  <si>
    <t>ABHIKRITI SAXENA</t>
  </si>
  <si>
    <t>PIET23CA003</t>
  </si>
  <si>
    <t>ABHIUDAY SURYA</t>
  </si>
  <si>
    <t>PIET23CA004</t>
  </si>
  <si>
    <t>AKSHAT MEHTA</t>
  </si>
  <si>
    <t>PIET23CA006</t>
  </si>
  <si>
    <t>ARYAN KUMAR SHASANA</t>
  </si>
  <si>
    <t>PIET23CA007</t>
  </si>
  <si>
    <t>ARYAN PORWAL</t>
  </si>
  <si>
    <t>PIET23CA008</t>
  </si>
  <si>
    <t>ARYAN YADAV</t>
  </si>
  <si>
    <t>PIET23CA009</t>
  </si>
  <si>
    <t>AVI MATHUR</t>
  </si>
  <si>
    <t>PIET23CA010</t>
  </si>
  <si>
    <t>CHANDRA SHEKHAR</t>
  </si>
  <si>
    <t>PIET23CA011</t>
  </si>
  <si>
    <t>DEEPANSHU KHANDELWAL</t>
  </si>
  <si>
    <t>PIET23CA012</t>
  </si>
  <si>
    <t>DEV SHARMA</t>
  </si>
  <si>
    <t>PIET23CA013</t>
  </si>
  <si>
    <t>DEVANG SHARMA</t>
  </si>
  <si>
    <t>PIET23CA014</t>
  </si>
  <si>
    <t>DHANANJAY SINGH</t>
  </si>
  <si>
    <t>PIET23CA015</t>
  </si>
  <si>
    <t>DHARM VEER SONI</t>
  </si>
  <si>
    <t>PIET23CA016</t>
  </si>
  <si>
    <t>DIVANG GOYAL</t>
  </si>
  <si>
    <t>PIET23CA017</t>
  </si>
  <si>
    <t>DIVYANSHU BISHT</t>
  </si>
  <si>
    <t>PIET23CA018</t>
  </si>
  <si>
    <t>DIVYANSHU GARG</t>
  </si>
  <si>
    <t>PIET23CA019</t>
  </si>
  <si>
    <t>DIYA BENIWAL</t>
  </si>
  <si>
    <t>PIET23CA020</t>
  </si>
  <si>
    <t>GAURAV YADAV</t>
  </si>
  <si>
    <t>PIET23CA021</t>
  </si>
  <si>
    <t>GOURESH VAISHNAV</t>
  </si>
  <si>
    <t>PIET23CA022</t>
  </si>
  <si>
    <t>HARSHIT GEHLOT</t>
  </si>
  <si>
    <t>PIET23CA023</t>
  </si>
  <si>
    <t>HARSHIT KUMAR</t>
  </si>
  <si>
    <t>PIET23CA024</t>
  </si>
  <si>
    <t>HARSHUL DADHICH</t>
  </si>
  <si>
    <t>PIET23CA025</t>
  </si>
  <si>
    <t>HIMANI AGRAWAL</t>
  </si>
  <si>
    <t>PIET23CA026</t>
  </si>
  <si>
    <t>KANCHAN</t>
  </si>
  <si>
    <t>PIET23CA027</t>
  </si>
  <si>
    <t>KAPIL JANGIR</t>
  </si>
  <si>
    <t>PIET23CA028</t>
  </si>
  <si>
    <t>KARTIK DUSEJA</t>
  </si>
  <si>
    <t>PIET23CA029</t>
  </si>
  <si>
    <t>KARTIK KUMAR</t>
  </si>
  <si>
    <t>PIET23CA030</t>
  </si>
  <si>
    <t>KARTIKEY MATHUR</t>
  </si>
  <si>
    <t>PIET23CA031</t>
  </si>
  <si>
    <t>KAUSHAL DAGUR</t>
  </si>
  <si>
    <t>PIET23CA032</t>
  </si>
  <si>
    <t>KRISH AGARWAL</t>
  </si>
  <si>
    <t>PIET23CA033</t>
  </si>
  <si>
    <t>KRISH KHANDELWAL</t>
  </si>
  <si>
    <t>PIET23CA034</t>
  </si>
  <si>
    <t>KRISH SHARMA</t>
  </si>
  <si>
    <t>PIET23CA035</t>
  </si>
  <si>
    <t>KRISHAN PAL SINGH</t>
  </si>
  <si>
    <t>PIET23CA036</t>
  </si>
  <si>
    <t>LAV GURJAR</t>
  </si>
  <si>
    <t>PIET23CA037</t>
  </si>
  <si>
    <t>MADHAV KHANDELWAL</t>
  </si>
  <si>
    <t>PIET23CA038</t>
  </si>
  <si>
    <t>MANVADITYA SINGH</t>
  </si>
  <si>
    <t>PIET23CA039</t>
  </si>
  <si>
    <t>MANVEER SINGH SHEKHAWAT</t>
  </si>
  <si>
    <t>PIET23CA040</t>
  </si>
  <si>
    <t>MOLIKA SINGH RATHORE</t>
  </si>
  <si>
    <t>PIET23CA041</t>
  </si>
  <si>
    <t>MUDIT PANCHOLI</t>
  </si>
  <si>
    <t>PIET23CA042</t>
  </si>
  <si>
    <t>NIKHIL KHANDELWAL</t>
  </si>
  <si>
    <t>PIET23CA043</t>
  </si>
  <si>
    <t>PALAK MODI</t>
  </si>
  <si>
    <t>PIET23CA044</t>
  </si>
  <si>
    <t>PIET23CA045</t>
  </si>
  <si>
    <t>PRANAV KHANDELWAL</t>
  </si>
  <si>
    <t>PIET23CA046</t>
  </si>
  <si>
    <t>PRIYA SONI</t>
  </si>
  <si>
    <t>PIET23CA047</t>
  </si>
  <si>
    <t>RAGHAV SHARMA</t>
  </si>
  <si>
    <t>PIET23CA048</t>
  </si>
  <si>
    <t>RAHUL KUMAR</t>
  </si>
  <si>
    <t>PIET23CA049</t>
  </si>
  <si>
    <t>RAJAT YADAV</t>
  </si>
  <si>
    <t>PIET23CA050</t>
  </si>
  <si>
    <t>RAVI KUMAR</t>
  </si>
  <si>
    <t>PIET23CA051</t>
  </si>
  <si>
    <t>RHISHIKESH PORWAL</t>
  </si>
  <si>
    <t>PIET23CA052</t>
  </si>
  <si>
    <t>ROHIT BHATIA</t>
  </si>
  <si>
    <t>PIET23CA053</t>
  </si>
  <si>
    <t>SAMEER SHARMA</t>
  </si>
  <si>
    <t>PIET23CA054</t>
  </si>
  <si>
    <t>SAURAV KUMAR</t>
  </si>
  <si>
    <t>PIET23CA056</t>
  </si>
  <si>
    <t>SHREYA SINGH</t>
  </si>
  <si>
    <t>PIET23CA057</t>
  </si>
  <si>
    <t>SHUBHAM SHARMA</t>
  </si>
  <si>
    <t>PIET23CA058</t>
  </si>
  <si>
    <t>SUNIDHI</t>
  </si>
  <si>
    <t>PIET23CA059</t>
  </si>
  <si>
    <t>TANISHQ KUMAWAT</t>
  </si>
  <si>
    <t>PIET23CA060</t>
  </si>
  <si>
    <t>YASHASVI SHARMA</t>
  </si>
  <si>
    <t>PIET23CA061</t>
  </si>
  <si>
    <t>YOGESH GUDIYA</t>
  </si>
  <si>
    <t>PIET23CA062</t>
  </si>
  <si>
    <t>YOGESH KUMAR</t>
  </si>
  <si>
    <t>PIET23CA063</t>
  </si>
  <si>
    <t>YOGESH KUMAWAT</t>
  </si>
  <si>
    <t>PIET23CA064</t>
  </si>
  <si>
    <t>SHREYA PAREEK</t>
  </si>
  <si>
    <t>PIET23CD001</t>
  </si>
  <si>
    <t>ADITI SINGH RATHORE</t>
  </si>
  <si>
    <t>PIET23CD002</t>
  </si>
  <si>
    <t>AKSHAJ VASHISTH</t>
  </si>
  <si>
    <t>PIET23CD003</t>
  </si>
  <si>
    <t>AMAN SHARMA</t>
  </si>
  <si>
    <t>PIET23CD004</t>
  </si>
  <si>
    <t>AMIT KUMAR YADAV</t>
  </si>
  <si>
    <t>PIET23CD005</t>
  </si>
  <si>
    <t>ANUPAM LOHAR</t>
  </si>
  <si>
    <t>PIET23CD006</t>
  </si>
  <si>
    <t>ASHISH KUMAR</t>
  </si>
  <si>
    <t>PIET23CD007</t>
  </si>
  <si>
    <t>AVANTIKA CHOUHAN</t>
  </si>
  <si>
    <t>PIET23CD008</t>
  </si>
  <si>
    <t>BAKSHI JAYANT VAID</t>
  </si>
  <si>
    <t>PIET23CD009</t>
  </si>
  <si>
    <t>BHUMIKA MAHESHWARI</t>
  </si>
  <si>
    <t>PIET23CD010</t>
  </si>
  <si>
    <t>CHARCHIT SHARMA</t>
  </si>
  <si>
    <t>PIET23CD011</t>
  </si>
  <si>
    <t>DHWANI JAIN</t>
  </si>
  <si>
    <t>PIET23CD012</t>
  </si>
  <si>
    <t>DIVYANSH SWARNKAR</t>
  </si>
  <si>
    <t>PIET23CD013</t>
  </si>
  <si>
    <t>DIVYANSHI SHARMA</t>
  </si>
  <si>
    <t>PIET23CD014</t>
  </si>
  <si>
    <t>DIVYANSHU GOYAL</t>
  </si>
  <si>
    <t>PIET23CD015</t>
  </si>
  <si>
    <t>DRASHYA MALOT</t>
  </si>
  <si>
    <t>PIET23CD016</t>
  </si>
  <si>
    <t>GAURAV JAIN</t>
  </si>
  <si>
    <t>PIET23CD017</t>
  </si>
  <si>
    <t>GYANDEEP</t>
  </si>
  <si>
    <t>PIET23CD018</t>
  </si>
  <si>
    <t>HARSH BHAGTANI</t>
  </si>
  <si>
    <t>PIET23CD019</t>
  </si>
  <si>
    <t>HARSHITA JANGID</t>
  </si>
  <si>
    <t>PIET23CD020</t>
  </si>
  <si>
    <t>PIET23CD021</t>
  </si>
  <si>
    <t>HITESH KUMAR</t>
  </si>
  <si>
    <t>PIET23CD022</t>
  </si>
  <si>
    <t>JHALAK AGRAWAL</t>
  </si>
  <si>
    <t>PIET23CD023</t>
  </si>
  <si>
    <t>PIET23CD024</t>
  </si>
  <si>
    <t>PIET23CD025</t>
  </si>
  <si>
    <t>KASHISH LAKHUJA</t>
  </si>
  <si>
    <t>PIET23CD026</t>
  </si>
  <si>
    <t>KHAGENDRA SINGH</t>
  </si>
  <si>
    <t>PIET23CD027</t>
  </si>
  <si>
    <t>KULDEEP SUTHAR</t>
  </si>
  <si>
    <t>PIET23CD028</t>
  </si>
  <si>
    <t>KUNAL SHARMA</t>
  </si>
  <si>
    <t>PIET23CD029</t>
  </si>
  <si>
    <t>PIET23CD030</t>
  </si>
  <si>
    <t>MANAH YADAV</t>
  </si>
  <si>
    <t>PIET23CD031</t>
  </si>
  <si>
    <t>MANSI KHANDELWAL</t>
  </si>
  <si>
    <t>PIET23CD032</t>
  </si>
  <si>
    <t>PIET23CD033</t>
  </si>
  <si>
    <t>MITESH MANDAWARA</t>
  </si>
  <si>
    <t>PIET23CD034</t>
  </si>
  <si>
    <t>PIET23CD035</t>
  </si>
  <si>
    <t>MONU YADAV</t>
  </si>
  <si>
    <t>PIET23CD036</t>
  </si>
  <si>
    <t>MRIDUL GUPTA</t>
  </si>
  <si>
    <t>PIET23CD037</t>
  </si>
  <si>
    <t>MUMUKSHA SHARMA</t>
  </si>
  <si>
    <t>PIET23CD038</t>
  </si>
  <si>
    <t>NAKUL SARAF</t>
  </si>
  <si>
    <t>PIET23CD039</t>
  </si>
  <si>
    <t>NARESH SUTHAR</t>
  </si>
  <si>
    <t>PIET23CD040</t>
  </si>
  <si>
    <t>NIHAL SHARMA</t>
  </si>
  <si>
    <t>PIET23CD041</t>
  </si>
  <si>
    <t>NILESH KUMAR</t>
  </si>
  <si>
    <t>PIET23CD042</t>
  </si>
  <si>
    <t>PRATYUSHA MISHRA</t>
  </si>
  <si>
    <t>PIET23CD043</t>
  </si>
  <si>
    <t>PREETI SHEKHAWAT</t>
  </si>
  <si>
    <t>PIET23CD044</t>
  </si>
  <si>
    <t>PURUSHOTTAM KUMAR</t>
  </si>
  <si>
    <t>PIET23CD045</t>
  </si>
  <si>
    <t>RAHUL BIJARNIYA</t>
  </si>
  <si>
    <t>PIET23CD046</t>
  </si>
  <si>
    <t>RAHUL VARYANI</t>
  </si>
  <si>
    <t>PIET23CD047</t>
  </si>
  <si>
    <t>RAJPUT SHIVANI VIKRAM</t>
  </si>
  <si>
    <t>PIET23CD048</t>
  </si>
  <si>
    <t>RAKSHIT SHARMA</t>
  </si>
  <si>
    <t>PIET23CD049</t>
  </si>
  <si>
    <t>RAKSHITA AGRAWAL</t>
  </si>
  <si>
    <t>PIET23CD050</t>
  </si>
  <si>
    <t>RASHI SHARMA</t>
  </si>
  <si>
    <t>PIET23CD051</t>
  </si>
  <si>
    <t>RISHI SHARMA</t>
  </si>
  <si>
    <t>PIET23CD052</t>
  </si>
  <si>
    <t>RISHIKA BISHNOI</t>
  </si>
  <si>
    <t>PIET23CD053</t>
  </si>
  <si>
    <t>SAKSHAM YADAV</t>
  </si>
  <si>
    <t>PIET23CD054</t>
  </si>
  <si>
    <t>SAMEER JAKHAR</t>
  </si>
  <si>
    <t>PIET23CD055</t>
  </si>
  <si>
    <t>SHRIDHAR SHARMA</t>
  </si>
  <si>
    <t>PIET23CD056</t>
  </si>
  <si>
    <t>TARUN KANDPAL</t>
  </si>
  <si>
    <t>PIET23CD057</t>
  </si>
  <si>
    <t>VAIBHAV SAIN</t>
  </si>
  <si>
    <t>PIET23CD058</t>
  </si>
  <si>
    <t>VAIBHAV SHARMA</t>
  </si>
  <si>
    <t>PIET23CD059</t>
  </si>
  <si>
    <t>VARUN CHAHAR</t>
  </si>
  <si>
    <t>PIET23CD060</t>
  </si>
  <si>
    <t>VEER JAIN</t>
  </si>
  <si>
    <t>PIET23CD061</t>
  </si>
  <si>
    <t>VIDHAN JAIN</t>
  </si>
  <si>
    <t>PIET23CD062</t>
  </si>
  <si>
    <t>YASH SWAMI</t>
  </si>
  <si>
    <t>PIET23CD063</t>
  </si>
  <si>
    <t>YUVRAJ</t>
  </si>
  <si>
    <t>PIET23CI001</t>
  </si>
  <si>
    <t>PIET23CI002</t>
  </si>
  <si>
    <t>AKSHAT AGRAWAL</t>
  </si>
  <si>
    <t>PIET23CI003</t>
  </si>
  <si>
    <t>AKSHAT SINGH SOLANKI</t>
  </si>
  <si>
    <t>PIET23CI004</t>
  </si>
  <si>
    <t>AMIT CHOUDHARY</t>
  </si>
  <si>
    <t>PIET23CI005</t>
  </si>
  <si>
    <t>ANKIT KUMAR KUSHWAHA</t>
  </si>
  <si>
    <t>PIET23CI006</t>
  </si>
  <si>
    <t>PIET23CI007</t>
  </si>
  <si>
    <t>PIET23CI008</t>
  </si>
  <si>
    <t>ANURAG SHUKLA</t>
  </si>
  <si>
    <t>PIET23CI009</t>
  </si>
  <si>
    <t>AYUSH SINGHAL</t>
  </si>
  <si>
    <t>PIET23CI010</t>
  </si>
  <si>
    <t>BHANU PRAKASH SWAMI</t>
  </si>
  <si>
    <t>PIET23CI011</t>
  </si>
  <si>
    <t>BHOOMI SINGHAL</t>
  </si>
  <si>
    <t>PIET23CI012</t>
  </si>
  <si>
    <t>BHUMI VIJAYVERGIYA</t>
  </si>
  <si>
    <t>PIET23CI013</t>
  </si>
  <si>
    <t>BULIYA RATHORE</t>
  </si>
  <si>
    <t>PIET23CI014</t>
  </si>
  <si>
    <t>DEV BOHARA</t>
  </si>
  <si>
    <t>PIET23CI015</t>
  </si>
  <si>
    <t>DIKSHA VIJAY</t>
  </si>
  <si>
    <t>PIET23CI016</t>
  </si>
  <si>
    <t>PIET23CI017</t>
  </si>
  <si>
    <t>PIET23CI018</t>
  </si>
  <si>
    <t>PIET23CI019</t>
  </si>
  <si>
    <t>DIVYANSHU PRAJAPATI</t>
  </si>
  <si>
    <t>PIET23CI020</t>
  </si>
  <si>
    <t>FARDEEN KHAN</t>
  </si>
  <si>
    <t>PIET23CI021</t>
  </si>
  <si>
    <t>GAGAN SINGH</t>
  </si>
  <si>
    <t>PIET23CI022</t>
  </si>
  <si>
    <t>HANISH SAINI</t>
  </si>
  <si>
    <t>PIET23CI024</t>
  </si>
  <si>
    <t>HARSHIT AGARWAL</t>
  </si>
  <si>
    <t>PIET23CI025</t>
  </si>
  <si>
    <t>HIMANSHU KUMAR</t>
  </si>
  <si>
    <t>PIET23CI026</t>
  </si>
  <si>
    <t>JATIN SAXENA</t>
  </si>
  <si>
    <t>PIET23CI027</t>
  </si>
  <si>
    <t>JATIN YADAV</t>
  </si>
  <si>
    <t>PIET23CI028</t>
  </si>
  <si>
    <t>JAYANT ROOP RAI</t>
  </si>
  <si>
    <t>PIET23CI029</t>
  </si>
  <si>
    <t>KARAN AVASTHI</t>
  </si>
  <si>
    <t>PIET23CI030</t>
  </si>
  <si>
    <t>KARTIKEY SHARMA</t>
  </si>
  <si>
    <t>PIET23CI033</t>
  </si>
  <si>
    <t>KUMAR SAMBHAV</t>
  </si>
  <si>
    <t>PIET23CI034</t>
  </si>
  <si>
    <t>KUSHAGRA MODI</t>
  </si>
  <si>
    <t>PIET23CI035</t>
  </si>
  <si>
    <t>LAKSHYA GUPTA</t>
  </si>
  <si>
    <t>PIET23CI036</t>
  </si>
  <si>
    <t>MAHAVEER SINGH</t>
  </si>
  <si>
    <t>PIET23CI037</t>
  </si>
  <si>
    <t>MANAN JAIN</t>
  </si>
  <si>
    <t>PIET23CI038</t>
  </si>
  <si>
    <t>MAYANK BHAMA</t>
  </si>
  <si>
    <t>PIET23CI039</t>
  </si>
  <si>
    <t>MAYANK PRAJAPAT</t>
  </si>
  <si>
    <t>PIET23CI040</t>
  </si>
  <si>
    <t>PIET23CI041</t>
  </si>
  <si>
    <t>P RIDHI GADIYA</t>
  </si>
  <si>
    <t>PIET23CI042</t>
  </si>
  <si>
    <t>POOJAN AGARWAL</t>
  </si>
  <si>
    <t>PIET23CI043</t>
  </si>
  <si>
    <t>PRAYATNA GUPTA</t>
  </si>
  <si>
    <t>PIET23CI044</t>
  </si>
  <si>
    <t>PRINCY GARG</t>
  </si>
  <si>
    <t>PIET23CI045</t>
  </si>
  <si>
    <t>PULKIT VIJAYVERGIYA</t>
  </si>
  <si>
    <t>PIET23CI046</t>
  </si>
  <si>
    <t>PIET23CI047</t>
  </si>
  <si>
    <t>ROHIT YADAV</t>
  </si>
  <si>
    <t>PIET23CI048</t>
  </si>
  <si>
    <t>RUDRAKSH SHARMA</t>
  </si>
  <si>
    <t>PIET23CI049</t>
  </si>
  <si>
    <t>PIET23CI050</t>
  </si>
  <si>
    <t>SAMARTH PANCHAL</t>
  </si>
  <si>
    <t>PIET23CI051</t>
  </si>
  <si>
    <t>SANKALP TAMBOLI</t>
  </si>
  <si>
    <t>PIET23CI052</t>
  </si>
  <si>
    <t>PIET23CI053</t>
  </si>
  <si>
    <t>TANISHK AGARWAL</t>
  </si>
  <si>
    <t>PIET23CI054</t>
  </si>
  <si>
    <t>TILAK JAISWAL</t>
  </si>
  <si>
    <t>PIET23CI055</t>
  </si>
  <si>
    <t>UNNATI SHARMA</t>
  </si>
  <si>
    <t>PIET23CI056</t>
  </si>
  <si>
    <t>VIDISHA SHEKHAWAT</t>
  </si>
  <si>
    <t>PIET23CI057</t>
  </si>
  <si>
    <t>VIKAS</t>
  </si>
  <si>
    <t>PIET23CI058</t>
  </si>
  <si>
    <t>MS.VISHAKHA SHARMA</t>
  </si>
  <si>
    <t>PIET23CI059</t>
  </si>
  <si>
    <t>YUVRAJ SAINI</t>
  </si>
  <si>
    <t>PIET23CI060</t>
  </si>
  <si>
    <t>YUVRAJ SINGH</t>
  </si>
  <si>
    <t>CSA-01</t>
  </si>
  <si>
    <t>CSA-02</t>
  </si>
  <si>
    <t>CSA-03</t>
  </si>
  <si>
    <t>CSA-04</t>
  </si>
  <si>
    <t>CSA-05</t>
  </si>
  <si>
    <t>CSA-06</t>
  </si>
  <si>
    <t>CSA-07</t>
  </si>
  <si>
    <t>CSA-08</t>
  </si>
  <si>
    <t>CSA-09</t>
  </si>
  <si>
    <t>CSA-10</t>
  </si>
  <si>
    <t>CSA-11</t>
  </si>
  <si>
    <t>CSA-12</t>
  </si>
  <si>
    <t>CSA-13</t>
  </si>
  <si>
    <t>CSA-14</t>
  </si>
  <si>
    <t>CSA-15</t>
  </si>
  <si>
    <t>CSA-16</t>
  </si>
  <si>
    <t>CSA-17</t>
  </si>
  <si>
    <t>CSA-18</t>
  </si>
  <si>
    <t>CSA-19</t>
  </si>
  <si>
    <t>CSA-20</t>
  </si>
  <si>
    <t>CSA-21</t>
  </si>
  <si>
    <t>CSA-22</t>
  </si>
  <si>
    <t>CSA-23</t>
  </si>
  <si>
    <t>CSA-24</t>
  </si>
  <si>
    <t>CSA-25</t>
  </si>
  <si>
    <t>CSA-26</t>
  </si>
  <si>
    <t>CSA-27</t>
  </si>
  <si>
    <t>CSA-28</t>
  </si>
  <si>
    <t>CSA-29</t>
  </si>
  <si>
    <t>CSA-30</t>
  </si>
  <si>
    <t>CSA-31</t>
  </si>
  <si>
    <t>CSA-32</t>
  </si>
  <si>
    <t>CSA-33</t>
  </si>
  <si>
    <t>CSA-34</t>
  </si>
  <si>
    <t>CSA-35</t>
  </si>
  <si>
    <t>CSA-36</t>
  </si>
  <si>
    <t>CSA-37</t>
  </si>
  <si>
    <t>CSA-38</t>
  </si>
  <si>
    <t>CSA-39</t>
  </si>
  <si>
    <t>CSA-40</t>
  </si>
  <si>
    <t>CSA-41</t>
  </si>
  <si>
    <t>CSA-42</t>
  </si>
  <si>
    <t>CSA-43</t>
  </si>
  <si>
    <t>CSA-44</t>
  </si>
  <si>
    <t>CSA-45</t>
  </si>
  <si>
    <t>CSA-46</t>
  </si>
  <si>
    <t>CSA-47</t>
  </si>
  <si>
    <t>CSA-48</t>
  </si>
  <si>
    <t>CSA-49</t>
  </si>
  <si>
    <t>CSA-50</t>
  </si>
  <si>
    <t>CSA-51</t>
  </si>
  <si>
    <t>CSA-52</t>
  </si>
  <si>
    <t>CSA-53</t>
  </si>
  <si>
    <t>CSA-54</t>
  </si>
  <si>
    <t>CSA-55</t>
  </si>
  <si>
    <t>CSA-56</t>
  </si>
  <si>
    <t>CSA-57</t>
  </si>
  <si>
    <t>CSA-58</t>
  </si>
  <si>
    <t>CSA-59</t>
  </si>
  <si>
    <t>CSA-60</t>
  </si>
  <si>
    <t>CSA-61</t>
  </si>
  <si>
    <t>CSA-62</t>
  </si>
  <si>
    <t>CSA-63</t>
  </si>
  <si>
    <t>CSB-01</t>
  </si>
  <si>
    <t>CSB-02</t>
  </si>
  <si>
    <t>CSB-03</t>
  </si>
  <si>
    <t>CSB-04</t>
  </si>
  <si>
    <t>CSB-05</t>
  </si>
  <si>
    <t>CSB-06</t>
  </si>
  <si>
    <t>CSB-07</t>
  </si>
  <si>
    <t>CSB-08</t>
  </si>
  <si>
    <t>CSB-09</t>
  </si>
  <si>
    <t>CSB-10</t>
  </si>
  <si>
    <t>CSB-11</t>
  </si>
  <si>
    <t>CSB-12</t>
  </si>
  <si>
    <t>CSB-13</t>
  </si>
  <si>
    <t>CSB-14</t>
  </si>
  <si>
    <t>CSB-15</t>
  </si>
  <si>
    <t>CSB-16</t>
  </si>
  <si>
    <t>CSB-17</t>
  </si>
  <si>
    <t>CSB-18</t>
  </si>
  <si>
    <t>CSB-19</t>
  </si>
  <si>
    <t>CSB-20</t>
  </si>
  <si>
    <t>CSB-21</t>
  </si>
  <si>
    <t>CSB-22</t>
  </si>
  <si>
    <t>CSB-23</t>
  </si>
  <si>
    <t>CSB-24</t>
  </si>
  <si>
    <t>CSB-25</t>
  </si>
  <si>
    <t>CSB-26</t>
  </si>
  <si>
    <t>CSB-27</t>
  </si>
  <si>
    <t>CSB-28</t>
  </si>
  <si>
    <t>CSB-29</t>
  </si>
  <si>
    <t>CSB-30</t>
  </si>
  <si>
    <t>CSB-31</t>
  </si>
  <si>
    <t>CSB-32</t>
  </si>
  <si>
    <t>CSB-33</t>
  </si>
  <si>
    <t>CSB-34</t>
  </si>
  <si>
    <t>CSB-35</t>
  </si>
  <si>
    <t>CSB-36</t>
  </si>
  <si>
    <t>CSB-37</t>
  </si>
  <si>
    <t>CSB-38</t>
  </si>
  <si>
    <t>CSB-39</t>
  </si>
  <si>
    <t>CSB-40</t>
  </si>
  <si>
    <t>CSB-41</t>
  </si>
  <si>
    <t>CSB-42</t>
  </si>
  <si>
    <t>CSB-43</t>
  </si>
  <si>
    <t>CSB-44</t>
  </si>
  <si>
    <t>CSB-45</t>
  </si>
  <si>
    <t>CSB-46</t>
  </si>
  <si>
    <t>CSB-47</t>
  </si>
  <si>
    <t>CSB-48</t>
  </si>
  <si>
    <t>CSB-49</t>
  </si>
  <si>
    <t>CSB-50</t>
  </si>
  <si>
    <t>CSB-51</t>
  </si>
  <si>
    <t>CSB-52</t>
  </si>
  <si>
    <t>CSB-53</t>
  </si>
  <si>
    <t>CSB-54</t>
  </si>
  <si>
    <t>CSB-55</t>
  </si>
  <si>
    <t>CSB-56</t>
  </si>
  <si>
    <t>CSB-57</t>
  </si>
  <si>
    <t>CSB-58</t>
  </si>
  <si>
    <t>CSB-59</t>
  </si>
  <si>
    <t>CSB-60</t>
  </si>
  <si>
    <t>CSB-61</t>
  </si>
  <si>
    <t>CSB-62</t>
  </si>
  <si>
    <t>CSB-63</t>
  </si>
  <si>
    <t>CSB-64</t>
  </si>
  <si>
    <t>CSC-01</t>
  </si>
  <si>
    <t>CSC-02</t>
  </si>
  <si>
    <t>CSC-03</t>
  </si>
  <si>
    <t>CSC-04</t>
  </si>
  <si>
    <t>CSC-05</t>
  </si>
  <si>
    <t>CSC-06</t>
  </si>
  <si>
    <t>CSC-07</t>
  </si>
  <si>
    <t>CSC-08</t>
  </si>
  <si>
    <t>CSC-09</t>
  </si>
  <si>
    <t>CSC-10</t>
  </si>
  <si>
    <t>CSC-11</t>
  </si>
  <si>
    <t>CSC-12</t>
  </si>
  <si>
    <t>CSC-13</t>
  </si>
  <si>
    <t>CSC-14</t>
  </si>
  <si>
    <t>CSC-15</t>
  </si>
  <si>
    <t>CSC-16</t>
  </si>
  <si>
    <t>CSC-17</t>
  </si>
  <si>
    <t>CSC-18</t>
  </si>
  <si>
    <t>CSC-19</t>
  </si>
  <si>
    <t>CSC-20</t>
  </si>
  <si>
    <t>CSC-21</t>
  </si>
  <si>
    <t>CSC-22</t>
  </si>
  <si>
    <t>CSC-23</t>
  </si>
  <si>
    <t>CSC-24</t>
  </si>
  <si>
    <t>CSC-25</t>
  </si>
  <si>
    <t>CSC-26</t>
  </si>
  <si>
    <t>CSC-27</t>
  </si>
  <si>
    <t>CSC-28</t>
  </si>
  <si>
    <t>CSC-29</t>
  </si>
  <si>
    <t>CSC-30</t>
  </si>
  <si>
    <t>CSC-31</t>
  </si>
  <si>
    <t>CSC-32</t>
  </si>
  <si>
    <t>CSC-33</t>
  </si>
  <si>
    <t>CSC-34</t>
  </si>
  <si>
    <t>CSC-35</t>
  </si>
  <si>
    <t>CSC-36</t>
  </si>
  <si>
    <t>CSC-37</t>
  </si>
  <si>
    <t>CSC-38</t>
  </si>
  <si>
    <t>CSC-39</t>
  </si>
  <si>
    <t>CSC-40</t>
  </si>
  <si>
    <t>CSC-41</t>
  </si>
  <si>
    <t>CSC-42</t>
  </si>
  <si>
    <t>CSC-43</t>
  </si>
  <si>
    <t>CSC-44</t>
  </si>
  <si>
    <t>CSC-45</t>
  </si>
  <si>
    <t>CSC-46</t>
  </si>
  <si>
    <t>CSC-47</t>
  </si>
  <si>
    <t>CSC-48</t>
  </si>
  <si>
    <t>CSC-49</t>
  </si>
  <si>
    <t>CSC-50</t>
  </si>
  <si>
    <t>CSC-51</t>
  </si>
  <si>
    <t>CSC-52</t>
  </si>
  <si>
    <t>CSC-53</t>
  </si>
  <si>
    <t>CSC-54</t>
  </si>
  <si>
    <t>CSC-55</t>
  </si>
  <si>
    <t>CSC-56</t>
  </si>
  <si>
    <t>CSC-57</t>
  </si>
  <si>
    <t>CSC-58</t>
  </si>
  <si>
    <t>CSC-59</t>
  </si>
  <si>
    <t>CSC-60</t>
  </si>
  <si>
    <t>CSC-61</t>
  </si>
  <si>
    <t>CSC-62</t>
  </si>
  <si>
    <t>CRD-01</t>
  </si>
  <si>
    <t>CRD-02</t>
  </si>
  <si>
    <t>CRD-03</t>
  </si>
  <si>
    <t>CRD-04</t>
  </si>
  <si>
    <t>CRD-05</t>
  </si>
  <si>
    <t>CRD-06</t>
  </si>
  <si>
    <t>CRD-07</t>
  </si>
  <si>
    <t>CRD-08</t>
  </si>
  <si>
    <t>CRD-09</t>
  </si>
  <si>
    <t>CRD-10</t>
  </si>
  <si>
    <t>CRD-11</t>
  </si>
  <si>
    <t>CRD-12</t>
  </si>
  <si>
    <t>CRD-13</t>
  </si>
  <si>
    <t>CRD-14</t>
  </si>
  <si>
    <t>CRD-15</t>
  </si>
  <si>
    <t>CRD-16</t>
  </si>
  <si>
    <t>CRD-17</t>
  </si>
  <si>
    <t>CRD-18</t>
  </si>
  <si>
    <t>CRD-19</t>
  </si>
  <si>
    <t>CRD-20</t>
  </si>
  <si>
    <t>CRD-21</t>
  </si>
  <si>
    <t>CRD-22</t>
  </si>
  <si>
    <t>CRD-23</t>
  </si>
  <si>
    <t>CRD-24</t>
  </si>
  <si>
    <t>CRD-25</t>
  </si>
  <si>
    <t>CRD-26</t>
  </si>
  <si>
    <t>CRD-27</t>
  </si>
  <si>
    <t>CRD-28</t>
  </si>
  <si>
    <t>CRD-29</t>
  </si>
  <si>
    <t>CRD-30</t>
  </si>
  <si>
    <t>CRD-31</t>
  </si>
  <si>
    <t>CRD-32</t>
  </si>
  <si>
    <t>CRD-33</t>
  </si>
  <si>
    <t>CRD-34</t>
  </si>
  <si>
    <t>CRD-35</t>
  </si>
  <si>
    <t>CRD-36</t>
  </si>
  <si>
    <t>CRD-37</t>
  </si>
  <si>
    <t>CRD-38</t>
  </si>
  <si>
    <t>CRD-39</t>
  </si>
  <si>
    <t>CRD-40</t>
  </si>
  <si>
    <t>CRD-41</t>
  </si>
  <si>
    <t>CRD-42</t>
  </si>
  <si>
    <t>CRD-43</t>
  </si>
  <si>
    <t>CRD-44</t>
  </si>
  <si>
    <t>CRD-45</t>
  </si>
  <si>
    <t>CRD-46</t>
  </si>
  <si>
    <t>CRD-47</t>
  </si>
  <si>
    <t>CRD-48</t>
  </si>
  <si>
    <t>CRD-49</t>
  </si>
  <si>
    <t>CRD-50</t>
  </si>
  <si>
    <t>CRD-51</t>
  </si>
  <si>
    <t>CRD-52</t>
  </si>
  <si>
    <t>CRD-53</t>
  </si>
  <si>
    <t>CRD-54</t>
  </si>
  <si>
    <t>CRD-55</t>
  </si>
  <si>
    <t>CRD-56</t>
  </si>
  <si>
    <t>CRD-57</t>
  </si>
  <si>
    <t>CRD-58</t>
  </si>
  <si>
    <t>CRD-59</t>
  </si>
  <si>
    <t>CRD-60</t>
  </si>
  <si>
    <t>CRD-61</t>
  </si>
  <si>
    <t>CRD-62</t>
  </si>
  <si>
    <t>ADE-01</t>
  </si>
  <si>
    <t>ADE-02</t>
  </si>
  <si>
    <t>ADE-03</t>
  </si>
  <si>
    <t>ADE-04</t>
  </si>
  <si>
    <t>ADE-05</t>
  </si>
  <si>
    <t>ADE-06</t>
  </si>
  <si>
    <t>ADE-07</t>
  </si>
  <si>
    <t>ADE-08</t>
  </si>
  <si>
    <t>ADE-09</t>
  </si>
  <si>
    <t>ADE-10</t>
  </si>
  <si>
    <t>ADE-11</t>
  </si>
  <si>
    <t>ADE-12</t>
  </si>
  <si>
    <t>ADE-13</t>
  </si>
  <si>
    <t>ADE-14</t>
  </si>
  <si>
    <t>ADE-15</t>
  </si>
  <si>
    <t>ADE-16</t>
  </si>
  <si>
    <t>ADE-17</t>
  </si>
  <si>
    <t>ADE-18</t>
  </si>
  <si>
    <t>ADE-19</t>
  </si>
  <si>
    <t>ADE-20</t>
  </si>
  <si>
    <t>ADE-21</t>
  </si>
  <si>
    <t>ADE-22</t>
  </si>
  <si>
    <t>ADE-23</t>
  </si>
  <si>
    <t>ADE-24</t>
  </si>
  <si>
    <t>ADE-25</t>
  </si>
  <si>
    <t>ADE-26</t>
  </si>
  <si>
    <t>ADE-27</t>
  </si>
  <si>
    <t>ADE-28</t>
  </si>
  <si>
    <t>ADE-29</t>
  </si>
  <si>
    <t>ADE-30</t>
  </si>
  <si>
    <t>ADE-31</t>
  </si>
  <si>
    <t>ADE-32</t>
  </si>
  <si>
    <t>ADE-33</t>
  </si>
  <si>
    <t>ADE-34</t>
  </si>
  <si>
    <t>ADE-35</t>
  </si>
  <si>
    <t>ADE-36</t>
  </si>
  <si>
    <t>ADE-37</t>
  </si>
  <si>
    <t>ADE-38</t>
  </si>
  <si>
    <t>ADE-39</t>
  </si>
  <si>
    <t>ADE-40</t>
  </si>
  <si>
    <t>ADE-41</t>
  </si>
  <si>
    <t>ADE-42</t>
  </si>
  <si>
    <t>ADE-43</t>
  </si>
  <si>
    <t>ADE-44</t>
  </si>
  <si>
    <t>ADE-45</t>
  </si>
  <si>
    <t>ADE-46</t>
  </si>
  <si>
    <t>ADE-47</t>
  </si>
  <si>
    <t>ADE-48</t>
  </si>
  <si>
    <t>ADE-49</t>
  </si>
  <si>
    <t>ADE-50</t>
  </si>
  <si>
    <t>ADE-51</t>
  </si>
  <si>
    <t>ADE-52</t>
  </si>
  <si>
    <t>ADE-53</t>
  </si>
  <si>
    <t>ADE-54</t>
  </si>
  <si>
    <t>ADE-55</t>
  </si>
  <si>
    <t>ADE-56</t>
  </si>
  <si>
    <t>ADE-57</t>
  </si>
  <si>
    <t>ADE-58</t>
  </si>
  <si>
    <t>ADE-59</t>
  </si>
  <si>
    <t>ADE-60</t>
  </si>
  <si>
    <t>ADE-61</t>
  </si>
  <si>
    <t>ADE-62</t>
  </si>
  <si>
    <t>ADE-63</t>
  </si>
  <si>
    <t>CAF-01</t>
  </si>
  <si>
    <t>CAF-02</t>
  </si>
  <si>
    <t>CAF-03</t>
  </si>
  <si>
    <t>CAF-04</t>
  </si>
  <si>
    <t>CAF-05</t>
  </si>
  <si>
    <t>CAF-06</t>
  </si>
  <si>
    <t>CAF-07</t>
  </si>
  <si>
    <t>CAF-08</t>
  </si>
  <si>
    <t>CAF-09</t>
  </si>
  <si>
    <t>CAF-10</t>
  </si>
  <si>
    <t>CAF-11</t>
  </si>
  <si>
    <t>CAF-12</t>
  </si>
  <si>
    <t>CAF-13</t>
  </si>
  <si>
    <t>CAF-14</t>
  </si>
  <si>
    <t>CAF-15</t>
  </si>
  <si>
    <t>CAF-16</t>
  </si>
  <si>
    <t>CAF-17</t>
  </si>
  <si>
    <t>CAF-18</t>
  </si>
  <si>
    <t>CAF-19</t>
  </si>
  <si>
    <t>CAF-20</t>
  </si>
  <si>
    <t>CAF-21</t>
  </si>
  <si>
    <t>CAF-22</t>
  </si>
  <si>
    <t>CAF-23</t>
  </si>
  <si>
    <t>CAF-24</t>
  </si>
  <si>
    <t>CAF-25</t>
  </si>
  <si>
    <t>CAF-26</t>
  </si>
  <si>
    <t>CAF-27</t>
  </si>
  <si>
    <t>CAF-28</t>
  </si>
  <si>
    <t>CAF-29</t>
  </si>
  <si>
    <t>CAF-30</t>
  </si>
  <si>
    <t>CAF-31</t>
  </si>
  <si>
    <t>CAF-32</t>
  </si>
  <si>
    <t>CAF-33</t>
  </si>
  <si>
    <t>CAF-34</t>
  </si>
  <si>
    <t>CAF-35</t>
  </si>
  <si>
    <t>CAF-36</t>
  </si>
  <si>
    <t>CAF-37</t>
  </si>
  <si>
    <t>CAF-38</t>
  </si>
  <si>
    <t>CAF-39</t>
  </si>
  <si>
    <t>CAF-40</t>
  </si>
  <si>
    <t>CAF-41</t>
  </si>
  <si>
    <t>CAF-42</t>
  </si>
  <si>
    <t>CAF-43</t>
  </si>
  <si>
    <t>CAF-44</t>
  </si>
  <si>
    <t>CAF-45</t>
  </si>
  <si>
    <t>CAF-46</t>
  </si>
  <si>
    <t>CAF-47</t>
  </si>
  <si>
    <t>CAF-48</t>
  </si>
  <si>
    <t>CAF-49</t>
  </si>
  <si>
    <t>CAF-50</t>
  </si>
  <si>
    <t>CAF-51</t>
  </si>
  <si>
    <t>CAF-52</t>
  </si>
  <si>
    <t>CAF-53</t>
  </si>
  <si>
    <t>CAF-54</t>
  </si>
  <si>
    <t>CAF-55</t>
  </si>
  <si>
    <t>CAF-56</t>
  </si>
  <si>
    <t>CAF-57</t>
  </si>
  <si>
    <t>CAF-58</t>
  </si>
  <si>
    <t>CAF-59</t>
  </si>
  <si>
    <t>CAF-60</t>
  </si>
  <si>
    <t>CAF-61</t>
  </si>
  <si>
    <t>CAF-62</t>
  </si>
  <si>
    <t>CDG-01</t>
  </si>
  <si>
    <t>CDG-02</t>
  </si>
  <si>
    <t>CDG-03</t>
  </si>
  <si>
    <t>CDG-04</t>
  </si>
  <si>
    <t>CDG-05</t>
  </si>
  <si>
    <t>CDG-06</t>
  </si>
  <si>
    <t>CDG-07</t>
  </si>
  <si>
    <t>CDG-08</t>
  </si>
  <si>
    <t>CDG-09</t>
  </si>
  <si>
    <t>CDG-10</t>
  </si>
  <si>
    <t>CDG-11</t>
  </si>
  <si>
    <t>CDG-12</t>
  </si>
  <si>
    <t>CDG-13</t>
  </si>
  <si>
    <t>CDG-14</t>
  </si>
  <si>
    <t>CDG-15</t>
  </si>
  <si>
    <t>CDG-16</t>
  </si>
  <si>
    <t>CDG-17</t>
  </si>
  <si>
    <t>CDG-18</t>
  </si>
  <si>
    <t>CDG-19</t>
  </si>
  <si>
    <t>CDG-20</t>
  </si>
  <si>
    <t>CDG-21</t>
  </si>
  <si>
    <t>CDG-22</t>
  </si>
  <si>
    <t>CDG-23</t>
  </si>
  <si>
    <t>CDG-24</t>
  </si>
  <si>
    <t>CDG-25</t>
  </si>
  <si>
    <t>CDG-26</t>
  </si>
  <si>
    <t>CDG-27</t>
  </si>
  <si>
    <t>CDG-28</t>
  </si>
  <si>
    <t>CDG-29</t>
  </si>
  <si>
    <t>CDG-30</t>
  </si>
  <si>
    <t>CDG-31</t>
  </si>
  <si>
    <t>CDG-32</t>
  </si>
  <si>
    <t>CDG-33</t>
  </si>
  <si>
    <t>CDG-34</t>
  </si>
  <si>
    <t>CDG-35</t>
  </si>
  <si>
    <t>CDG-36</t>
  </si>
  <si>
    <t>CDG-37</t>
  </si>
  <si>
    <t>CDG-38</t>
  </si>
  <si>
    <t>CDG-39</t>
  </si>
  <si>
    <t>CDG-40</t>
  </si>
  <si>
    <t>CDG-41</t>
  </si>
  <si>
    <t>CDG-42</t>
  </si>
  <si>
    <t>CDG-43</t>
  </si>
  <si>
    <t>CDG-44</t>
  </si>
  <si>
    <t>CDG-45</t>
  </si>
  <si>
    <t>CDG-46</t>
  </si>
  <si>
    <t>CDG-47</t>
  </si>
  <si>
    <t>CDG-48</t>
  </si>
  <si>
    <t>CDG-49</t>
  </si>
  <si>
    <t>CDG-50</t>
  </si>
  <si>
    <t>CDG-51</t>
  </si>
  <si>
    <t>CDG-52</t>
  </si>
  <si>
    <t>CDG-53</t>
  </si>
  <si>
    <t>CDG-54</t>
  </si>
  <si>
    <t>CDG-55</t>
  </si>
  <si>
    <t>CDG-56</t>
  </si>
  <si>
    <t>CDG-57</t>
  </si>
  <si>
    <t>CDG-58</t>
  </si>
  <si>
    <t>CDG-59</t>
  </si>
  <si>
    <t>CDG-60</t>
  </si>
  <si>
    <t>CDG-61</t>
  </si>
  <si>
    <t>CDG-62</t>
  </si>
  <si>
    <t>CDG-63</t>
  </si>
  <si>
    <t>CIH-01</t>
  </si>
  <si>
    <t>CIH-02</t>
  </si>
  <si>
    <t>CIH-03</t>
  </si>
  <si>
    <t>CIH-04</t>
  </si>
  <si>
    <t>CIH-05</t>
  </si>
  <si>
    <t>CIH-06</t>
  </si>
  <si>
    <t>CIH-07</t>
  </si>
  <si>
    <t>CIH-08</t>
  </si>
  <si>
    <t>CIH-09</t>
  </si>
  <si>
    <t>CIH-10</t>
  </si>
  <si>
    <t>CIH-11</t>
  </si>
  <si>
    <t>CIH-12</t>
  </si>
  <si>
    <t>CIH-13</t>
  </si>
  <si>
    <t>CIH-14</t>
  </si>
  <si>
    <t>CIH-15</t>
  </si>
  <si>
    <t>CIH-16</t>
  </si>
  <si>
    <t>CIH-17</t>
  </si>
  <si>
    <t>CIH-18</t>
  </si>
  <si>
    <t>CIH-19</t>
  </si>
  <si>
    <t>CIH-20</t>
  </si>
  <si>
    <t>CIH-21</t>
  </si>
  <si>
    <t>CIH-22</t>
  </si>
  <si>
    <t>CIH-23</t>
  </si>
  <si>
    <t>CIH-24</t>
  </si>
  <si>
    <t>CIH-25</t>
  </si>
  <si>
    <t>CIH-26</t>
  </si>
  <si>
    <t>CIH-27</t>
  </si>
  <si>
    <t>CIH-28</t>
  </si>
  <si>
    <t>CIH-29</t>
  </si>
  <si>
    <t>CIH-30</t>
  </si>
  <si>
    <t>CIH-31</t>
  </si>
  <si>
    <t>CIH-32</t>
  </si>
  <si>
    <t>CIH-33</t>
  </si>
  <si>
    <t>CIH-34</t>
  </si>
  <si>
    <t>CIH-35</t>
  </si>
  <si>
    <t>CIH-36</t>
  </si>
  <si>
    <t>CIH-37</t>
  </si>
  <si>
    <t>CIH-38</t>
  </si>
  <si>
    <t>CIH-39</t>
  </si>
  <si>
    <t>CIH-40</t>
  </si>
  <si>
    <t>CIH-41</t>
  </si>
  <si>
    <t>CIH-42</t>
  </si>
  <si>
    <t>CIH-43</t>
  </si>
  <si>
    <t>CIH-44</t>
  </si>
  <si>
    <t>CIH-45</t>
  </si>
  <si>
    <t>CIH-46</t>
  </si>
  <si>
    <t>CIH-47</t>
  </si>
  <si>
    <t>CIH-48</t>
  </si>
  <si>
    <t>CIH-49</t>
  </si>
  <si>
    <t>CIH-50</t>
  </si>
  <si>
    <t>CIH-51</t>
  </si>
  <si>
    <t>CIH-52</t>
  </si>
  <si>
    <t>CIH-53</t>
  </si>
  <si>
    <t>CIH-54</t>
  </si>
  <si>
    <t>CIH-55</t>
  </si>
  <si>
    <t>CIH-56</t>
  </si>
  <si>
    <t>CIH-57</t>
  </si>
  <si>
    <t>23EPTCS129</t>
  </si>
  <si>
    <t>23EPTCS130</t>
  </si>
  <si>
    <t>23EPTCS131</t>
  </si>
  <si>
    <t>23EPTCS132</t>
  </si>
  <si>
    <t>23EPTCS133</t>
  </si>
  <si>
    <t>23EPTCS134</t>
  </si>
  <si>
    <t>23EPTCS135</t>
  </si>
  <si>
    <t>23EPTCS136</t>
  </si>
  <si>
    <t>23EPTCS137</t>
  </si>
  <si>
    <t>23EPTCS138</t>
  </si>
  <si>
    <t>23EPTCS139</t>
  </si>
  <si>
    <t>23EPTCS140</t>
  </si>
  <si>
    <t>23EPTCS141</t>
  </si>
  <si>
    <t>23EPTCS142</t>
  </si>
  <si>
    <t>23EPTCS143</t>
  </si>
  <si>
    <t>23EPTCS144</t>
  </si>
  <si>
    <t>23EPTCS109</t>
  </si>
  <si>
    <t>23EPTCS145</t>
  </si>
  <si>
    <t>23EPTCS146</t>
  </si>
  <si>
    <t>23EPTCS147</t>
  </si>
  <si>
    <t>23EPTCS148</t>
  </si>
  <si>
    <t>23EPTCS110</t>
  </si>
  <si>
    <t>23EPTCS149</t>
  </si>
  <si>
    <t>23EPTCS150</t>
  </si>
  <si>
    <t>23EPTCS151</t>
  </si>
  <si>
    <t>23EPTCS152</t>
  </si>
  <si>
    <t>23EPTCS153</t>
  </si>
  <si>
    <t>23EPTCS154</t>
  </si>
  <si>
    <t>23EPTCS155</t>
  </si>
  <si>
    <t>23EPTCS156</t>
  </si>
  <si>
    <t>23EPTCS157</t>
  </si>
  <si>
    <t>23EPTCS158</t>
  </si>
  <si>
    <t>23EPTCS159</t>
  </si>
  <si>
    <t>23EPTCS161</t>
  </si>
  <si>
    <t>23EPTCS162</t>
  </si>
  <si>
    <t>23EPTCS163</t>
  </si>
  <si>
    <t>23EPTCS164</t>
  </si>
  <si>
    <t>23EPTCS165</t>
  </si>
  <si>
    <t>23EPTCS166</t>
  </si>
  <si>
    <t>23EPTCS168</t>
  </si>
  <si>
    <t>23EPTCS169</t>
  </si>
  <si>
    <t>23EPTCS170</t>
  </si>
  <si>
    <t>23EPTCS171</t>
  </si>
  <si>
    <t>23EPTCS172</t>
  </si>
  <si>
    <t>23EPTCS173</t>
  </si>
  <si>
    <t>23EPTCS174</t>
  </si>
  <si>
    <t>23EPTCS175</t>
  </si>
  <si>
    <t>23EPTCS176</t>
  </si>
  <si>
    <t>23EPTCS177</t>
  </si>
  <si>
    <t>23EPTCS178</t>
  </si>
  <si>
    <t>23EPTCS179</t>
  </si>
  <si>
    <t>23EPTCS180</t>
  </si>
  <si>
    <t>23EPTCS181</t>
  </si>
  <si>
    <t>23EPTCS182</t>
  </si>
  <si>
    <t>23EPTCS183</t>
  </si>
  <si>
    <t>23EPTCS184</t>
  </si>
  <si>
    <t>23EPTCS185</t>
  </si>
  <si>
    <t>23EPTCS186</t>
  </si>
  <si>
    <t>23EPTCS187</t>
  </si>
  <si>
    <t>23EPTCS188</t>
  </si>
  <si>
    <t>23EPTCS189</t>
  </si>
  <si>
    <t>23EPTCS160</t>
  </si>
  <si>
    <t>23EPTCS063</t>
  </si>
  <si>
    <t>23EPTCS064</t>
  </si>
  <si>
    <t>23EPTCS065</t>
  </si>
  <si>
    <t>23EPTCS066</t>
  </si>
  <si>
    <t>23EPTCS067</t>
  </si>
  <si>
    <t>23EPTCS068</t>
  </si>
  <si>
    <t>23EPTCS069</t>
  </si>
  <si>
    <t>23EPTCS070</t>
  </si>
  <si>
    <t>23EPTCS071</t>
  </si>
  <si>
    <t>23EPTCS072</t>
  </si>
  <si>
    <t>23EPTCS073</t>
  </si>
  <si>
    <t>23EPTCS074</t>
  </si>
  <si>
    <t>23EPTCS075</t>
  </si>
  <si>
    <t>23EPTCS107</t>
  </si>
  <si>
    <t>23EPTCS076</t>
  </si>
  <si>
    <t>23EPTCS077</t>
  </si>
  <si>
    <t>23EPTCS078</t>
  </si>
  <si>
    <t>23EPTCS079</t>
  </si>
  <si>
    <t>23EPTCS080</t>
  </si>
  <si>
    <t>23EPTCS081</t>
  </si>
  <si>
    <t>23EPTCS082</t>
  </si>
  <si>
    <t>23EPTCS083</t>
  </si>
  <si>
    <t>23EPTCS084</t>
  </si>
  <si>
    <t>23EPTCS085</t>
  </si>
  <si>
    <t>23EPTCS086</t>
  </si>
  <si>
    <t>23EPTCS087</t>
  </si>
  <si>
    <t>23EPTCS088</t>
  </si>
  <si>
    <t>23EPTCS089</t>
  </si>
  <si>
    <t>23EPTCS090</t>
  </si>
  <si>
    <t>23EPTCS091</t>
  </si>
  <si>
    <t>23EPTCS092</t>
  </si>
  <si>
    <t>23EPTCS093</t>
  </si>
  <si>
    <t>23EPTCS094</t>
  </si>
  <si>
    <t>23EPTCS095</t>
  </si>
  <si>
    <t>23EPTCS096</t>
  </si>
  <si>
    <t>23EPTCS097</t>
  </si>
  <si>
    <t>23EPTCS098</t>
  </si>
  <si>
    <t>23EPTCS099</t>
  </si>
  <si>
    <t>23EPTCS101</t>
  </si>
  <si>
    <t>23EPTCS102</t>
  </si>
  <si>
    <t>23EPTCS103</t>
  </si>
  <si>
    <t>23EPTCS104</t>
  </si>
  <si>
    <t>23EPTCS105</t>
  </si>
  <si>
    <t>23EPTCS111</t>
  </si>
  <si>
    <t>23EPTCS112</t>
  </si>
  <si>
    <t>23EPTCS113</t>
  </si>
  <si>
    <t>23EPTCS114</t>
  </si>
  <si>
    <t>23EPTCS115</t>
  </si>
  <si>
    <t>23EPTCS108</t>
  </si>
  <si>
    <t>23EPTCS116</t>
  </si>
  <si>
    <t>23EPTCS117</t>
  </si>
  <si>
    <t>23EPTCS118</t>
  </si>
  <si>
    <t>23EPTCS119</t>
  </si>
  <si>
    <t>23EPTCS120</t>
  </si>
  <si>
    <t>23EPTCS121</t>
  </si>
  <si>
    <t>23EPTCS122</t>
  </si>
  <si>
    <t>23EPTCS123</t>
  </si>
  <si>
    <t>23EPTCS124</t>
  </si>
  <si>
    <t>23EPTCS125</t>
  </si>
  <si>
    <t>23EPTCS126</t>
  </si>
  <si>
    <t>23EPTCS127</t>
  </si>
  <si>
    <t>23EPTCS128</t>
  </si>
  <si>
    <t>23EPTCS167</t>
  </si>
  <si>
    <t>23EPTCS301</t>
  </si>
  <si>
    <t>23EPTCS001</t>
  </si>
  <si>
    <t>23EPTCS002</t>
  </si>
  <si>
    <t>23EPTCS003</t>
  </si>
  <si>
    <t>23EPTCS004</t>
  </si>
  <si>
    <t>23EPTCS005</t>
  </si>
  <si>
    <t>23EPTCS006</t>
  </si>
  <si>
    <t>23EPTCS007</t>
  </si>
  <si>
    <t>23EPTCS008</t>
  </si>
  <si>
    <t>23EPTCS009</t>
  </si>
  <si>
    <t>23EPTCS010</t>
  </si>
  <si>
    <t>23EPTCS011</t>
  </si>
  <si>
    <t>23EPTCS012</t>
  </si>
  <si>
    <t>23EPTCS013</t>
  </si>
  <si>
    <t>23EPTCS014</t>
  </si>
  <si>
    <t>23EPTCS015</t>
  </si>
  <si>
    <t>23EPTCS016</t>
  </si>
  <si>
    <t>23EPTCS017</t>
  </si>
  <si>
    <t>23EPTCS018</t>
  </si>
  <si>
    <t>23EPTCS019</t>
  </si>
  <si>
    <t>23EPTCS106</t>
  </si>
  <si>
    <t>23EPTCS020</t>
  </si>
  <si>
    <t>23EPTCS021</t>
  </si>
  <si>
    <t>23EPTCS022</t>
  </si>
  <si>
    <t>23EPTCS023</t>
  </si>
  <si>
    <t>23EPTCS024</t>
  </si>
  <si>
    <t>23EPTCS025</t>
  </si>
  <si>
    <t>23EPTCS026</t>
  </si>
  <si>
    <t>23EPTCS027</t>
  </si>
  <si>
    <t>23EPTCS028</t>
  </si>
  <si>
    <t>23EPTCS029</t>
  </si>
  <si>
    <t>23EPTCS030</t>
  </si>
  <si>
    <t>23EPTCS031</t>
  </si>
  <si>
    <t>23EPTCS032</t>
  </si>
  <si>
    <t>23EPTCS033</t>
  </si>
  <si>
    <t>23EPTCS034</t>
  </si>
  <si>
    <t>23EPTCS035</t>
  </si>
  <si>
    <t>23EPTCS036</t>
  </si>
  <si>
    <t>23EPTCS037</t>
  </si>
  <si>
    <t>23EPTCS038</t>
  </si>
  <si>
    <t>23EPTCS039</t>
  </si>
  <si>
    <t>23EPTCS040</t>
  </si>
  <si>
    <t>23EPTCS041</t>
  </si>
  <si>
    <t>23EPTCS042</t>
  </si>
  <si>
    <t>23EPTCS043</t>
  </si>
  <si>
    <t>23EPTCS045</t>
  </si>
  <si>
    <t>23EPTCS046</t>
  </si>
  <si>
    <t>23EPTCS047</t>
  </si>
  <si>
    <t>23EPTCS048</t>
  </si>
  <si>
    <t>23EPTCS049</t>
  </si>
  <si>
    <t>23EPTCS050</t>
  </si>
  <si>
    <t>23EPTCS051</t>
  </si>
  <si>
    <t>23EPTCS052</t>
  </si>
  <si>
    <t>23EPTCS053</t>
  </si>
  <si>
    <t>23EPTCS054</t>
  </si>
  <si>
    <t>23EPTCS055</t>
  </si>
  <si>
    <t>23EPTCS056</t>
  </si>
  <si>
    <t>23EPTCS057</t>
  </si>
  <si>
    <t>23EPTCS058</t>
  </si>
  <si>
    <t>23EPTCS059</t>
  </si>
  <si>
    <t>23EPTCS060</t>
  </si>
  <si>
    <t>23EPTCS061</t>
  </si>
  <si>
    <t>23EPTCS062</t>
  </si>
  <si>
    <t>23EPTCS300</t>
  </si>
  <si>
    <t>23EPTCL001</t>
  </si>
  <si>
    <t>23EPTCL002</t>
  </si>
  <si>
    <t>23EPTCL003</t>
  </si>
  <si>
    <t>23EPTCL004</t>
  </si>
  <si>
    <t>23EPTCL005</t>
  </si>
  <si>
    <t>23EPTCL006</t>
  </si>
  <si>
    <t>23EPTCL007</t>
  </si>
  <si>
    <t>23EPTCL008</t>
  </si>
  <si>
    <t>23EPTCL009</t>
  </si>
  <si>
    <t>23EPTCL040</t>
  </si>
  <si>
    <t>23EPTCL010</t>
  </si>
  <si>
    <t>23EPTCL011</t>
  </si>
  <si>
    <t>23EPTCL012</t>
  </si>
  <si>
    <t>23EPTCL013</t>
  </si>
  <si>
    <t>23EPTCL014</t>
  </si>
  <si>
    <t>23EPTCL015</t>
  </si>
  <si>
    <t>23EPTCL016</t>
  </si>
  <si>
    <t>23EPTCL017</t>
  </si>
  <si>
    <t>23EPTCL018</t>
  </si>
  <si>
    <t>23EPTCL019</t>
  </si>
  <si>
    <t>23EPTCL020</t>
  </si>
  <si>
    <t>23EPTCL021</t>
  </si>
  <si>
    <t>23EPTCL041</t>
  </si>
  <si>
    <t>23EPTCL022</t>
  </si>
  <si>
    <t>23EPTCL023</t>
  </si>
  <si>
    <t>23EPTCL024</t>
  </si>
  <si>
    <t>23EPTCL025</t>
  </si>
  <si>
    <t>23EPTCL026</t>
  </si>
  <si>
    <t>23EPTCL042</t>
  </si>
  <si>
    <t>23EPTCL043</t>
  </si>
  <si>
    <t>23EPTCL027</t>
  </si>
  <si>
    <t>23EPTCL028</t>
  </si>
  <si>
    <t>23EPTCL029</t>
  </si>
  <si>
    <t>23EPTCL030</t>
  </si>
  <si>
    <t>23EPTCL031</t>
  </si>
  <si>
    <t>23EPTCL032</t>
  </si>
  <si>
    <t>23EPTCL033</t>
  </si>
  <si>
    <t>23EPTCL034</t>
  </si>
  <si>
    <t>23EPTCL035</t>
  </si>
  <si>
    <t>23EPTCL036</t>
  </si>
  <si>
    <t>23EPTCL038</t>
  </si>
  <si>
    <t>23EPTCL039</t>
  </si>
  <si>
    <t>23EPTCL045</t>
  </si>
  <si>
    <t>23EPTCL046</t>
  </si>
  <si>
    <t>23EPTCL047</t>
  </si>
  <si>
    <t>23EPTCL048</t>
  </si>
  <si>
    <t>23EPTCL050</t>
  </si>
  <si>
    <t>23EPTCL051</t>
  </si>
  <si>
    <t>23EPTCL052</t>
  </si>
  <si>
    <t>23EPTCL053</t>
  </si>
  <si>
    <t>23EPTCL054</t>
  </si>
  <si>
    <t>23EPTCL055</t>
  </si>
  <si>
    <t>23EPTCL056</t>
  </si>
  <si>
    <t>23EPTCL057</t>
  </si>
  <si>
    <t>23EPTCL058</t>
  </si>
  <si>
    <t>23EPTCL059</t>
  </si>
  <si>
    <t>23EPTCL044</t>
  </si>
  <si>
    <t>23EPTCL060</t>
  </si>
  <si>
    <t>23EPTCL061</t>
  </si>
  <si>
    <t>23EPTCL062</t>
  </si>
  <si>
    <t>23EPTCL063</t>
  </si>
  <si>
    <t>23EPTCL037</t>
  </si>
  <si>
    <t>23EPTAD001</t>
  </si>
  <si>
    <t>23EPTAD002</t>
  </si>
  <si>
    <t>23EPTAD003</t>
  </si>
  <si>
    <t>23EPTAD004</t>
  </si>
  <si>
    <t>23EPTAD005</t>
  </si>
  <si>
    <t>23EPTAD006</t>
  </si>
  <si>
    <t>23EPTAD007</t>
  </si>
  <si>
    <t>23EPTAD008</t>
  </si>
  <si>
    <t>23EPTAD009</t>
  </si>
  <si>
    <t>23EPTAD010</t>
  </si>
  <si>
    <t>23EPTAD011</t>
  </si>
  <si>
    <t>23EPTAD012</t>
  </si>
  <si>
    <t>23EPTAD013</t>
  </si>
  <si>
    <t>23EPTAD014</t>
  </si>
  <si>
    <t>23EPTAD015</t>
  </si>
  <si>
    <t>23EPTAD016</t>
  </si>
  <si>
    <t>23EPTAD017</t>
  </si>
  <si>
    <t>23EPTAD018</t>
  </si>
  <si>
    <t>23EPTAD019</t>
  </si>
  <si>
    <t>23EPTAD020</t>
  </si>
  <si>
    <t>23EPTAD021</t>
  </si>
  <si>
    <t>23EPTAD022</t>
  </si>
  <si>
    <t>23EPTAD023</t>
  </si>
  <si>
    <t>23EPTAD024</t>
  </si>
  <si>
    <t>23EPTAD025</t>
  </si>
  <si>
    <t>23EPTAD026</t>
  </si>
  <si>
    <t>23EPTAD027</t>
  </si>
  <si>
    <t>23EPTAD028</t>
  </si>
  <si>
    <t>23EPTAD029</t>
  </si>
  <si>
    <t>23EPTAD030</t>
  </si>
  <si>
    <t>23EPTAD031</t>
  </si>
  <si>
    <t>23EPTAD032</t>
  </si>
  <si>
    <t>23EPTAD033</t>
  </si>
  <si>
    <t>23EPTAD034</t>
  </si>
  <si>
    <t>23EPTAD035</t>
  </si>
  <si>
    <t>23EPTAD036</t>
  </si>
  <si>
    <t>23EPTAD037</t>
  </si>
  <si>
    <t>23EPTAD041</t>
  </si>
  <si>
    <t>23EPTAD042</t>
  </si>
  <si>
    <t>23EPTAD043</t>
  </si>
  <si>
    <t>23EPTAD044</t>
  </si>
  <si>
    <t>23EPTAD045</t>
  </si>
  <si>
    <t>23EPTAD046</t>
  </si>
  <si>
    <t>23EPTAD039</t>
  </si>
  <si>
    <t>23EPTAD040</t>
  </si>
  <si>
    <t>23EPTAD047</t>
  </si>
  <si>
    <t>23EPTAD048</t>
  </si>
  <si>
    <t>23EPTAD049</t>
  </si>
  <si>
    <t>23EPTAD050</t>
  </si>
  <si>
    <t>23EPTAD051</t>
  </si>
  <si>
    <t>23EPTAD052</t>
  </si>
  <si>
    <t>23EPTAD053</t>
  </si>
  <si>
    <t>23EPTAD054</t>
  </si>
  <si>
    <t>23EPTAD055</t>
  </si>
  <si>
    <t>23EPTAD056</t>
  </si>
  <si>
    <t>23EPTAD057</t>
  </si>
  <si>
    <t>23EPTAD058</t>
  </si>
  <si>
    <t>23EPTAD059</t>
  </si>
  <si>
    <t>23EPTAD060</t>
  </si>
  <si>
    <t>23EPTAD061</t>
  </si>
  <si>
    <t>23EPTAD062</t>
  </si>
  <si>
    <t>23EPTAD063</t>
  </si>
  <si>
    <t>23EPTAD300</t>
  </si>
  <si>
    <t>23EPTCA001</t>
  </si>
  <si>
    <t>23EPTCA002</t>
  </si>
  <si>
    <t>23EPTCA003</t>
  </si>
  <si>
    <t>23EPTCA004</t>
  </si>
  <si>
    <t>23EPTCA006</t>
  </si>
  <si>
    <t>23EPTCA007</t>
  </si>
  <si>
    <t>23EPTCA008</t>
  </si>
  <si>
    <t>23EPTCA009</t>
  </si>
  <si>
    <t>23EPTCA010</t>
  </si>
  <si>
    <t>23EPTCA011</t>
  </si>
  <si>
    <t>23EPTCA012</t>
  </si>
  <si>
    <t>23EPTCA013</t>
  </si>
  <si>
    <t>23EPTCA014</t>
  </si>
  <si>
    <t>23EPTCA015</t>
  </si>
  <si>
    <t>23EPTCA016</t>
  </si>
  <si>
    <t>23EPTCA017</t>
  </si>
  <si>
    <t>23EPTCA018</t>
  </si>
  <si>
    <t>23EPTCA019</t>
  </si>
  <si>
    <t>23EPTCA020</t>
  </si>
  <si>
    <t>23EPTCA021</t>
  </si>
  <si>
    <t>23EPTCA022</t>
  </si>
  <si>
    <t>23EPTCA023</t>
  </si>
  <si>
    <t>23EPTCA024</t>
  </si>
  <si>
    <t>23EPTCA025</t>
  </si>
  <si>
    <t>23EPTCA026</t>
  </si>
  <si>
    <t>23EPTCA027</t>
  </si>
  <si>
    <t>23EPTCA028</t>
  </si>
  <si>
    <t>23EPTCA029</t>
  </si>
  <si>
    <t>23EPTCA030</t>
  </si>
  <si>
    <t>23EPTCA031</t>
  </si>
  <si>
    <t>23EPTCA032</t>
  </si>
  <si>
    <t>23EPTCA033</t>
  </si>
  <si>
    <t>23EPTCA034</t>
  </si>
  <si>
    <t>23EPTCA035</t>
  </si>
  <si>
    <t>23EPTCA036</t>
  </si>
  <si>
    <t>23EPTCA037</t>
  </si>
  <si>
    <t>23EPTCA038</t>
  </si>
  <si>
    <t>23EPTCA039</t>
  </si>
  <si>
    <t>23EPTCA040</t>
  </si>
  <si>
    <t>23EPTCA042</t>
  </si>
  <si>
    <t>23EPTCA043</t>
  </si>
  <si>
    <t>23EPTCA044</t>
  </si>
  <si>
    <t>23EPTCA041</t>
  </si>
  <si>
    <t>23EPTCA045</t>
  </si>
  <si>
    <t>23EPTCA046</t>
  </si>
  <si>
    <t>23EPTCA047</t>
  </si>
  <si>
    <t>23EPTCA048</t>
  </si>
  <si>
    <t>23EPTCA049</t>
  </si>
  <si>
    <t>23EPTCA050</t>
  </si>
  <si>
    <t>23EPTCA051</t>
  </si>
  <si>
    <t>23EPTCA052</t>
  </si>
  <si>
    <t>23EPTCA053</t>
  </si>
  <si>
    <t>23EPTCA054</t>
  </si>
  <si>
    <t>23EPTCA056</t>
  </si>
  <si>
    <t>23EPTCA057</t>
  </si>
  <si>
    <t>23EPTCA058</t>
  </si>
  <si>
    <t>23EPTCA059</t>
  </si>
  <si>
    <t>23EPTCA060</t>
  </si>
  <si>
    <t>23EPTCA061</t>
  </si>
  <si>
    <t>23EPTCA062</t>
  </si>
  <si>
    <t>23EPTCA063</t>
  </si>
  <si>
    <t>23EPTCA055</t>
  </si>
  <si>
    <t>23EPTCX001</t>
  </si>
  <si>
    <t>23EPTCX002</t>
  </si>
  <si>
    <t>23EPTCX003</t>
  </si>
  <si>
    <t>23EPTCX004</t>
  </si>
  <si>
    <t>23EPTCX005</t>
  </si>
  <si>
    <t>23EPTCX006</t>
  </si>
  <si>
    <t>23EPTCX007</t>
  </si>
  <si>
    <t>23EPTCX008</t>
  </si>
  <si>
    <t>23EPTCX009</t>
  </si>
  <si>
    <t>23EPTCX010</t>
  </si>
  <si>
    <t>23EPTCX011</t>
  </si>
  <si>
    <t>23EPTCX012</t>
  </si>
  <si>
    <t>23EPTCX013</t>
  </si>
  <si>
    <t>23EPTCX014</t>
  </si>
  <si>
    <t>23EPTCX015</t>
  </si>
  <si>
    <t>23EPTCX016</t>
  </si>
  <si>
    <t>23EPTCX017</t>
  </si>
  <si>
    <t>23EPTCX018</t>
  </si>
  <si>
    <t>23EPTCX019</t>
  </si>
  <si>
    <t>23EPTCX020</t>
  </si>
  <si>
    <t>23EPTCX021</t>
  </si>
  <si>
    <t>23EPTCX022</t>
  </si>
  <si>
    <t>23EPTCX035</t>
  </si>
  <si>
    <t>23EPTCX023</t>
  </si>
  <si>
    <t>23EPTCX024</t>
  </si>
  <si>
    <t>23EPTCX025</t>
  </si>
  <si>
    <t>23EPTCX026</t>
  </si>
  <si>
    <t>23EPTCX027</t>
  </si>
  <si>
    <t>23EPTCX028</t>
  </si>
  <si>
    <t>23EPTCX029</t>
  </si>
  <si>
    <t>23EPTCX030</t>
  </si>
  <si>
    <t>23EPTCX036</t>
  </si>
  <si>
    <t>23EPTCX031</t>
  </si>
  <si>
    <t>23EPTCX032</t>
  </si>
  <si>
    <t>23EPTCX033</t>
  </si>
  <si>
    <t>23EPTCX034</t>
  </si>
  <si>
    <t>23EPTCX037</t>
  </si>
  <si>
    <t>23EPTCX038</t>
  </si>
  <si>
    <t>23EPTCX039</t>
  </si>
  <si>
    <t>23EPTCX040</t>
  </si>
  <si>
    <t>23EPTCX041</t>
  </si>
  <si>
    <t>23EPTCX042</t>
  </si>
  <si>
    <t>23EPTCX043</t>
  </si>
  <si>
    <t>23EPTCX044</t>
  </si>
  <si>
    <t>23EPTCX045</t>
  </si>
  <si>
    <t>23EPTCX046</t>
  </si>
  <si>
    <t>23EPTCX047</t>
  </si>
  <si>
    <t>23EPTCX048</t>
  </si>
  <si>
    <t>23EPTCX049</t>
  </si>
  <si>
    <t>23EPTCX050</t>
  </si>
  <si>
    <t>23EPTCX051</t>
  </si>
  <si>
    <t>23EPTCX052</t>
  </si>
  <si>
    <t>23EPTCX053</t>
  </si>
  <si>
    <t>23EPTCX054</t>
  </si>
  <si>
    <t>23EPTCX055</t>
  </si>
  <si>
    <t>23EPTCX056</t>
  </si>
  <si>
    <t>23EPTCX057</t>
  </si>
  <si>
    <t>23EPTCX058</t>
  </si>
  <si>
    <t>23EPTCX059</t>
  </si>
  <si>
    <t>23EPTCX060</t>
  </si>
  <si>
    <t>23EPTCX061</t>
  </si>
  <si>
    <t>23EPTCX062</t>
  </si>
  <si>
    <t>23EPTCX063</t>
  </si>
  <si>
    <t>23EPTCY039</t>
  </si>
  <si>
    <t>23EPTCY001</t>
  </si>
  <si>
    <t>23EPTCY002</t>
  </si>
  <si>
    <t>23EPTCY003</t>
  </si>
  <si>
    <t>23EPTCY004</t>
  </si>
  <si>
    <t>23EPTCY040</t>
  </si>
  <si>
    <t>23EPTCY005</t>
  </si>
  <si>
    <t>23EPTCY006</t>
  </si>
  <si>
    <t>23EPTCY007</t>
  </si>
  <si>
    <t>23EPTCY008</t>
  </si>
  <si>
    <t>23EPTCY009</t>
  </si>
  <si>
    <t>23EPTCY010</t>
  </si>
  <si>
    <t>23EPTCY011</t>
  </si>
  <si>
    <t>23EPTCY012</t>
  </si>
  <si>
    <t>23EPTCY013</t>
  </si>
  <si>
    <t>23EPTCY014</t>
  </si>
  <si>
    <t>23EPTCY015</t>
  </si>
  <si>
    <t>23EPTCY016</t>
  </si>
  <si>
    <t>23EPTCY017</t>
  </si>
  <si>
    <t>23EPTCY018</t>
  </si>
  <si>
    <t>23EPTCY019</t>
  </si>
  <si>
    <t>23EPTCY020</t>
  </si>
  <si>
    <t>23EPTCY022</t>
  </si>
  <si>
    <t>23EPTCY023</t>
  </si>
  <si>
    <t>23EPTCY024</t>
  </si>
  <si>
    <t>23EPTCY025</t>
  </si>
  <si>
    <t>23EPTCY026</t>
  </si>
  <si>
    <t>23EPTCY027</t>
  </si>
  <si>
    <t>23EPTCY028</t>
  </si>
  <si>
    <t>23EPTCY031</t>
  </si>
  <si>
    <t>23EPTCY032</t>
  </si>
  <si>
    <t>23EPTCY033</t>
  </si>
  <si>
    <t>23EPTCY034</t>
  </si>
  <si>
    <t>23EPTCY035</t>
  </si>
  <si>
    <t>23EPTCY036</t>
  </si>
  <si>
    <t>23EPTCY037</t>
  </si>
  <si>
    <t>23EPTCY038</t>
  </si>
  <si>
    <t>23EPTCY044</t>
  </si>
  <si>
    <t>23EPTCY045</t>
  </si>
  <si>
    <t>23EPTCY046</t>
  </si>
  <si>
    <t>23EPTCY047</t>
  </si>
  <si>
    <t>23EPTCY048</t>
  </si>
  <si>
    <t>23EPTCY049</t>
  </si>
  <si>
    <t>23EPTCY050</t>
  </si>
  <si>
    <t>23EPTCY051</t>
  </si>
  <si>
    <t>23EPTCY041</t>
  </si>
  <si>
    <t>23EPTCY052</t>
  </si>
  <si>
    <t>23EPTCY053</t>
  </si>
  <si>
    <t>23EPTCY042</t>
  </si>
  <si>
    <t>23EPTCY054</t>
  </si>
  <si>
    <t>23EPTCY055</t>
  </si>
  <si>
    <t>23EPTCY056</t>
  </si>
  <si>
    <t>23EPTCY057</t>
  </si>
  <si>
    <t>23EPTCY058</t>
  </si>
  <si>
    <t>23EPTCY043</t>
  </si>
  <si>
    <t>23EPTCY059</t>
  </si>
  <si>
    <t>23EPTCY060</t>
  </si>
  <si>
    <t>A</t>
  </si>
  <si>
    <t>D</t>
  </si>
  <si>
    <t>II-IE</t>
  </si>
  <si>
    <t>Atten. Per</t>
  </si>
  <si>
    <t>ETE</t>
  </si>
  <si>
    <t>4CS8-00</t>
  </si>
  <si>
    <t>Discipline</t>
  </si>
  <si>
    <t>4CSR8-00</t>
  </si>
  <si>
    <t>4AID8-00</t>
  </si>
  <si>
    <t>4CAI8-00</t>
  </si>
  <si>
    <t>4CDS8-00</t>
  </si>
  <si>
    <t>4CIT8-00</t>
  </si>
  <si>
    <t>III-IE</t>
  </si>
  <si>
    <t>Internal</t>
  </si>
  <si>
    <t>MS.ANSHIKA AGAL</t>
  </si>
  <si>
    <t>MS.ITISHA JANGID</t>
  </si>
  <si>
    <t>MS.NEHA AGARWAL</t>
  </si>
  <si>
    <t>MS.SALONI GOYAL</t>
  </si>
  <si>
    <t>MS.SHAGUN SHARMA</t>
  </si>
  <si>
    <t>MS.BHUMIKA SHARMA</t>
  </si>
  <si>
    <t>MS.GUNJAN SHARMA</t>
  </si>
  <si>
    <t>MS.KASHISH NAGARIYA</t>
  </si>
  <si>
    <t>MS.KHUSHI GUPTA</t>
  </si>
  <si>
    <t>MS.SHREYA KHANDELWAL</t>
  </si>
  <si>
    <t>MS.PREETI SHARMA</t>
  </si>
  <si>
    <t>MS.PRIYANSHI AGARWAL</t>
  </si>
  <si>
    <t>VEDANSH TEJWANI</t>
  </si>
  <si>
    <t>MS.PRACHI SONI</t>
  </si>
  <si>
    <t>KAPIL SAINI</t>
  </si>
  <si>
    <t>LAKSHYA KUMAWAT</t>
  </si>
  <si>
    <t>MS.KANAK JANGID</t>
  </si>
  <si>
    <t>MS.MEGHAL SINGH</t>
  </si>
  <si>
    <t>DIVYA NAMA</t>
  </si>
  <si>
    <t>MS.ADHYA AGRAWAL</t>
  </si>
  <si>
    <t>MS.ANKITA MITTAL</t>
  </si>
  <si>
    <t>MS.SAKSHI MITTAL</t>
  </si>
  <si>
    <t>MS.SUHANI GOYAL</t>
  </si>
  <si>
    <t>Total</t>
  </si>
  <si>
    <t>Percentage</t>
  </si>
  <si>
    <t>Fail Students</t>
  </si>
  <si>
    <t>OMR Marks of B.Tech. IV Sem 2024-25, Branch - CSE</t>
  </si>
  <si>
    <t>OMR Marks of B.Tech. IV Sem 2024-25 Branch-CS(R)</t>
  </si>
  <si>
    <t>OMR Marks of B.Tech. IV Sem 2024-25, Branch:- AI&amp;DS</t>
  </si>
  <si>
    <t>OMR Marks of B.Tech. IV Sem 2024-25. Branch:- CS(AI)</t>
  </si>
  <si>
    <t>OMR Marks of B.Tech. IV Sem 2024-25, Branch:- CS(DS)</t>
  </si>
  <si>
    <t>OMR Marks of B.Tech. IV Sem 2024-25, Branch- CS(IOT)</t>
  </si>
  <si>
    <t>FEC13</t>
  </si>
  <si>
    <t>4AID1- 03</t>
  </si>
  <si>
    <t>FEC12</t>
  </si>
  <si>
    <t>Total Back</t>
  </si>
  <si>
    <t>Result</t>
  </si>
  <si>
    <t>SGPA</t>
  </si>
  <si>
    <t>Earn Credit</t>
  </si>
  <si>
    <t>TOTPOINT</t>
  </si>
  <si>
    <t>TOTMKS</t>
  </si>
  <si>
    <t>B+</t>
  </si>
  <si>
    <t>C</t>
  </si>
  <si>
    <t>F</t>
  </si>
  <si>
    <t>A++</t>
  </si>
  <si>
    <t>A+</t>
  </si>
  <si>
    <t>E+</t>
  </si>
  <si>
    <t>D+</t>
  </si>
  <si>
    <t>C+</t>
  </si>
  <si>
    <t>B</t>
  </si>
  <si>
    <t>E</t>
  </si>
  <si>
    <t>POORNIMA INSTITUTE OF ENGINEERING &amp; TECHNOLOGY, JAIPUR</t>
  </si>
  <si>
    <t>Section/Branch-Wise Top 05 Students</t>
  </si>
  <si>
    <t>Congratulations………………….</t>
  </si>
  <si>
    <t>S.No.</t>
  </si>
  <si>
    <t>Reg. No.</t>
  </si>
  <si>
    <t>Name of Students</t>
  </si>
  <si>
    <t>Branch - CS (Sec A)</t>
  </si>
  <si>
    <t>Branch - CS (Sec B)</t>
  </si>
  <si>
    <t>Branch - CS (Sec C)</t>
  </si>
  <si>
    <t>Branch - CS(R) (Sec D)</t>
  </si>
  <si>
    <t>Branch - AI&amp;DS Sec E)</t>
  </si>
  <si>
    <t>Branch - CS(AI) Sec F)</t>
  </si>
  <si>
    <t>Branch - CS(DS) (Sec G)</t>
  </si>
  <si>
    <t>Branch - CS(IOT) (Sec H)</t>
  </si>
  <si>
    <t>(Dr. Dinesh Goyal)</t>
  </si>
  <si>
    <t>Director</t>
  </si>
  <si>
    <r>
      <t>4</t>
    </r>
    <r>
      <rPr>
        <b/>
        <vertAlign val="superscript"/>
        <sz val="12"/>
        <rFont val="Arial"/>
        <family val="2"/>
      </rPr>
      <t>th</t>
    </r>
    <r>
      <rPr>
        <b/>
        <sz val="12"/>
        <rFont val="Arial"/>
        <family val="2"/>
      </rPr>
      <t xml:space="preserve"> Semester RTU Main Examination Result , Batch 2023-24, Date : 24/09/2025</t>
    </r>
  </si>
  <si>
    <t>PIET23CS127 / PIET23CS134 / PIET23CS175</t>
  </si>
  <si>
    <t>PRATHAM SINGH PANWAR / REENA / VIDHI DUBEY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</si>
</sst>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vertAlign val="superscript"/>
      <sz val="1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1" fontId="1" fillId="0" borderId="2" xfId="0" applyNumberFormat="1" applyFont="1" applyBorder="1" applyAlignment="1">
      <alignment vertical="center"/>
    </xf>
    <xf numFmtId="1" fontId="2" fillId="0" borderId="2" xfId="0" applyNumberFormat="1" applyFont="1" applyBorder="1" applyAlignment="1">
      <alignment vertical="center"/>
    </xf>
    <xf numFmtId="1" fontId="1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214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  <fill>
        <patternFill>
          <bgColor indexed="1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10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  <fill>
        <patternFill>
          <bgColor indexed="1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10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b/>
        <i val="0"/>
        <condense val="0"/>
        <extend val="0"/>
        <color indexed="10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54</xdr:row>
      <xdr:rowOff>0</xdr:rowOff>
    </xdr:from>
    <xdr:to>
      <xdr:col>3</xdr:col>
      <xdr:colOff>609600</xdr:colOff>
      <xdr:row>55</xdr:row>
      <xdr:rowOff>19050</xdr:rowOff>
    </xdr:to>
    <xdr:pic>
      <xdr:nvPicPr>
        <xdr:cNvPr id="2" name="Picture 1" descr="Dinesh Goyal.png">
          <a:extLst>
            <a:ext uri="{FF2B5EF4-FFF2-40B4-BE49-F238E27FC236}">
              <a16:creationId xmlns:a16="http://schemas.microsoft.com/office/drawing/2014/main" id="{7567FF49-E887-46E6-8CC8-32B7741CF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24425" y="9725025"/>
          <a:ext cx="3619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210"/>
  <sheetViews>
    <sheetView zoomScaleNormal="100" zoomScaleSheetLayoutView="100" workbookViewId="0">
      <pane xSplit="5" ySplit="7" topLeftCell="F131" activePane="bottomRight" state="frozen"/>
      <selection pane="topRight" activeCell="F1" sqref="F1"/>
      <selection pane="bottomLeft" activeCell="A8" sqref="A8"/>
      <selection pane="bottomRight" activeCell="A136" sqref="A136:XFD195"/>
    </sheetView>
  </sheetViews>
  <sheetFormatPr baseColWidth="10" defaultColWidth="9.1640625" defaultRowHeight="13" x14ac:dyDescent="0.2"/>
  <cols>
    <col min="1" max="1" width="4.6640625" style="3" customWidth="1"/>
    <col min="2" max="2" width="12.6640625" style="1" customWidth="1"/>
    <col min="3" max="3" width="27.33203125" style="1" customWidth="1"/>
    <col min="4" max="4" width="12.1640625" style="1" customWidth="1"/>
    <col min="5" max="5" width="9.33203125" style="1" customWidth="1"/>
    <col min="6" max="6" width="5.1640625" style="1" hidden="1" customWidth="1"/>
    <col min="7" max="9" width="8.5" style="3" hidden="1" customWidth="1"/>
    <col min="10" max="10" width="7.33203125" style="3" hidden="1" customWidth="1"/>
    <col min="11" max="13" width="8.5" style="3" hidden="1" customWidth="1"/>
    <col min="14" max="14" width="7.33203125" style="3" hidden="1" customWidth="1"/>
    <col min="15" max="17" width="8.5" style="3" hidden="1" customWidth="1"/>
    <col min="18" max="18" width="7.33203125" style="3" hidden="1" customWidth="1"/>
    <col min="19" max="21" width="8.5" style="3" hidden="1" customWidth="1"/>
    <col min="22" max="22" width="7.33203125" style="3" hidden="1" customWidth="1"/>
    <col min="23" max="25" width="8.5" style="3" hidden="1" customWidth="1"/>
    <col min="26" max="26" width="7.33203125" style="3" hidden="1" customWidth="1"/>
    <col min="27" max="29" width="8.5" style="3" hidden="1" customWidth="1"/>
    <col min="30" max="30" width="7.33203125" style="3" hidden="1" customWidth="1"/>
    <col min="31" max="61" width="8.5" style="3" hidden="1" customWidth="1"/>
    <col min="62" max="62" width="7.5" style="3" hidden="1" customWidth="1"/>
    <col min="63" max="63" width="9" style="3" hidden="1" customWidth="1"/>
    <col min="64" max="64" width="7" style="3" hidden="1" customWidth="1"/>
    <col min="65" max="65" width="6.5" style="3" hidden="1" customWidth="1"/>
    <col min="66" max="79" width="9.1640625" style="1"/>
    <col min="80" max="91" width="0" style="1" hidden="1" customWidth="1"/>
    <col min="92" max="94" width="9.1640625" style="1"/>
    <col min="95" max="95" width="13" style="1" customWidth="1"/>
    <col min="96" max="96" width="12.5" style="1" customWidth="1"/>
    <col min="97" max="16384" width="9.1640625" style="1"/>
  </cols>
  <sheetData>
    <row r="1" spans="1:98" ht="18" customHeight="1" x14ac:dyDescent="0.2">
      <c r="A1" s="47" t="s">
        <v>16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</row>
    <row r="2" spans="1:98" ht="18" customHeight="1" x14ac:dyDescent="0.2">
      <c r="A2" s="48" t="s">
        <v>2072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</row>
    <row r="3" spans="1:98" ht="18" customHeight="1" x14ac:dyDescent="0.2">
      <c r="A3" s="5"/>
      <c r="B3" s="6" t="s">
        <v>0</v>
      </c>
      <c r="C3" s="6" t="s">
        <v>0</v>
      </c>
      <c r="D3" s="6" t="s">
        <v>0</v>
      </c>
      <c r="E3" s="6"/>
      <c r="F3" s="6"/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  <c r="M3" s="5" t="s">
        <v>1</v>
      </c>
      <c r="N3" s="5" t="s">
        <v>1</v>
      </c>
      <c r="O3" s="5" t="s">
        <v>1</v>
      </c>
      <c r="P3" s="5" t="s">
        <v>1</v>
      </c>
      <c r="Q3" s="5" t="s">
        <v>1</v>
      </c>
      <c r="R3" s="5" t="s">
        <v>1</v>
      </c>
      <c r="S3" s="5" t="s">
        <v>1</v>
      </c>
      <c r="T3" s="5" t="s">
        <v>1</v>
      </c>
      <c r="U3" s="5" t="s">
        <v>1</v>
      </c>
      <c r="V3" s="5" t="s">
        <v>1</v>
      </c>
      <c r="W3" s="5" t="s">
        <v>1</v>
      </c>
      <c r="X3" s="5" t="s">
        <v>1</v>
      </c>
      <c r="Y3" s="5" t="s">
        <v>1</v>
      </c>
      <c r="Z3" s="5" t="s">
        <v>1</v>
      </c>
      <c r="AA3" s="5" t="s">
        <v>1</v>
      </c>
      <c r="AB3" s="5" t="s">
        <v>1</v>
      </c>
      <c r="AC3" s="5" t="s">
        <v>1</v>
      </c>
      <c r="AD3" s="5" t="s">
        <v>1</v>
      </c>
      <c r="AE3" s="5" t="s">
        <v>1</v>
      </c>
      <c r="AF3" s="5" t="s">
        <v>2</v>
      </c>
      <c r="AG3" s="5" t="s">
        <v>2</v>
      </c>
      <c r="AH3" s="5" t="s">
        <v>2</v>
      </c>
      <c r="AI3" s="5" t="s">
        <v>2</v>
      </c>
      <c r="AJ3" s="5" t="s">
        <v>2</v>
      </c>
      <c r="AK3" s="5" t="s">
        <v>2</v>
      </c>
      <c r="AL3" s="5" t="s">
        <v>2</v>
      </c>
      <c r="AM3" s="5" t="s">
        <v>2</v>
      </c>
      <c r="AN3" s="5" t="s">
        <v>2</v>
      </c>
      <c r="AO3" s="5" t="s">
        <v>2</v>
      </c>
      <c r="AP3" s="5" t="s">
        <v>2</v>
      </c>
      <c r="AQ3" s="5" t="s">
        <v>2</v>
      </c>
      <c r="AR3" s="5" t="s">
        <v>2</v>
      </c>
      <c r="AS3" s="5" t="s">
        <v>2</v>
      </c>
      <c r="AT3" s="5" t="s">
        <v>2</v>
      </c>
      <c r="AU3" s="5" t="s">
        <v>2</v>
      </c>
      <c r="AV3" s="5" t="s">
        <v>2</v>
      </c>
      <c r="AW3" s="5" t="s">
        <v>2</v>
      </c>
      <c r="AX3" s="5" t="s">
        <v>2</v>
      </c>
      <c r="AY3" s="5" t="s">
        <v>2</v>
      </c>
      <c r="AZ3" s="5" t="s">
        <v>2</v>
      </c>
      <c r="BA3" s="5" t="s">
        <v>2</v>
      </c>
      <c r="BB3" s="5" t="s">
        <v>2</v>
      </c>
      <c r="BC3" s="5" t="s">
        <v>2</v>
      </c>
      <c r="BD3" s="5" t="s">
        <v>2</v>
      </c>
      <c r="BE3" s="5" t="s">
        <v>2</v>
      </c>
      <c r="BF3" s="5" t="s">
        <v>2</v>
      </c>
      <c r="BG3" s="5" t="s">
        <v>2</v>
      </c>
      <c r="BH3" s="5" t="s">
        <v>2</v>
      </c>
      <c r="BI3" s="5" t="s">
        <v>2</v>
      </c>
      <c r="BJ3" s="5" t="s">
        <v>2</v>
      </c>
      <c r="BK3" s="5" t="s">
        <v>2038</v>
      </c>
      <c r="BL3" s="5" t="s">
        <v>3</v>
      </c>
      <c r="BM3" s="5"/>
    </row>
    <row r="4" spans="1:98" ht="18" customHeight="1" x14ac:dyDescent="0.2">
      <c r="A4" s="5"/>
      <c r="B4" s="6" t="s">
        <v>4</v>
      </c>
      <c r="C4" s="6" t="s">
        <v>4</v>
      </c>
      <c r="D4" s="6" t="s">
        <v>4</v>
      </c>
      <c r="E4" s="6"/>
      <c r="F4" s="6"/>
      <c r="G4" s="5" t="s">
        <v>18</v>
      </c>
      <c r="H4" s="5" t="s">
        <v>18</v>
      </c>
      <c r="I4" s="5" t="s">
        <v>18</v>
      </c>
      <c r="J4" s="5" t="s">
        <v>18</v>
      </c>
      <c r="K4" s="5" t="s">
        <v>19</v>
      </c>
      <c r="L4" s="5" t="s">
        <v>19</v>
      </c>
      <c r="M4" s="5" t="s">
        <v>19</v>
      </c>
      <c r="N4" s="5" t="s">
        <v>19</v>
      </c>
      <c r="O4" s="5" t="s">
        <v>20</v>
      </c>
      <c r="P4" s="5" t="s">
        <v>20</v>
      </c>
      <c r="Q4" s="5" t="s">
        <v>20</v>
      </c>
      <c r="R4" s="5" t="s">
        <v>20</v>
      </c>
      <c r="S4" s="5" t="s">
        <v>21</v>
      </c>
      <c r="T4" s="5" t="s">
        <v>21</v>
      </c>
      <c r="U4" s="5" t="s">
        <v>21</v>
      </c>
      <c r="V4" s="5" t="s">
        <v>21</v>
      </c>
      <c r="W4" s="5" t="s">
        <v>22</v>
      </c>
      <c r="X4" s="5" t="s">
        <v>22</v>
      </c>
      <c r="Y4" s="5" t="s">
        <v>22</v>
      </c>
      <c r="Z4" s="5" t="s">
        <v>22</v>
      </c>
      <c r="AA4" s="5" t="s">
        <v>23</v>
      </c>
      <c r="AB4" s="5" t="s">
        <v>23</v>
      </c>
      <c r="AC4" s="5" t="s">
        <v>23</v>
      </c>
      <c r="AD4" s="5" t="s">
        <v>23</v>
      </c>
      <c r="AE4" s="5" t="s">
        <v>5</v>
      </c>
      <c r="AF4" s="5" t="s">
        <v>24</v>
      </c>
      <c r="AG4" s="5" t="s">
        <v>24</v>
      </c>
      <c r="AH4" s="5" t="s">
        <v>24</v>
      </c>
      <c r="AI4" s="5" t="s">
        <v>24</v>
      </c>
      <c r="AJ4" s="5" t="s">
        <v>24</v>
      </c>
      <c r="AK4" s="5" t="s">
        <v>24</v>
      </c>
      <c r="AL4" s="5" t="s">
        <v>25</v>
      </c>
      <c r="AM4" s="5" t="s">
        <v>25</v>
      </c>
      <c r="AN4" s="5" t="s">
        <v>25</v>
      </c>
      <c r="AO4" s="5" t="s">
        <v>25</v>
      </c>
      <c r="AP4" s="5" t="s">
        <v>25</v>
      </c>
      <c r="AQ4" s="5" t="s">
        <v>25</v>
      </c>
      <c r="AR4" s="5" t="s">
        <v>26</v>
      </c>
      <c r="AS4" s="5" t="s">
        <v>26</v>
      </c>
      <c r="AT4" s="5" t="s">
        <v>26</v>
      </c>
      <c r="AU4" s="5" t="s">
        <v>26</v>
      </c>
      <c r="AV4" s="5" t="s">
        <v>26</v>
      </c>
      <c r="AW4" s="5" t="s">
        <v>26</v>
      </c>
      <c r="AX4" s="5" t="s">
        <v>27</v>
      </c>
      <c r="AY4" s="5" t="s">
        <v>27</v>
      </c>
      <c r="AZ4" s="5" t="s">
        <v>27</v>
      </c>
      <c r="BA4" s="5" t="s">
        <v>27</v>
      </c>
      <c r="BB4" s="5" t="s">
        <v>27</v>
      </c>
      <c r="BC4" s="5" t="s">
        <v>27</v>
      </c>
      <c r="BD4" s="5" t="s">
        <v>28</v>
      </c>
      <c r="BE4" s="5" t="s">
        <v>28</v>
      </c>
      <c r="BF4" s="5" t="s">
        <v>28</v>
      </c>
      <c r="BG4" s="5" t="s">
        <v>28</v>
      </c>
      <c r="BH4" s="5" t="s">
        <v>28</v>
      </c>
      <c r="BI4" s="5" t="s">
        <v>28</v>
      </c>
      <c r="BJ4" s="5" t="s">
        <v>5</v>
      </c>
      <c r="BK4" s="5" t="s">
        <v>2037</v>
      </c>
      <c r="BL4" s="5"/>
      <c r="BM4" s="5"/>
    </row>
    <row r="5" spans="1:98" ht="18" customHeight="1" x14ac:dyDescent="0.2">
      <c r="A5" s="5"/>
      <c r="B5" s="6" t="s">
        <v>6</v>
      </c>
      <c r="C5" s="6" t="s">
        <v>6</v>
      </c>
      <c r="D5" s="6" t="s">
        <v>6</v>
      </c>
      <c r="E5" s="6"/>
      <c r="F5" s="6"/>
      <c r="G5" s="5" t="s">
        <v>7</v>
      </c>
      <c r="H5" s="5" t="s">
        <v>2034</v>
      </c>
      <c r="I5" s="5" t="s">
        <v>2044</v>
      </c>
      <c r="J5" s="5" t="s">
        <v>5</v>
      </c>
      <c r="K5" s="5" t="s">
        <v>7</v>
      </c>
      <c r="L5" s="5" t="s">
        <v>2034</v>
      </c>
      <c r="M5" s="5" t="s">
        <v>2044</v>
      </c>
      <c r="N5" s="5" t="s">
        <v>5</v>
      </c>
      <c r="O5" s="5" t="s">
        <v>7</v>
      </c>
      <c r="P5" s="5" t="s">
        <v>2034</v>
      </c>
      <c r="Q5" s="5" t="s">
        <v>2044</v>
      </c>
      <c r="R5" s="5" t="s">
        <v>5</v>
      </c>
      <c r="S5" s="5" t="s">
        <v>7</v>
      </c>
      <c r="T5" s="5" t="s">
        <v>2034</v>
      </c>
      <c r="U5" s="5" t="s">
        <v>2044</v>
      </c>
      <c r="V5" s="5" t="s">
        <v>5</v>
      </c>
      <c r="W5" s="5" t="s">
        <v>7</v>
      </c>
      <c r="X5" s="5" t="s">
        <v>2034</v>
      </c>
      <c r="Y5" s="5" t="s">
        <v>2044</v>
      </c>
      <c r="Z5" s="5" t="s">
        <v>5</v>
      </c>
      <c r="AA5" s="5" t="s">
        <v>7</v>
      </c>
      <c r="AB5" s="5" t="s">
        <v>2034</v>
      </c>
      <c r="AC5" s="5" t="s">
        <v>2044</v>
      </c>
      <c r="AD5" s="5" t="s">
        <v>5</v>
      </c>
      <c r="AE5" s="5"/>
      <c r="AF5" s="5" t="s">
        <v>7</v>
      </c>
      <c r="AG5" s="5" t="s">
        <v>2034</v>
      </c>
      <c r="AH5" s="5" t="s">
        <v>2035</v>
      </c>
      <c r="AI5" s="5" t="s">
        <v>2045</v>
      </c>
      <c r="AJ5" s="5" t="s">
        <v>2036</v>
      </c>
      <c r="AK5" s="5" t="s">
        <v>5</v>
      </c>
      <c r="AL5" s="5" t="s">
        <v>7</v>
      </c>
      <c r="AM5" s="5" t="s">
        <v>2034</v>
      </c>
      <c r="AN5" s="5" t="s">
        <v>2035</v>
      </c>
      <c r="AO5" s="5" t="s">
        <v>2045</v>
      </c>
      <c r="AP5" s="5" t="s">
        <v>2036</v>
      </c>
      <c r="AQ5" s="5" t="s">
        <v>5</v>
      </c>
      <c r="AR5" s="5" t="s">
        <v>7</v>
      </c>
      <c r="AS5" s="5" t="s">
        <v>2034</v>
      </c>
      <c r="AT5" s="5" t="s">
        <v>2035</v>
      </c>
      <c r="AU5" s="5" t="s">
        <v>2045</v>
      </c>
      <c r="AV5" s="5" t="s">
        <v>2036</v>
      </c>
      <c r="AW5" s="5" t="s">
        <v>5</v>
      </c>
      <c r="AX5" s="5" t="s">
        <v>7</v>
      </c>
      <c r="AY5" s="5" t="s">
        <v>2034</v>
      </c>
      <c r="AZ5" s="5" t="s">
        <v>2035</v>
      </c>
      <c r="BA5" s="5" t="s">
        <v>2045</v>
      </c>
      <c r="BB5" s="5" t="s">
        <v>2036</v>
      </c>
      <c r="BC5" s="5" t="s">
        <v>5</v>
      </c>
      <c r="BD5" s="5" t="s">
        <v>7</v>
      </c>
      <c r="BE5" s="5" t="s">
        <v>2034</v>
      </c>
      <c r="BF5" s="5" t="s">
        <v>2035</v>
      </c>
      <c r="BG5" s="5" t="s">
        <v>2045</v>
      </c>
      <c r="BH5" s="5" t="s">
        <v>2036</v>
      </c>
      <c r="BI5" s="5" t="s">
        <v>5</v>
      </c>
      <c r="BJ5" s="5"/>
      <c r="BK5" s="5"/>
      <c r="BL5" s="5"/>
      <c r="BM5" s="5"/>
    </row>
    <row r="6" spans="1:98" ht="18" customHeight="1" x14ac:dyDescent="0.2">
      <c r="A6" s="5"/>
      <c r="B6" s="6"/>
      <c r="C6" s="6"/>
      <c r="D6" s="6" t="s">
        <v>8</v>
      </c>
      <c r="E6" s="6"/>
      <c r="F6" s="6"/>
      <c r="G6" s="5">
        <v>10</v>
      </c>
      <c r="H6" s="5">
        <v>10</v>
      </c>
      <c r="I6" s="5">
        <v>10</v>
      </c>
      <c r="J6" s="5">
        <v>30</v>
      </c>
      <c r="K6" s="5">
        <v>10</v>
      </c>
      <c r="L6" s="5">
        <v>10</v>
      </c>
      <c r="M6" s="5">
        <v>10</v>
      </c>
      <c r="N6" s="5">
        <v>30</v>
      </c>
      <c r="O6" s="5">
        <v>10</v>
      </c>
      <c r="P6" s="5">
        <v>10</v>
      </c>
      <c r="Q6" s="5">
        <v>10</v>
      </c>
      <c r="R6" s="5">
        <v>30</v>
      </c>
      <c r="S6" s="5">
        <v>10</v>
      </c>
      <c r="T6" s="5">
        <v>10</v>
      </c>
      <c r="U6" s="5">
        <v>10</v>
      </c>
      <c r="V6" s="5">
        <v>30</v>
      </c>
      <c r="W6" s="5">
        <v>10</v>
      </c>
      <c r="X6" s="5">
        <v>10</v>
      </c>
      <c r="Y6" s="5">
        <v>10</v>
      </c>
      <c r="Z6" s="5">
        <v>30</v>
      </c>
      <c r="AA6" s="5">
        <v>10</v>
      </c>
      <c r="AB6" s="5">
        <v>10</v>
      </c>
      <c r="AC6" s="5">
        <v>10</v>
      </c>
      <c r="AD6" s="5">
        <v>30</v>
      </c>
      <c r="AE6" s="5">
        <v>180</v>
      </c>
      <c r="AF6" s="5">
        <v>10</v>
      </c>
      <c r="AG6" s="5">
        <v>10</v>
      </c>
      <c r="AH6" s="5">
        <v>40</v>
      </c>
      <c r="AI6" s="5">
        <v>60</v>
      </c>
      <c r="AJ6" s="5">
        <v>40</v>
      </c>
      <c r="AK6" s="5">
        <v>100</v>
      </c>
      <c r="AL6" s="5">
        <v>10</v>
      </c>
      <c r="AM6" s="5">
        <v>10</v>
      </c>
      <c r="AN6" s="5">
        <v>40</v>
      </c>
      <c r="AO6" s="5">
        <v>60</v>
      </c>
      <c r="AP6" s="5">
        <v>40</v>
      </c>
      <c r="AQ6" s="5">
        <v>100</v>
      </c>
      <c r="AR6" s="5">
        <v>10</v>
      </c>
      <c r="AS6" s="5">
        <v>10</v>
      </c>
      <c r="AT6" s="5">
        <v>40</v>
      </c>
      <c r="AU6" s="5">
        <v>60</v>
      </c>
      <c r="AV6" s="5">
        <v>40</v>
      </c>
      <c r="AW6" s="5">
        <v>100</v>
      </c>
      <c r="AX6" s="5">
        <v>10</v>
      </c>
      <c r="AY6" s="5">
        <v>10</v>
      </c>
      <c r="AZ6" s="5">
        <v>40</v>
      </c>
      <c r="BA6" s="5">
        <v>60</v>
      </c>
      <c r="BB6" s="5">
        <v>40</v>
      </c>
      <c r="BC6" s="5">
        <v>100</v>
      </c>
      <c r="BD6" s="5">
        <v>10</v>
      </c>
      <c r="BE6" s="5">
        <v>10</v>
      </c>
      <c r="BF6" s="5">
        <v>40</v>
      </c>
      <c r="BG6" s="5">
        <v>60</v>
      </c>
      <c r="BH6" s="5">
        <v>40</v>
      </c>
      <c r="BI6" s="5">
        <v>100</v>
      </c>
      <c r="BJ6" s="5">
        <v>500</v>
      </c>
      <c r="BK6" s="5">
        <v>100</v>
      </c>
      <c r="BL6" s="5">
        <v>780</v>
      </c>
      <c r="BM6" s="5" t="s">
        <v>17</v>
      </c>
    </row>
    <row r="7" spans="1:98" ht="18" customHeight="1" x14ac:dyDescent="0.2">
      <c r="A7" s="5"/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5" t="s">
        <v>14</v>
      </c>
      <c r="H7" s="5" t="s">
        <v>14</v>
      </c>
      <c r="I7" s="5" t="s">
        <v>14</v>
      </c>
      <c r="J7" s="5" t="s">
        <v>14</v>
      </c>
      <c r="K7" s="5" t="s">
        <v>14</v>
      </c>
      <c r="L7" s="5" t="s">
        <v>14</v>
      </c>
      <c r="M7" s="5" t="s">
        <v>14</v>
      </c>
      <c r="N7" s="5" t="s">
        <v>14</v>
      </c>
      <c r="O7" s="5" t="s">
        <v>14</v>
      </c>
      <c r="P7" s="5" t="s">
        <v>14</v>
      </c>
      <c r="Q7" s="5" t="s">
        <v>14</v>
      </c>
      <c r="R7" s="5" t="s">
        <v>14</v>
      </c>
      <c r="S7" s="5" t="s">
        <v>14</v>
      </c>
      <c r="T7" s="5" t="s">
        <v>14</v>
      </c>
      <c r="U7" s="5" t="s">
        <v>14</v>
      </c>
      <c r="V7" s="5" t="s">
        <v>14</v>
      </c>
      <c r="W7" s="5" t="s">
        <v>14</v>
      </c>
      <c r="X7" s="5" t="s">
        <v>14</v>
      </c>
      <c r="Y7" s="5" t="s">
        <v>14</v>
      </c>
      <c r="Z7" s="5" t="s">
        <v>14</v>
      </c>
      <c r="AA7" s="5" t="s">
        <v>14</v>
      </c>
      <c r="AB7" s="5" t="s">
        <v>14</v>
      </c>
      <c r="AC7" s="5" t="s">
        <v>14</v>
      </c>
      <c r="AD7" s="5" t="s">
        <v>14</v>
      </c>
      <c r="AE7" s="5" t="s">
        <v>14</v>
      </c>
      <c r="AF7" s="5" t="s">
        <v>14</v>
      </c>
      <c r="AG7" s="5" t="s">
        <v>14</v>
      </c>
      <c r="AH7" s="5" t="s">
        <v>14</v>
      </c>
      <c r="AI7" s="5" t="s">
        <v>14</v>
      </c>
      <c r="AJ7" s="5" t="s">
        <v>14</v>
      </c>
      <c r="AK7" s="5" t="s">
        <v>14</v>
      </c>
      <c r="AL7" s="5" t="s">
        <v>14</v>
      </c>
      <c r="AM7" s="5" t="s">
        <v>14</v>
      </c>
      <c r="AN7" s="5" t="s">
        <v>14</v>
      </c>
      <c r="AO7" s="5" t="s">
        <v>14</v>
      </c>
      <c r="AP7" s="5" t="s">
        <v>14</v>
      </c>
      <c r="AQ7" s="5" t="s">
        <v>14</v>
      </c>
      <c r="AR7" s="5" t="s">
        <v>14</v>
      </c>
      <c r="AS7" s="5" t="s">
        <v>14</v>
      </c>
      <c r="AT7" s="5" t="s">
        <v>14</v>
      </c>
      <c r="AU7" s="5" t="s">
        <v>14</v>
      </c>
      <c r="AV7" s="5" t="s">
        <v>14</v>
      </c>
      <c r="AW7" s="5" t="s">
        <v>14</v>
      </c>
      <c r="AX7" s="5" t="s">
        <v>14</v>
      </c>
      <c r="AY7" s="5" t="s">
        <v>14</v>
      </c>
      <c r="AZ7" s="5" t="s">
        <v>14</v>
      </c>
      <c r="BA7" s="5" t="s">
        <v>14</v>
      </c>
      <c r="BB7" s="5" t="s">
        <v>14</v>
      </c>
      <c r="BC7" s="5" t="s">
        <v>14</v>
      </c>
      <c r="BD7" s="5" t="s">
        <v>14</v>
      </c>
      <c r="BE7" s="5" t="s">
        <v>14</v>
      </c>
      <c r="BF7" s="5" t="s">
        <v>14</v>
      </c>
      <c r="BG7" s="5" t="s">
        <v>14</v>
      </c>
      <c r="BH7" s="5" t="s">
        <v>14</v>
      </c>
      <c r="BI7" s="5" t="s">
        <v>14</v>
      </c>
      <c r="BJ7" s="5" t="s">
        <v>14</v>
      </c>
      <c r="BK7" s="5" t="s">
        <v>14</v>
      </c>
      <c r="BL7" s="5" t="s">
        <v>14</v>
      </c>
      <c r="BM7" s="5"/>
      <c r="BO7" s="2" t="s">
        <v>19</v>
      </c>
      <c r="BP7" s="2" t="s">
        <v>18</v>
      </c>
      <c r="BQ7" s="2" t="s">
        <v>20</v>
      </c>
      <c r="BR7" s="2" t="s">
        <v>21</v>
      </c>
      <c r="BS7" s="2" t="s">
        <v>22</v>
      </c>
      <c r="BT7" s="2" t="s">
        <v>23</v>
      </c>
      <c r="BU7" s="2" t="s">
        <v>24</v>
      </c>
      <c r="BV7" s="2" t="s">
        <v>25</v>
      </c>
      <c r="BW7" s="2" t="s">
        <v>26</v>
      </c>
      <c r="BX7" s="2" t="s">
        <v>27</v>
      </c>
      <c r="BY7" s="2" t="s">
        <v>28</v>
      </c>
      <c r="BZ7" s="2" t="s">
        <v>2078</v>
      </c>
      <c r="CB7" s="2" t="s">
        <v>19</v>
      </c>
      <c r="CC7" s="2" t="s">
        <v>18</v>
      </c>
      <c r="CD7" s="2" t="s">
        <v>20</v>
      </c>
      <c r="CE7" s="2" t="s">
        <v>21</v>
      </c>
      <c r="CF7" s="2" t="s">
        <v>22</v>
      </c>
      <c r="CG7" s="2" t="s">
        <v>23</v>
      </c>
      <c r="CH7" s="2" t="s">
        <v>24</v>
      </c>
      <c r="CI7" s="2" t="s">
        <v>25</v>
      </c>
      <c r="CJ7" s="2" t="s">
        <v>26</v>
      </c>
      <c r="CK7" s="2" t="s">
        <v>27</v>
      </c>
      <c r="CL7" s="2" t="s">
        <v>28</v>
      </c>
      <c r="CM7" s="2" t="s">
        <v>2078</v>
      </c>
      <c r="CN7" s="11" t="s">
        <v>2081</v>
      </c>
      <c r="CO7" s="11" t="s">
        <v>2082</v>
      </c>
      <c r="CP7" s="11" t="s">
        <v>2083</v>
      </c>
      <c r="CQ7" s="11" t="s">
        <v>2084</v>
      </c>
      <c r="CR7" s="11" t="s">
        <v>2085</v>
      </c>
      <c r="CS7" s="11" t="s">
        <v>2086</v>
      </c>
    </row>
    <row r="8" spans="1:98" ht="18" customHeight="1" x14ac:dyDescent="0.2">
      <c r="A8" s="4">
        <v>1</v>
      </c>
      <c r="B8" s="7" t="s">
        <v>84</v>
      </c>
      <c r="C8" s="7" t="s">
        <v>85</v>
      </c>
      <c r="D8" s="7" t="s">
        <v>1662</v>
      </c>
      <c r="E8" s="7" t="s">
        <v>1040</v>
      </c>
      <c r="F8" s="7"/>
      <c r="G8" s="24">
        <v>1</v>
      </c>
      <c r="H8" s="24">
        <v>6</v>
      </c>
      <c r="I8" s="25">
        <v>10</v>
      </c>
      <c r="J8" s="26">
        <f t="shared" ref="J8:J39" si="0">IF(AND((G8="A"),(H8 ="A"), (I8="A")),"A",SUM(G8:I8))</f>
        <v>17</v>
      </c>
      <c r="K8" s="24">
        <v>3</v>
      </c>
      <c r="L8" s="24">
        <v>9</v>
      </c>
      <c r="M8" s="24">
        <v>9</v>
      </c>
      <c r="N8" s="26">
        <f t="shared" ref="N8:N39" si="1">IF(AND((K8="A"),(L8 ="A"), (M8="A")),"A",SUM(K8:M8))</f>
        <v>21</v>
      </c>
      <c r="O8" s="24">
        <v>2</v>
      </c>
      <c r="P8" s="24">
        <v>5</v>
      </c>
      <c r="Q8" s="24">
        <v>10</v>
      </c>
      <c r="R8" s="26">
        <f t="shared" ref="R8:R39" si="2">IF(AND((O8="A"),(P8 ="A"), (Q8="A")),"A",SUM(O8:Q8))</f>
        <v>17</v>
      </c>
      <c r="S8" s="24">
        <v>3</v>
      </c>
      <c r="T8" s="24">
        <v>8</v>
      </c>
      <c r="U8" s="24">
        <v>10</v>
      </c>
      <c r="V8" s="26">
        <f t="shared" ref="V8:V39" si="3">IF(AND((S8="A"),(T8 ="A"), (U8="A")),"A",SUM(S8:U8))</f>
        <v>21</v>
      </c>
      <c r="W8" s="24">
        <v>1</v>
      </c>
      <c r="X8" s="24">
        <v>5</v>
      </c>
      <c r="Y8" s="25">
        <v>10</v>
      </c>
      <c r="Z8" s="26">
        <f t="shared" ref="Z8:Z39" si="4">IF(AND((W8="A"),(X8 ="A"), (Y8="A")),"A",SUM(W8:Y8))</f>
        <v>16</v>
      </c>
      <c r="AA8" s="24">
        <v>8</v>
      </c>
      <c r="AB8" s="24">
        <v>9</v>
      </c>
      <c r="AC8" s="25">
        <v>10</v>
      </c>
      <c r="AD8" s="26">
        <f t="shared" ref="AD8:AD39" si="5">IF(AND((AA8="A"),(AB8 ="A"), (AC8="A")),"A",SUM(AA8:AC8))</f>
        <v>27</v>
      </c>
      <c r="AE8" s="27">
        <f t="shared" ref="AE8:AE39" si="6">SUM(J8,N8,R8,V8,Z8,AD8)</f>
        <v>119</v>
      </c>
      <c r="AF8" s="24">
        <v>8</v>
      </c>
      <c r="AG8" s="24">
        <v>8</v>
      </c>
      <c r="AH8" s="25">
        <v>40</v>
      </c>
      <c r="AI8" s="28">
        <f t="shared" ref="AI8:AI39" si="7">IF(AND((AF8="A"), (AG8 ="A"), (AH8="A")),"A",SUM(AF8:AH8))</f>
        <v>56</v>
      </c>
      <c r="AJ8" s="29">
        <v>32</v>
      </c>
      <c r="AK8" s="28">
        <f t="shared" ref="AK8:AK39" si="8">IF(AND((AI8 ="A"), (AJ8="A")),"A",SUM(AI8:AJ8))</f>
        <v>88</v>
      </c>
      <c r="AL8" s="24">
        <v>6</v>
      </c>
      <c r="AM8" s="24">
        <v>6</v>
      </c>
      <c r="AN8" s="25">
        <v>40</v>
      </c>
      <c r="AO8" s="28">
        <f t="shared" ref="AO8:AO39" si="9">IF(AND((AL8="A"), (AM8 ="A"), (AN8="A")),"A",SUM(AL8:AN8))</f>
        <v>52</v>
      </c>
      <c r="AP8" s="29">
        <v>28</v>
      </c>
      <c r="AQ8" s="28">
        <f t="shared" ref="AQ8:AQ39" si="10">IF(AND((AO8 ="A"), (AP8="A")),"A",SUM(AO8:AP8))</f>
        <v>80</v>
      </c>
      <c r="AR8" s="24">
        <v>7</v>
      </c>
      <c r="AS8" s="24">
        <v>7</v>
      </c>
      <c r="AT8" s="24">
        <v>39</v>
      </c>
      <c r="AU8" s="28">
        <f t="shared" ref="AU8:AU39" si="11">IF(AND((AR8="A"), (AS8 ="A"), (AT8="A")),"A",SUM(AR8:AT8))</f>
        <v>53</v>
      </c>
      <c r="AV8" s="29">
        <v>29</v>
      </c>
      <c r="AW8" s="28">
        <f t="shared" ref="AW8:AW39" si="12">IF(AND((AU8 ="A"), (AV8="A")),"A",SUM(AU8:AV8))</f>
        <v>82</v>
      </c>
      <c r="AX8" s="24">
        <v>7</v>
      </c>
      <c r="AY8" s="24">
        <v>8</v>
      </c>
      <c r="AZ8" s="24">
        <v>40</v>
      </c>
      <c r="BA8" s="28">
        <f t="shared" ref="BA8:BA39" si="13">IF(AND((AX8="A"), (AY8 ="A"), (AZ8="A")),"A",SUM(AX8:AZ8))</f>
        <v>55</v>
      </c>
      <c r="BB8" s="29">
        <v>31</v>
      </c>
      <c r="BC8" s="28">
        <f t="shared" ref="BC8:BC39" si="14">IF(AND((BA8 ="A"), (BB8="A")),"A",SUM(BA8:BB8))</f>
        <v>86</v>
      </c>
      <c r="BD8" s="24">
        <v>8</v>
      </c>
      <c r="BE8" s="24">
        <v>7</v>
      </c>
      <c r="BF8" s="24">
        <v>40</v>
      </c>
      <c r="BG8" s="28">
        <f t="shared" ref="BG8:BG39" si="15">IF(AND((BD8="A"), (BE8 ="A"), (BF8="A")),"A",SUM(BD8:BF8))</f>
        <v>55</v>
      </c>
      <c r="BH8" s="29">
        <v>28</v>
      </c>
      <c r="BI8" s="28">
        <f t="shared" ref="BI8:BI39" si="16">IF(AND((BG8 ="A"), (BH8="A")),"A",SUM(BG8:BH8))</f>
        <v>83</v>
      </c>
      <c r="BJ8" s="29">
        <f t="shared" ref="BJ8:BJ39" si="17">SUM(AK8,AQ8,AW8,BC8,BI8)</f>
        <v>419</v>
      </c>
      <c r="BK8" s="29">
        <v>88</v>
      </c>
      <c r="BL8" s="10">
        <f t="shared" ref="BL8:BL39" si="18">BJ8+AE8+BK8</f>
        <v>626</v>
      </c>
      <c r="BM8" s="8">
        <f t="shared" ref="BM8:BM39" si="19">BL8/780*100</f>
        <v>80.256410256410263</v>
      </c>
      <c r="BO8" s="3" t="s">
        <v>2087</v>
      </c>
      <c r="BP8" s="3" t="s">
        <v>2088</v>
      </c>
      <c r="BQ8" s="3" t="s">
        <v>2089</v>
      </c>
      <c r="BR8" s="3" t="s">
        <v>2032</v>
      </c>
      <c r="BS8" s="3" t="s">
        <v>2088</v>
      </c>
      <c r="BT8" s="3" t="s">
        <v>2087</v>
      </c>
      <c r="BU8" s="3" t="s">
        <v>2090</v>
      </c>
      <c r="BV8" s="3" t="s">
        <v>2091</v>
      </c>
      <c r="BW8" s="3" t="s">
        <v>2090</v>
      </c>
      <c r="BX8" s="3" t="s">
        <v>2090</v>
      </c>
      <c r="BY8" s="3" t="s">
        <v>2090</v>
      </c>
      <c r="BZ8" s="3" t="s">
        <v>2090</v>
      </c>
      <c r="CB8" s="3">
        <v>2</v>
      </c>
      <c r="CC8" s="3">
        <v>3</v>
      </c>
      <c r="CD8" s="3">
        <v>3</v>
      </c>
      <c r="CE8" s="3">
        <v>3</v>
      </c>
      <c r="CF8" s="3">
        <v>3</v>
      </c>
      <c r="CG8" s="3">
        <v>3</v>
      </c>
      <c r="CH8" s="3">
        <v>1</v>
      </c>
      <c r="CI8" s="3">
        <v>1.5</v>
      </c>
      <c r="CJ8" s="3">
        <v>1.5</v>
      </c>
      <c r="CK8" s="3">
        <v>1</v>
      </c>
      <c r="CL8" s="3">
        <v>1</v>
      </c>
      <c r="CM8" s="3">
        <v>0.5</v>
      </c>
      <c r="CN8" s="3">
        <f t="shared" ref="CN8:CN39" si="20">COUNTIF(BO8:BZ8,"F")</f>
        <v>1</v>
      </c>
      <c r="CO8" s="31" t="str">
        <f t="shared" ref="CO8:CO39" si="21">IF(CN8=0,"Pass","Fail")</f>
        <v>Fail</v>
      </c>
      <c r="CP8" s="32">
        <v>7.1489361702127656</v>
      </c>
      <c r="CQ8" s="3">
        <v>20.5</v>
      </c>
      <c r="CR8" s="3">
        <v>168</v>
      </c>
      <c r="CS8" s="3">
        <v>853</v>
      </c>
      <c r="CT8" s="1">
        <f>CR8/23.5</f>
        <v>7.1489361702127656</v>
      </c>
    </row>
    <row r="9" spans="1:98" ht="18" customHeight="1" x14ac:dyDescent="0.2">
      <c r="A9" s="4">
        <v>2</v>
      </c>
      <c r="B9" s="7" t="s">
        <v>86</v>
      </c>
      <c r="C9" s="7" t="s">
        <v>87</v>
      </c>
      <c r="D9" s="7" t="s">
        <v>1663</v>
      </c>
      <c r="E9" s="7" t="s">
        <v>1041</v>
      </c>
      <c r="F9" s="7"/>
      <c r="G9" s="24">
        <v>7</v>
      </c>
      <c r="H9" s="24" t="s">
        <v>2033</v>
      </c>
      <c r="I9" s="24">
        <v>9</v>
      </c>
      <c r="J9" s="26">
        <f t="shared" si="0"/>
        <v>16</v>
      </c>
      <c r="K9" s="24">
        <v>3</v>
      </c>
      <c r="L9" s="25">
        <v>10</v>
      </c>
      <c r="M9" s="24">
        <v>7</v>
      </c>
      <c r="N9" s="26">
        <f t="shared" si="1"/>
        <v>20</v>
      </c>
      <c r="O9" s="24" t="s">
        <v>2033</v>
      </c>
      <c r="P9" s="24" t="s">
        <v>2033</v>
      </c>
      <c r="Q9" s="24">
        <v>10</v>
      </c>
      <c r="R9" s="26">
        <f t="shared" si="2"/>
        <v>10</v>
      </c>
      <c r="S9" s="24">
        <v>3</v>
      </c>
      <c r="T9" s="24">
        <v>8</v>
      </c>
      <c r="U9" s="24">
        <v>10</v>
      </c>
      <c r="V9" s="26">
        <f t="shared" si="3"/>
        <v>21</v>
      </c>
      <c r="W9" s="24">
        <v>4</v>
      </c>
      <c r="X9" s="24">
        <v>5</v>
      </c>
      <c r="Y9" s="24">
        <v>9</v>
      </c>
      <c r="Z9" s="26">
        <f t="shared" si="4"/>
        <v>18</v>
      </c>
      <c r="AA9" s="24">
        <v>7</v>
      </c>
      <c r="AB9" s="25">
        <v>10</v>
      </c>
      <c r="AC9" s="24">
        <v>5</v>
      </c>
      <c r="AD9" s="26">
        <f t="shared" si="5"/>
        <v>22</v>
      </c>
      <c r="AE9" s="27">
        <f t="shared" si="6"/>
        <v>107</v>
      </c>
      <c r="AF9" s="24">
        <v>6</v>
      </c>
      <c r="AG9" s="24">
        <v>8</v>
      </c>
      <c r="AH9" s="24">
        <v>32</v>
      </c>
      <c r="AI9" s="28">
        <f t="shared" si="7"/>
        <v>46</v>
      </c>
      <c r="AJ9" s="29">
        <v>32</v>
      </c>
      <c r="AK9" s="28">
        <f t="shared" si="8"/>
        <v>78</v>
      </c>
      <c r="AL9" s="24">
        <v>7</v>
      </c>
      <c r="AM9" s="24">
        <v>0</v>
      </c>
      <c r="AN9" s="24">
        <v>39</v>
      </c>
      <c r="AO9" s="28">
        <f t="shared" si="9"/>
        <v>46</v>
      </c>
      <c r="AP9" s="29">
        <v>29</v>
      </c>
      <c r="AQ9" s="28">
        <f t="shared" si="10"/>
        <v>75</v>
      </c>
      <c r="AR9" s="24">
        <v>7</v>
      </c>
      <c r="AS9" s="24">
        <v>8</v>
      </c>
      <c r="AT9" s="24">
        <v>34</v>
      </c>
      <c r="AU9" s="28">
        <f t="shared" si="11"/>
        <v>49</v>
      </c>
      <c r="AV9" s="29">
        <v>30</v>
      </c>
      <c r="AW9" s="28">
        <f t="shared" si="12"/>
        <v>79</v>
      </c>
      <c r="AX9" s="24">
        <v>8</v>
      </c>
      <c r="AY9" s="24">
        <v>7</v>
      </c>
      <c r="AZ9" s="24">
        <v>21</v>
      </c>
      <c r="BA9" s="28">
        <f t="shared" si="13"/>
        <v>36</v>
      </c>
      <c r="BB9" s="29">
        <v>30</v>
      </c>
      <c r="BC9" s="28">
        <f t="shared" si="14"/>
        <v>66</v>
      </c>
      <c r="BD9" s="24" t="s">
        <v>2032</v>
      </c>
      <c r="BE9" s="24">
        <v>7</v>
      </c>
      <c r="BF9" s="24">
        <v>33</v>
      </c>
      <c r="BG9" s="28">
        <f t="shared" si="15"/>
        <v>40</v>
      </c>
      <c r="BH9" s="29">
        <v>26</v>
      </c>
      <c r="BI9" s="28">
        <f t="shared" si="16"/>
        <v>66</v>
      </c>
      <c r="BJ9" s="29">
        <f t="shared" si="17"/>
        <v>364</v>
      </c>
      <c r="BK9" s="29">
        <v>69</v>
      </c>
      <c r="BL9" s="10">
        <f t="shared" si="18"/>
        <v>540</v>
      </c>
      <c r="BM9" s="8">
        <f t="shared" si="19"/>
        <v>69.230769230769226</v>
      </c>
      <c r="BO9" s="3" t="s">
        <v>2087</v>
      </c>
      <c r="BP9" s="3" t="s">
        <v>2032</v>
      </c>
      <c r="BQ9" s="3" t="s">
        <v>2092</v>
      </c>
      <c r="BR9" s="3" t="s">
        <v>2093</v>
      </c>
      <c r="BS9" s="3" t="s">
        <v>2094</v>
      </c>
      <c r="BT9" s="3" t="s">
        <v>2094</v>
      </c>
      <c r="BU9" s="3" t="s">
        <v>2091</v>
      </c>
      <c r="BV9" s="3" t="s">
        <v>2032</v>
      </c>
      <c r="BW9" s="3" t="s">
        <v>2091</v>
      </c>
      <c r="BX9" s="3" t="s">
        <v>2095</v>
      </c>
      <c r="BY9" s="3" t="s">
        <v>2095</v>
      </c>
      <c r="BZ9" s="3" t="s">
        <v>2087</v>
      </c>
      <c r="CB9" s="3">
        <v>2</v>
      </c>
      <c r="CC9" s="3">
        <v>3</v>
      </c>
      <c r="CD9" s="3">
        <v>3</v>
      </c>
      <c r="CE9" s="3">
        <v>3</v>
      </c>
      <c r="CF9" s="3">
        <v>3</v>
      </c>
      <c r="CG9" s="3">
        <v>3</v>
      </c>
      <c r="CH9" s="3">
        <v>1</v>
      </c>
      <c r="CI9" s="3">
        <v>1.5</v>
      </c>
      <c r="CJ9" s="3">
        <v>1.5</v>
      </c>
      <c r="CK9" s="3">
        <v>1</v>
      </c>
      <c r="CL9" s="3">
        <v>1</v>
      </c>
      <c r="CM9" s="3">
        <v>0.5</v>
      </c>
      <c r="CN9" s="3">
        <f t="shared" si="20"/>
        <v>0</v>
      </c>
      <c r="CO9" s="31" t="str">
        <f t="shared" si="21"/>
        <v>Pass</v>
      </c>
      <c r="CP9" s="3">
        <v>7.27</v>
      </c>
      <c r="CQ9" s="3">
        <v>23.5</v>
      </c>
      <c r="CR9" s="3">
        <v>170.75</v>
      </c>
      <c r="CS9" s="3">
        <v>791</v>
      </c>
    </row>
    <row r="10" spans="1:98" ht="18" customHeight="1" x14ac:dyDescent="0.2">
      <c r="A10" s="4">
        <v>3</v>
      </c>
      <c r="B10" s="7" t="s">
        <v>88</v>
      </c>
      <c r="C10" s="7" t="s">
        <v>89</v>
      </c>
      <c r="D10" s="7" t="s">
        <v>1664</v>
      </c>
      <c r="E10" s="7" t="s">
        <v>1042</v>
      </c>
      <c r="F10" s="7"/>
      <c r="G10" s="24">
        <v>1</v>
      </c>
      <c r="H10" s="24">
        <v>7</v>
      </c>
      <c r="I10" s="24">
        <v>4</v>
      </c>
      <c r="J10" s="26">
        <f t="shared" si="0"/>
        <v>12</v>
      </c>
      <c r="K10" s="24">
        <v>1</v>
      </c>
      <c r="L10" s="24">
        <v>7</v>
      </c>
      <c r="M10" s="24">
        <v>7</v>
      </c>
      <c r="N10" s="26">
        <f t="shared" si="1"/>
        <v>15</v>
      </c>
      <c r="O10" s="24">
        <v>2</v>
      </c>
      <c r="P10" s="24">
        <v>5</v>
      </c>
      <c r="Q10" s="24">
        <v>7</v>
      </c>
      <c r="R10" s="26">
        <f t="shared" si="2"/>
        <v>14</v>
      </c>
      <c r="S10" s="24">
        <v>5</v>
      </c>
      <c r="T10" s="24">
        <v>7</v>
      </c>
      <c r="U10" s="24">
        <v>4</v>
      </c>
      <c r="V10" s="26">
        <f t="shared" si="3"/>
        <v>16</v>
      </c>
      <c r="W10" s="24">
        <v>0</v>
      </c>
      <c r="X10" s="24">
        <v>6</v>
      </c>
      <c r="Y10" s="24">
        <v>3</v>
      </c>
      <c r="Z10" s="26">
        <f t="shared" si="4"/>
        <v>9</v>
      </c>
      <c r="AA10" s="24">
        <v>3</v>
      </c>
      <c r="AB10" s="24">
        <v>9</v>
      </c>
      <c r="AC10" s="24">
        <v>7</v>
      </c>
      <c r="AD10" s="26">
        <f t="shared" si="5"/>
        <v>19</v>
      </c>
      <c r="AE10" s="27">
        <f t="shared" si="6"/>
        <v>85</v>
      </c>
      <c r="AF10" s="24">
        <v>3</v>
      </c>
      <c r="AG10" s="24">
        <v>10</v>
      </c>
      <c r="AH10" s="24">
        <v>40</v>
      </c>
      <c r="AI10" s="28">
        <f t="shared" si="7"/>
        <v>53</v>
      </c>
      <c r="AJ10" s="29">
        <v>17</v>
      </c>
      <c r="AK10" s="28">
        <f t="shared" si="8"/>
        <v>70</v>
      </c>
      <c r="AL10" s="24">
        <v>9</v>
      </c>
      <c r="AM10" s="24">
        <v>4</v>
      </c>
      <c r="AN10" s="24">
        <v>39</v>
      </c>
      <c r="AO10" s="28">
        <f t="shared" si="9"/>
        <v>52</v>
      </c>
      <c r="AP10" s="29">
        <v>29</v>
      </c>
      <c r="AQ10" s="28">
        <f t="shared" si="10"/>
        <v>81</v>
      </c>
      <c r="AR10" s="24">
        <v>8</v>
      </c>
      <c r="AS10" s="24">
        <v>8</v>
      </c>
      <c r="AT10" s="24">
        <v>37</v>
      </c>
      <c r="AU10" s="28">
        <f t="shared" si="11"/>
        <v>53</v>
      </c>
      <c r="AV10" s="29">
        <v>30</v>
      </c>
      <c r="AW10" s="28">
        <f t="shared" si="12"/>
        <v>83</v>
      </c>
      <c r="AX10" s="24">
        <v>9</v>
      </c>
      <c r="AY10" s="24">
        <v>8</v>
      </c>
      <c r="AZ10" s="24">
        <v>30</v>
      </c>
      <c r="BA10" s="28">
        <f t="shared" si="13"/>
        <v>47</v>
      </c>
      <c r="BB10" s="29">
        <v>37</v>
      </c>
      <c r="BC10" s="28">
        <f t="shared" si="14"/>
        <v>84</v>
      </c>
      <c r="BD10" s="24">
        <v>8</v>
      </c>
      <c r="BE10" s="24">
        <v>9</v>
      </c>
      <c r="BF10" s="24">
        <v>33</v>
      </c>
      <c r="BG10" s="28">
        <f t="shared" si="15"/>
        <v>50</v>
      </c>
      <c r="BH10" s="29">
        <v>36</v>
      </c>
      <c r="BI10" s="28">
        <f t="shared" si="16"/>
        <v>86</v>
      </c>
      <c r="BJ10" s="29">
        <f t="shared" si="17"/>
        <v>404</v>
      </c>
      <c r="BK10" s="29">
        <v>79</v>
      </c>
      <c r="BL10" s="10">
        <f t="shared" si="18"/>
        <v>568</v>
      </c>
      <c r="BM10" s="8">
        <f t="shared" si="19"/>
        <v>72.820512820512818</v>
      </c>
      <c r="BO10" s="3" t="s">
        <v>2092</v>
      </c>
      <c r="BP10" s="3" t="s">
        <v>2092</v>
      </c>
      <c r="BQ10" s="3" t="s">
        <v>2096</v>
      </c>
      <c r="BR10" s="3" t="s">
        <v>2093</v>
      </c>
      <c r="BS10" s="3" t="s">
        <v>2093</v>
      </c>
      <c r="BT10" s="3" t="s">
        <v>2094</v>
      </c>
      <c r="BU10" s="3" t="s">
        <v>2087</v>
      </c>
      <c r="BV10" s="3" t="s">
        <v>2090</v>
      </c>
      <c r="BW10" s="3" t="s">
        <v>2090</v>
      </c>
      <c r="BX10" s="3" t="s">
        <v>2090</v>
      </c>
      <c r="BY10" s="3" t="s">
        <v>2090</v>
      </c>
      <c r="BZ10" s="3" t="s">
        <v>2091</v>
      </c>
      <c r="CB10" s="3">
        <v>2</v>
      </c>
      <c r="CC10" s="3">
        <v>3</v>
      </c>
      <c r="CD10" s="3">
        <v>3</v>
      </c>
      <c r="CE10" s="3">
        <v>3</v>
      </c>
      <c r="CF10" s="3">
        <v>3</v>
      </c>
      <c r="CG10" s="3">
        <v>3</v>
      </c>
      <c r="CH10" s="3">
        <v>1</v>
      </c>
      <c r="CI10" s="3">
        <v>1.5</v>
      </c>
      <c r="CJ10" s="3">
        <v>1.5</v>
      </c>
      <c r="CK10" s="3">
        <v>1</v>
      </c>
      <c r="CL10" s="3">
        <v>1</v>
      </c>
      <c r="CM10" s="3">
        <v>0.5</v>
      </c>
      <c r="CN10" s="3">
        <f t="shared" si="20"/>
        <v>0</v>
      </c>
      <c r="CO10" s="31" t="str">
        <f t="shared" si="21"/>
        <v>Pass</v>
      </c>
      <c r="CP10" s="3">
        <v>6.66</v>
      </c>
      <c r="CQ10" s="3">
        <v>23.5</v>
      </c>
      <c r="CR10" s="3">
        <v>156.5</v>
      </c>
      <c r="CS10" s="3">
        <v>769</v>
      </c>
    </row>
    <row r="11" spans="1:98" ht="18" customHeight="1" x14ac:dyDescent="0.2">
      <c r="A11" s="4">
        <v>4</v>
      </c>
      <c r="B11" s="7" t="s">
        <v>90</v>
      </c>
      <c r="C11" s="7" t="s">
        <v>91</v>
      </c>
      <c r="D11" s="7" t="s">
        <v>1665</v>
      </c>
      <c r="E11" s="7" t="s">
        <v>1043</v>
      </c>
      <c r="F11" s="7"/>
      <c r="G11" s="24">
        <v>6</v>
      </c>
      <c r="H11" s="24">
        <v>10</v>
      </c>
      <c r="I11" s="25">
        <v>10</v>
      </c>
      <c r="J11" s="26">
        <f t="shared" si="0"/>
        <v>26</v>
      </c>
      <c r="K11" s="24">
        <v>7</v>
      </c>
      <c r="L11" s="25">
        <v>10</v>
      </c>
      <c r="M11" s="24">
        <v>10</v>
      </c>
      <c r="N11" s="26">
        <f t="shared" si="1"/>
        <v>27</v>
      </c>
      <c r="O11" s="24">
        <v>8</v>
      </c>
      <c r="P11" s="25">
        <v>10</v>
      </c>
      <c r="Q11" s="25">
        <v>10</v>
      </c>
      <c r="R11" s="26">
        <f t="shared" si="2"/>
        <v>28</v>
      </c>
      <c r="S11" s="24">
        <v>9</v>
      </c>
      <c r="T11" s="24">
        <v>10</v>
      </c>
      <c r="U11" s="24">
        <v>10</v>
      </c>
      <c r="V11" s="26">
        <f t="shared" si="3"/>
        <v>29</v>
      </c>
      <c r="W11" s="24">
        <v>8</v>
      </c>
      <c r="X11" s="24">
        <v>10</v>
      </c>
      <c r="Y11" s="24">
        <v>10</v>
      </c>
      <c r="Z11" s="26">
        <f t="shared" si="4"/>
        <v>28</v>
      </c>
      <c r="AA11" s="24">
        <v>9</v>
      </c>
      <c r="AB11" s="25">
        <v>10</v>
      </c>
      <c r="AC11" s="25">
        <v>10</v>
      </c>
      <c r="AD11" s="26">
        <f t="shared" si="5"/>
        <v>29</v>
      </c>
      <c r="AE11" s="27">
        <f t="shared" si="6"/>
        <v>167</v>
      </c>
      <c r="AF11" s="24">
        <v>8</v>
      </c>
      <c r="AG11" s="24">
        <v>10</v>
      </c>
      <c r="AH11" s="25">
        <v>40</v>
      </c>
      <c r="AI11" s="28">
        <f t="shared" si="7"/>
        <v>58</v>
      </c>
      <c r="AJ11" s="29">
        <v>38</v>
      </c>
      <c r="AK11" s="28">
        <f t="shared" si="8"/>
        <v>96</v>
      </c>
      <c r="AL11" s="24">
        <v>10</v>
      </c>
      <c r="AM11" s="24">
        <v>10</v>
      </c>
      <c r="AN11" s="24">
        <v>39</v>
      </c>
      <c r="AO11" s="28">
        <f t="shared" si="9"/>
        <v>59</v>
      </c>
      <c r="AP11" s="29">
        <v>30</v>
      </c>
      <c r="AQ11" s="28">
        <f t="shared" si="10"/>
        <v>89</v>
      </c>
      <c r="AR11" s="24">
        <v>9</v>
      </c>
      <c r="AS11" s="24">
        <v>10</v>
      </c>
      <c r="AT11" s="24">
        <v>39</v>
      </c>
      <c r="AU11" s="28">
        <f t="shared" si="11"/>
        <v>58</v>
      </c>
      <c r="AV11" s="29">
        <v>36</v>
      </c>
      <c r="AW11" s="28">
        <f t="shared" si="12"/>
        <v>94</v>
      </c>
      <c r="AX11" s="24">
        <v>9</v>
      </c>
      <c r="AY11" s="24">
        <v>9</v>
      </c>
      <c r="AZ11" s="24">
        <v>40</v>
      </c>
      <c r="BA11" s="28">
        <f t="shared" si="13"/>
        <v>58</v>
      </c>
      <c r="BB11" s="29">
        <v>36</v>
      </c>
      <c r="BC11" s="28">
        <f t="shared" si="14"/>
        <v>94</v>
      </c>
      <c r="BD11" s="24">
        <v>8</v>
      </c>
      <c r="BE11" s="24">
        <v>9</v>
      </c>
      <c r="BF11" s="24">
        <v>40</v>
      </c>
      <c r="BG11" s="28">
        <f t="shared" si="15"/>
        <v>57</v>
      </c>
      <c r="BH11" s="29">
        <v>31</v>
      </c>
      <c r="BI11" s="28">
        <f t="shared" si="16"/>
        <v>88</v>
      </c>
      <c r="BJ11" s="29">
        <f t="shared" si="17"/>
        <v>461</v>
      </c>
      <c r="BK11" s="29">
        <v>97</v>
      </c>
      <c r="BL11" s="10">
        <f t="shared" si="18"/>
        <v>725</v>
      </c>
      <c r="BM11" s="8">
        <f t="shared" si="19"/>
        <v>92.948717948717956</v>
      </c>
      <c r="BO11" s="3" t="s">
        <v>2095</v>
      </c>
      <c r="BP11" s="3" t="s">
        <v>2091</v>
      </c>
      <c r="BQ11" s="3" t="s">
        <v>2090</v>
      </c>
      <c r="BR11" s="3" t="s">
        <v>2091</v>
      </c>
      <c r="BS11" s="3" t="s">
        <v>2032</v>
      </c>
      <c r="BT11" s="3" t="s">
        <v>2090</v>
      </c>
      <c r="BU11" s="3" t="s">
        <v>2090</v>
      </c>
      <c r="BV11" s="3" t="s">
        <v>2090</v>
      </c>
      <c r="BW11" s="3" t="s">
        <v>2090</v>
      </c>
      <c r="BX11" s="3" t="s">
        <v>2090</v>
      </c>
      <c r="BY11" s="3" t="s">
        <v>2090</v>
      </c>
      <c r="BZ11" s="3" t="s">
        <v>2090</v>
      </c>
      <c r="CB11" s="3">
        <v>2</v>
      </c>
      <c r="CC11" s="3">
        <v>3</v>
      </c>
      <c r="CD11" s="3">
        <v>3</v>
      </c>
      <c r="CE11" s="3">
        <v>3</v>
      </c>
      <c r="CF11" s="3">
        <v>3</v>
      </c>
      <c r="CG11" s="3">
        <v>3</v>
      </c>
      <c r="CH11" s="3">
        <v>1</v>
      </c>
      <c r="CI11" s="3">
        <v>1.5</v>
      </c>
      <c r="CJ11" s="3">
        <v>1.5</v>
      </c>
      <c r="CK11" s="3">
        <v>1</v>
      </c>
      <c r="CL11" s="3">
        <v>1</v>
      </c>
      <c r="CM11" s="3">
        <v>0.5</v>
      </c>
      <c r="CN11" s="3">
        <f t="shared" si="20"/>
        <v>0</v>
      </c>
      <c r="CO11" s="31" t="str">
        <f t="shared" si="21"/>
        <v>Pass</v>
      </c>
      <c r="CP11" s="3">
        <v>9.34</v>
      </c>
      <c r="CQ11" s="3">
        <v>23.5</v>
      </c>
      <c r="CR11" s="3">
        <v>219.5</v>
      </c>
      <c r="CS11" s="3">
        <v>1029</v>
      </c>
    </row>
    <row r="12" spans="1:98" ht="18" customHeight="1" x14ac:dyDescent="0.2">
      <c r="A12" s="4">
        <v>5</v>
      </c>
      <c r="B12" s="7" t="s">
        <v>92</v>
      </c>
      <c r="C12" s="7" t="s">
        <v>93</v>
      </c>
      <c r="D12" s="7" t="s">
        <v>1666</v>
      </c>
      <c r="E12" s="7" t="s">
        <v>1044</v>
      </c>
      <c r="F12" s="7"/>
      <c r="G12" s="24">
        <v>5</v>
      </c>
      <c r="H12" s="24">
        <v>10</v>
      </c>
      <c r="I12" s="25">
        <v>10</v>
      </c>
      <c r="J12" s="26">
        <f t="shared" si="0"/>
        <v>25</v>
      </c>
      <c r="K12" s="24">
        <v>8</v>
      </c>
      <c r="L12" s="25">
        <v>10</v>
      </c>
      <c r="M12" s="24">
        <v>10</v>
      </c>
      <c r="N12" s="26">
        <f t="shared" si="1"/>
        <v>28</v>
      </c>
      <c r="O12" s="24">
        <v>10</v>
      </c>
      <c r="P12" s="25">
        <v>10</v>
      </c>
      <c r="Q12" s="24">
        <v>10</v>
      </c>
      <c r="R12" s="26">
        <f t="shared" si="2"/>
        <v>30</v>
      </c>
      <c r="S12" s="24">
        <v>7</v>
      </c>
      <c r="T12" s="25">
        <v>10</v>
      </c>
      <c r="U12" s="24">
        <v>10</v>
      </c>
      <c r="V12" s="26">
        <f t="shared" si="3"/>
        <v>27</v>
      </c>
      <c r="W12" s="24">
        <v>7</v>
      </c>
      <c r="X12" s="25">
        <v>10</v>
      </c>
      <c r="Y12" s="25">
        <v>10</v>
      </c>
      <c r="Z12" s="26">
        <f t="shared" si="4"/>
        <v>27</v>
      </c>
      <c r="AA12" s="24">
        <v>9</v>
      </c>
      <c r="AB12" s="25">
        <v>10</v>
      </c>
      <c r="AC12" s="24">
        <v>10</v>
      </c>
      <c r="AD12" s="26">
        <f t="shared" si="5"/>
        <v>29</v>
      </c>
      <c r="AE12" s="27">
        <f t="shared" si="6"/>
        <v>166</v>
      </c>
      <c r="AF12" s="24">
        <v>10</v>
      </c>
      <c r="AG12" s="24">
        <v>10</v>
      </c>
      <c r="AH12" s="25">
        <v>40</v>
      </c>
      <c r="AI12" s="28">
        <f t="shared" si="7"/>
        <v>60</v>
      </c>
      <c r="AJ12" s="29">
        <v>40</v>
      </c>
      <c r="AK12" s="28">
        <f t="shared" si="8"/>
        <v>100</v>
      </c>
      <c r="AL12" s="24">
        <v>8</v>
      </c>
      <c r="AM12" s="24">
        <v>8</v>
      </c>
      <c r="AN12" s="25">
        <v>40</v>
      </c>
      <c r="AO12" s="28">
        <f t="shared" si="9"/>
        <v>56</v>
      </c>
      <c r="AP12" s="29">
        <v>30</v>
      </c>
      <c r="AQ12" s="28">
        <f t="shared" si="10"/>
        <v>86</v>
      </c>
      <c r="AR12" s="24">
        <v>9</v>
      </c>
      <c r="AS12" s="24">
        <v>10</v>
      </c>
      <c r="AT12" s="24">
        <v>40</v>
      </c>
      <c r="AU12" s="28">
        <f t="shared" si="11"/>
        <v>59</v>
      </c>
      <c r="AV12" s="29">
        <v>37</v>
      </c>
      <c r="AW12" s="28">
        <f t="shared" si="12"/>
        <v>96</v>
      </c>
      <c r="AX12" s="24">
        <v>9</v>
      </c>
      <c r="AY12" s="24">
        <v>9</v>
      </c>
      <c r="AZ12" s="24">
        <v>36</v>
      </c>
      <c r="BA12" s="28">
        <f t="shared" si="13"/>
        <v>54</v>
      </c>
      <c r="BB12" s="29">
        <v>34</v>
      </c>
      <c r="BC12" s="28">
        <f t="shared" si="14"/>
        <v>88</v>
      </c>
      <c r="BD12" s="24">
        <v>10</v>
      </c>
      <c r="BE12" s="24">
        <v>10</v>
      </c>
      <c r="BF12" s="24">
        <v>40</v>
      </c>
      <c r="BG12" s="28">
        <f t="shared" si="15"/>
        <v>60</v>
      </c>
      <c r="BH12" s="29">
        <v>38</v>
      </c>
      <c r="BI12" s="28">
        <f t="shared" si="16"/>
        <v>98</v>
      </c>
      <c r="BJ12" s="29">
        <f t="shared" si="17"/>
        <v>468</v>
      </c>
      <c r="BK12" s="29">
        <v>99</v>
      </c>
      <c r="BL12" s="10">
        <f t="shared" si="18"/>
        <v>733</v>
      </c>
      <c r="BM12" s="8">
        <f t="shared" si="19"/>
        <v>93.974358974358978</v>
      </c>
      <c r="BO12" s="3" t="s">
        <v>2032</v>
      </c>
      <c r="BP12" s="3" t="s">
        <v>2032</v>
      </c>
      <c r="BQ12" s="3" t="s">
        <v>2090</v>
      </c>
      <c r="BR12" s="3" t="s">
        <v>2032</v>
      </c>
      <c r="BS12" s="3" t="s">
        <v>2087</v>
      </c>
      <c r="BT12" s="3" t="s">
        <v>2090</v>
      </c>
      <c r="BU12" s="3" t="s">
        <v>2090</v>
      </c>
      <c r="BV12" s="3" t="s">
        <v>2090</v>
      </c>
      <c r="BW12" s="3" t="s">
        <v>2090</v>
      </c>
      <c r="BX12" s="3" t="s">
        <v>2090</v>
      </c>
      <c r="BY12" s="3" t="s">
        <v>2090</v>
      </c>
      <c r="BZ12" s="3" t="s">
        <v>2090</v>
      </c>
      <c r="CB12" s="3">
        <v>2</v>
      </c>
      <c r="CC12" s="3">
        <v>3</v>
      </c>
      <c r="CD12" s="3">
        <v>3</v>
      </c>
      <c r="CE12" s="3">
        <v>3</v>
      </c>
      <c r="CF12" s="3">
        <v>3</v>
      </c>
      <c r="CG12" s="3">
        <v>3</v>
      </c>
      <c r="CH12" s="3">
        <v>1</v>
      </c>
      <c r="CI12" s="3">
        <v>1.5</v>
      </c>
      <c r="CJ12" s="3">
        <v>1.5</v>
      </c>
      <c r="CK12" s="3">
        <v>1</v>
      </c>
      <c r="CL12" s="3">
        <v>1</v>
      </c>
      <c r="CM12" s="3">
        <v>0.5</v>
      </c>
      <c r="CN12" s="3">
        <f t="shared" si="20"/>
        <v>0</v>
      </c>
      <c r="CO12" s="31" t="str">
        <f t="shared" si="21"/>
        <v>Pass</v>
      </c>
      <c r="CP12" s="3">
        <v>9.23</v>
      </c>
      <c r="CQ12" s="3">
        <v>23.5</v>
      </c>
      <c r="CR12" s="3">
        <v>217</v>
      </c>
      <c r="CS12" s="3">
        <v>1029</v>
      </c>
    </row>
    <row r="13" spans="1:98" ht="18" customHeight="1" x14ac:dyDescent="0.2">
      <c r="A13" s="4">
        <v>6</v>
      </c>
      <c r="B13" s="7" t="s">
        <v>94</v>
      </c>
      <c r="C13" s="7" t="s">
        <v>95</v>
      </c>
      <c r="D13" s="7" t="s">
        <v>1667</v>
      </c>
      <c r="E13" s="7" t="s">
        <v>1045</v>
      </c>
      <c r="F13" s="7"/>
      <c r="G13" s="24">
        <v>4</v>
      </c>
      <c r="H13" s="24">
        <v>9</v>
      </c>
      <c r="I13" s="24">
        <v>6</v>
      </c>
      <c r="J13" s="26">
        <f t="shared" si="0"/>
        <v>19</v>
      </c>
      <c r="K13" s="24">
        <v>6</v>
      </c>
      <c r="L13" s="24">
        <v>8</v>
      </c>
      <c r="M13" s="24">
        <v>7</v>
      </c>
      <c r="N13" s="26">
        <f t="shared" si="1"/>
        <v>21</v>
      </c>
      <c r="O13" s="24">
        <v>6</v>
      </c>
      <c r="P13" s="24">
        <v>8</v>
      </c>
      <c r="Q13" s="24">
        <v>7</v>
      </c>
      <c r="R13" s="26">
        <f t="shared" si="2"/>
        <v>21</v>
      </c>
      <c r="S13" s="24">
        <v>3</v>
      </c>
      <c r="T13" s="24">
        <v>7</v>
      </c>
      <c r="U13" s="24">
        <v>7</v>
      </c>
      <c r="V13" s="26">
        <f t="shared" si="3"/>
        <v>17</v>
      </c>
      <c r="W13" s="24">
        <v>5</v>
      </c>
      <c r="X13" s="24">
        <v>9</v>
      </c>
      <c r="Y13" s="24">
        <v>7</v>
      </c>
      <c r="Z13" s="26">
        <f t="shared" si="4"/>
        <v>21</v>
      </c>
      <c r="AA13" s="24">
        <v>6</v>
      </c>
      <c r="AB13" s="24">
        <v>9</v>
      </c>
      <c r="AC13" s="25">
        <v>10</v>
      </c>
      <c r="AD13" s="26">
        <f t="shared" si="5"/>
        <v>25</v>
      </c>
      <c r="AE13" s="27">
        <f t="shared" si="6"/>
        <v>124</v>
      </c>
      <c r="AF13" s="24">
        <v>7</v>
      </c>
      <c r="AG13" s="24">
        <v>8</v>
      </c>
      <c r="AH13" s="24">
        <v>36</v>
      </c>
      <c r="AI13" s="28">
        <f t="shared" si="7"/>
        <v>51</v>
      </c>
      <c r="AJ13" s="29">
        <v>32</v>
      </c>
      <c r="AK13" s="28">
        <f t="shared" si="8"/>
        <v>83</v>
      </c>
      <c r="AL13" s="24">
        <v>6</v>
      </c>
      <c r="AM13" s="24">
        <v>7</v>
      </c>
      <c r="AN13" s="24">
        <v>35</v>
      </c>
      <c r="AO13" s="28">
        <f t="shared" si="9"/>
        <v>48</v>
      </c>
      <c r="AP13" s="29">
        <v>27</v>
      </c>
      <c r="AQ13" s="28">
        <f t="shared" si="10"/>
        <v>75</v>
      </c>
      <c r="AR13" s="24">
        <v>8</v>
      </c>
      <c r="AS13" s="24">
        <v>7</v>
      </c>
      <c r="AT13" s="24">
        <v>34</v>
      </c>
      <c r="AU13" s="28">
        <f t="shared" si="11"/>
        <v>49</v>
      </c>
      <c r="AV13" s="29">
        <v>34</v>
      </c>
      <c r="AW13" s="28">
        <f t="shared" si="12"/>
        <v>83</v>
      </c>
      <c r="AX13" s="24">
        <v>9</v>
      </c>
      <c r="AY13" s="24">
        <v>8</v>
      </c>
      <c r="AZ13" s="24">
        <v>40</v>
      </c>
      <c r="BA13" s="28">
        <f t="shared" si="13"/>
        <v>57</v>
      </c>
      <c r="BB13" s="29">
        <v>33</v>
      </c>
      <c r="BC13" s="28">
        <f t="shared" si="14"/>
        <v>90</v>
      </c>
      <c r="BD13" s="24">
        <v>7</v>
      </c>
      <c r="BE13" s="24">
        <v>7</v>
      </c>
      <c r="BF13" s="24">
        <v>40</v>
      </c>
      <c r="BG13" s="28">
        <f t="shared" si="15"/>
        <v>54</v>
      </c>
      <c r="BH13" s="29">
        <v>30</v>
      </c>
      <c r="BI13" s="28">
        <f t="shared" si="16"/>
        <v>84</v>
      </c>
      <c r="BJ13" s="29">
        <f t="shared" si="17"/>
        <v>415</v>
      </c>
      <c r="BK13" s="29">
        <v>69</v>
      </c>
      <c r="BL13" s="10">
        <f t="shared" si="18"/>
        <v>608</v>
      </c>
      <c r="BM13" s="8">
        <f t="shared" si="19"/>
        <v>77.948717948717956</v>
      </c>
      <c r="BO13" s="3" t="s">
        <v>2088</v>
      </c>
      <c r="BP13" s="3" t="s">
        <v>2087</v>
      </c>
      <c r="BQ13" s="3" t="s">
        <v>2087</v>
      </c>
      <c r="BR13" s="3" t="s">
        <v>2087</v>
      </c>
      <c r="BS13" s="3" t="s">
        <v>2094</v>
      </c>
      <c r="BT13" s="3" t="s">
        <v>2090</v>
      </c>
      <c r="BU13" s="3" t="s">
        <v>2090</v>
      </c>
      <c r="BV13" s="3" t="s">
        <v>2032</v>
      </c>
      <c r="BW13" s="3" t="s">
        <v>2090</v>
      </c>
      <c r="BX13" s="3" t="s">
        <v>2090</v>
      </c>
      <c r="BY13" s="3" t="s">
        <v>2090</v>
      </c>
      <c r="BZ13" s="3" t="s">
        <v>2087</v>
      </c>
      <c r="CB13" s="3">
        <v>2</v>
      </c>
      <c r="CC13" s="3">
        <v>3</v>
      </c>
      <c r="CD13" s="3">
        <v>3</v>
      </c>
      <c r="CE13" s="3">
        <v>3</v>
      </c>
      <c r="CF13" s="3">
        <v>3</v>
      </c>
      <c r="CG13" s="3">
        <v>3</v>
      </c>
      <c r="CH13" s="3">
        <v>1</v>
      </c>
      <c r="CI13" s="3">
        <v>1.5</v>
      </c>
      <c r="CJ13" s="3">
        <v>1.5</v>
      </c>
      <c r="CK13" s="3">
        <v>1</v>
      </c>
      <c r="CL13" s="3">
        <v>1</v>
      </c>
      <c r="CM13" s="3">
        <v>0.5</v>
      </c>
      <c r="CN13" s="3">
        <f t="shared" si="20"/>
        <v>0</v>
      </c>
      <c r="CO13" s="31" t="str">
        <f t="shared" si="21"/>
        <v>Pass</v>
      </c>
      <c r="CP13" s="3">
        <v>8.41</v>
      </c>
      <c r="CQ13" s="3">
        <v>23.5</v>
      </c>
      <c r="CR13" s="3">
        <v>197.75</v>
      </c>
      <c r="CS13" s="3">
        <v>897</v>
      </c>
    </row>
    <row r="14" spans="1:98" ht="18" customHeight="1" x14ac:dyDescent="0.2">
      <c r="A14" s="4">
        <v>7</v>
      </c>
      <c r="B14" s="7" t="s">
        <v>96</v>
      </c>
      <c r="C14" s="7" t="s">
        <v>97</v>
      </c>
      <c r="D14" s="7" t="s">
        <v>1668</v>
      </c>
      <c r="E14" s="7" t="s">
        <v>1046</v>
      </c>
      <c r="F14" s="7"/>
      <c r="G14" s="24">
        <v>2</v>
      </c>
      <c r="H14" s="24">
        <v>6</v>
      </c>
      <c r="I14" s="25">
        <v>10</v>
      </c>
      <c r="J14" s="26">
        <f t="shared" si="0"/>
        <v>18</v>
      </c>
      <c r="K14" s="24">
        <v>5</v>
      </c>
      <c r="L14" s="24">
        <v>9</v>
      </c>
      <c r="M14" s="24">
        <v>10</v>
      </c>
      <c r="N14" s="26">
        <f t="shared" si="1"/>
        <v>24</v>
      </c>
      <c r="O14" s="24">
        <v>3</v>
      </c>
      <c r="P14" s="24">
        <v>5</v>
      </c>
      <c r="Q14" s="25">
        <v>10</v>
      </c>
      <c r="R14" s="26">
        <f t="shared" si="2"/>
        <v>18</v>
      </c>
      <c r="S14" s="24">
        <v>3</v>
      </c>
      <c r="T14" s="24">
        <v>8</v>
      </c>
      <c r="U14" s="24">
        <v>10</v>
      </c>
      <c r="V14" s="26">
        <f t="shared" si="3"/>
        <v>21</v>
      </c>
      <c r="W14" s="24">
        <v>3</v>
      </c>
      <c r="X14" s="24">
        <v>7</v>
      </c>
      <c r="Y14" s="25">
        <v>10</v>
      </c>
      <c r="Z14" s="26">
        <f t="shared" si="4"/>
        <v>20</v>
      </c>
      <c r="AA14" s="24">
        <v>8</v>
      </c>
      <c r="AB14" s="25">
        <v>10</v>
      </c>
      <c r="AC14" s="25">
        <v>10</v>
      </c>
      <c r="AD14" s="26">
        <f t="shared" si="5"/>
        <v>28</v>
      </c>
      <c r="AE14" s="27">
        <f t="shared" si="6"/>
        <v>129</v>
      </c>
      <c r="AF14" s="24">
        <v>5</v>
      </c>
      <c r="AG14" s="24">
        <v>7</v>
      </c>
      <c r="AH14" s="24">
        <v>35</v>
      </c>
      <c r="AI14" s="28">
        <f t="shared" si="7"/>
        <v>47</v>
      </c>
      <c r="AJ14" s="29">
        <v>26</v>
      </c>
      <c r="AK14" s="28">
        <f t="shared" si="8"/>
        <v>73</v>
      </c>
      <c r="AL14" s="24">
        <v>8</v>
      </c>
      <c r="AM14" s="24">
        <v>8</v>
      </c>
      <c r="AN14" s="24">
        <v>38</v>
      </c>
      <c r="AO14" s="28">
        <f t="shared" si="9"/>
        <v>54</v>
      </c>
      <c r="AP14" s="29">
        <v>27</v>
      </c>
      <c r="AQ14" s="28">
        <f t="shared" si="10"/>
        <v>81</v>
      </c>
      <c r="AR14" s="24">
        <v>10</v>
      </c>
      <c r="AS14" s="24">
        <v>10</v>
      </c>
      <c r="AT14" s="24">
        <v>40</v>
      </c>
      <c r="AU14" s="28">
        <f t="shared" si="11"/>
        <v>60</v>
      </c>
      <c r="AV14" s="29">
        <v>36</v>
      </c>
      <c r="AW14" s="28">
        <f t="shared" si="12"/>
        <v>96</v>
      </c>
      <c r="AX14" s="24">
        <v>7</v>
      </c>
      <c r="AY14" s="24">
        <v>7</v>
      </c>
      <c r="AZ14" s="24">
        <v>32</v>
      </c>
      <c r="BA14" s="28">
        <f t="shared" si="13"/>
        <v>46</v>
      </c>
      <c r="BB14" s="29">
        <v>34</v>
      </c>
      <c r="BC14" s="28">
        <f t="shared" si="14"/>
        <v>80</v>
      </c>
      <c r="BD14" s="24">
        <v>8</v>
      </c>
      <c r="BE14" s="24">
        <v>7</v>
      </c>
      <c r="BF14" s="24">
        <v>38</v>
      </c>
      <c r="BG14" s="28">
        <f t="shared" si="15"/>
        <v>53</v>
      </c>
      <c r="BH14" s="29">
        <v>29</v>
      </c>
      <c r="BI14" s="28">
        <f t="shared" si="16"/>
        <v>82</v>
      </c>
      <c r="BJ14" s="29">
        <f t="shared" si="17"/>
        <v>412</v>
      </c>
      <c r="BK14" s="29">
        <v>99</v>
      </c>
      <c r="BL14" s="10">
        <f t="shared" si="18"/>
        <v>640</v>
      </c>
      <c r="BM14" s="8">
        <f t="shared" si="19"/>
        <v>82.051282051282044</v>
      </c>
      <c r="BO14" s="3" t="s">
        <v>2094</v>
      </c>
      <c r="BP14" s="3" t="s">
        <v>2095</v>
      </c>
      <c r="BQ14" s="3" t="s">
        <v>2088</v>
      </c>
      <c r="BR14" s="3" t="s">
        <v>2094</v>
      </c>
      <c r="BS14" s="3" t="s">
        <v>2094</v>
      </c>
      <c r="BT14" s="3" t="s">
        <v>2090</v>
      </c>
      <c r="BU14" s="3" t="s">
        <v>2032</v>
      </c>
      <c r="BV14" s="3" t="s">
        <v>2090</v>
      </c>
      <c r="BW14" s="3" t="s">
        <v>2090</v>
      </c>
      <c r="BX14" s="3" t="s">
        <v>2091</v>
      </c>
      <c r="BY14" s="3" t="s">
        <v>2090</v>
      </c>
      <c r="BZ14" s="3" t="s">
        <v>2090</v>
      </c>
      <c r="CB14" s="3">
        <v>2</v>
      </c>
      <c r="CC14" s="3">
        <v>3</v>
      </c>
      <c r="CD14" s="3">
        <v>3</v>
      </c>
      <c r="CE14" s="3">
        <v>3</v>
      </c>
      <c r="CF14" s="3">
        <v>3</v>
      </c>
      <c r="CG14" s="3">
        <v>3</v>
      </c>
      <c r="CH14" s="3">
        <v>1</v>
      </c>
      <c r="CI14" s="3">
        <v>1.5</v>
      </c>
      <c r="CJ14" s="3">
        <v>1.5</v>
      </c>
      <c r="CK14" s="3">
        <v>1</v>
      </c>
      <c r="CL14" s="3">
        <v>1</v>
      </c>
      <c r="CM14" s="3">
        <v>0.5</v>
      </c>
      <c r="CN14" s="3">
        <f t="shared" si="20"/>
        <v>0</v>
      </c>
      <c r="CO14" s="31" t="str">
        <f t="shared" si="21"/>
        <v>Pass</v>
      </c>
      <c r="CP14" s="3">
        <v>8.11</v>
      </c>
      <c r="CQ14" s="3">
        <v>23.5</v>
      </c>
      <c r="CR14" s="3">
        <v>190.5</v>
      </c>
      <c r="CS14" s="3">
        <v>900</v>
      </c>
    </row>
    <row r="15" spans="1:98" ht="18" customHeight="1" x14ac:dyDescent="0.2">
      <c r="A15" s="4">
        <v>8</v>
      </c>
      <c r="B15" s="7" t="s">
        <v>98</v>
      </c>
      <c r="C15" s="7" t="s">
        <v>99</v>
      </c>
      <c r="D15" s="7" t="s">
        <v>1669</v>
      </c>
      <c r="E15" s="7" t="s">
        <v>1047</v>
      </c>
      <c r="F15" s="7"/>
      <c r="G15" s="24">
        <v>7</v>
      </c>
      <c r="H15" s="24">
        <v>10</v>
      </c>
      <c r="I15" s="25">
        <v>10</v>
      </c>
      <c r="J15" s="26">
        <f t="shared" si="0"/>
        <v>27</v>
      </c>
      <c r="K15" s="24">
        <v>7</v>
      </c>
      <c r="L15" s="25">
        <v>10</v>
      </c>
      <c r="M15" s="24">
        <v>8</v>
      </c>
      <c r="N15" s="26">
        <f t="shared" si="1"/>
        <v>25</v>
      </c>
      <c r="O15" s="24">
        <v>5</v>
      </c>
      <c r="P15" s="24">
        <v>8</v>
      </c>
      <c r="Q15" s="25">
        <v>10</v>
      </c>
      <c r="R15" s="26">
        <f t="shared" si="2"/>
        <v>23</v>
      </c>
      <c r="S15" s="24">
        <v>5</v>
      </c>
      <c r="T15" s="24">
        <v>9</v>
      </c>
      <c r="U15" s="24">
        <v>10</v>
      </c>
      <c r="V15" s="26">
        <f t="shared" si="3"/>
        <v>24</v>
      </c>
      <c r="W15" s="24">
        <v>4</v>
      </c>
      <c r="X15" s="25">
        <v>10</v>
      </c>
      <c r="Y15" s="25">
        <v>10</v>
      </c>
      <c r="Z15" s="26">
        <f t="shared" si="4"/>
        <v>24</v>
      </c>
      <c r="AA15" s="24">
        <v>8</v>
      </c>
      <c r="AB15" s="24">
        <v>9</v>
      </c>
      <c r="AC15" s="24">
        <v>10</v>
      </c>
      <c r="AD15" s="26">
        <f t="shared" si="5"/>
        <v>27</v>
      </c>
      <c r="AE15" s="27">
        <f t="shared" si="6"/>
        <v>150</v>
      </c>
      <c r="AF15" s="24">
        <v>6</v>
      </c>
      <c r="AG15" s="24">
        <v>7</v>
      </c>
      <c r="AH15" s="24">
        <v>38</v>
      </c>
      <c r="AI15" s="28">
        <f t="shared" si="7"/>
        <v>51</v>
      </c>
      <c r="AJ15" s="29">
        <v>28</v>
      </c>
      <c r="AK15" s="28">
        <f t="shared" si="8"/>
        <v>79</v>
      </c>
      <c r="AL15" s="24">
        <v>10</v>
      </c>
      <c r="AM15" s="24">
        <v>9</v>
      </c>
      <c r="AN15" s="25">
        <v>40</v>
      </c>
      <c r="AO15" s="28">
        <f t="shared" si="9"/>
        <v>59</v>
      </c>
      <c r="AP15" s="29">
        <v>34</v>
      </c>
      <c r="AQ15" s="28">
        <f t="shared" si="10"/>
        <v>93</v>
      </c>
      <c r="AR15" s="24">
        <v>9</v>
      </c>
      <c r="AS15" s="24">
        <v>8</v>
      </c>
      <c r="AT15" s="24">
        <v>40</v>
      </c>
      <c r="AU15" s="28">
        <f t="shared" si="11"/>
        <v>57</v>
      </c>
      <c r="AV15" s="29">
        <v>33</v>
      </c>
      <c r="AW15" s="28">
        <f t="shared" si="12"/>
        <v>90</v>
      </c>
      <c r="AX15" s="24">
        <v>8</v>
      </c>
      <c r="AY15" s="24">
        <v>9</v>
      </c>
      <c r="AZ15" s="24">
        <v>40</v>
      </c>
      <c r="BA15" s="28">
        <f t="shared" si="13"/>
        <v>57</v>
      </c>
      <c r="BB15" s="29">
        <v>30</v>
      </c>
      <c r="BC15" s="28">
        <f t="shared" si="14"/>
        <v>87</v>
      </c>
      <c r="BD15" s="24">
        <v>7</v>
      </c>
      <c r="BE15" s="24">
        <v>6</v>
      </c>
      <c r="BF15" s="24">
        <v>40</v>
      </c>
      <c r="BG15" s="28">
        <f t="shared" si="15"/>
        <v>53</v>
      </c>
      <c r="BH15" s="29">
        <v>30</v>
      </c>
      <c r="BI15" s="28">
        <f t="shared" si="16"/>
        <v>83</v>
      </c>
      <c r="BJ15" s="29">
        <f t="shared" si="17"/>
        <v>432</v>
      </c>
      <c r="BK15" s="29">
        <v>87</v>
      </c>
      <c r="BL15" s="10">
        <f t="shared" si="18"/>
        <v>669</v>
      </c>
      <c r="BM15" s="8">
        <f t="shared" si="19"/>
        <v>85.769230769230759</v>
      </c>
      <c r="BO15" s="3" t="s">
        <v>2088</v>
      </c>
      <c r="BP15" s="3" t="s">
        <v>2087</v>
      </c>
      <c r="BQ15" s="3" t="s">
        <v>2088</v>
      </c>
      <c r="BR15" s="3" t="s">
        <v>2094</v>
      </c>
      <c r="BS15" s="3" t="s">
        <v>2094</v>
      </c>
      <c r="BT15" s="3" t="s">
        <v>2091</v>
      </c>
      <c r="BU15" s="3" t="s">
        <v>2091</v>
      </c>
      <c r="BV15" s="3" t="s">
        <v>2090</v>
      </c>
      <c r="BW15" s="3" t="s">
        <v>2090</v>
      </c>
      <c r="BX15" s="3" t="s">
        <v>2090</v>
      </c>
      <c r="BY15" s="3" t="s">
        <v>2090</v>
      </c>
      <c r="BZ15" s="3" t="s">
        <v>2090</v>
      </c>
      <c r="CB15" s="3">
        <v>2</v>
      </c>
      <c r="CC15" s="3">
        <v>3</v>
      </c>
      <c r="CD15" s="3">
        <v>3</v>
      </c>
      <c r="CE15" s="3">
        <v>3</v>
      </c>
      <c r="CF15" s="3">
        <v>3</v>
      </c>
      <c r="CG15" s="3">
        <v>3</v>
      </c>
      <c r="CH15" s="3">
        <v>1</v>
      </c>
      <c r="CI15" s="3">
        <v>1.5</v>
      </c>
      <c r="CJ15" s="3">
        <v>1.5</v>
      </c>
      <c r="CK15" s="3">
        <v>1</v>
      </c>
      <c r="CL15" s="3">
        <v>1</v>
      </c>
      <c r="CM15" s="3">
        <v>0.5</v>
      </c>
      <c r="CN15" s="3">
        <f t="shared" si="20"/>
        <v>0</v>
      </c>
      <c r="CO15" s="31" t="str">
        <f t="shared" si="21"/>
        <v>Pass</v>
      </c>
      <c r="CP15" s="3">
        <v>8.06</v>
      </c>
      <c r="CQ15" s="3">
        <v>23.5</v>
      </c>
      <c r="CR15" s="3">
        <v>189.5</v>
      </c>
      <c r="CS15" s="3">
        <v>900</v>
      </c>
    </row>
    <row r="16" spans="1:98" ht="18" customHeight="1" x14ac:dyDescent="0.2">
      <c r="A16" s="4">
        <v>9</v>
      </c>
      <c r="B16" s="7" t="s">
        <v>100</v>
      </c>
      <c r="C16" s="7" t="s">
        <v>101</v>
      </c>
      <c r="D16" s="7" t="s">
        <v>1670</v>
      </c>
      <c r="E16" s="7" t="s">
        <v>1048</v>
      </c>
      <c r="F16" s="7"/>
      <c r="G16" s="24">
        <v>1</v>
      </c>
      <c r="H16" s="24">
        <v>6</v>
      </c>
      <c r="I16" s="24">
        <v>5</v>
      </c>
      <c r="J16" s="26">
        <f t="shared" si="0"/>
        <v>12</v>
      </c>
      <c r="K16" s="24">
        <v>3</v>
      </c>
      <c r="L16" s="24">
        <v>7</v>
      </c>
      <c r="M16" s="24">
        <v>7</v>
      </c>
      <c r="N16" s="26">
        <f t="shared" si="1"/>
        <v>17</v>
      </c>
      <c r="O16" s="24">
        <v>3</v>
      </c>
      <c r="P16" s="24">
        <v>7</v>
      </c>
      <c r="Q16" s="24">
        <v>7</v>
      </c>
      <c r="R16" s="26">
        <f t="shared" si="2"/>
        <v>17</v>
      </c>
      <c r="S16" s="24">
        <v>4</v>
      </c>
      <c r="T16" s="24">
        <v>5</v>
      </c>
      <c r="U16" s="24">
        <v>9</v>
      </c>
      <c r="V16" s="26">
        <f t="shared" si="3"/>
        <v>18</v>
      </c>
      <c r="W16" s="24">
        <v>1</v>
      </c>
      <c r="X16" s="24">
        <v>8</v>
      </c>
      <c r="Y16" s="24">
        <v>3</v>
      </c>
      <c r="Z16" s="26">
        <f t="shared" si="4"/>
        <v>12</v>
      </c>
      <c r="AA16" s="24">
        <v>5</v>
      </c>
      <c r="AB16" s="24">
        <v>9</v>
      </c>
      <c r="AC16" s="25">
        <v>10</v>
      </c>
      <c r="AD16" s="26">
        <f t="shared" si="5"/>
        <v>24</v>
      </c>
      <c r="AE16" s="27">
        <f t="shared" si="6"/>
        <v>100</v>
      </c>
      <c r="AF16" s="24">
        <v>3</v>
      </c>
      <c r="AG16" s="24">
        <v>4</v>
      </c>
      <c r="AH16" s="24">
        <v>33</v>
      </c>
      <c r="AI16" s="28">
        <f t="shared" si="7"/>
        <v>40</v>
      </c>
      <c r="AJ16" s="29">
        <v>16</v>
      </c>
      <c r="AK16" s="28">
        <f t="shared" si="8"/>
        <v>56</v>
      </c>
      <c r="AL16" s="24">
        <v>6</v>
      </c>
      <c r="AM16" s="24">
        <v>8</v>
      </c>
      <c r="AN16" s="24">
        <v>34</v>
      </c>
      <c r="AO16" s="28">
        <f t="shared" si="9"/>
        <v>48</v>
      </c>
      <c r="AP16" s="29">
        <v>31</v>
      </c>
      <c r="AQ16" s="28">
        <f t="shared" si="10"/>
        <v>79</v>
      </c>
      <c r="AR16" s="24">
        <v>8</v>
      </c>
      <c r="AS16" s="24">
        <v>3</v>
      </c>
      <c r="AT16" s="24">
        <v>32</v>
      </c>
      <c r="AU16" s="28">
        <f t="shared" si="11"/>
        <v>43</v>
      </c>
      <c r="AV16" s="29">
        <v>24</v>
      </c>
      <c r="AW16" s="28">
        <f t="shared" si="12"/>
        <v>67</v>
      </c>
      <c r="AX16" s="24">
        <v>8</v>
      </c>
      <c r="AY16" s="24">
        <v>8</v>
      </c>
      <c r="AZ16" s="24">
        <v>33</v>
      </c>
      <c r="BA16" s="28">
        <f t="shared" si="13"/>
        <v>49</v>
      </c>
      <c r="BB16" s="29">
        <v>28</v>
      </c>
      <c r="BC16" s="28">
        <f t="shared" si="14"/>
        <v>77</v>
      </c>
      <c r="BD16" s="24">
        <v>7</v>
      </c>
      <c r="BE16" s="24">
        <v>9</v>
      </c>
      <c r="BF16" s="24">
        <v>40</v>
      </c>
      <c r="BG16" s="28">
        <f t="shared" si="15"/>
        <v>56</v>
      </c>
      <c r="BH16" s="29">
        <v>34</v>
      </c>
      <c r="BI16" s="28">
        <f t="shared" si="16"/>
        <v>90</v>
      </c>
      <c r="BJ16" s="29">
        <f t="shared" si="17"/>
        <v>369</v>
      </c>
      <c r="BK16" s="29">
        <v>52</v>
      </c>
      <c r="BL16" s="10">
        <f t="shared" si="18"/>
        <v>521</v>
      </c>
      <c r="BM16" s="8">
        <f t="shared" si="19"/>
        <v>66.794871794871796</v>
      </c>
      <c r="BO16" s="3" t="s">
        <v>2088</v>
      </c>
      <c r="BP16" s="3" t="s">
        <v>2094</v>
      </c>
      <c r="BQ16" s="3" t="s">
        <v>2033</v>
      </c>
      <c r="BR16" s="3" t="s">
        <v>2094</v>
      </c>
      <c r="BS16" s="3" t="s">
        <v>2096</v>
      </c>
      <c r="BT16" s="3" t="s">
        <v>2090</v>
      </c>
      <c r="BU16" s="3" t="s">
        <v>2088</v>
      </c>
      <c r="BV16" s="3" t="s">
        <v>2091</v>
      </c>
      <c r="BW16" s="3" t="s">
        <v>2087</v>
      </c>
      <c r="BX16" s="3" t="s">
        <v>2091</v>
      </c>
      <c r="BY16" s="3" t="s">
        <v>2090</v>
      </c>
      <c r="BZ16" s="3" t="s">
        <v>2093</v>
      </c>
      <c r="CB16" s="3">
        <v>2</v>
      </c>
      <c r="CC16" s="3">
        <v>3</v>
      </c>
      <c r="CD16" s="3">
        <v>3</v>
      </c>
      <c r="CE16" s="3">
        <v>3</v>
      </c>
      <c r="CF16" s="3">
        <v>3</v>
      </c>
      <c r="CG16" s="3">
        <v>3</v>
      </c>
      <c r="CH16" s="3">
        <v>1</v>
      </c>
      <c r="CI16" s="3">
        <v>1.5</v>
      </c>
      <c r="CJ16" s="3">
        <v>1.5</v>
      </c>
      <c r="CK16" s="3">
        <v>1</v>
      </c>
      <c r="CL16" s="3">
        <v>1</v>
      </c>
      <c r="CM16" s="3">
        <v>0.5</v>
      </c>
      <c r="CN16" s="3">
        <f t="shared" si="20"/>
        <v>0</v>
      </c>
      <c r="CO16" s="31" t="str">
        <f t="shared" si="21"/>
        <v>Pass</v>
      </c>
      <c r="CP16" s="3">
        <v>7.13</v>
      </c>
      <c r="CQ16" s="3">
        <v>23.5</v>
      </c>
      <c r="CR16" s="3">
        <v>167.5</v>
      </c>
      <c r="CS16" s="3">
        <v>759</v>
      </c>
    </row>
    <row r="17" spans="1:98" ht="18" customHeight="1" x14ac:dyDescent="0.2">
      <c r="A17" s="4">
        <v>10</v>
      </c>
      <c r="B17" s="7" t="s">
        <v>102</v>
      </c>
      <c r="C17" s="7" t="s">
        <v>103</v>
      </c>
      <c r="D17" s="7" t="s">
        <v>1671</v>
      </c>
      <c r="E17" s="7" t="s">
        <v>1049</v>
      </c>
      <c r="F17" s="7"/>
      <c r="G17" s="24">
        <v>4</v>
      </c>
      <c r="H17" s="24">
        <v>10</v>
      </c>
      <c r="I17" s="24">
        <v>10</v>
      </c>
      <c r="J17" s="26">
        <f t="shared" si="0"/>
        <v>24</v>
      </c>
      <c r="K17" s="24">
        <v>8</v>
      </c>
      <c r="L17" s="25">
        <v>10</v>
      </c>
      <c r="M17" s="24">
        <v>10</v>
      </c>
      <c r="N17" s="26">
        <f t="shared" si="1"/>
        <v>28</v>
      </c>
      <c r="O17" s="24">
        <v>9</v>
      </c>
      <c r="P17" s="24">
        <v>8</v>
      </c>
      <c r="Q17" s="24">
        <v>10</v>
      </c>
      <c r="R17" s="26">
        <f t="shared" si="2"/>
        <v>27</v>
      </c>
      <c r="S17" s="24">
        <v>6</v>
      </c>
      <c r="T17" s="25">
        <v>10</v>
      </c>
      <c r="U17" s="24">
        <v>10</v>
      </c>
      <c r="V17" s="26">
        <f t="shared" si="3"/>
        <v>26</v>
      </c>
      <c r="W17" s="24">
        <v>5</v>
      </c>
      <c r="X17" s="24">
        <v>7</v>
      </c>
      <c r="Y17" s="25">
        <v>10</v>
      </c>
      <c r="Z17" s="26">
        <f t="shared" si="4"/>
        <v>22</v>
      </c>
      <c r="AA17" s="24">
        <v>9</v>
      </c>
      <c r="AB17" s="25">
        <v>10</v>
      </c>
      <c r="AC17" s="24">
        <v>7</v>
      </c>
      <c r="AD17" s="26">
        <f t="shared" si="5"/>
        <v>26</v>
      </c>
      <c r="AE17" s="27">
        <f t="shared" si="6"/>
        <v>153</v>
      </c>
      <c r="AF17" s="24">
        <v>9</v>
      </c>
      <c r="AG17" s="24">
        <v>8</v>
      </c>
      <c r="AH17" s="24">
        <v>37</v>
      </c>
      <c r="AI17" s="28">
        <f t="shared" si="7"/>
        <v>54</v>
      </c>
      <c r="AJ17" s="29">
        <v>29</v>
      </c>
      <c r="AK17" s="28">
        <f t="shared" si="8"/>
        <v>83</v>
      </c>
      <c r="AL17" s="24">
        <v>8</v>
      </c>
      <c r="AM17" s="24">
        <v>7</v>
      </c>
      <c r="AN17" s="25">
        <v>40</v>
      </c>
      <c r="AO17" s="28">
        <f t="shared" si="9"/>
        <v>55</v>
      </c>
      <c r="AP17" s="29">
        <v>33</v>
      </c>
      <c r="AQ17" s="28">
        <f t="shared" si="10"/>
        <v>88</v>
      </c>
      <c r="AR17" s="24">
        <v>9</v>
      </c>
      <c r="AS17" s="24">
        <v>10</v>
      </c>
      <c r="AT17" s="24">
        <v>40</v>
      </c>
      <c r="AU17" s="28">
        <f t="shared" si="11"/>
        <v>59</v>
      </c>
      <c r="AV17" s="29">
        <v>37</v>
      </c>
      <c r="AW17" s="28">
        <f t="shared" si="12"/>
        <v>96</v>
      </c>
      <c r="AX17" s="24">
        <v>7</v>
      </c>
      <c r="AY17" s="24">
        <v>7</v>
      </c>
      <c r="AZ17" s="24">
        <v>36</v>
      </c>
      <c r="BA17" s="28">
        <f t="shared" si="13"/>
        <v>50</v>
      </c>
      <c r="BB17" s="29">
        <v>30</v>
      </c>
      <c r="BC17" s="28">
        <f t="shared" si="14"/>
        <v>80</v>
      </c>
      <c r="BD17" s="24">
        <v>8</v>
      </c>
      <c r="BE17" s="24">
        <v>7</v>
      </c>
      <c r="BF17" s="24">
        <v>40</v>
      </c>
      <c r="BG17" s="28">
        <f t="shared" si="15"/>
        <v>55</v>
      </c>
      <c r="BH17" s="29">
        <v>30</v>
      </c>
      <c r="BI17" s="28">
        <f t="shared" si="16"/>
        <v>85</v>
      </c>
      <c r="BJ17" s="29">
        <f t="shared" si="17"/>
        <v>432</v>
      </c>
      <c r="BK17" s="29">
        <v>98</v>
      </c>
      <c r="BL17" s="10">
        <f t="shared" si="18"/>
        <v>683</v>
      </c>
      <c r="BM17" s="8">
        <f t="shared" si="19"/>
        <v>87.564102564102569</v>
      </c>
      <c r="BO17" s="3" t="s">
        <v>2032</v>
      </c>
      <c r="BP17" s="3" t="s">
        <v>2032</v>
      </c>
      <c r="BQ17" s="3" t="s">
        <v>2088</v>
      </c>
      <c r="BR17" s="3" t="s">
        <v>2032</v>
      </c>
      <c r="BS17" s="3" t="s">
        <v>2088</v>
      </c>
      <c r="BT17" s="3" t="s">
        <v>2090</v>
      </c>
      <c r="BU17" s="3" t="s">
        <v>2090</v>
      </c>
      <c r="BV17" s="3" t="s">
        <v>2090</v>
      </c>
      <c r="BW17" s="3" t="s">
        <v>2090</v>
      </c>
      <c r="BX17" s="3" t="s">
        <v>2091</v>
      </c>
      <c r="BY17" s="3" t="s">
        <v>2090</v>
      </c>
      <c r="BZ17" s="3" t="s">
        <v>2090</v>
      </c>
      <c r="CB17" s="3">
        <v>2</v>
      </c>
      <c r="CC17" s="3">
        <v>3</v>
      </c>
      <c r="CD17" s="3">
        <v>3</v>
      </c>
      <c r="CE17" s="3">
        <v>3</v>
      </c>
      <c r="CF17" s="3">
        <v>3</v>
      </c>
      <c r="CG17" s="3">
        <v>3</v>
      </c>
      <c r="CH17" s="3">
        <v>1</v>
      </c>
      <c r="CI17" s="3">
        <v>1.5</v>
      </c>
      <c r="CJ17" s="3">
        <v>1.5</v>
      </c>
      <c r="CK17" s="3">
        <v>1</v>
      </c>
      <c r="CL17" s="3">
        <v>1</v>
      </c>
      <c r="CM17" s="3">
        <v>0.5</v>
      </c>
      <c r="CN17" s="3">
        <f t="shared" si="20"/>
        <v>0</v>
      </c>
      <c r="CO17" s="31" t="str">
        <f t="shared" si="21"/>
        <v>Pass</v>
      </c>
      <c r="CP17" s="3">
        <v>8.5500000000000007</v>
      </c>
      <c r="CQ17" s="3">
        <v>23.5</v>
      </c>
      <c r="CR17" s="3">
        <v>201</v>
      </c>
      <c r="CS17" s="3">
        <v>941</v>
      </c>
    </row>
    <row r="18" spans="1:98" ht="18" customHeight="1" x14ac:dyDescent="0.2">
      <c r="A18" s="4">
        <v>11</v>
      </c>
      <c r="B18" s="7" t="s">
        <v>104</v>
      </c>
      <c r="C18" s="7" t="s">
        <v>105</v>
      </c>
      <c r="D18" s="7" t="s">
        <v>1672</v>
      </c>
      <c r="E18" s="7" t="s">
        <v>1050</v>
      </c>
      <c r="F18" s="7"/>
      <c r="G18" s="24">
        <v>3</v>
      </c>
      <c r="H18" s="24">
        <v>7</v>
      </c>
      <c r="I18" s="25">
        <v>10</v>
      </c>
      <c r="J18" s="26">
        <f t="shared" si="0"/>
        <v>20</v>
      </c>
      <c r="K18" s="24">
        <v>5</v>
      </c>
      <c r="L18" s="24">
        <v>9</v>
      </c>
      <c r="M18" s="24">
        <v>10</v>
      </c>
      <c r="N18" s="26">
        <f t="shared" si="1"/>
        <v>24</v>
      </c>
      <c r="O18" s="24">
        <v>5</v>
      </c>
      <c r="P18" s="24">
        <v>6</v>
      </c>
      <c r="Q18" s="25">
        <v>10</v>
      </c>
      <c r="R18" s="26">
        <f t="shared" si="2"/>
        <v>21</v>
      </c>
      <c r="S18" s="24">
        <v>4</v>
      </c>
      <c r="T18" s="25">
        <v>10</v>
      </c>
      <c r="U18" s="24">
        <v>10</v>
      </c>
      <c r="V18" s="26">
        <f t="shared" si="3"/>
        <v>24</v>
      </c>
      <c r="W18" s="24">
        <v>5</v>
      </c>
      <c r="X18" s="24">
        <v>9</v>
      </c>
      <c r="Y18" s="24">
        <v>10</v>
      </c>
      <c r="Z18" s="26">
        <f t="shared" si="4"/>
        <v>24</v>
      </c>
      <c r="AA18" s="24">
        <v>8</v>
      </c>
      <c r="AB18" s="25">
        <v>10</v>
      </c>
      <c r="AC18" s="25">
        <v>10</v>
      </c>
      <c r="AD18" s="26">
        <f t="shared" si="5"/>
        <v>28</v>
      </c>
      <c r="AE18" s="27">
        <f t="shared" si="6"/>
        <v>141</v>
      </c>
      <c r="AF18" s="24">
        <v>7</v>
      </c>
      <c r="AG18" s="24">
        <v>8</v>
      </c>
      <c r="AH18" s="24">
        <v>39</v>
      </c>
      <c r="AI18" s="28">
        <f t="shared" si="7"/>
        <v>54</v>
      </c>
      <c r="AJ18" s="29">
        <v>29</v>
      </c>
      <c r="AK18" s="28">
        <f t="shared" si="8"/>
        <v>83</v>
      </c>
      <c r="AL18" s="24">
        <v>9</v>
      </c>
      <c r="AM18" s="24">
        <v>10</v>
      </c>
      <c r="AN18" s="24">
        <v>37</v>
      </c>
      <c r="AO18" s="28">
        <f t="shared" si="9"/>
        <v>56</v>
      </c>
      <c r="AP18" s="29">
        <v>33</v>
      </c>
      <c r="AQ18" s="28">
        <f t="shared" si="10"/>
        <v>89</v>
      </c>
      <c r="AR18" s="24">
        <v>8</v>
      </c>
      <c r="AS18" s="24">
        <v>8</v>
      </c>
      <c r="AT18" s="24">
        <v>40</v>
      </c>
      <c r="AU18" s="28">
        <f t="shared" si="11"/>
        <v>56</v>
      </c>
      <c r="AV18" s="29">
        <v>33</v>
      </c>
      <c r="AW18" s="28">
        <f t="shared" si="12"/>
        <v>89</v>
      </c>
      <c r="AX18" s="24">
        <v>8</v>
      </c>
      <c r="AY18" s="24">
        <v>8</v>
      </c>
      <c r="AZ18" s="24">
        <v>39</v>
      </c>
      <c r="BA18" s="28">
        <f t="shared" si="13"/>
        <v>55</v>
      </c>
      <c r="BB18" s="29">
        <v>29</v>
      </c>
      <c r="BC18" s="28">
        <f t="shared" si="14"/>
        <v>84</v>
      </c>
      <c r="BD18" s="24">
        <v>9</v>
      </c>
      <c r="BE18" s="24">
        <v>9</v>
      </c>
      <c r="BF18" s="24">
        <v>40</v>
      </c>
      <c r="BG18" s="28">
        <f t="shared" si="15"/>
        <v>58</v>
      </c>
      <c r="BH18" s="29">
        <v>32</v>
      </c>
      <c r="BI18" s="28">
        <f t="shared" si="16"/>
        <v>90</v>
      </c>
      <c r="BJ18" s="29">
        <f t="shared" si="17"/>
        <v>435</v>
      </c>
      <c r="BK18" s="29">
        <v>84</v>
      </c>
      <c r="BL18" s="10">
        <f t="shared" si="18"/>
        <v>660</v>
      </c>
      <c r="BM18" s="8">
        <f t="shared" si="19"/>
        <v>84.615384615384613</v>
      </c>
      <c r="BO18" s="3" t="s">
        <v>2094</v>
      </c>
      <c r="BP18" s="3" t="s">
        <v>2095</v>
      </c>
      <c r="BQ18" s="3" t="s">
        <v>2093</v>
      </c>
      <c r="BR18" s="3" t="s">
        <v>2032</v>
      </c>
      <c r="BS18" s="3" t="s">
        <v>2094</v>
      </c>
      <c r="BT18" s="3" t="s">
        <v>2091</v>
      </c>
      <c r="BU18" s="3" t="s">
        <v>2090</v>
      </c>
      <c r="BV18" s="3" t="s">
        <v>2090</v>
      </c>
      <c r="BW18" s="3" t="s">
        <v>2090</v>
      </c>
      <c r="BX18" s="3" t="s">
        <v>2090</v>
      </c>
      <c r="BY18" s="3" t="s">
        <v>2090</v>
      </c>
      <c r="BZ18" s="3" t="s">
        <v>2090</v>
      </c>
      <c r="CB18" s="3">
        <v>2</v>
      </c>
      <c r="CC18" s="3">
        <v>3</v>
      </c>
      <c r="CD18" s="3">
        <v>3</v>
      </c>
      <c r="CE18" s="3">
        <v>3</v>
      </c>
      <c r="CF18" s="3">
        <v>3</v>
      </c>
      <c r="CG18" s="3">
        <v>3</v>
      </c>
      <c r="CH18" s="3">
        <v>1</v>
      </c>
      <c r="CI18" s="3">
        <v>1.5</v>
      </c>
      <c r="CJ18" s="3">
        <v>1.5</v>
      </c>
      <c r="CK18" s="3">
        <v>1</v>
      </c>
      <c r="CL18" s="3">
        <v>1</v>
      </c>
      <c r="CM18" s="3">
        <v>0.5</v>
      </c>
      <c r="CN18" s="3">
        <f t="shared" si="20"/>
        <v>0</v>
      </c>
      <c r="CO18" s="31" t="str">
        <f t="shared" si="21"/>
        <v>Pass</v>
      </c>
      <c r="CP18" s="3">
        <v>8.2100000000000009</v>
      </c>
      <c r="CQ18" s="3">
        <v>23.5</v>
      </c>
      <c r="CR18" s="3">
        <v>193</v>
      </c>
      <c r="CS18" s="3">
        <v>907</v>
      </c>
    </row>
    <row r="19" spans="1:98" ht="18" customHeight="1" x14ac:dyDescent="0.2">
      <c r="A19" s="4">
        <v>12</v>
      </c>
      <c r="B19" s="7" t="s">
        <v>106</v>
      </c>
      <c r="C19" s="7" t="s">
        <v>107</v>
      </c>
      <c r="D19" s="7" t="s">
        <v>1673</v>
      </c>
      <c r="E19" s="7" t="s">
        <v>1051</v>
      </c>
      <c r="F19" s="7"/>
      <c r="G19" s="24">
        <v>9</v>
      </c>
      <c r="H19" s="24">
        <v>10</v>
      </c>
      <c r="I19" s="25">
        <v>10</v>
      </c>
      <c r="J19" s="26">
        <f t="shared" si="0"/>
        <v>29</v>
      </c>
      <c r="K19" s="24">
        <v>10</v>
      </c>
      <c r="L19" s="25">
        <v>10</v>
      </c>
      <c r="M19" s="24">
        <v>10</v>
      </c>
      <c r="N19" s="26">
        <f t="shared" si="1"/>
        <v>30</v>
      </c>
      <c r="O19" s="24">
        <v>9</v>
      </c>
      <c r="P19" s="25">
        <v>10</v>
      </c>
      <c r="Q19" s="24">
        <v>10</v>
      </c>
      <c r="R19" s="26">
        <f t="shared" si="2"/>
        <v>29</v>
      </c>
      <c r="S19" s="24">
        <v>7</v>
      </c>
      <c r="T19" s="25">
        <v>10</v>
      </c>
      <c r="U19" s="24">
        <v>10</v>
      </c>
      <c r="V19" s="26">
        <f t="shared" si="3"/>
        <v>27</v>
      </c>
      <c r="W19" s="24">
        <v>10</v>
      </c>
      <c r="X19" s="24">
        <v>10</v>
      </c>
      <c r="Y19" s="24">
        <v>10</v>
      </c>
      <c r="Z19" s="26">
        <f t="shared" si="4"/>
        <v>30</v>
      </c>
      <c r="AA19" s="24">
        <v>9</v>
      </c>
      <c r="AB19" s="25">
        <v>10</v>
      </c>
      <c r="AC19" s="25">
        <v>10</v>
      </c>
      <c r="AD19" s="26">
        <f t="shared" si="5"/>
        <v>29</v>
      </c>
      <c r="AE19" s="27">
        <f t="shared" si="6"/>
        <v>174</v>
      </c>
      <c r="AF19" s="24">
        <v>9</v>
      </c>
      <c r="AG19" s="24">
        <v>10</v>
      </c>
      <c r="AH19" s="24">
        <v>39</v>
      </c>
      <c r="AI19" s="28">
        <f t="shared" si="7"/>
        <v>58</v>
      </c>
      <c r="AJ19" s="29">
        <v>38</v>
      </c>
      <c r="AK19" s="28">
        <f t="shared" si="8"/>
        <v>96</v>
      </c>
      <c r="AL19" s="24">
        <v>9</v>
      </c>
      <c r="AM19" s="24">
        <v>10</v>
      </c>
      <c r="AN19" s="25">
        <v>40</v>
      </c>
      <c r="AO19" s="28">
        <f t="shared" si="9"/>
        <v>59</v>
      </c>
      <c r="AP19" s="29">
        <v>35</v>
      </c>
      <c r="AQ19" s="28">
        <f t="shared" si="10"/>
        <v>94</v>
      </c>
      <c r="AR19" s="24">
        <v>9</v>
      </c>
      <c r="AS19" s="24">
        <v>9</v>
      </c>
      <c r="AT19" s="24">
        <v>40</v>
      </c>
      <c r="AU19" s="28">
        <f t="shared" si="11"/>
        <v>58</v>
      </c>
      <c r="AV19" s="29">
        <v>36</v>
      </c>
      <c r="AW19" s="28">
        <f t="shared" si="12"/>
        <v>94</v>
      </c>
      <c r="AX19" s="24">
        <v>9</v>
      </c>
      <c r="AY19" s="24">
        <v>9</v>
      </c>
      <c r="AZ19" s="24">
        <v>36</v>
      </c>
      <c r="BA19" s="28">
        <f t="shared" si="13"/>
        <v>54</v>
      </c>
      <c r="BB19" s="29">
        <v>30</v>
      </c>
      <c r="BC19" s="28">
        <f t="shared" si="14"/>
        <v>84</v>
      </c>
      <c r="BD19" s="24">
        <v>10</v>
      </c>
      <c r="BE19" s="24">
        <v>10</v>
      </c>
      <c r="BF19" s="24">
        <v>40</v>
      </c>
      <c r="BG19" s="28">
        <f t="shared" si="15"/>
        <v>60</v>
      </c>
      <c r="BH19" s="29">
        <v>38</v>
      </c>
      <c r="BI19" s="28">
        <f t="shared" si="16"/>
        <v>98</v>
      </c>
      <c r="BJ19" s="29">
        <f t="shared" si="17"/>
        <v>466</v>
      </c>
      <c r="BK19" s="29">
        <v>96</v>
      </c>
      <c r="BL19" s="10">
        <f t="shared" si="18"/>
        <v>736</v>
      </c>
      <c r="BM19" s="8">
        <f t="shared" si="19"/>
        <v>94.358974358974351</v>
      </c>
      <c r="BO19" s="3" t="s">
        <v>2032</v>
      </c>
      <c r="BP19" s="3" t="s">
        <v>2090</v>
      </c>
      <c r="BQ19" s="3" t="s">
        <v>2095</v>
      </c>
      <c r="BR19" s="3" t="s">
        <v>2090</v>
      </c>
      <c r="BS19" s="3" t="s">
        <v>2091</v>
      </c>
      <c r="BT19" s="3" t="s">
        <v>2090</v>
      </c>
      <c r="BU19" s="3" t="s">
        <v>2090</v>
      </c>
      <c r="BV19" s="3" t="s">
        <v>2090</v>
      </c>
      <c r="BW19" s="3" t="s">
        <v>2090</v>
      </c>
      <c r="BX19" s="3" t="s">
        <v>2090</v>
      </c>
      <c r="BY19" s="3" t="s">
        <v>2090</v>
      </c>
      <c r="BZ19" s="3" t="s">
        <v>2090</v>
      </c>
      <c r="CB19" s="3">
        <v>2</v>
      </c>
      <c r="CC19" s="3">
        <v>3</v>
      </c>
      <c r="CD19" s="3">
        <v>3</v>
      </c>
      <c r="CE19" s="3">
        <v>3</v>
      </c>
      <c r="CF19" s="3">
        <v>3</v>
      </c>
      <c r="CG19" s="3">
        <v>3</v>
      </c>
      <c r="CH19" s="3">
        <v>1</v>
      </c>
      <c r="CI19" s="3">
        <v>1.5</v>
      </c>
      <c r="CJ19" s="3">
        <v>1.5</v>
      </c>
      <c r="CK19" s="3">
        <v>1</v>
      </c>
      <c r="CL19" s="3">
        <v>1</v>
      </c>
      <c r="CM19" s="3">
        <v>0.5</v>
      </c>
      <c r="CN19" s="3">
        <f t="shared" si="20"/>
        <v>0</v>
      </c>
      <c r="CO19" s="31" t="str">
        <f t="shared" si="21"/>
        <v>Pass</v>
      </c>
      <c r="CP19" s="3">
        <v>9.43</v>
      </c>
      <c r="CQ19" s="3">
        <v>23.5</v>
      </c>
      <c r="CR19" s="3">
        <v>221.5</v>
      </c>
      <c r="CS19" s="3">
        <v>1034</v>
      </c>
    </row>
    <row r="20" spans="1:98" ht="18" customHeight="1" x14ac:dyDescent="0.2">
      <c r="A20" s="4">
        <v>13</v>
      </c>
      <c r="B20" s="7" t="s">
        <v>108</v>
      </c>
      <c r="C20" s="7" t="s">
        <v>109</v>
      </c>
      <c r="D20" s="7" t="s">
        <v>1674</v>
      </c>
      <c r="E20" s="7" t="s">
        <v>1052</v>
      </c>
      <c r="F20" s="7"/>
      <c r="G20" s="24">
        <v>6</v>
      </c>
      <c r="H20" s="24">
        <v>10</v>
      </c>
      <c r="I20" s="25">
        <v>10</v>
      </c>
      <c r="J20" s="26">
        <f t="shared" si="0"/>
        <v>26</v>
      </c>
      <c r="K20" s="24">
        <v>7</v>
      </c>
      <c r="L20" s="25">
        <v>10</v>
      </c>
      <c r="M20" s="24">
        <v>10</v>
      </c>
      <c r="N20" s="26">
        <f t="shared" si="1"/>
        <v>27</v>
      </c>
      <c r="O20" s="24">
        <v>6</v>
      </c>
      <c r="P20" s="24">
        <v>8</v>
      </c>
      <c r="Q20" s="24">
        <v>10</v>
      </c>
      <c r="R20" s="26">
        <f t="shared" si="2"/>
        <v>24</v>
      </c>
      <c r="S20" s="24">
        <v>7</v>
      </c>
      <c r="T20" s="24">
        <v>9</v>
      </c>
      <c r="U20" s="24">
        <v>10</v>
      </c>
      <c r="V20" s="26">
        <f t="shared" si="3"/>
        <v>26</v>
      </c>
      <c r="W20" s="24">
        <v>7</v>
      </c>
      <c r="X20" s="25">
        <v>10</v>
      </c>
      <c r="Y20" s="24">
        <v>9</v>
      </c>
      <c r="Z20" s="26">
        <f t="shared" si="4"/>
        <v>26</v>
      </c>
      <c r="AA20" s="24">
        <v>7</v>
      </c>
      <c r="AB20" s="25">
        <v>10</v>
      </c>
      <c r="AC20" s="25">
        <v>10</v>
      </c>
      <c r="AD20" s="26">
        <f t="shared" si="5"/>
        <v>27</v>
      </c>
      <c r="AE20" s="27">
        <f t="shared" si="6"/>
        <v>156</v>
      </c>
      <c r="AF20" s="24">
        <v>7</v>
      </c>
      <c r="AG20" s="24">
        <v>9</v>
      </c>
      <c r="AH20" s="24">
        <v>33</v>
      </c>
      <c r="AI20" s="28">
        <f t="shared" si="7"/>
        <v>49</v>
      </c>
      <c r="AJ20" s="29">
        <v>34</v>
      </c>
      <c r="AK20" s="28">
        <f t="shared" si="8"/>
        <v>83</v>
      </c>
      <c r="AL20" s="24">
        <v>10</v>
      </c>
      <c r="AM20" s="24">
        <v>10</v>
      </c>
      <c r="AN20" s="24">
        <v>38</v>
      </c>
      <c r="AO20" s="28">
        <f t="shared" si="9"/>
        <v>58</v>
      </c>
      <c r="AP20" s="29">
        <v>35</v>
      </c>
      <c r="AQ20" s="28">
        <f t="shared" si="10"/>
        <v>93</v>
      </c>
      <c r="AR20" s="24">
        <v>9</v>
      </c>
      <c r="AS20" s="24">
        <v>9</v>
      </c>
      <c r="AT20" s="24">
        <v>40</v>
      </c>
      <c r="AU20" s="28">
        <f t="shared" si="11"/>
        <v>58</v>
      </c>
      <c r="AV20" s="29">
        <v>34</v>
      </c>
      <c r="AW20" s="28">
        <f t="shared" si="12"/>
        <v>92</v>
      </c>
      <c r="AX20" s="24">
        <v>8</v>
      </c>
      <c r="AY20" s="24">
        <v>9</v>
      </c>
      <c r="AZ20" s="24">
        <v>40</v>
      </c>
      <c r="BA20" s="28">
        <f t="shared" si="13"/>
        <v>57</v>
      </c>
      <c r="BB20" s="29">
        <v>35</v>
      </c>
      <c r="BC20" s="28">
        <f t="shared" si="14"/>
        <v>92</v>
      </c>
      <c r="BD20" s="24">
        <v>9</v>
      </c>
      <c r="BE20" s="24">
        <v>9</v>
      </c>
      <c r="BF20" s="24">
        <v>38</v>
      </c>
      <c r="BG20" s="28">
        <f t="shared" si="15"/>
        <v>56</v>
      </c>
      <c r="BH20" s="29">
        <v>33</v>
      </c>
      <c r="BI20" s="28">
        <f t="shared" si="16"/>
        <v>89</v>
      </c>
      <c r="BJ20" s="29">
        <f t="shared" si="17"/>
        <v>449</v>
      </c>
      <c r="BK20" s="29">
        <v>96</v>
      </c>
      <c r="BL20" s="10">
        <f t="shared" si="18"/>
        <v>701</v>
      </c>
      <c r="BM20" s="8">
        <f t="shared" si="19"/>
        <v>89.871794871794876</v>
      </c>
      <c r="BO20" s="3" t="s">
        <v>2095</v>
      </c>
      <c r="BP20" s="3" t="s">
        <v>2090</v>
      </c>
      <c r="BQ20" s="3" t="s">
        <v>2090</v>
      </c>
      <c r="BR20" s="3" t="s">
        <v>2032</v>
      </c>
      <c r="BS20" s="3" t="s">
        <v>2091</v>
      </c>
      <c r="BT20" s="3" t="s">
        <v>2090</v>
      </c>
      <c r="BU20" s="3" t="s">
        <v>2090</v>
      </c>
      <c r="BV20" s="3" t="s">
        <v>2090</v>
      </c>
      <c r="BW20" s="3" t="s">
        <v>2090</v>
      </c>
      <c r="BX20" s="3" t="s">
        <v>2090</v>
      </c>
      <c r="BY20" s="3" t="s">
        <v>2090</v>
      </c>
      <c r="BZ20" s="3" t="s">
        <v>2090</v>
      </c>
      <c r="CB20" s="3">
        <v>2</v>
      </c>
      <c r="CC20" s="3">
        <v>3</v>
      </c>
      <c r="CD20" s="3">
        <v>3</v>
      </c>
      <c r="CE20" s="3">
        <v>3</v>
      </c>
      <c r="CF20" s="3">
        <v>3</v>
      </c>
      <c r="CG20" s="3">
        <v>3</v>
      </c>
      <c r="CH20" s="3">
        <v>1</v>
      </c>
      <c r="CI20" s="3">
        <v>1.5</v>
      </c>
      <c r="CJ20" s="3">
        <v>1.5</v>
      </c>
      <c r="CK20" s="3">
        <v>1</v>
      </c>
      <c r="CL20" s="3">
        <v>1</v>
      </c>
      <c r="CM20" s="3">
        <v>0.5</v>
      </c>
      <c r="CN20" s="3">
        <f t="shared" si="20"/>
        <v>0</v>
      </c>
      <c r="CO20" s="31" t="str">
        <f t="shared" si="21"/>
        <v>Pass</v>
      </c>
      <c r="CP20" s="3">
        <v>9.4700000000000006</v>
      </c>
      <c r="CQ20" s="3">
        <v>23.5</v>
      </c>
      <c r="CR20" s="3">
        <v>222.5</v>
      </c>
      <c r="CS20" s="3">
        <v>1005</v>
      </c>
    </row>
    <row r="21" spans="1:98" ht="18" customHeight="1" x14ac:dyDescent="0.2">
      <c r="A21" s="4">
        <v>14</v>
      </c>
      <c r="B21" s="7" t="s">
        <v>110</v>
      </c>
      <c r="C21" s="7" t="s">
        <v>111</v>
      </c>
      <c r="D21" s="7" t="s">
        <v>1675</v>
      </c>
      <c r="E21" s="7" t="s">
        <v>1053</v>
      </c>
      <c r="F21" s="7"/>
      <c r="G21" s="24">
        <v>7</v>
      </c>
      <c r="H21" s="24">
        <v>10</v>
      </c>
      <c r="I21" s="25">
        <v>10</v>
      </c>
      <c r="J21" s="26">
        <f t="shared" si="0"/>
        <v>27</v>
      </c>
      <c r="K21" s="24">
        <v>6</v>
      </c>
      <c r="L21" s="24">
        <v>8</v>
      </c>
      <c r="M21" s="24">
        <v>10</v>
      </c>
      <c r="N21" s="26">
        <f t="shared" si="1"/>
        <v>24</v>
      </c>
      <c r="O21" s="24">
        <v>3</v>
      </c>
      <c r="P21" s="24">
        <v>7</v>
      </c>
      <c r="Q21" s="25">
        <v>10</v>
      </c>
      <c r="R21" s="26">
        <f t="shared" si="2"/>
        <v>20</v>
      </c>
      <c r="S21" s="24">
        <v>4</v>
      </c>
      <c r="T21" s="25">
        <v>10</v>
      </c>
      <c r="U21" s="24">
        <v>10</v>
      </c>
      <c r="V21" s="26">
        <f t="shared" si="3"/>
        <v>24</v>
      </c>
      <c r="W21" s="24">
        <v>0</v>
      </c>
      <c r="X21" s="25">
        <v>10</v>
      </c>
      <c r="Y21" s="24">
        <v>10</v>
      </c>
      <c r="Z21" s="26">
        <f t="shared" si="4"/>
        <v>20</v>
      </c>
      <c r="AA21" s="24">
        <v>5</v>
      </c>
      <c r="AB21" s="24">
        <v>9</v>
      </c>
      <c r="AC21" s="25">
        <v>10</v>
      </c>
      <c r="AD21" s="26">
        <f t="shared" si="5"/>
        <v>24</v>
      </c>
      <c r="AE21" s="27">
        <f t="shared" si="6"/>
        <v>139</v>
      </c>
      <c r="AF21" s="24">
        <v>7</v>
      </c>
      <c r="AG21" s="24">
        <v>7</v>
      </c>
      <c r="AH21" s="24">
        <v>40</v>
      </c>
      <c r="AI21" s="28">
        <f t="shared" si="7"/>
        <v>54</v>
      </c>
      <c r="AJ21" s="29">
        <v>28</v>
      </c>
      <c r="AK21" s="28">
        <f t="shared" si="8"/>
        <v>82</v>
      </c>
      <c r="AL21" s="24">
        <v>7</v>
      </c>
      <c r="AM21" s="24">
        <v>10</v>
      </c>
      <c r="AN21" s="24">
        <v>40</v>
      </c>
      <c r="AO21" s="28">
        <f t="shared" si="9"/>
        <v>57</v>
      </c>
      <c r="AP21" s="29">
        <v>32</v>
      </c>
      <c r="AQ21" s="28">
        <f t="shared" si="10"/>
        <v>89</v>
      </c>
      <c r="AR21" s="24">
        <v>6</v>
      </c>
      <c r="AS21" s="24">
        <v>7</v>
      </c>
      <c r="AT21" s="24">
        <v>40</v>
      </c>
      <c r="AU21" s="28">
        <f t="shared" si="11"/>
        <v>53</v>
      </c>
      <c r="AV21" s="29">
        <v>27</v>
      </c>
      <c r="AW21" s="28">
        <f t="shared" si="12"/>
        <v>80</v>
      </c>
      <c r="AX21" s="24">
        <v>7</v>
      </c>
      <c r="AY21" s="24">
        <v>8</v>
      </c>
      <c r="AZ21" s="25">
        <v>40</v>
      </c>
      <c r="BA21" s="28">
        <f t="shared" si="13"/>
        <v>55</v>
      </c>
      <c r="BB21" s="29">
        <v>29</v>
      </c>
      <c r="BC21" s="28">
        <f t="shared" si="14"/>
        <v>84</v>
      </c>
      <c r="BD21" s="24">
        <v>7</v>
      </c>
      <c r="BE21" s="24">
        <v>6</v>
      </c>
      <c r="BF21" s="24">
        <v>40</v>
      </c>
      <c r="BG21" s="28">
        <f t="shared" si="15"/>
        <v>53</v>
      </c>
      <c r="BH21" s="29">
        <v>32</v>
      </c>
      <c r="BI21" s="28">
        <f t="shared" si="16"/>
        <v>85</v>
      </c>
      <c r="BJ21" s="29">
        <f t="shared" si="17"/>
        <v>420</v>
      </c>
      <c r="BK21" s="29">
        <v>92</v>
      </c>
      <c r="BL21" s="10">
        <f t="shared" si="18"/>
        <v>651</v>
      </c>
      <c r="BM21" s="8">
        <f t="shared" si="19"/>
        <v>83.461538461538467</v>
      </c>
      <c r="BO21" s="3" t="s">
        <v>2087</v>
      </c>
      <c r="BP21" s="3" t="s">
        <v>2090</v>
      </c>
      <c r="BQ21" s="3" t="s">
        <v>2087</v>
      </c>
      <c r="BR21" s="3" t="s">
        <v>2087</v>
      </c>
      <c r="BS21" s="3" t="s">
        <v>2087</v>
      </c>
      <c r="BT21" s="3" t="s">
        <v>2091</v>
      </c>
      <c r="BU21" s="3" t="s">
        <v>2090</v>
      </c>
      <c r="BV21" s="3" t="s">
        <v>2090</v>
      </c>
      <c r="BW21" s="3" t="s">
        <v>2091</v>
      </c>
      <c r="BX21" s="3" t="s">
        <v>2090</v>
      </c>
      <c r="BY21" s="3" t="s">
        <v>2090</v>
      </c>
      <c r="BZ21" s="3" t="s">
        <v>2090</v>
      </c>
      <c r="CB21" s="3">
        <v>2</v>
      </c>
      <c r="CC21" s="3">
        <v>3</v>
      </c>
      <c r="CD21" s="3">
        <v>3</v>
      </c>
      <c r="CE21" s="3">
        <v>3</v>
      </c>
      <c r="CF21" s="3">
        <v>3</v>
      </c>
      <c r="CG21" s="3">
        <v>3</v>
      </c>
      <c r="CH21" s="3">
        <v>1</v>
      </c>
      <c r="CI21" s="3">
        <v>1.5</v>
      </c>
      <c r="CJ21" s="3">
        <v>1.5</v>
      </c>
      <c r="CK21" s="3">
        <v>1</v>
      </c>
      <c r="CL21" s="3">
        <v>1</v>
      </c>
      <c r="CM21" s="3">
        <v>0.5</v>
      </c>
      <c r="CN21" s="3">
        <f t="shared" si="20"/>
        <v>0</v>
      </c>
      <c r="CO21" s="31" t="str">
        <f t="shared" si="21"/>
        <v>Pass</v>
      </c>
      <c r="CP21" s="3">
        <v>8.8699999999999992</v>
      </c>
      <c r="CQ21" s="3">
        <v>23.5</v>
      </c>
      <c r="CR21" s="3">
        <v>208.5</v>
      </c>
      <c r="CS21" s="3">
        <v>954</v>
      </c>
    </row>
    <row r="22" spans="1:98" ht="18" customHeight="1" x14ac:dyDescent="0.2">
      <c r="A22" s="4">
        <v>15</v>
      </c>
      <c r="B22" s="7" t="s">
        <v>112</v>
      </c>
      <c r="C22" s="7" t="s">
        <v>113</v>
      </c>
      <c r="D22" s="7" t="s">
        <v>1676</v>
      </c>
      <c r="E22" s="7" t="s">
        <v>1054</v>
      </c>
      <c r="F22" s="7"/>
      <c r="G22" s="24">
        <v>7</v>
      </c>
      <c r="H22" s="24">
        <v>10</v>
      </c>
      <c r="I22" s="25">
        <v>10</v>
      </c>
      <c r="J22" s="26">
        <f t="shared" si="0"/>
        <v>27</v>
      </c>
      <c r="K22" s="24">
        <v>4</v>
      </c>
      <c r="L22" s="24">
        <v>9</v>
      </c>
      <c r="M22" s="24">
        <v>10</v>
      </c>
      <c r="N22" s="26">
        <f t="shared" si="1"/>
        <v>23</v>
      </c>
      <c r="O22" s="24">
        <v>3</v>
      </c>
      <c r="P22" s="24">
        <v>5</v>
      </c>
      <c r="Q22" s="25">
        <v>10</v>
      </c>
      <c r="R22" s="26">
        <f t="shared" si="2"/>
        <v>18</v>
      </c>
      <c r="S22" s="24">
        <v>3</v>
      </c>
      <c r="T22" s="25">
        <v>10</v>
      </c>
      <c r="U22" s="24">
        <v>10</v>
      </c>
      <c r="V22" s="26">
        <f t="shared" si="3"/>
        <v>23</v>
      </c>
      <c r="W22" s="24">
        <v>1</v>
      </c>
      <c r="X22" s="25">
        <v>10</v>
      </c>
      <c r="Y22" s="24">
        <v>10</v>
      </c>
      <c r="Z22" s="26">
        <f t="shared" si="4"/>
        <v>21</v>
      </c>
      <c r="AA22" s="24">
        <v>6</v>
      </c>
      <c r="AB22" s="24">
        <v>9</v>
      </c>
      <c r="AC22" s="25">
        <v>10</v>
      </c>
      <c r="AD22" s="26">
        <f t="shared" si="5"/>
        <v>25</v>
      </c>
      <c r="AE22" s="27">
        <f t="shared" si="6"/>
        <v>137</v>
      </c>
      <c r="AF22" s="24">
        <v>7</v>
      </c>
      <c r="AG22" s="24">
        <v>7</v>
      </c>
      <c r="AH22" s="24">
        <v>39</v>
      </c>
      <c r="AI22" s="28">
        <f t="shared" si="7"/>
        <v>53</v>
      </c>
      <c r="AJ22" s="29">
        <v>27</v>
      </c>
      <c r="AK22" s="28">
        <f t="shared" si="8"/>
        <v>80</v>
      </c>
      <c r="AL22" s="24">
        <v>8</v>
      </c>
      <c r="AM22" s="24">
        <v>10</v>
      </c>
      <c r="AN22" s="24">
        <v>39</v>
      </c>
      <c r="AO22" s="28">
        <f t="shared" si="9"/>
        <v>57</v>
      </c>
      <c r="AP22" s="29">
        <v>32</v>
      </c>
      <c r="AQ22" s="28">
        <f t="shared" si="10"/>
        <v>89</v>
      </c>
      <c r="AR22" s="24">
        <v>8</v>
      </c>
      <c r="AS22" s="24">
        <v>7</v>
      </c>
      <c r="AT22" s="24">
        <v>40</v>
      </c>
      <c r="AU22" s="28">
        <f t="shared" si="11"/>
        <v>55</v>
      </c>
      <c r="AV22" s="29">
        <v>28</v>
      </c>
      <c r="AW22" s="28">
        <f t="shared" si="12"/>
        <v>83</v>
      </c>
      <c r="AX22" s="24">
        <v>8</v>
      </c>
      <c r="AY22" s="24">
        <v>8</v>
      </c>
      <c r="AZ22" s="25">
        <v>40</v>
      </c>
      <c r="BA22" s="28">
        <f t="shared" si="13"/>
        <v>56</v>
      </c>
      <c r="BB22" s="29">
        <v>35</v>
      </c>
      <c r="BC22" s="28">
        <f t="shared" si="14"/>
        <v>91</v>
      </c>
      <c r="BD22" s="24">
        <v>8</v>
      </c>
      <c r="BE22" s="24">
        <v>8</v>
      </c>
      <c r="BF22" s="24">
        <v>40</v>
      </c>
      <c r="BG22" s="28">
        <f t="shared" si="15"/>
        <v>56</v>
      </c>
      <c r="BH22" s="29">
        <v>32</v>
      </c>
      <c r="BI22" s="28">
        <f t="shared" si="16"/>
        <v>88</v>
      </c>
      <c r="BJ22" s="29">
        <f t="shared" si="17"/>
        <v>431</v>
      </c>
      <c r="BK22" s="29">
        <v>79</v>
      </c>
      <c r="BL22" s="10">
        <f t="shared" si="18"/>
        <v>647</v>
      </c>
      <c r="BM22" s="8">
        <f t="shared" si="19"/>
        <v>82.948717948717956</v>
      </c>
      <c r="BO22" s="3" t="s">
        <v>2095</v>
      </c>
      <c r="BP22" s="3" t="s">
        <v>2087</v>
      </c>
      <c r="BQ22" s="3" t="s">
        <v>2096</v>
      </c>
      <c r="BR22" s="3" t="s">
        <v>2094</v>
      </c>
      <c r="BS22" s="3" t="s">
        <v>2093</v>
      </c>
      <c r="BT22" s="3" t="s">
        <v>2091</v>
      </c>
      <c r="BU22" s="3" t="s">
        <v>2091</v>
      </c>
      <c r="BV22" s="3" t="s">
        <v>2090</v>
      </c>
      <c r="BW22" s="3" t="s">
        <v>2090</v>
      </c>
      <c r="BX22" s="3" t="s">
        <v>2090</v>
      </c>
      <c r="BY22" s="3" t="s">
        <v>2090</v>
      </c>
      <c r="BZ22" s="3" t="s">
        <v>2091</v>
      </c>
      <c r="CB22" s="3">
        <v>2</v>
      </c>
      <c r="CC22" s="3">
        <v>3</v>
      </c>
      <c r="CD22" s="3">
        <v>3</v>
      </c>
      <c r="CE22" s="3">
        <v>3</v>
      </c>
      <c r="CF22" s="3">
        <v>3</v>
      </c>
      <c r="CG22" s="3">
        <v>3</v>
      </c>
      <c r="CH22" s="3">
        <v>1</v>
      </c>
      <c r="CI22" s="3">
        <v>1.5</v>
      </c>
      <c r="CJ22" s="3">
        <v>1.5</v>
      </c>
      <c r="CK22" s="3">
        <v>1</v>
      </c>
      <c r="CL22" s="3">
        <v>1</v>
      </c>
      <c r="CM22" s="3">
        <v>0.5</v>
      </c>
      <c r="CN22" s="3">
        <f t="shared" si="20"/>
        <v>0</v>
      </c>
      <c r="CO22" s="31" t="str">
        <f t="shared" si="21"/>
        <v>Pass</v>
      </c>
      <c r="CP22" s="3">
        <v>7.68</v>
      </c>
      <c r="CQ22" s="3">
        <v>23.5</v>
      </c>
      <c r="CR22" s="3">
        <v>180.5</v>
      </c>
      <c r="CS22" s="3">
        <v>872</v>
      </c>
    </row>
    <row r="23" spans="1:98" ht="18" customHeight="1" x14ac:dyDescent="0.2">
      <c r="A23" s="4">
        <v>16</v>
      </c>
      <c r="B23" s="7" t="s">
        <v>114</v>
      </c>
      <c r="C23" s="7" t="s">
        <v>115</v>
      </c>
      <c r="D23" s="7" t="s">
        <v>1677</v>
      </c>
      <c r="E23" s="7" t="s">
        <v>1055</v>
      </c>
      <c r="F23" s="7"/>
      <c r="G23" s="24">
        <v>1</v>
      </c>
      <c r="H23" s="24" t="s">
        <v>2033</v>
      </c>
      <c r="I23" s="24">
        <v>7</v>
      </c>
      <c r="J23" s="26">
        <f t="shared" si="0"/>
        <v>8</v>
      </c>
      <c r="K23" s="24" t="s">
        <v>2033</v>
      </c>
      <c r="L23" s="24" t="s">
        <v>2033</v>
      </c>
      <c r="M23" s="24">
        <v>10</v>
      </c>
      <c r="N23" s="26">
        <f t="shared" si="1"/>
        <v>10</v>
      </c>
      <c r="O23" s="24" t="s">
        <v>2033</v>
      </c>
      <c r="P23" s="24">
        <v>6</v>
      </c>
      <c r="Q23" s="24">
        <v>8</v>
      </c>
      <c r="R23" s="26">
        <f t="shared" si="2"/>
        <v>14</v>
      </c>
      <c r="S23" s="24">
        <v>3</v>
      </c>
      <c r="T23" s="24">
        <v>8</v>
      </c>
      <c r="U23" s="24">
        <v>4</v>
      </c>
      <c r="V23" s="26">
        <f t="shared" si="3"/>
        <v>15</v>
      </c>
      <c r="W23" s="24" t="s">
        <v>2033</v>
      </c>
      <c r="X23" s="25">
        <v>10</v>
      </c>
      <c r="Y23" s="24">
        <v>3</v>
      </c>
      <c r="Z23" s="26">
        <f t="shared" si="4"/>
        <v>13</v>
      </c>
      <c r="AA23" s="24">
        <v>6</v>
      </c>
      <c r="AB23" s="24" t="s">
        <v>2033</v>
      </c>
      <c r="AC23" s="25">
        <v>10</v>
      </c>
      <c r="AD23" s="26">
        <f t="shared" si="5"/>
        <v>16</v>
      </c>
      <c r="AE23" s="27">
        <f t="shared" si="6"/>
        <v>76</v>
      </c>
      <c r="AF23" s="24">
        <v>5</v>
      </c>
      <c r="AG23" s="24">
        <v>6</v>
      </c>
      <c r="AH23" s="24">
        <v>27</v>
      </c>
      <c r="AI23" s="28">
        <f t="shared" si="7"/>
        <v>38</v>
      </c>
      <c r="AJ23" s="29">
        <v>24</v>
      </c>
      <c r="AK23" s="28">
        <f t="shared" si="8"/>
        <v>62</v>
      </c>
      <c r="AL23" s="24">
        <v>4</v>
      </c>
      <c r="AM23" s="24">
        <v>0</v>
      </c>
      <c r="AN23" s="24">
        <v>35</v>
      </c>
      <c r="AO23" s="28">
        <f t="shared" si="9"/>
        <v>39</v>
      </c>
      <c r="AP23" s="29">
        <v>28</v>
      </c>
      <c r="AQ23" s="28">
        <f t="shared" si="10"/>
        <v>67</v>
      </c>
      <c r="AR23" s="24">
        <v>6</v>
      </c>
      <c r="AS23" s="24">
        <v>7</v>
      </c>
      <c r="AT23" s="24">
        <v>30</v>
      </c>
      <c r="AU23" s="28">
        <f t="shared" si="11"/>
        <v>43</v>
      </c>
      <c r="AV23" s="29">
        <v>23</v>
      </c>
      <c r="AW23" s="28">
        <f t="shared" si="12"/>
        <v>66</v>
      </c>
      <c r="AX23" s="24">
        <v>8</v>
      </c>
      <c r="AY23" s="24">
        <v>8</v>
      </c>
      <c r="AZ23" s="24">
        <v>9</v>
      </c>
      <c r="BA23" s="28">
        <f t="shared" si="13"/>
        <v>25</v>
      </c>
      <c r="BB23" s="29">
        <v>29</v>
      </c>
      <c r="BC23" s="28">
        <f t="shared" si="14"/>
        <v>54</v>
      </c>
      <c r="BD23" s="24">
        <v>7</v>
      </c>
      <c r="BE23" s="24">
        <v>5</v>
      </c>
      <c r="BF23" s="24">
        <v>29</v>
      </c>
      <c r="BG23" s="28">
        <f t="shared" si="15"/>
        <v>41</v>
      </c>
      <c r="BH23" s="29">
        <v>28</v>
      </c>
      <c r="BI23" s="28">
        <f t="shared" si="16"/>
        <v>69</v>
      </c>
      <c r="BJ23" s="29">
        <f t="shared" si="17"/>
        <v>318</v>
      </c>
      <c r="BK23" s="29">
        <v>53</v>
      </c>
      <c r="BL23" s="10">
        <f t="shared" si="18"/>
        <v>447</v>
      </c>
      <c r="BM23" s="8">
        <f t="shared" si="19"/>
        <v>57.307692307692307</v>
      </c>
      <c r="BO23" s="3" t="s">
        <v>2096</v>
      </c>
      <c r="BP23" s="3" t="s">
        <v>2092</v>
      </c>
      <c r="BQ23" s="3" t="s">
        <v>2089</v>
      </c>
      <c r="BR23" s="3" t="s">
        <v>2033</v>
      </c>
      <c r="BS23" s="3" t="s">
        <v>2093</v>
      </c>
      <c r="BT23" s="3" t="s">
        <v>2094</v>
      </c>
      <c r="BU23" s="3" t="s">
        <v>2094</v>
      </c>
      <c r="BV23" s="3" t="s">
        <v>2087</v>
      </c>
      <c r="BW23" s="3" t="s">
        <v>2095</v>
      </c>
      <c r="BX23" s="3" t="s">
        <v>2088</v>
      </c>
      <c r="BY23" s="3" t="s">
        <v>2087</v>
      </c>
      <c r="BZ23" s="3" t="s">
        <v>2093</v>
      </c>
      <c r="CB23" s="3">
        <v>2</v>
      </c>
      <c r="CC23" s="3">
        <v>3</v>
      </c>
      <c r="CD23" s="3">
        <v>3</v>
      </c>
      <c r="CE23" s="3">
        <v>3</v>
      </c>
      <c r="CF23" s="3">
        <v>3</v>
      </c>
      <c r="CG23" s="3">
        <v>3</v>
      </c>
      <c r="CH23" s="3">
        <v>1</v>
      </c>
      <c r="CI23" s="3">
        <v>1.5</v>
      </c>
      <c r="CJ23" s="3">
        <v>1.5</v>
      </c>
      <c r="CK23" s="3">
        <v>1</v>
      </c>
      <c r="CL23" s="3">
        <v>1</v>
      </c>
      <c r="CM23" s="3">
        <v>0.5</v>
      </c>
      <c r="CN23" s="3">
        <f t="shared" si="20"/>
        <v>1</v>
      </c>
      <c r="CO23" s="31" t="str">
        <f t="shared" si="21"/>
        <v>Fail</v>
      </c>
      <c r="CP23" s="32">
        <v>5.3723404255319149</v>
      </c>
      <c r="CQ23" s="3">
        <v>20.5</v>
      </c>
      <c r="CR23" s="3">
        <v>126.25</v>
      </c>
      <c r="CS23" s="3">
        <v>635</v>
      </c>
      <c r="CT23" s="1">
        <f>CR23/23.5</f>
        <v>5.3723404255319149</v>
      </c>
    </row>
    <row r="24" spans="1:98" ht="18" customHeight="1" x14ac:dyDescent="0.2">
      <c r="A24" s="4">
        <v>17</v>
      </c>
      <c r="B24" s="7" t="s">
        <v>116</v>
      </c>
      <c r="C24" s="7" t="s">
        <v>117</v>
      </c>
      <c r="D24" s="7" t="s">
        <v>1678</v>
      </c>
      <c r="E24" s="7" t="s">
        <v>1056</v>
      </c>
      <c r="F24" s="7"/>
      <c r="G24" s="24">
        <v>5</v>
      </c>
      <c r="H24" s="24">
        <v>10</v>
      </c>
      <c r="I24" s="24">
        <v>5</v>
      </c>
      <c r="J24" s="26">
        <f t="shared" si="0"/>
        <v>20</v>
      </c>
      <c r="K24" s="24">
        <v>9</v>
      </c>
      <c r="L24" s="25">
        <v>10</v>
      </c>
      <c r="M24" s="24">
        <v>7</v>
      </c>
      <c r="N24" s="26">
        <f t="shared" si="1"/>
        <v>26</v>
      </c>
      <c r="O24" s="24">
        <v>9</v>
      </c>
      <c r="P24" s="25">
        <v>10</v>
      </c>
      <c r="Q24" s="24">
        <v>10</v>
      </c>
      <c r="R24" s="26">
        <f t="shared" si="2"/>
        <v>29</v>
      </c>
      <c r="S24" s="24">
        <v>7</v>
      </c>
      <c r="T24" s="24">
        <v>8</v>
      </c>
      <c r="U24" s="24">
        <v>10</v>
      </c>
      <c r="V24" s="26">
        <f t="shared" si="3"/>
        <v>25</v>
      </c>
      <c r="W24" s="24">
        <v>8</v>
      </c>
      <c r="X24" s="25">
        <v>10</v>
      </c>
      <c r="Y24" s="24">
        <v>10</v>
      </c>
      <c r="Z24" s="26">
        <f t="shared" si="4"/>
        <v>28</v>
      </c>
      <c r="AA24" s="24">
        <v>9</v>
      </c>
      <c r="AB24" s="25">
        <v>10</v>
      </c>
      <c r="AC24" s="24">
        <v>10</v>
      </c>
      <c r="AD24" s="26">
        <f t="shared" si="5"/>
        <v>29</v>
      </c>
      <c r="AE24" s="27">
        <f t="shared" si="6"/>
        <v>157</v>
      </c>
      <c r="AF24" s="24">
        <v>9</v>
      </c>
      <c r="AG24" s="24">
        <v>9</v>
      </c>
      <c r="AH24" s="24">
        <v>36</v>
      </c>
      <c r="AI24" s="28">
        <f t="shared" si="7"/>
        <v>54</v>
      </c>
      <c r="AJ24" s="29">
        <v>34</v>
      </c>
      <c r="AK24" s="28">
        <f t="shared" si="8"/>
        <v>88</v>
      </c>
      <c r="AL24" s="24">
        <v>7</v>
      </c>
      <c r="AM24" s="24">
        <v>8</v>
      </c>
      <c r="AN24" s="24">
        <v>36</v>
      </c>
      <c r="AO24" s="28">
        <f t="shared" si="9"/>
        <v>51</v>
      </c>
      <c r="AP24" s="29">
        <v>35</v>
      </c>
      <c r="AQ24" s="28">
        <f t="shared" si="10"/>
        <v>86</v>
      </c>
      <c r="AR24" s="24">
        <v>8</v>
      </c>
      <c r="AS24" s="24">
        <v>8</v>
      </c>
      <c r="AT24" s="24">
        <v>34</v>
      </c>
      <c r="AU24" s="28">
        <f t="shared" si="11"/>
        <v>50</v>
      </c>
      <c r="AV24" s="29">
        <v>32</v>
      </c>
      <c r="AW24" s="28">
        <f t="shared" si="12"/>
        <v>82</v>
      </c>
      <c r="AX24" s="24">
        <v>9</v>
      </c>
      <c r="AY24" s="24">
        <v>9</v>
      </c>
      <c r="AZ24" s="24">
        <v>36</v>
      </c>
      <c r="BA24" s="28">
        <f t="shared" si="13"/>
        <v>54</v>
      </c>
      <c r="BB24" s="29">
        <v>32</v>
      </c>
      <c r="BC24" s="28">
        <f t="shared" si="14"/>
        <v>86</v>
      </c>
      <c r="BD24" s="24">
        <v>9</v>
      </c>
      <c r="BE24" s="24">
        <v>9</v>
      </c>
      <c r="BF24" s="24">
        <v>39</v>
      </c>
      <c r="BG24" s="28">
        <f t="shared" si="15"/>
        <v>57</v>
      </c>
      <c r="BH24" s="29">
        <v>31</v>
      </c>
      <c r="BI24" s="28">
        <f t="shared" si="16"/>
        <v>88</v>
      </c>
      <c r="BJ24" s="29">
        <f t="shared" si="17"/>
        <v>430</v>
      </c>
      <c r="BK24" s="29">
        <v>73</v>
      </c>
      <c r="BL24" s="10">
        <f t="shared" si="18"/>
        <v>660</v>
      </c>
      <c r="BM24" s="8">
        <f t="shared" si="19"/>
        <v>84.615384615384613</v>
      </c>
      <c r="BO24" s="3" t="s">
        <v>2087</v>
      </c>
      <c r="BP24" s="3" t="s">
        <v>2095</v>
      </c>
      <c r="BQ24" s="3" t="s">
        <v>2095</v>
      </c>
      <c r="BR24" s="3" t="s">
        <v>2087</v>
      </c>
      <c r="BS24" s="3" t="s">
        <v>2032</v>
      </c>
      <c r="BT24" s="3" t="s">
        <v>2091</v>
      </c>
      <c r="BU24" s="3" t="s">
        <v>2090</v>
      </c>
      <c r="BV24" s="3" t="s">
        <v>2090</v>
      </c>
      <c r="BW24" s="3" t="s">
        <v>2090</v>
      </c>
      <c r="BX24" s="3" t="s">
        <v>2090</v>
      </c>
      <c r="BY24" s="3" t="s">
        <v>2090</v>
      </c>
      <c r="BZ24" s="3" t="s">
        <v>2032</v>
      </c>
      <c r="CB24" s="3">
        <v>2</v>
      </c>
      <c r="CC24" s="3">
        <v>3</v>
      </c>
      <c r="CD24" s="3">
        <v>3</v>
      </c>
      <c r="CE24" s="3">
        <v>3</v>
      </c>
      <c r="CF24" s="3">
        <v>3</v>
      </c>
      <c r="CG24" s="3">
        <v>3</v>
      </c>
      <c r="CH24" s="3">
        <v>1</v>
      </c>
      <c r="CI24" s="3">
        <v>1.5</v>
      </c>
      <c r="CJ24" s="3">
        <v>1.5</v>
      </c>
      <c r="CK24" s="3">
        <v>1</v>
      </c>
      <c r="CL24" s="3">
        <v>1</v>
      </c>
      <c r="CM24" s="3">
        <v>0.5</v>
      </c>
      <c r="CN24" s="3">
        <f t="shared" si="20"/>
        <v>0</v>
      </c>
      <c r="CO24" s="31" t="str">
        <f t="shared" si="21"/>
        <v>Pass</v>
      </c>
      <c r="CP24" s="3">
        <v>8.59</v>
      </c>
      <c r="CQ24" s="3">
        <v>23.5</v>
      </c>
      <c r="CR24" s="3">
        <v>201.75</v>
      </c>
      <c r="CS24" s="3">
        <v>923</v>
      </c>
    </row>
    <row r="25" spans="1:98" ht="18" customHeight="1" x14ac:dyDescent="0.2">
      <c r="A25" s="4">
        <v>18</v>
      </c>
      <c r="B25" s="7" t="s">
        <v>118</v>
      </c>
      <c r="C25" s="7" t="s">
        <v>119</v>
      </c>
      <c r="D25" s="7" t="s">
        <v>1679</v>
      </c>
      <c r="E25" s="7" t="s">
        <v>1057</v>
      </c>
      <c r="F25" s="7"/>
      <c r="G25" s="24">
        <v>4</v>
      </c>
      <c r="H25" s="24">
        <v>7</v>
      </c>
      <c r="I25" s="24">
        <v>7</v>
      </c>
      <c r="J25" s="26">
        <f t="shared" si="0"/>
        <v>18</v>
      </c>
      <c r="K25" s="24">
        <v>5</v>
      </c>
      <c r="L25" s="24">
        <v>6</v>
      </c>
      <c r="M25" s="24">
        <v>9</v>
      </c>
      <c r="N25" s="26">
        <f t="shared" si="1"/>
        <v>20</v>
      </c>
      <c r="O25" s="24">
        <v>5</v>
      </c>
      <c r="P25" s="24">
        <v>6</v>
      </c>
      <c r="Q25" s="24">
        <v>7</v>
      </c>
      <c r="R25" s="26">
        <f t="shared" si="2"/>
        <v>18</v>
      </c>
      <c r="S25" s="24">
        <v>4</v>
      </c>
      <c r="T25" s="24">
        <v>6</v>
      </c>
      <c r="U25" s="24">
        <v>7</v>
      </c>
      <c r="V25" s="26">
        <f t="shared" si="3"/>
        <v>17</v>
      </c>
      <c r="W25" s="24">
        <v>4</v>
      </c>
      <c r="X25" s="24">
        <v>8</v>
      </c>
      <c r="Y25" s="24">
        <v>3</v>
      </c>
      <c r="Z25" s="26">
        <f t="shared" si="4"/>
        <v>15</v>
      </c>
      <c r="AA25" s="24">
        <v>6</v>
      </c>
      <c r="AB25" s="24">
        <v>9</v>
      </c>
      <c r="AC25" s="25">
        <v>10</v>
      </c>
      <c r="AD25" s="26">
        <f t="shared" si="5"/>
        <v>25</v>
      </c>
      <c r="AE25" s="27">
        <f t="shared" si="6"/>
        <v>113</v>
      </c>
      <c r="AF25" s="24">
        <v>8</v>
      </c>
      <c r="AG25" s="24">
        <v>7</v>
      </c>
      <c r="AH25" s="25">
        <v>40</v>
      </c>
      <c r="AI25" s="28">
        <f t="shared" si="7"/>
        <v>55</v>
      </c>
      <c r="AJ25" s="29">
        <v>29</v>
      </c>
      <c r="AK25" s="28">
        <f t="shared" si="8"/>
        <v>84</v>
      </c>
      <c r="AL25" s="24">
        <v>7</v>
      </c>
      <c r="AM25" s="24">
        <v>9</v>
      </c>
      <c r="AN25" s="24">
        <v>39</v>
      </c>
      <c r="AO25" s="28">
        <f t="shared" si="9"/>
        <v>55</v>
      </c>
      <c r="AP25" s="29">
        <v>32</v>
      </c>
      <c r="AQ25" s="28">
        <f t="shared" si="10"/>
        <v>87</v>
      </c>
      <c r="AR25" s="24">
        <v>6</v>
      </c>
      <c r="AS25" s="24">
        <v>7</v>
      </c>
      <c r="AT25" s="24">
        <v>40</v>
      </c>
      <c r="AU25" s="28">
        <f t="shared" si="11"/>
        <v>53</v>
      </c>
      <c r="AV25" s="29">
        <v>26</v>
      </c>
      <c r="AW25" s="28">
        <f t="shared" si="12"/>
        <v>79</v>
      </c>
      <c r="AX25" s="24">
        <v>8</v>
      </c>
      <c r="AY25" s="24">
        <v>8</v>
      </c>
      <c r="AZ25" s="24">
        <v>40</v>
      </c>
      <c r="BA25" s="28">
        <f t="shared" si="13"/>
        <v>56</v>
      </c>
      <c r="BB25" s="29">
        <v>33</v>
      </c>
      <c r="BC25" s="28">
        <f t="shared" si="14"/>
        <v>89</v>
      </c>
      <c r="BD25" s="24">
        <v>9</v>
      </c>
      <c r="BE25" s="24">
        <v>7</v>
      </c>
      <c r="BF25" s="24">
        <v>39</v>
      </c>
      <c r="BG25" s="28">
        <f t="shared" si="15"/>
        <v>55</v>
      </c>
      <c r="BH25" s="29">
        <v>26</v>
      </c>
      <c r="BI25" s="28">
        <f t="shared" si="16"/>
        <v>81</v>
      </c>
      <c r="BJ25" s="29">
        <f t="shared" si="17"/>
        <v>420</v>
      </c>
      <c r="BK25" s="29">
        <v>79</v>
      </c>
      <c r="BL25" s="10">
        <f t="shared" si="18"/>
        <v>612</v>
      </c>
      <c r="BM25" s="8">
        <f t="shared" si="19"/>
        <v>78.461538461538467</v>
      </c>
      <c r="BO25" s="3" t="s">
        <v>2094</v>
      </c>
      <c r="BP25" s="3" t="s">
        <v>2088</v>
      </c>
      <c r="BQ25" s="3" t="s">
        <v>2088</v>
      </c>
      <c r="BR25" s="3" t="s">
        <v>2094</v>
      </c>
      <c r="BS25" s="3" t="s">
        <v>2093</v>
      </c>
      <c r="BT25" s="3" t="s">
        <v>2087</v>
      </c>
      <c r="BU25" s="3" t="s">
        <v>2090</v>
      </c>
      <c r="BV25" s="3" t="s">
        <v>2090</v>
      </c>
      <c r="BW25" s="3" t="s">
        <v>2091</v>
      </c>
      <c r="BX25" s="3" t="s">
        <v>2090</v>
      </c>
      <c r="BY25" s="3" t="s">
        <v>2090</v>
      </c>
      <c r="BZ25" s="3" t="s">
        <v>2091</v>
      </c>
      <c r="CB25" s="3">
        <v>2</v>
      </c>
      <c r="CC25" s="3">
        <v>3</v>
      </c>
      <c r="CD25" s="3">
        <v>3</v>
      </c>
      <c r="CE25" s="3">
        <v>3</v>
      </c>
      <c r="CF25" s="3">
        <v>3</v>
      </c>
      <c r="CG25" s="3">
        <v>3</v>
      </c>
      <c r="CH25" s="3">
        <v>1</v>
      </c>
      <c r="CI25" s="3">
        <v>1.5</v>
      </c>
      <c r="CJ25" s="3">
        <v>1.5</v>
      </c>
      <c r="CK25" s="3">
        <v>1</v>
      </c>
      <c r="CL25" s="3">
        <v>1</v>
      </c>
      <c r="CM25" s="3">
        <v>0.5</v>
      </c>
      <c r="CN25" s="3">
        <f t="shared" si="20"/>
        <v>0</v>
      </c>
      <c r="CO25" s="31" t="str">
        <f t="shared" si="21"/>
        <v>Pass</v>
      </c>
      <c r="CP25" s="3">
        <v>7.62</v>
      </c>
      <c r="CQ25" s="3">
        <v>23.5</v>
      </c>
      <c r="CR25" s="3">
        <v>179</v>
      </c>
      <c r="CS25" s="3">
        <v>854</v>
      </c>
    </row>
    <row r="26" spans="1:98" ht="18" customHeight="1" x14ac:dyDescent="0.2">
      <c r="A26" s="4">
        <v>19</v>
      </c>
      <c r="B26" s="7" t="s">
        <v>120</v>
      </c>
      <c r="C26" s="7" t="s">
        <v>121</v>
      </c>
      <c r="D26" s="7" t="s">
        <v>1680</v>
      </c>
      <c r="E26" s="7" t="s">
        <v>1058</v>
      </c>
      <c r="F26" s="7"/>
      <c r="G26" s="24" t="s">
        <v>2033</v>
      </c>
      <c r="H26" s="24">
        <v>4</v>
      </c>
      <c r="I26" s="25">
        <v>10</v>
      </c>
      <c r="J26" s="26">
        <f t="shared" si="0"/>
        <v>14</v>
      </c>
      <c r="K26" s="24">
        <v>3</v>
      </c>
      <c r="L26" s="24">
        <v>4</v>
      </c>
      <c r="M26" s="24">
        <v>10</v>
      </c>
      <c r="N26" s="26">
        <f t="shared" si="1"/>
        <v>17</v>
      </c>
      <c r="O26" s="24">
        <v>1</v>
      </c>
      <c r="P26" s="24">
        <v>4</v>
      </c>
      <c r="Q26" s="25">
        <v>10</v>
      </c>
      <c r="R26" s="26">
        <f t="shared" si="2"/>
        <v>15</v>
      </c>
      <c r="S26" s="24">
        <v>2</v>
      </c>
      <c r="T26" s="24" t="s">
        <v>2032</v>
      </c>
      <c r="U26" s="24">
        <v>10</v>
      </c>
      <c r="V26" s="26">
        <f t="shared" si="3"/>
        <v>12</v>
      </c>
      <c r="W26" s="24">
        <v>0</v>
      </c>
      <c r="X26" s="24">
        <v>4</v>
      </c>
      <c r="Y26" s="24">
        <v>10</v>
      </c>
      <c r="Z26" s="26">
        <f t="shared" si="4"/>
        <v>14</v>
      </c>
      <c r="AA26" s="24">
        <v>0</v>
      </c>
      <c r="AB26" s="24">
        <v>4</v>
      </c>
      <c r="AC26" s="25">
        <v>10</v>
      </c>
      <c r="AD26" s="26">
        <f t="shared" si="5"/>
        <v>14</v>
      </c>
      <c r="AE26" s="27">
        <f t="shared" si="6"/>
        <v>86</v>
      </c>
      <c r="AF26" s="24">
        <v>7</v>
      </c>
      <c r="AG26" s="24">
        <v>4</v>
      </c>
      <c r="AH26" s="24">
        <v>39</v>
      </c>
      <c r="AI26" s="28">
        <f t="shared" si="7"/>
        <v>50</v>
      </c>
      <c r="AJ26" s="29">
        <v>16</v>
      </c>
      <c r="AK26" s="28">
        <f t="shared" si="8"/>
        <v>66</v>
      </c>
      <c r="AL26" s="24">
        <v>6</v>
      </c>
      <c r="AM26" s="24">
        <v>7</v>
      </c>
      <c r="AN26" s="24">
        <v>39</v>
      </c>
      <c r="AO26" s="28">
        <f t="shared" si="9"/>
        <v>52</v>
      </c>
      <c r="AP26" s="29">
        <v>32</v>
      </c>
      <c r="AQ26" s="28">
        <f t="shared" si="10"/>
        <v>84</v>
      </c>
      <c r="AR26" s="24">
        <v>5</v>
      </c>
      <c r="AS26" s="24">
        <v>5</v>
      </c>
      <c r="AT26" s="24">
        <v>40</v>
      </c>
      <c r="AU26" s="28">
        <f t="shared" si="11"/>
        <v>50</v>
      </c>
      <c r="AV26" s="29">
        <v>21</v>
      </c>
      <c r="AW26" s="28">
        <f t="shared" si="12"/>
        <v>71</v>
      </c>
      <c r="AX26" s="24" t="s">
        <v>2032</v>
      </c>
      <c r="AY26" s="24">
        <v>8</v>
      </c>
      <c r="AZ26" s="24">
        <v>40</v>
      </c>
      <c r="BA26" s="28">
        <f t="shared" si="13"/>
        <v>48</v>
      </c>
      <c r="BB26" s="29">
        <v>31</v>
      </c>
      <c r="BC26" s="28">
        <f t="shared" si="14"/>
        <v>79</v>
      </c>
      <c r="BD26" s="24">
        <v>5</v>
      </c>
      <c r="BE26" s="24">
        <v>8</v>
      </c>
      <c r="BF26" s="24">
        <v>40</v>
      </c>
      <c r="BG26" s="28">
        <f t="shared" si="15"/>
        <v>53</v>
      </c>
      <c r="BH26" s="29">
        <v>31</v>
      </c>
      <c r="BI26" s="28">
        <f t="shared" si="16"/>
        <v>84</v>
      </c>
      <c r="BJ26" s="29">
        <f t="shared" si="17"/>
        <v>384</v>
      </c>
      <c r="BK26" s="29">
        <v>60</v>
      </c>
      <c r="BL26" s="10">
        <f t="shared" si="18"/>
        <v>530</v>
      </c>
      <c r="BM26" s="8">
        <f t="shared" si="19"/>
        <v>67.948717948717956</v>
      </c>
      <c r="BO26" s="3" t="s">
        <v>2092</v>
      </c>
      <c r="BP26" s="3" t="s">
        <v>2092</v>
      </c>
      <c r="BQ26" s="3" t="s">
        <v>2089</v>
      </c>
      <c r="BR26" s="3" t="s">
        <v>2096</v>
      </c>
      <c r="BS26" s="3" t="s">
        <v>2089</v>
      </c>
      <c r="BT26" s="3" t="s">
        <v>2089</v>
      </c>
      <c r="BU26" s="3" t="s">
        <v>2095</v>
      </c>
      <c r="BV26" s="3" t="s">
        <v>2090</v>
      </c>
      <c r="BW26" s="3" t="s">
        <v>2087</v>
      </c>
      <c r="BX26" s="3" t="s">
        <v>2091</v>
      </c>
      <c r="BY26" s="3" t="s">
        <v>2090</v>
      </c>
      <c r="BZ26" s="3" t="s">
        <v>2094</v>
      </c>
      <c r="CB26" s="3">
        <v>2</v>
      </c>
      <c r="CC26" s="3">
        <v>3</v>
      </c>
      <c r="CD26" s="3">
        <v>3</v>
      </c>
      <c r="CE26" s="3">
        <v>3</v>
      </c>
      <c r="CF26" s="3">
        <v>3</v>
      </c>
      <c r="CG26" s="3">
        <v>3</v>
      </c>
      <c r="CH26" s="3">
        <v>1</v>
      </c>
      <c r="CI26" s="3">
        <v>1.5</v>
      </c>
      <c r="CJ26" s="3">
        <v>1.5</v>
      </c>
      <c r="CK26" s="3">
        <v>1</v>
      </c>
      <c r="CL26" s="3">
        <v>1</v>
      </c>
      <c r="CM26" s="3">
        <v>0.5</v>
      </c>
      <c r="CN26" s="3">
        <f t="shared" si="20"/>
        <v>3</v>
      </c>
      <c r="CO26" s="31" t="str">
        <f t="shared" si="21"/>
        <v>Fail</v>
      </c>
      <c r="CP26" s="32">
        <v>4</v>
      </c>
      <c r="CQ26" s="3">
        <v>14.5</v>
      </c>
      <c r="CR26" s="3">
        <v>94</v>
      </c>
      <c r="CS26" s="3">
        <v>657</v>
      </c>
      <c r="CT26" s="1">
        <f>CR26/23.5</f>
        <v>4</v>
      </c>
    </row>
    <row r="27" spans="1:98" ht="18" customHeight="1" x14ac:dyDescent="0.2">
      <c r="A27" s="4">
        <v>20</v>
      </c>
      <c r="B27" s="7" t="s">
        <v>123</v>
      </c>
      <c r="C27" s="7" t="s">
        <v>124</v>
      </c>
      <c r="D27" s="7" t="s">
        <v>1682</v>
      </c>
      <c r="E27" s="7" t="s">
        <v>1060</v>
      </c>
      <c r="F27" s="7"/>
      <c r="G27" s="24">
        <v>10</v>
      </c>
      <c r="H27" s="24">
        <v>10</v>
      </c>
      <c r="I27" s="25">
        <v>10</v>
      </c>
      <c r="J27" s="26">
        <f t="shared" si="0"/>
        <v>30</v>
      </c>
      <c r="K27" s="24">
        <v>10</v>
      </c>
      <c r="L27" s="25">
        <v>10</v>
      </c>
      <c r="M27" s="24">
        <v>10</v>
      </c>
      <c r="N27" s="26">
        <f t="shared" si="1"/>
        <v>30</v>
      </c>
      <c r="O27" s="24">
        <v>10</v>
      </c>
      <c r="P27" s="25">
        <v>10</v>
      </c>
      <c r="Q27" s="24">
        <v>10</v>
      </c>
      <c r="R27" s="26">
        <f t="shared" si="2"/>
        <v>30</v>
      </c>
      <c r="S27" s="24">
        <v>7</v>
      </c>
      <c r="T27" s="25">
        <v>10</v>
      </c>
      <c r="U27" s="24">
        <v>10</v>
      </c>
      <c r="V27" s="26">
        <f t="shared" si="3"/>
        <v>27</v>
      </c>
      <c r="W27" s="24">
        <v>10</v>
      </c>
      <c r="X27" s="24">
        <v>10</v>
      </c>
      <c r="Y27" s="24">
        <v>10</v>
      </c>
      <c r="Z27" s="26">
        <f t="shared" si="4"/>
        <v>30</v>
      </c>
      <c r="AA27" s="24">
        <v>10</v>
      </c>
      <c r="AB27" s="25">
        <v>10</v>
      </c>
      <c r="AC27" s="24">
        <v>10</v>
      </c>
      <c r="AD27" s="26">
        <f t="shared" si="5"/>
        <v>30</v>
      </c>
      <c r="AE27" s="27">
        <f t="shared" si="6"/>
        <v>177</v>
      </c>
      <c r="AF27" s="24">
        <v>9</v>
      </c>
      <c r="AG27" s="24">
        <v>9</v>
      </c>
      <c r="AH27" s="24">
        <v>40</v>
      </c>
      <c r="AI27" s="28">
        <f t="shared" si="7"/>
        <v>58</v>
      </c>
      <c r="AJ27" s="29">
        <v>36</v>
      </c>
      <c r="AK27" s="28">
        <f t="shared" si="8"/>
        <v>94</v>
      </c>
      <c r="AL27" s="24">
        <v>7</v>
      </c>
      <c r="AM27" s="24">
        <v>9</v>
      </c>
      <c r="AN27" s="25">
        <v>40</v>
      </c>
      <c r="AO27" s="28">
        <f t="shared" si="9"/>
        <v>56</v>
      </c>
      <c r="AP27" s="29">
        <v>33</v>
      </c>
      <c r="AQ27" s="28">
        <f t="shared" si="10"/>
        <v>89</v>
      </c>
      <c r="AR27" s="24">
        <v>8</v>
      </c>
      <c r="AS27" s="24">
        <v>9</v>
      </c>
      <c r="AT27" s="24">
        <v>40</v>
      </c>
      <c r="AU27" s="28">
        <f t="shared" si="11"/>
        <v>57</v>
      </c>
      <c r="AV27" s="29">
        <v>36</v>
      </c>
      <c r="AW27" s="28">
        <f t="shared" si="12"/>
        <v>93</v>
      </c>
      <c r="AX27" s="24">
        <v>8</v>
      </c>
      <c r="AY27" s="24">
        <v>8</v>
      </c>
      <c r="AZ27" s="24">
        <v>38</v>
      </c>
      <c r="BA27" s="28">
        <f t="shared" si="13"/>
        <v>54</v>
      </c>
      <c r="BB27" s="29">
        <v>31</v>
      </c>
      <c r="BC27" s="28">
        <f t="shared" si="14"/>
        <v>85</v>
      </c>
      <c r="BD27" s="24">
        <v>9</v>
      </c>
      <c r="BE27" s="24">
        <v>9</v>
      </c>
      <c r="BF27" s="24">
        <v>39</v>
      </c>
      <c r="BG27" s="28">
        <f t="shared" si="15"/>
        <v>57</v>
      </c>
      <c r="BH27" s="29">
        <v>31</v>
      </c>
      <c r="BI27" s="28">
        <f t="shared" si="16"/>
        <v>88</v>
      </c>
      <c r="BJ27" s="29">
        <f t="shared" si="17"/>
        <v>449</v>
      </c>
      <c r="BK27" s="29">
        <v>97</v>
      </c>
      <c r="BL27" s="10">
        <f t="shared" si="18"/>
        <v>723</v>
      </c>
      <c r="BM27" s="8">
        <f t="shared" si="19"/>
        <v>92.692307692307693</v>
      </c>
      <c r="BO27" s="3" t="s">
        <v>2090</v>
      </c>
      <c r="BP27" s="3" t="s">
        <v>2090</v>
      </c>
      <c r="BQ27" s="3" t="s">
        <v>2091</v>
      </c>
      <c r="BR27" s="3" t="s">
        <v>2090</v>
      </c>
      <c r="BS27" s="3" t="s">
        <v>2032</v>
      </c>
      <c r="BT27" s="3" t="s">
        <v>2090</v>
      </c>
      <c r="BU27" s="3" t="s">
        <v>2090</v>
      </c>
      <c r="BV27" s="3" t="s">
        <v>2090</v>
      </c>
      <c r="BW27" s="3" t="s">
        <v>2090</v>
      </c>
      <c r="BX27" s="3" t="s">
        <v>2090</v>
      </c>
      <c r="BY27" s="3" t="s">
        <v>2090</v>
      </c>
      <c r="BZ27" s="3" t="s">
        <v>2090</v>
      </c>
      <c r="CB27" s="3">
        <v>2</v>
      </c>
      <c r="CC27" s="3">
        <v>3</v>
      </c>
      <c r="CD27" s="3">
        <v>3</v>
      </c>
      <c r="CE27" s="3">
        <v>3</v>
      </c>
      <c r="CF27" s="3">
        <v>3</v>
      </c>
      <c r="CG27" s="3">
        <v>3</v>
      </c>
      <c r="CH27" s="3">
        <v>1</v>
      </c>
      <c r="CI27" s="3">
        <v>1.5</v>
      </c>
      <c r="CJ27" s="3">
        <v>1.5</v>
      </c>
      <c r="CK27" s="3">
        <v>1</v>
      </c>
      <c r="CL27" s="3">
        <v>1</v>
      </c>
      <c r="CM27" s="3">
        <v>0.5</v>
      </c>
      <c r="CN27" s="3">
        <f t="shared" si="20"/>
        <v>0</v>
      </c>
      <c r="CO27" s="31" t="str">
        <f t="shared" si="21"/>
        <v>Pass</v>
      </c>
      <c r="CP27" s="3">
        <v>9.68</v>
      </c>
      <c r="CQ27" s="3">
        <v>23.5</v>
      </c>
      <c r="CR27" s="3">
        <v>227.5</v>
      </c>
      <c r="CS27" s="3">
        <v>1044</v>
      </c>
    </row>
    <row r="28" spans="1:98" ht="18" customHeight="1" x14ac:dyDescent="0.2">
      <c r="A28" s="4">
        <v>21</v>
      </c>
      <c r="B28" s="7" t="s">
        <v>125</v>
      </c>
      <c r="C28" s="7" t="s">
        <v>126</v>
      </c>
      <c r="D28" s="7" t="s">
        <v>1683</v>
      </c>
      <c r="E28" s="7" t="s">
        <v>1061</v>
      </c>
      <c r="F28" s="7"/>
      <c r="G28" s="24" t="s">
        <v>2033</v>
      </c>
      <c r="H28" s="24" t="s">
        <v>2033</v>
      </c>
      <c r="I28" s="24">
        <v>7</v>
      </c>
      <c r="J28" s="26">
        <f t="shared" si="0"/>
        <v>7</v>
      </c>
      <c r="K28" s="24" t="s">
        <v>2033</v>
      </c>
      <c r="L28" s="24" t="s">
        <v>2033</v>
      </c>
      <c r="M28" s="24">
        <v>10</v>
      </c>
      <c r="N28" s="26">
        <f t="shared" si="1"/>
        <v>10</v>
      </c>
      <c r="O28" s="24" t="s">
        <v>2033</v>
      </c>
      <c r="P28" s="24" t="s">
        <v>2033</v>
      </c>
      <c r="Q28" s="24">
        <v>6</v>
      </c>
      <c r="R28" s="26">
        <f t="shared" si="2"/>
        <v>6</v>
      </c>
      <c r="S28" s="24">
        <v>1</v>
      </c>
      <c r="T28" s="24">
        <v>5</v>
      </c>
      <c r="U28" s="24">
        <v>6</v>
      </c>
      <c r="V28" s="26">
        <f t="shared" si="3"/>
        <v>12</v>
      </c>
      <c r="W28" s="24" t="s">
        <v>2032</v>
      </c>
      <c r="X28" s="24">
        <v>4</v>
      </c>
      <c r="Y28" s="24">
        <v>3</v>
      </c>
      <c r="Z28" s="26">
        <f t="shared" si="4"/>
        <v>7</v>
      </c>
      <c r="AA28" s="24">
        <v>2</v>
      </c>
      <c r="AB28" s="24" t="s">
        <v>2032</v>
      </c>
      <c r="AC28" s="25">
        <v>10</v>
      </c>
      <c r="AD28" s="26">
        <f t="shared" si="5"/>
        <v>12</v>
      </c>
      <c r="AE28" s="27">
        <f t="shared" si="6"/>
        <v>54</v>
      </c>
      <c r="AF28" s="24" t="s">
        <v>2032</v>
      </c>
      <c r="AG28" s="24" t="s">
        <v>2032</v>
      </c>
      <c r="AH28" s="24">
        <v>21</v>
      </c>
      <c r="AI28" s="28">
        <f t="shared" si="7"/>
        <v>21</v>
      </c>
      <c r="AJ28" s="29">
        <v>19</v>
      </c>
      <c r="AK28" s="28">
        <f t="shared" si="8"/>
        <v>40</v>
      </c>
      <c r="AL28" s="24" t="s">
        <v>2032</v>
      </c>
      <c r="AM28" s="24" t="s">
        <v>2032</v>
      </c>
      <c r="AN28" s="24">
        <v>24</v>
      </c>
      <c r="AO28" s="28">
        <f t="shared" si="9"/>
        <v>24</v>
      </c>
      <c r="AP28" s="29">
        <v>24</v>
      </c>
      <c r="AQ28" s="28">
        <f t="shared" si="10"/>
        <v>48</v>
      </c>
      <c r="AR28" s="24" t="s">
        <v>2032</v>
      </c>
      <c r="AS28" s="24" t="s">
        <v>2032</v>
      </c>
      <c r="AT28" s="24">
        <v>16</v>
      </c>
      <c r="AU28" s="28">
        <f t="shared" si="11"/>
        <v>16</v>
      </c>
      <c r="AV28" s="29">
        <v>16</v>
      </c>
      <c r="AW28" s="28">
        <f t="shared" si="12"/>
        <v>32</v>
      </c>
      <c r="AX28" s="24" t="s">
        <v>2032</v>
      </c>
      <c r="AY28" s="24" t="s">
        <v>2032</v>
      </c>
      <c r="AZ28" s="24">
        <v>9</v>
      </c>
      <c r="BA28" s="28">
        <f t="shared" si="13"/>
        <v>9</v>
      </c>
      <c r="BB28" s="29">
        <v>28</v>
      </c>
      <c r="BC28" s="28">
        <f t="shared" si="14"/>
        <v>37</v>
      </c>
      <c r="BD28" s="24" t="s">
        <v>2032</v>
      </c>
      <c r="BE28" s="24" t="s">
        <v>2032</v>
      </c>
      <c r="BF28" s="24">
        <v>18</v>
      </c>
      <c r="BG28" s="28">
        <f t="shared" si="15"/>
        <v>18</v>
      </c>
      <c r="BH28" s="29">
        <v>28</v>
      </c>
      <c r="BI28" s="28">
        <f t="shared" si="16"/>
        <v>46</v>
      </c>
      <c r="BJ28" s="29">
        <f t="shared" si="17"/>
        <v>203</v>
      </c>
      <c r="BK28" s="29">
        <v>40</v>
      </c>
      <c r="BL28" s="10">
        <f t="shared" si="18"/>
        <v>297</v>
      </c>
      <c r="BM28" s="8">
        <f t="shared" si="19"/>
        <v>38.076923076923073</v>
      </c>
      <c r="BO28" s="3" t="s">
        <v>2089</v>
      </c>
      <c r="BP28" s="3" t="s">
        <v>2089</v>
      </c>
      <c r="BQ28" s="3" t="s">
        <v>2089</v>
      </c>
      <c r="BR28" s="3" t="s">
        <v>2089</v>
      </c>
      <c r="BS28" s="3" t="s">
        <v>2089</v>
      </c>
      <c r="BT28" s="3" t="s">
        <v>2089</v>
      </c>
      <c r="BU28" s="3" t="s">
        <v>2092</v>
      </c>
      <c r="BV28" s="3" t="s">
        <v>2033</v>
      </c>
      <c r="BW28" s="3" t="s">
        <v>2089</v>
      </c>
      <c r="BX28" s="3" t="s">
        <v>2096</v>
      </c>
      <c r="BY28" s="3" t="s">
        <v>2033</v>
      </c>
      <c r="BZ28" s="3" t="s">
        <v>2092</v>
      </c>
      <c r="CB28" s="3">
        <v>2</v>
      </c>
      <c r="CC28" s="3">
        <v>3</v>
      </c>
      <c r="CD28" s="3">
        <v>3</v>
      </c>
      <c r="CE28" s="3">
        <v>3</v>
      </c>
      <c r="CF28" s="3">
        <v>3</v>
      </c>
      <c r="CG28" s="3">
        <v>3</v>
      </c>
      <c r="CH28" s="3">
        <v>1</v>
      </c>
      <c r="CI28" s="3">
        <v>1.5</v>
      </c>
      <c r="CJ28" s="3">
        <v>1.5</v>
      </c>
      <c r="CK28" s="3">
        <v>1</v>
      </c>
      <c r="CL28" s="3">
        <v>1</v>
      </c>
      <c r="CM28" s="3">
        <v>0.5</v>
      </c>
      <c r="CN28" s="3">
        <f t="shared" si="20"/>
        <v>7</v>
      </c>
      <c r="CO28" s="31" t="str">
        <f t="shared" si="21"/>
        <v>Fail</v>
      </c>
      <c r="CP28" s="32">
        <v>1.074468085106383</v>
      </c>
      <c r="CQ28" s="3">
        <v>5</v>
      </c>
      <c r="CR28" s="3">
        <v>25.25</v>
      </c>
      <c r="CS28" s="3">
        <v>315</v>
      </c>
      <c r="CT28" s="1">
        <f>CR28/23.5</f>
        <v>1.074468085106383</v>
      </c>
    </row>
    <row r="29" spans="1:98" ht="18" customHeight="1" x14ac:dyDescent="0.2">
      <c r="A29" s="4">
        <v>22</v>
      </c>
      <c r="B29" s="7" t="s">
        <v>127</v>
      </c>
      <c r="C29" s="7" t="s">
        <v>128</v>
      </c>
      <c r="D29" s="7" t="s">
        <v>1684</v>
      </c>
      <c r="E29" s="7" t="s">
        <v>1062</v>
      </c>
      <c r="F29" s="7"/>
      <c r="G29" s="24" t="s">
        <v>2032</v>
      </c>
      <c r="H29" s="24">
        <v>7</v>
      </c>
      <c r="I29" s="25">
        <v>10</v>
      </c>
      <c r="J29" s="26">
        <f t="shared" si="0"/>
        <v>17</v>
      </c>
      <c r="K29" s="24" t="s">
        <v>2032</v>
      </c>
      <c r="L29" s="24">
        <v>6</v>
      </c>
      <c r="M29" s="24">
        <v>8</v>
      </c>
      <c r="N29" s="26">
        <f t="shared" si="1"/>
        <v>14</v>
      </c>
      <c r="O29" s="24">
        <v>2</v>
      </c>
      <c r="P29" s="24">
        <v>7</v>
      </c>
      <c r="Q29" s="25">
        <v>10</v>
      </c>
      <c r="R29" s="26">
        <f t="shared" si="2"/>
        <v>19</v>
      </c>
      <c r="S29" s="24" t="s">
        <v>2033</v>
      </c>
      <c r="T29" s="24">
        <v>8</v>
      </c>
      <c r="U29" s="24">
        <v>10</v>
      </c>
      <c r="V29" s="26">
        <f t="shared" si="3"/>
        <v>18</v>
      </c>
      <c r="W29" s="24">
        <v>2</v>
      </c>
      <c r="X29" s="24">
        <v>9</v>
      </c>
      <c r="Y29" s="25">
        <v>10</v>
      </c>
      <c r="Z29" s="26">
        <f t="shared" si="4"/>
        <v>21</v>
      </c>
      <c r="AA29" s="24">
        <v>5</v>
      </c>
      <c r="AB29" s="24">
        <v>9</v>
      </c>
      <c r="AC29" s="24">
        <v>9</v>
      </c>
      <c r="AD29" s="26">
        <f t="shared" si="5"/>
        <v>23</v>
      </c>
      <c r="AE29" s="27">
        <f t="shared" si="6"/>
        <v>112</v>
      </c>
      <c r="AF29" s="24">
        <v>7</v>
      </c>
      <c r="AG29" s="24">
        <v>9</v>
      </c>
      <c r="AH29" s="24">
        <v>30</v>
      </c>
      <c r="AI29" s="28">
        <f t="shared" si="7"/>
        <v>46</v>
      </c>
      <c r="AJ29" s="29">
        <v>36</v>
      </c>
      <c r="AK29" s="28">
        <f t="shared" si="8"/>
        <v>82</v>
      </c>
      <c r="AL29" s="24">
        <v>9</v>
      </c>
      <c r="AM29" s="24">
        <v>6</v>
      </c>
      <c r="AN29" s="24">
        <v>36</v>
      </c>
      <c r="AO29" s="28">
        <f t="shared" si="9"/>
        <v>51</v>
      </c>
      <c r="AP29" s="29">
        <v>33</v>
      </c>
      <c r="AQ29" s="28">
        <f t="shared" si="10"/>
        <v>84</v>
      </c>
      <c r="AR29" s="24">
        <v>9</v>
      </c>
      <c r="AS29" s="24">
        <v>9</v>
      </c>
      <c r="AT29" s="24">
        <v>40</v>
      </c>
      <c r="AU29" s="28">
        <f t="shared" si="11"/>
        <v>58</v>
      </c>
      <c r="AV29" s="29">
        <v>31</v>
      </c>
      <c r="AW29" s="28">
        <f t="shared" si="12"/>
        <v>89</v>
      </c>
      <c r="AX29" s="24">
        <v>8</v>
      </c>
      <c r="AY29" s="24">
        <v>9</v>
      </c>
      <c r="AZ29" s="24">
        <v>29</v>
      </c>
      <c r="BA29" s="28">
        <f t="shared" si="13"/>
        <v>46</v>
      </c>
      <c r="BB29" s="29">
        <v>33</v>
      </c>
      <c r="BC29" s="28">
        <f t="shared" si="14"/>
        <v>79</v>
      </c>
      <c r="BD29" s="24">
        <v>9</v>
      </c>
      <c r="BE29" s="24">
        <v>8</v>
      </c>
      <c r="BF29" s="24">
        <v>39</v>
      </c>
      <c r="BG29" s="28">
        <f t="shared" si="15"/>
        <v>56</v>
      </c>
      <c r="BH29" s="29">
        <v>30</v>
      </c>
      <c r="BI29" s="28">
        <f t="shared" si="16"/>
        <v>86</v>
      </c>
      <c r="BJ29" s="29">
        <f t="shared" si="17"/>
        <v>420</v>
      </c>
      <c r="BK29" s="29">
        <v>86</v>
      </c>
      <c r="BL29" s="10">
        <f t="shared" si="18"/>
        <v>618</v>
      </c>
      <c r="BM29" s="8">
        <f t="shared" si="19"/>
        <v>79.230769230769226</v>
      </c>
      <c r="BO29" s="3" t="s">
        <v>2093</v>
      </c>
      <c r="BP29" s="3" t="s">
        <v>2087</v>
      </c>
      <c r="BQ29" s="3" t="s">
        <v>2094</v>
      </c>
      <c r="BR29" s="3" t="s">
        <v>2093</v>
      </c>
      <c r="BS29" s="3" t="s">
        <v>2094</v>
      </c>
      <c r="BT29" s="3" t="s">
        <v>2095</v>
      </c>
      <c r="BU29" s="3" t="s">
        <v>2090</v>
      </c>
      <c r="BV29" s="3" t="s">
        <v>2090</v>
      </c>
      <c r="BW29" s="3" t="s">
        <v>2090</v>
      </c>
      <c r="BX29" s="3" t="s">
        <v>2091</v>
      </c>
      <c r="BY29" s="3" t="s">
        <v>2090</v>
      </c>
      <c r="BZ29" s="3" t="s">
        <v>2090</v>
      </c>
      <c r="CB29" s="3">
        <v>2</v>
      </c>
      <c r="CC29" s="3">
        <v>3</v>
      </c>
      <c r="CD29" s="3">
        <v>3</v>
      </c>
      <c r="CE29" s="3">
        <v>3</v>
      </c>
      <c r="CF29" s="3">
        <v>3</v>
      </c>
      <c r="CG29" s="3">
        <v>3</v>
      </c>
      <c r="CH29" s="3">
        <v>1</v>
      </c>
      <c r="CI29" s="3">
        <v>1.5</v>
      </c>
      <c r="CJ29" s="3">
        <v>1.5</v>
      </c>
      <c r="CK29" s="3">
        <v>1</v>
      </c>
      <c r="CL29" s="3">
        <v>1</v>
      </c>
      <c r="CM29" s="3">
        <v>0.5</v>
      </c>
      <c r="CN29" s="3">
        <f t="shared" si="20"/>
        <v>0</v>
      </c>
      <c r="CO29" s="31" t="str">
        <f t="shared" si="21"/>
        <v>Pass</v>
      </c>
      <c r="CP29" s="3">
        <v>7.77</v>
      </c>
      <c r="CQ29" s="3">
        <v>23.5</v>
      </c>
      <c r="CR29" s="3">
        <v>182.5</v>
      </c>
      <c r="CS29" s="3">
        <v>861</v>
      </c>
    </row>
    <row r="30" spans="1:98" ht="18" customHeight="1" x14ac:dyDescent="0.2">
      <c r="A30" s="4">
        <v>23</v>
      </c>
      <c r="B30" s="7" t="s">
        <v>129</v>
      </c>
      <c r="C30" s="7" t="s">
        <v>130</v>
      </c>
      <c r="D30" s="7" t="s">
        <v>1685</v>
      </c>
      <c r="E30" s="7" t="s">
        <v>1063</v>
      </c>
      <c r="F30" s="7"/>
      <c r="G30" s="24">
        <v>3</v>
      </c>
      <c r="H30" s="24">
        <v>10</v>
      </c>
      <c r="I30" s="25">
        <v>10</v>
      </c>
      <c r="J30" s="26">
        <f t="shared" si="0"/>
        <v>23</v>
      </c>
      <c r="K30" s="24">
        <v>6</v>
      </c>
      <c r="L30" s="24">
        <v>8</v>
      </c>
      <c r="M30" s="24">
        <v>10</v>
      </c>
      <c r="N30" s="26">
        <f t="shared" si="1"/>
        <v>24</v>
      </c>
      <c r="O30" s="24">
        <v>6</v>
      </c>
      <c r="P30" s="25">
        <v>10</v>
      </c>
      <c r="Q30" s="24">
        <v>10</v>
      </c>
      <c r="R30" s="26">
        <f t="shared" si="2"/>
        <v>26</v>
      </c>
      <c r="S30" s="24">
        <v>6</v>
      </c>
      <c r="T30" s="24">
        <v>9</v>
      </c>
      <c r="U30" s="24">
        <v>10</v>
      </c>
      <c r="V30" s="26">
        <f t="shared" si="3"/>
        <v>25</v>
      </c>
      <c r="W30" s="24">
        <v>6</v>
      </c>
      <c r="X30" s="25">
        <v>10</v>
      </c>
      <c r="Y30" s="25">
        <v>10</v>
      </c>
      <c r="Z30" s="26">
        <f t="shared" si="4"/>
        <v>26</v>
      </c>
      <c r="AA30" s="24">
        <v>7</v>
      </c>
      <c r="AB30" s="25">
        <v>10</v>
      </c>
      <c r="AC30" s="24">
        <v>9</v>
      </c>
      <c r="AD30" s="26">
        <f t="shared" si="5"/>
        <v>26</v>
      </c>
      <c r="AE30" s="27">
        <f t="shared" si="6"/>
        <v>150</v>
      </c>
      <c r="AF30" s="24">
        <v>8</v>
      </c>
      <c r="AG30" s="24">
        <v>8</v>
      </c>
      <c r="AH30" s="24">
        <v>36</v>
      </c>
      <c r="AI30" s="28">
        <f t="shared" si="7"/>
        <v>52</v>
      </c>
      <c r="AJ30" s="29">
        <v>32</v>
      </c>
      <c r="AK30" s="28">
        <f t="shared" si="8"/>
        <v>84</v>
      </c>
      <c r="AL30" s="24">
        <v>8</v>
      </c>
      <c r="AM30" s="24">
        <v>10</v>
      </c>
      <c r="AN30" s="24">
        <v>35</v>
      </c>
      <c r="AO30" s="28">
        <f t="shared" si="9"/>
        <v>53</v>
      </c>
      <c r="AP30" s="29">
        <v>34</v>
      </c>
      <c r="AQ30" s="28">
        <f t="shared" si="10"/>
        <v>87</v>
      </c>
      <c r="AR30" s="24">
        <v>6</v>
      </c>
      <c r="AS30" s="24">
        <v>9</v>
      </c>
      <c r="AT30" s="24">
        <v>37</v>
      </c>
      <c r="AU30" s="28">
        <f t="shared" si="11"/>
        <v>52</v>
      </c>
      <c r="AV30" s="29">
        <v>28</v>
      </c>
      <c r="AW30" s="28">
        <f t="shared" si="12"/>
        <v>80</v>
      </c>
      <c r="AX30" s="24">
        <v>6</v>
      </c>
      <c r="AY30" s="24">
        <v>8</v>
      </c>
      <c r="AZ30" s="24">
        <v>29</v>
      </c>
      <c r="BA30" s="28">
        <f t="shared" si="13"/>
        <v>43</v>
      </c>
      <c r="BB30" s="29">
        <v>28</v>
      </c>
      <c r="BC30" s="28">
        <f t="shared" si="14"/>
        <v>71</v>
      </c>
      <c r="BD30" s="24">
        <v>8</v>
      </c>
      <c r="BE30" s="24">
        <v>7</v>
      </c>
      <c r="BF30" s="24">
        <v>36</v>
      </c>
      <c r="BG30" s="28">
        <f t="shared" si="15"/>
        <v>51</v>
      </c>
      <c r="BH30" s="29">
        <v>29</v>
      </c>
      <c r="BI30" s="28">
        <f t="shared" si="16"/>
        <v>80</v>
      </c>
      <c r="BJ30" s="29">
        <f t="shared" si="17"/>
        <v>402</v>
      </c>
      <c r="BK30" s="29">
        <v>95</v>
      </c>
      <c r="BL30" s="10">
        <f t="shared" si="18"/>
        <v>647</v>
      </c>
      <c r="BM30" s="8">
        <f t="shared" si="19"/>
        <v>82.948717948717956</v>
      </c>
      <c r="BO30" s="3" t="s">
        <v>2095</v>
      </c>
      <c r="BP30" s="3" t="s">
        <v>2095</v>
      </c>
      <c r="BQ30" s="3" t="s">
        <v>2033</v>
      </c>
      <c r="BR30" s="3" t="s">
        <v>2095</v>
      </c>
      <c r="BS30" s="3" t="s">
        <v>2087</v>
      </c>
      <c r="BT30" s="3" t="s">
        <v>2095</v>
      </c>
      <c r="BU30" s="3" t="s">
        <v>2090</v>
      </c>
      <c r="BV30" s="3" t="s">
        <v>2090</v>
      </c>
      <c r="BW30" s="3" t="s">
        <v>2091</v>
      </c>
      <c r="BX30" s="3" t="s">
        <v>2087</v>
      </c>
      <c r="BY30" s="3" t="s">
        <v>2091</v>
      </c>
      <c r="BZ30" s="3" t="s">
        <v>2090</v>
      </c>
      <c r="CB30" s="3">
        <v>2</v>
      </c>
      <c r="CC30" s="3">
        <v>3</v>
      </c>
      <c r="CD30" s="3">
        <v>3</v>
      </c>
      <c r="CE30" s="3">
        <v>3</v>
      </c>
      <c r="CF30" s="3">
        <v>3</v>
      </c>
      <c r="CG30" s="3">
        <v>3</v>
      </c>
      <c r="CH30" s="3">
        <v>1</v>
      </c>
      <c r="CI30" s="3">
        <v>1.5</v>
      </c>
      <c r="CJ30" s="3">
        <v>1.5</v>
      </c>
      <c r="CK30" s="3">
        <v>1</v>
      </c>
      <c r="CL30" s="3">
        <v>1</v>
      </c>
      <c r="CM30" s="3">
        <v>0.5</v>
      </c>
      <c r="CN30" s="3">
        <f t="shared" si="20"/>
        <v>0</v>
      </c>
      <c r="CO30" s="31" t="str">
        <f t="shared" si="21"/>
        <v>Pass</v>
      </c>
      <c r="CP30" s="3">
        <v>7.81</v>
      </c>
      <c r="CQ30" s="3">
        <v>23.5</v>
      </c>
      <c r="CR30" s="3">
        <v>183.5</v>
      </c>
      <c r="CS30" s="3">
        <v>869</v>
      </c>
    </row>
    <row r="31" spans="1:98" ht="18" customHeight="1" x14ac:dyDescent="0.2">
      <c r="A31" s="4">
        <v>24</v>
      </c>
      <c r="B31" s="7" t="s">
        <v>131</v>
      </c>
      <c r="C31" s="7" t="s">
        <v>132</v>
      </c>
      <c r="D31" s="7" t="s">
        <v>1686</v>
      </c>
      <c r="E31" s="7" t="s">
        <v>1064</v>
      </c>
      <c r="F31" s="7"/>
      <c r="G31" s="24">
        <v>4</v>
      </c>
      <c r="H31" s="24">
        <v>10</v>
      </c>
      <c r="I31" s="25">
        <v>10</v>
      </c>
      <c r="J31" s="26">
        <f t="shared" si="0"/>
        <v>24</v>
      </c>
      <c r="K31" s="24">
        <v>6</v>
      </c>
      <c r="L31" s="25">
        <v>10</v>
      </c>
      <c r="M31" s="24">
        <v>10</v>
      </c>
      <c r="N31" s="26">
        <f t="shared" si="1"/>
        <v>26</v>
      </c>
      <c r="O31" s="24">
        <v>7</v>
      </c>
      <c r="P31" s="25">
        <v>10</v>
      </c>
      <c r="Q31" s="24">
        <v>10</v>
      </c>
      <c r="R31" s="26">
        <f t="shared" si="2"/>
        <v>27</v>
      </c>
      <c r="S31" s="24">
        <v>7</v>
      </c>
      <c r="T31" s="25">
        <v>10</v>
      </c>
      <c r="U31" s="24">
        <v>10</v>
      </c>
      <c r="V31" s="26">
        <f t="shared" si="3"/>
        <v>27</v>
      </c>
      <c r="W31" s="24">
        <v>5</v>
      </c>
      <c r="X31" s="25">
        <v>10</v>
      </c>
      <c r="Y31" s="25">
        <v>10</v>
      </c>
      <c r="Z31" s="26">
        <f t="shared" si="4"/>
        <v>25</v>
      </c>
      <c r="AA31" s="24">
        <v>7</v>
      </c>
      <c r="AB31" s="24">
        <v>9</v>
      </c>
      <c r="AC31" s="24">
        <v>9</v>
      </c>
      <c r="AD31" s="26">
        <f t="shared" si="5"/>
        <v>25</v>
      </c>
      <c r="AE31" s="27">
        <f t="shared" si="6"/>
        <v>154</v>
      </c>
      <c r="AF31" s="24">
        <v>8</v>
      </c>
      <c r="AG31" s="24">
        <v>8</v>
      </c>
      <c r="AH31" s="25">
        <v>40</v>
      </c>
      <c r="AI31" s="28">
        <f t="shared" si="7"/>
        <v>56</v>
      </c>
      <c r="AJ31" s="29">
        <v>32</v>
      </c>
      <c r="AK31" s="28">
        <f t="shared" si="8"/>
        <v>88</v>
      </c>
      <c r="AL31" s="24">
        <v>8</v>
      </c>
      <c r="AM31" s="24">
        <v>9</v>
      </c>
      <c r="AN31" s="24">
        <v>37</v>
      </c>
      <c r="AO31" s="28">
        <f t="shared" si="9"/>
        <v>54</v>
      </c>
      <c r="AP31" s="29">
        <v>33</v>
      </c>
      <c r="AQ31" s="28">
        <f t="shared" si="10"/>
        <v>87</v>
      </c>
      <c r="AR31" s="24">
        <v>7</v>
      </c>
      <c r="AS31" s="24">
        <v>8</v>
      </c>
      <c r="AT31" s="24">
        <v>39</v>
      </c>
      <c r="AU31" s="28">
        <f t="shared" si="11"/>
        <v>54</v>
      </c>
      <c r="AV31" s="29">
        <v>30</v>
      </c>
      <c r="AW31" s="28">
        <f t="shared" si="12"/>
        <v>84</v>
      </c>
      <c r="AX31" s="24">
        <v>9</v>
      </c>
      <c r="AY31" s="24">
        <v>8</v>
      </c>
      <c r="AZ31" s="24">
        <v>32</v>
      </c>
      <c r="BA31" s="28">
        <f t="shared" si="13"/>
        <v>49</v>
      </c>
      <c r="BB31" s="29">
        <v>36</v>
      </c>
      <c r="BC31" s="28">
        <f t="shared" si="14"/>
        <v>85</v>
      </c>
      <c r="BD31" s="24">
        <v>9</v>
      </c>
      <c r="BE31" s="24">
        <v>8</v>
      </c>
      <c r="BF31" s="24">
        <v>40</v>
      </c>
      <c r="BG31" s="28">
        <f t="shared" si="15"/>
        <v>57</v>
      </c>
      <c r="BH31" s="29">
        <v>28</v>
      </c>
      <c r="BI31" s="28">
        <f t="shared" si="16"/>
        <v>85</v>
      </c>
      <c r="BJ31" s="29">
        <f t="shared" si="17"/>
        <v>429</v>
      </c>
      <c r="BK31" s="29">
        <v>80</v>
      </c>
      <c r="BL31" s="10">
        <f t="shared" si="18"/>
        <v>663</v>
      </c>
      <c r="BM31" s="8">
        <f t="shared" si="19"/>
        <v>85</v>
      </c>
      <c r="BO31" s="3" t="s">
        <v>2087</v>
      </c>
      <c r="BP31" s="3" t="s">
        <v>2091</v>
      </c>
      <c r="BQ31" s="3" t="s">
        <v>2095</v>
      </c>
      <c r="BR31" s="3" t="s">
        <v>2032</v>
      </c>
      <c r="BS31" s="3" t="s">
        <v>2087</v>
      </c>
      <c r="BT31" s="3" t="s">
        <v>2032</v>
      </c>
      <c r="BU31" s="3" t="s">
        <v>2090</v>
      </c>
      <c r="BV31" s="3" t="s">
        <v>2090</v>
      </c>
      <c r="BW31" s="3" t="s">
        <v>2090</v>
      </c>
      <c r="BX31" s="3" t="s">
        <v>2090</v>
      </c>
      <c r="BY31" s="3" t="s">
        <v>2090</v>
      </c>
      <c r="BZ31" s="3" t="s">
        <v>2091</v>
      </c>
      <c r="CB31" s="3">
        <v>2</v>
      </c>
      <c r="CC31" s="3">
        <v>3</v>
      </c>
      <c r="CD31" s="3">
        <v>3</v>
      </c>
      <c r="CE31" s="3">
        <v>3</v>
      </c>
      <c r="CF31" s="3">
        <v>3</v>
      </c>
      <c r="CG31" s="3">
        <v>3</v>
      </c>
      <c r="CH31" s="3">
        <v>1</v>
      </c>
      <c r="CI31" s="3">
        <v>1.5</v>
      </c>
      <c r="CJ31" s="3">
        <v>1.5</v>
      </c>
      <c r="CK31" s="3">
        <v>1</v>
      </c>
      <c r="CL31" s="3">
        <v>1</v>
      </c>
      <c r="CM31" s="3">
        <v>0.5</v>
      </c>
      <c r="CN31" s="3">
        <f t="shared" si="20"/>
        <v>0</v>
      </c>
      <c r="CO31" s="31" t="str">
        <f t="shared" si="21"/>
        <v>Pass</v>
      </c>
      <c r="CP31" s="3">
        <v>8.7200000000000006</v>
      </c>
      <c r="CQ31" s="3">
        <v>23.5</v>
      </c>
      <c r="CR31" s="3">
        <v>205</v>
      </c>
      <c r="CS31" s="3">
        <v>931</v>
      </c>
    </row>
    <row r="32" spans="1:98" ht="18" customHeight="1" x14ac:dyDescent="0.2">
      <c r="A32" s="4">
        <v>25</v>
      </c>
      <c r="B32" s="7" t="s">
        <v>133</v>
      </c>
      <c r="C32" s="7" t="s">
        <v>134</v>
      </c>
      <c r="D32" s="7" t="s">
        <v>1687</v>
      </c>
      <c r="E32" s="7" t="s">
        <v>1065</v>
      </c>
      <c r="F32" s="7"/>
      <c r="G32" s="24" t="s">
        <v>2032</v>
      </c>
      <c r="H32" s="24" t="s">
        <v>2033</v>
      </c>
      <c r="I32" s="24">
        <v>7</v>
      </c>
      <c r="J32" s="26">
        <f t="shared" si="0"/>
        <v>7</v>
      </c>
      <c r="K32" s="24" t="s">
        <v>2033</v>
      </c>
      <c r="L32" s="24" t="s">
        <v>2032</v>
      </c>
      <c r="M32" s="24">
        <v>10</v>
      </c>
      <c r="N32" s="26">
        <f t="shared" si="1"/>
        <v>10</v>
      </c>
      <c r="O32" s="24" t="s">
        <v>2032</v>
      </c>
      <c r="P32" s="24">
        <v>5</v>
      </c>
      <c r="Q32" s="24">
        <v>7</v>
      </c>
      <c r="R32" s="26">
        <f t="shared" si="2"/>
        <v>12</v>
      </c>
      <c r="S32" s="24" t="s">
        <v>2033</v>
      </c>
      <c r="T32" s="24" t="s">
        <v>2033</v>
      </c>
      <c r="U32" s="24">
        <v>7</v>
      </c>
      <c r="V32" s="26">
        <f t="shared" si="3"/>
        <v>7</v>
      </c>
      <c r="W32" s="24" t="s">
        <v>2032</v>
      </c>
      <c r="X32" s="24" t="s">
        <v>2032</v>
      </c>
      <c r="Y32" s="24">
        <v>6</v>
      </c>
      <c r="Z32" s="26">
        <f t="shared" si="4"/>
        <v>6</v>
      </c>
      <c r="AA32" s="24" t="s">
        <v>2033</v>
      </c>
      <c r="AB32" s="24" t="s">
        <v>2033</v>
      </c>
      <c r="AC32" s="24">
        <v>9</v>
      </c>
      <c r="AD32" s="26">
        <f t="shared" si="5"/>
        <v>9</v>
      </c>
      <c r="AE32" s="27">
        <f t="shared" si="6"/>
        <v>51</v>
      </c>
      <c r="AF32" s="24" t="s">
        <v>2032</v>
      </c>
      <c r="AG32" s="24">
        <v>4</v>
      </c>
      <c r="AH32" s="24">
        <v>21</v>
      </c>
      <c r="AI32" s="28">
        <f t="shared" si="7"/>
        <v>25</v>
      </c>
      <c r="AJ32" s="29">
        <v>19</v>
      </c>
      <c r="AK32" s="28">
        <f t="shared" si="8"/>
        <v>44</v>
      </c>
      <c r="AL32" s="24" t="s">
        <v>2032</v>
      </c>
      <c r="AM32" s="24">
        <v>5</v>
      </c>
      <c r="AN32" s="24">
        <v>24</v>
      </c>
      <c r="AO32" s="28">
        <f t="shared" si="9"/>
        <v>29</v>
      </c>
      <c r="AP32" s="29">
        <v>25</v>
      </c>
      <c r="AQ32" s="28">
        <f t="shared" si="10"/>
        <v>54</v>
      </c>
      <c r="AR32" s="24" t="s">
        <v>2032</v>
      </c>
      <c r="AS32" s="24">
        <v>2</v>
      </c>
      <c r="AT32" s="24">
        <v>19</v>
      </c>
      <c r="AU32" s="28">
        <f t="shared" si="11"/>
        <v>21</v>
      </c>
      <c r="AV32" s="29">
        <v>19</v>
      </c>
      <c r="AW32" s="28">
        <f t="shared" si="12"/>
        <v>40</v>
      </c>
      <c r="AX32" s="24" t="s">
        <v>2032</v>
      </c>
      <c r="AY32" s="24">
        <v>7</v>
      </c>
      <c r="AZ32" s="24">
        <v>11</v>
      </c>
      <c r="BA32" s="28">
        <f t="shared" si="13"/>
        <v>18</v>
      </c>
      <c r="BB32" s="29">
        <v>27</v>
      </c>
      <c r="BC32" s="28">
        <f t="shared" si="14"/>
        <v>45</v>
      </c>
      <c r="BD32" s="24" t="s">
        <v>2032</v>
      </c>
      <c r="BE32" s="24">
        <v>5</v>
      </c>
      <c r="BF32" s="24">
        <v>31</v>
      </c>
      <c r="BG32" s="28">
        <f t="shared" si="15"/>
        <v>36</v>
      </c>
      <c r="BH32" s="29">
        <v>27</v>
      </c>
      <c r="BI32" s="28">
        <f t="shared" si="16"/>
        <v>63</v>
      </c>
      <c r="BJ32" s="29">
        <f t="shared" si="17"/>
        <v>246</v>
      </c>
      <c r="BK32" s="29">
        <v>47</v>
      </c>
      <c r="BL32" s="10">
        <f t="shared" si="18"/>
        <v>344</v>
      </c>
      <c r="BM32" s="8">
        <f t="shared" si="19"/>
        <v>44.102564102564102</v>
      </c>
      <c r="BO32" s="3" t="s">
        <v>2089</v>
      </c>
      <c r="BP32" s="3" t="s">
        <v>2089</v>
      </c>
      <c r="BQ32" s="3" t="s">
        <v>2089</v>
      </c>
      <c r="BR32" s="3" t="s">
        <v>2089</v>
      </c>
      <c r="BS32" s="3" t="s">
        <v>2089</v>
      </c>
      <c r="BT32" s="3" t="s">
        <v>2089</v>
      </c>
      <c r="BU32" s="3" t="s">
        <v>2092</v>
      </c>
      <c r="BV32" s="3" t="s">
        <v>2088</v>
      </c>
      <c r="BW32" s="3" t="s">
        <v>2092</v>
      </c>
      <c r="BX32" s="3" t="s">
        <v>2033</v>
      </c>
      <c r="BY32" s="3" t="s">
        <v>2095</v>
      </c>
      <c r="BZ32" s="3" t="s">
        <v>2033</v>
      </c>
      <c r="CB32" s="3">
        <v>2</v>
      </c>
      <c r="CC32" s="3">
        <v>3</v>
      </c>
      <c r="CD32" s="3">
        <v>3</v>
      </c>
      <c r="CE32" s="3">
        <v>3</v>
      </c>
      <c r="CF32" s="3">
        <v>3</v>
      </c>
      <c r="CG32" s="3">
        <v>3</v>
      </c>
      <c r="CH32" s="3">
        <v>1</v>
      </c>
      <c r="CI32" s="3">
        <v>1.5</v>
      </c>
      <c r="CJ32" s="3">
        <v>1.5</v>
      </c>
      <c r="CK32" s="3">
        <v>1</v>
      </c>
      <c r="CL32" s="3">
        <v>1</v>
      </c>
      <c r="CM32" s="3">
        <v>0.5</v>
      </c>
      <c r="CN32" s="3">
        <f t="shared" si="20"/>
        <v>6</v>
      </c>
      <c r="CO32" s="31" t="str">
        <f t="shared" si="21"/>
        <v>Fail</v>
      </c>
      <c r="CP32" s="32">
        <v>1.6170212765957446</v>
      </c>
      <c r="CQ32" s="3">
        <v>6.5</v>
      </c>
      <c r="CR32" s="3">
        <v>38</v>
      </c>
      <c r="CS32" s="3">
        <v>435</v>
      </c>
      <c r="CT32" s="1">
        <f>CR32/23.5</f>
        <v>1.6170212765957446</v>
      </c>
    </row>
    <row r="33" spans="1:98" ht="18" customHeight="1" x14ac:dyDescent="0.2">
      <c r="A33" s="4">
        <v>26</v>
      </c>
      <c r="B33" s="7" t="s">
        <v>135</v>
      </c>
      <c r="C33" s="7" t="s">
        <v>136</v>
      </c>
      <c r="D33" s="7" t="s">
        <v>1688</v>
      </c>
      <c r="E33" s="7" t="s">
        <v>1066</v>
      </c>
      <c r="F33" s="7"/>
      <c r="G33" s="24" t="s">
        <v>2033</v>
      </c>
      <c r="H33" s="24" t="s">
        <v>2033</v>
      </c>
      <c r="I33" s="24">
        <v>7</v>
      </c>
      <c r="J33" s="26">
        <f t="shared" si="0"/>
        <v>7</v>
      </c>
      <c r="K33" s="24" t="s">
        <v>2033</v>
      </c>
      <c r="L33" s="24" t="s">
        <v>2032</v>
      </c>
      <c r="M33" s="24">
        <v>10</v>
      </c>
      <c r="N33" s="26">
        <f t="shared" si="1"/>
        <v>10</v>
      </c>
      <c r="O33" s="24" t="s">
        <v>2033</v>
      </c>
      <c r="P33" s="24" t="s">
        <v>2033</v>
      </c>
      <c r="Q33" s="24">
        <v>10</v>
      </c>
      <c r="R33" s="26">
        <f t="shared" si="2"/>
        <v>10</v>
      </c>
      <c r="S33" s="24" t="s">
        <v>2032</v>
      </c>
      <c r="T33" s="24" t="s">
        <v>2032</v>
      </c>
      <c r="U33" s="24">
        <v>7</v>
      </c>
      <c r="V33" s="26">
        <f t="shared" si="3"/>
        <v>7</v>
      </c>
      <c r="W33" s="24" t="s">
        <v>2032</v>
      </c>
      <c r="X33" s="24" t="s">
        <v>2032</v>
      </c>
      <c r="Y33" s="24">
        <v>6</v>
      </c>
      <c r="Z33" s="26">
        <f t="shared" si="4"/>
        <v>6</v>
      </c>
      <c r="AA33" s="24" t="s">
        <v>2032</v>
      </c>
      <c r="AB33" s="24" t="s">
        <v>2033</v>
      </c>
      <c r="AC33" s="24">
        <v>7</v>
      </c>
      <c r="AD33" s="26">
        <f t="shared" si="5"/>
        <v>7</v>
      </c>
      <c r="AE33" s="27">
        <f t="shared" si="6"/>
        <v>47</v>
      </c>
      <c r="AF33" s="24" t="s">
        <v>2032</v>
      </c>
      <c r="AG33" s="24">
        <v>5</v>
      </c>
      <c r="AH33" s="24">
        <v>19</v>
      </c>
      <c r="AI33" s="28">
        <f t="shared" si="7"/>
        <v>24</v>
      </c>
      <c r="AJ33" s="29">
        <v>17</v>
      </c>
      <c r="AK33" s="28">
        <f t="shared" si="8"/>
        <v>41</v>
      </c>
      <c r="AL33" s="24" t="s">
        <v>2032</v>
      </c>
      <c r="AM33" s="24">
        <v>4</v>
      </c>
      <c r="AN33" s="24">
        <v>25</v>
      </c>
      <c r="AO33" s="28">
        <f t="shared" si="9"/>
        <v>29</v>
      </c>
      <c r="AP33" s="29">
        <v>24</v>
      </c>
      <c r="AQ33" s="28">
        <f t="shared" si="10"/>
        <v>53</v>
      </c>
      <c r="AR33" s="24" t="s">
        <v>2032</v>
      </c>
      <c r="AS33" s="24">
        <v>2</v>
      </c>
      <c r="AT33" s="24">
        <v>21</v>
      </c>
      <c r="AU33" s="28">
        <f t="shared" si="11"/>
        <v>23</v>
      </c>
      <c r="AV33" s="29">
        <v>17</v>
      </c>
      <c r="AW33" s="28">
        <f t="shared" si="12"/>
        <v>40</v>
      </c>
      <c r="AX33" s="24" t="s">
        <v>2032</v>
      </c>
      <c r="AY33" s="24">
        <v>7</v>
      </c>
      <c r="AZ33" s="24">
        <v>11</v>
      </c>
      <c r="BA33" s="28">
        <f t="shared" si="13"/>
        <v>18</v>
      </c>
      <c r="BB33" s="29">
        <v>26</v>
      </c>
      <c r="BC33" s="28">
        <f t="shared" si="14"/>
        <v>44</v>
      </c>
      <c r="BD33" s="24" t="s">
        <v>2032</v>
      </c>
      <c r="BE33" s="24">
        <v>4</v>
      </c>
      <c r="BF33" s="24">
        <v>32</v>
      </c>
      <c r="BG33" s="28">
        <f t="shared" si="15"/>
        <v>36</v>
      </c>
      <c r="BH33" s="29">
        <v>28</v>
      </c>
      <c r="BI33" s="28">
        <f t="shared" si="16"/>
        <v>64</v>
      </c>
      <c r="BJ33" s="29">
        <f t="shared" si="17"/>
        <v>242</v>
      </c>
      <c r="BK33" s="29">
        <v>40</v>
      </c>
      <c r="BL33" s="10">
        <f t="shared" si="18"/>
        <v>329</v>
      </c>
      <c r="BM33" s="8">
        <f t="shared" si="19"/>
        <v>42.179487179487182</v>
      </c>
      <c r="BO33" s="3" t="s">
        <v>2089</v>
      </c>
      <c r="BP33" s="3" t="s">
        <v>2089</v>
      </c>
      <c r="BQ33" s="3" t="s">
        <v>2089</v>
      </c>
      <c r="BR33" s="3" t="s">
        <v>2089</v>
      </c>
      <c r="BS33" s="3" t="s">
        <v>2089</v>
      </c>
      <c r="BT33" s="3" t="s">
        <v>2089</v>
      </c>
      <c r="BU33" s="3" t="s">
        <v>2092</v>
      </c>
      <c r="BV33" s="3" t="s">
        <v>2093</v>
      </c>
      <c r="BW33" s="3" t="s">
        <v>2092</v>
      </c>
      <c r="BX33" s="3" t="s">
        <v>2092</v>
      </c>
      <c r="BY33" s="3" t="s">
        <v>2095</v>
      </c>
      <c r="BZ33" s="3" t="s">
        <v>2092</v>
      </c>
      <c r="CB33" s="3">
        <v>2</v>
      </c>
      <c r="CC33" s="3">
        <v>3</v>
      </c>
      <c r="CD33" s="3">
        <v>3</v>
      </c>
      <c r="CE33" s="3">
        <v>3</v>
      </c>
      <c r="CF33" s="3">
        <v>3</v>
      </c>
      <c r="CG33" s="3">
        <v>3</v>
      </c>
      <c r="CH33" s="3">
        <v>1</v>
      </c>
      <c r="CI33" s="3">
        <v>1.5</v>
      </c>
      <c r="CJ33" s="3">
        <v>1.5</v>
      </c>
      <c r="CK33" s="3">
        <v>1</v>
      </c>
      <c r="CL33" s="3">
        <v>1</v>
      </c>
      <c r="CM33" s="3">
        <v>0.5</v>
      </c>
      <c r="CN33" s="3">
        <f t="shared" si="20"/>
        <v>6</v>
      </c>
      <c r="CO33" s="31" t="str">
        <f t="shared" si="21"/>
        <v>Fail</v>
      </c>
      <c r="CP33" s="32">
        <v>1.553191489361702</v>
      </c>
      <c r="CQ33" s="3">
        <v>6.5</v>
      </c>
      <c r="CR33" s="3">
        <v>36.5</v>
      </c>
      <c r="CS33" s="3">
        <v>348</v>
      </c>
      <c r="CT33" s="1">
        <f>CR33/23.5</f>
        <v>1.553191489361702</v>
      </c>
    </row>
    <row r="34" spans="1:98" ht="18" customHeight="1" x14ac:dyDescent="0.2">
      <c r="A34" s="4">
        <v>27</v>
      </c>
      <c r="B34" s="7" t="s">
        <v>137</v>
      </c>
      <c r="C34" s="7" t="s">
        <v>138</v>
      </c>
      <c r="D34" s="7" t="s">
        <v>1689</v>
      </c>
      <c r="E34" s="7" t="s">
        <v>1067</v>
      </c>
      <c r="F34" s="7"/>
      <c r="G34" s="24">
        <v>7</v>
      </c>
      <c r="H34" s="24">
        <v>10</v>
      </c>
      <c r="I34" s="24">
        <v>10</v>
      </c>
      <c r="J34" s="26">
        <f t="shared" si="0"/>
        <v>27</v>
      </c>
      <c r="K34" s="24">
        <v>9</v>
      </c>
      <c r="L34" s="25">
        <v>10</v>
      </c>
      <c r="M34" s="24">
        <v>9</v>
      </c>
      <c r="N34" s="26">
        <f t="shared" si="1"/>
        <v>28</v>
      </c>
      <c r="O34" s="24">
        <v>10</v>
      </c>
      <c r="P34" s="25">
        <v>10</v>
      </c>
      <c r="Q34" s="24">
        <v>10</v>
      </c>
      <c r="R34" s="26">
        <f t="shared" si="2"/>
        <v>30</v>
      </c>
      <c r="S34" s="24">
        <v>9</v>
      </c>
      <c r="T34" s="25">
        <v>10</v>
      </c>
      <c r="U34" s="24">
        <v>10</v>
      </c>
      <c r="V34" s="26">
        <f t="shared" si="3"/>
        <v>29</v>
      </c>
      <c r="W34" s="24">
        <v>10</v>
      </c>
      <c r="X34" s="24">
        <v>10</v>
      </c>
      <c r="Y34" s="24">
        <v>10</v>
      </c>
      <c r="Z34" s="26">
        <f t="shared" si="4"/>
        <v>30</v>
      </c>
      <c r="AA34" s="24">
        <v>10</v>
      </c>
      <c r="AB34" s="25">
        <v>10</v>
      </c>
      <c r="AC34" s="24">
        <v>10</v>
      </c>
      <c r="AD34" s="26">
        <f t="shared" si="5"/>
        <v>30</v>
      </c>
      <c r="AE34" s="27">
        <f t="shared" si="6"/>
        <v>174</v>
      </c>
      <c r="AF34" s="24">
        <v>10</v>
      </c>
      <c r="AG34" s="24">
        <v>10</v>
      </c>
      <c r="AH34" s="24">
        <v>37</v>
      </c>
      <c r="AI34" s="28">
        <f t="shared" si="7"/>
        <v>57</v>
      </c>
      <c r="AJ34" s="29">
        <v>37</v>
      </c>
      <c r="AK34" s="28">
        <f t="shared" si="8"/>
        <v>94</v>
      </c>
      <c r="AL34" s="24">
        <v>10</v>
      </c>
      <c r="AM34" s="24">
        <v>10</v>
      </c>
      <c r="AN34" s="24">
        <v>37</v>
      </c>
      <c r="AO34" s="28">
        <f t="shared" si="9"/>
        <v>57</v>
      </c>
      <c r="AP34" s="29">
        <v>36</v>
      </c>
      <c r="AQ34" s="28">
        <f t="shared" si="10"/>
        <v>93</v>
      </c>
      <c r="AR34" s="24">
        <v>9</v>
      </c>
      <c r="AS34" s="24">
        <v>10</v>
      </c>
      <c r="AT34" s="24">
        <v>40</v>
      </c>
      <c r="AU34" s="28">
        <f t="shared" si="11"/>
        <v>59</v>
      </c>
      <c r="AV34" s="29">
        <v>37</v>
      </c>
      <c r="AW34" s="28">
        <f t="shared" si="12"/>
        <v>96</v>
      </c>
      <c r="AX34" s="24">
        <v>8</v>
      </c>
      <c r="AY34" s="24">
        <v>9</v>
      </c>
      <c r="AZ34" s="24">
        <v>37</v>
      </c>
      <c r="BA34" s="28">
        <f t="shared" si="13"/>
        <v>54</v>
      </c>
      <c r="BB34" s="29">
        <v>37</v>
      </c>
      <c r="BC34" s="28">
        <f t="shared" si="14"/>
        <v>91</v>
      </c>
      <c r="BD34" s="24">
        <v>10</v>
      </c>
      <c r="BE34" s="24">
        <v>9</v>
      </c>
      <c r="BF34" s="24">
        <v>40</v>
      </c>
      <c r="BG34" s="28">
        <f t="shared" si="15"/>
        <v>59</v>
      </c>
      <c r="BH34" s="29">
        <v>34</v>
      </c>
      <c r="BI34" s="28">
        <f t="shared" si="16"/>
        <v>93</v>
      </c>
      <c r="BJ34" s="29">
        <f t="shared" si="17"/>
        <v>467</v>
      </c>
      <c r="BK34" s="29">
        <v>94</v>
      </c>
      <c r="BL34" s="10">
        <f t="shared" si="18"/>
        <v>735</v>
      </c>
      <c r="BM34" s="8">
        <f t="shared" si="19"/>
        <v>94.230769230769226</v>
      </c>
      <c r="BO34" s="3" t="s">
        <v>2032</v>
      </c>
      <c r="BP34" s="3" t="s">
        <v>2090</v>
      </c>
      <c r="BQ34" s="3" t="s">
        <v>2032</v>
      </c>
      <c r="BR34" s="3" t="s">
        <v>2090</v>
      </c>
      <c r="BS34" s="3" t="s">
        <v>2090</v>
      </c>
      <c r="BT34" s="3" t="s">
        <v>2091</v>
      </c>
      <c r="BU34" s="3" t="s">
        <v>2090</v>
      </c>
      <c r="BV34" s="3" t="s">
        <v>2090</v>
      </c>
      <c r="BW34" s="3" t="s">
        <v>2090</v>
      </c>
      <c r="BX34" s="3" t="s">
        <v>2090</v>
      </c>
      <c r="BY34" s="3" t="s">
        <v>2090</v>
      </c>
      <c r="BZ34" s="3" t="s">
        <v>2090</v>
      </c>
      <c r="CB34" s="3">
        <v>2</v>
      </c>
      <c r="CC34" s="3">
        <v>3</v>
      </c>
      <c r="CD34" s="3">
        <v>3</v>
      </c>
      <c r="CE34" s="3">
        <v>3</v>
      </c>
      <c r="CF34" s="3">
        <v>3</v>
      </c>
      <c r="CG34" s="3">
        <v>3</v>
      </c>
      <c r="CH34" s="3">
        <v>1</v>
      </c>
      <c r="CI34" s="3">
        <v>1.5</v>
      </c>
      <c r="CJ34" s="3">
        <v>1.5</v>
      </c>
      <c r="CK34" s="3">
        <v>1</v>
      </c>
      <c r="CL34" s="3">
        <v>1</v>
      </c>
      <c r="CM34" s="3">
        <v>0.5</v>
      </c>
      <c r="CN34" s="3">
        <f t="shared" si="20"/>
        <v>0</v>
      </c>
      <c r="CO34" s="31" t="str">
        <f t="shared" si="21"/>
        <v>Pass</v>
      </c>
      <c r="CP34" s="3">
        <v>9.5500000000000007</v>
      </c>
      <c r="CQ34" s="3">
        <v>23.5</v>
      </c>
      <c r="CR34" s="3">
        <v>224.5</v>
      </c>
      <c r="CS34" s="3">
        <v>1035</v>
      </c>
    </row>
    <row r="35" spans="1:98" ht="18" customHeight="1" x14ac:dyDescent="0.2">
      <c r="A35" s="4">
        <v>28</v>
      </c>
      <c r="B35" s="7" t="s">
        <v>139</v>
      </c>
      <c r="C35" s="7" t="s">
        <v>140</v>
      </c>
      <c r="D35" s="7" t="s">
        <v>1690</v>
      </c>
      <c r="E35" s="7" t="s">
        <v>1068</v>
      </c>
      <c r="F35" s="7"/>
      <c r="G35" s="24">
        <v>6</v>
      </c>
      <c r="H35" s="24">
        <v>10</v>
      </c>
      <c r="I35" s="25">
        <v>10</v>
      </c>
      <c r="J35" s="26">
        <f t="shared" si="0"/>
        <v>26</v>
      </c>
      <c r="K35" s="24">
        <v>8</v>
      </c>
      <c r="L35" s="25">
        <v>10</v>
      </c>
      <c r="M35" s="24">
        <v>10</v>
      </c>
      <c r="N35" s="26">
        <f t="shared" si="1"/>
        <v>28</v>
      </c>
      <c r="O35" s="24">
        <v>9</v>
      </c>
      <c r="P35" s="25">
        <v>10</v>
      </c>
      <c r="Q35" s="24">
        <v>10</v>
      </c>
      <c r="R35" s="26">
        <f t="shared" si="2"/>
        <v>29</v>
      </c>
      <c r="S35" s="24">
        <v>8</v>
      </c>
      <c r="T35" s="25">
        <v>10</v>
      </c>
      <c r="U35" s="24">
        <v>10</v>
      </c>
      <c r="V35" s="26">
        <f t="shared" si="3"/>
        <v>28</v>
      </c>
      <c r="W35" s="24">
        <v>6</v>
      </c>
      <c r="X35" s="25">
        <v>10</v>
      </c>
      <c r="Y35" s="25">
        <v>10</v>
      </c>
      <c r="Z35" s="26">
        <f t="shared" si="4"/>
        <v>26</v>
      </c>
      <c r="AA35" s="24">
        <v>8</v>
      </c>
      <c r="AB35" s="25">
        <v>10</v>
      </c>
      <c r="AC35" s="25">
        <v>10</v>
      </c>
      <c r="AD35" s="26">
        <f t="shared" si="5"/>
        <v>28</v>
      </c>
      <c r="AE35" s="27">
        <f t="shared" si="6"/>
        <v>165</v>
      </c>
      <c r="AF35" s="24">
        <v>9</v>
      </c>
      <c r="AG35" s="24">
        <v>9</v>
      </c>
      <c r="AH35" s="24">
        <v>38</v>
      </c>
      <c r="AI35" s="28">
        <f t="shared" si="7"/>
        <v>56</v>
      </c>
      <c r="AJ35" s="29">
        <v>35</v>
      </c>
      <c r="AK35" s="28">
        <f t="shared" si="8"/>
        <v>91</v>
      </c>
      <c r="AL35" s="24">
        <v>10</v>
      </c>
      <c r="AM35" s="24">
        <v>9</v>
      </c>
      <c r="AN35" s="25">
        <v>40</v>
      </c>
      <c r="AO35" s="28">
        <f t="shared" si="9"/>
        <v>59</v>
      </c>
      <c r="AP35" s="29">
        <v>36</v>
      </c>
      <c r="AQ35" s="28">
        <f t="shared" si="10"/>
        <v>95</v>
      </c>
      <c r="AR35" s="24">
        <v>9</v>
      </c>
      <c r="AS35" s="24">
        <v>9</v>
      </c>
      <c r="AT35" s="24">
        <v>40</v>
      </c>
      <c r="AU35" s="28">
        <f t="shared" si="11"/>
        <v>58</v>
      </c>
      <c r="AV35" s="29">
        <v>37</v>
      </c>
      <c r="AW35" s="28">
        <f t="shared" si="12"/>
        <v>95</v>
      </c>
      <c r="AX35" s="24">
        <v>9</v>
      </c>
      <c r="AY35" s="24">
        <v>10</v>
      </c>
      <c r="AZ35" s="24">
        <v>33</v>
      </c>
      <c r="BA35" s="28">
        <f t="shared" si="13"/>
        <v>52</v>
      </c>
      <c r="BB35" s="29">
        <v>34</v>
      </c>
      <c r="BC35" s="28">
        <f t="shared" si="14"/>
        <v>86</v>
      </c>
      <c r="BD35" s="24">
        <v>10</v>
      </c>
      <c r="BE35" s="24">
        <v>9</v>
      </c>
      <c r="BF35" s="24">
        <v>40</v>
      </c>
      <c r="BG35" s="28">
        <f t="shared" si="15"/>
        <v>59</v>
      </c>
      <c r="BH35" s="29">
        <v>33</v>
      </c>
      <c r="BI35" s="28">
        <f t="shared" si="16"/>
        <v>92</v>
      </c>
      <c r="BJ35" s="29">
        <f t="shared" si="17"/>
        <v>459</v>
      </c>
      <c r="BK35" s="29">
        <v>94</v>
      </c>
      <c r="BL35" s="10">
        <f t="shared" si="18"/>
        <v>718</v>
      </c>
      <c r="BM35" s="8">
        <f t="shared" si="19"/>
        <v>92.051282051282044</v>
      </c>
      <c r="BO35" s="3" t="s">
        <v>2087</v>
      </c>
      <c r="BP35" s="3" t="s">
        <v>2087</v>
      </c>
      <c r="BQ35" s="3" t="s">
        <v>2095</v>
      </c>
      <c r="BR35" s="3" t="s">
        <v>2091</v>
      </c>
      <c r="BS35" s="3" t="s">
        <v>2091</v>
      </c>
      <c r="BT35" s="3" t="s">
        <v>2091</v>
      </c>
      <c r="BU35" s="3" t="s">
        <v>2090</v>
      </c>
      <c r="BV35" s="3" t="s">
        <v>2090</v>
      </c>
      <c r="BW35" s="3" t="s">
        <v>2090</v>
      </c>
      <c r="BX35" s="3" t="s">
        <v>2090</v>
      </c>
      <c r="BY35" s="3" t="s">
        <v>2090</v>
      </c>
      <c r="BZ35" s="3" t="s">
        <v>2090</v>
      </c>
      <c r="CB35" s="3">
        <v>2</v>
      </c>
      <c r="CC35" s="3">
        <v>3</v>
      </c>
      <c r="CD35" s="3">
        <v>3</v>
      </c>
      <c r="CE35" s="3">
        <v>3</v>
      </c>
      <c r="CF35" s="3">
        <v>3</v>
      </c>
      <c r="CG35" s="3">
        <v>3</v>
      </c>
      <c r="CH35" s="3">
        <v>1</v>
      </c>
      <c r="CI35" s="3">
        <v>1.5</v>
      </c>
      <c r="CJ35" s="3">
        <v>1.5</v>
      </c>
      <c r="CK35" s="3">
        <v>1</v>
      </c>
      <c r="CL35" s="3">
        <v>1</v>
      </c>
      <c r="CM35" s="3">
        <v>0.5</v>
      </c>
      <c r="CN35" s="3">
        <f t="shared" si="20"/>
        <v>0</v>
      </c>
      <c r="CO35" s="31" t="str">
        <f t="shared" si="21"/>
        <v>Pass</v>
      </c>
      <c r="CP35" s="3">
        <v>8.8699999999999992</v>
      </c>
      <c r="CQ35" s="3">
        <v>23.5</v>
      </c>
      <c r="CR35" s="3">
        <v>208.5</v>
      </c>
      <c r="CS35" s="3">
        <v>988</v>
      </c>
    </row>
    <row r="36" spans="1:98" ht="18" customHeight="1" x14ac:dyDescent="0.2">
      <c r="A36" s="4">
        <v>29</v>
      </c>
      <c r="B36" s="7" t="s">
        <v>141</v>
      </c>
      <c r="C36" s="7" t="s">
        <v>142</v>
      </c>
      <c r="D36" s="7" t="s">
        <v>1691</v>
      </c>
      <c r="E36" s="7" t="s">
        <v>1069</v>
      </c>
      <c r="F36" s="7"/>
      <c r="G36" s="24">
        <v>10</v>
      </c>
      <c r="H36" s="24">
        <v>10</v>
      </c>
      <c r="I36" s="24">
        <v>10</v>
      </c>
      <c r="J36" s="26">
        <f t="shared" si="0"/>
        <v>30</v>
      </c>
      <c r="K36" s="24">
        <v>10</v>
      </c>
      <c r="L36" s="25">
        <v>10</v>
      </c>
      <c r="M36" s="24">
        <v>10</v>
      </c>
      <c r="N36" s="26">
        <f t="shared" si="1"/>
        <v>30</v>
      </c>
      <c r="O36" s="24">
        <v>10</v>
      </c>
      <c r="P36" s="24">
        <v>10</v>
      </c>
      <c r="Q36" s="24">
        <v>10</v>
      </c>
      <c r="R36" s="26">
        <f t="shared" si="2"/>
        <v>30</v>
      </c>
      <c r="S36" s="24">
        <v>7</v>
      </c>
      <c r="T36" s="24">
        <v>10</v>
      </c>
      <c r="U36" s="24">
        <v>10</v>
      </c>
      <c r="V36" s="26">
        <f t="shared" si="3"/>
        <v>27</v>
      </c>
      <c r="W36" s="24">
        <v>10</v>
      </c>
      <c r="X36" s="24">
        <v>10</v>
      </c>
      <c r="Y36" s="24">
        <v>10</v>
      </c>
      <c r="Z36" s="26">
        <f t="shared" si="4"/>
        <v>30</v>
      </c>
      <c r="AA36" s="24">
        <v>10</v>
      </c>
      <c r="AB36" s="24">
        <v>10</v>
      </c>
      <c r="AC36" s="24">
        <v>10</v>
      </c>
      <c r="AD36" s="26">
        <f t="shared" si="5"/>
        <v>30</v>
      </c>
      <c r="AE36" s="27">
        <f t="shared" si="6"/>
        <v>177</v>
      </c>
      <c r="AF36" s="24">
        <v>9</v>
      </c>
      <c r="AG36" s="24">
        <v>9</v>
      </c>
      <c r="AH36" s="24">
        <v>40</v>
      </c>
      <c r="AI36" s="28">
        <f t="shared" si="7"/>
        <v>58</v>
      </c>
      <c r="AJ36" s="29">
        <v>35</v>
      </c>
      <c r="AK36" s="28">
        <f t="shared" si="8"/>
        <v>93</v>
      </c>
      <c r="AL36" s="24">
        <v>9</v>
      </c>
      <c r="AM36" s="24">
        <v>10</v>
      </c>
      <c r="AN36" s="25">
        <v>40</v>
      </c>
      <c r="AO36" s="28">
        <f t="shared" si="9"/>
        <v>59</v>
      </c>
      <c r="AP36" s="29">
        <v>35</v>
      </c>
      <c r="AQ36" s="28">
        <f t="shared" si="10"/>
        <v>94</v>
      </c>
      <c r="AR36" s="24">
        <v>9</v>
      </c>
      <c r="AS36" s="24">
        <v>10</v>
      </c>
      <c r="AT36" s="24">
        <v>40</v>
      </c>
      <c r="AU36" s="28">
        <f t="shared" si="11"/>
        <v>59</v>
      </c>
      <c r="AV36" s="29">
        <v>36</v>
      </c>
      <c r="AW36" s="28">
        <f t="shared" si="12"/>
        <v>95</v>
      </c>
      <c r="AX36" s="24">
        <v>9</v>
      </c>
      <c r="AY36" s="24">
        <v>9</v>
      </c>
      <c r="AZ36" s="24">
        <v>39</v>
      </c>
      <c r="BA36" s="28">
        <f t="shared" si="13"/>
        <v>57</v>
      </c>
      <c r="BB36" s="29">
        <v>32</v>
      </c>
      <c r="BC36" s="28">
        <f t="shared" si="14"/>
        <v>89</v>
      </c>
      <c r="BD36" s="24">
        <v>9</v>
      </c>
      <c r="BE36" s="24">
        <v>9</v>
      </c>
      <c r="BF36" s="24">
        <v>39</v>
      </c>
      <c r="BG36" s="28">
        <f t="shared" si="15"/>
        <v>57</v>
      </c>
      <c r="BH36" s="29">
        <v>33</v>
      </c>
      <c r="BI36" s="28">
        <f t="shared" si="16"/>
        <v>90</v>
      </c>
      <c r="BJ36" s="29">
        <f t="shared" si="17"/>
        <v>461</v>
      </c>
      <c r="BK36" s="29">
        <v>100</v>
      </c>
      <c r="BL36" s="10">
        <f t="shared" si="18"/>
        <v>738</v>
      </c>
      <c r="BM36" s="8">
        <f t="shared" si="19"/>
        <v>94.615384615384613</v>
      </c>
      <c r="BO36" s="3" t="s">
        <v>2090</v>
      </c>
      <c r="BP36" s="3" t="s">
        <v>2090</v>
      </c>
      <c r="BQ36" s="3" t="s">
        <v>2090</v>
      </c>
      <c r="BR36" s="3" t="s">
        <v>2090</v>
      </c>
      <c r="BS36" s="3" t="s">
        <v>2090</v>
      </c>
      <c r="BT36" s="3" t="s">
        <v>2090</v>
      </c>
      <c r="BU36" s="3" t="s">
        <v>2090</v>
      </c>
      <c r="BV36" s="3" t="s">
        <v>2090</v>
      </c>
      <c r="BW36" s="3" t="s">
        <v>2090</v>
      </c>
      <c r="BX36" s="3" t="s">
        <v>2090</v>
      </c>
      <c r="BY36" s="3" t="s">
        <v>2090</v>
      </c>
      <c r="BZ36" s="3" t="s">
        <v>2090</v>
      </c>
      <c r="CB36" s="3">
        <v>2</v>
      </c>
      <c r="CC36" s="3">
        <v>3</v>
      </c>
      <c r="CD36" s="3">
        <v>3</v>
      </c>
      <c r="CE36" s="3">
        <v>3</v>
      </c>
      <c r="CF36" s="3">
        <v>3</v>
      </c>
      <c r="CG36" s="3">
        <v>3</v>
      </c>
      <c r="CH36" s="3">
        <v>1</v>
      </c>
      <c r="CI36" s="3">
        <v>1.5</v>
      </c>
      <c r="CJ36" s="3">
        <v>1.5</v>
      </c>
      <c r="CK36" s="3">
        <v>1</v>
      </c>
      <c r="CL36" s="3">
        <v>1</v>
      </c>
      <c r="CM36" s="3">
        <v>0.5</v>
      </c>
      <c r="CN36" s="3">
        <f t="shared" si="20"/>
        <v>0</v>
      </c>
      <c r="CO36" s="31" t="str">
        <f t="shared" si="21"/>
        <v>Pass</v>
      </c>
      <c r="CP36" s="3">
        <v>10</v>
      </c>
      <c r="CQ36" s="3">
        <v>23.5</v>
      </c>
      <c r="CR36" s="3">
        <v>235</v>
      </c>
      <c r="CS36" s="3">
        <v>1078</v>
      </c>
    </row>
    <row r="37" spans="1:98" ht="18" customHeight="1" x14ac:dyDescent="0.2">
      <c r="A37" s="4">
        <v>30</v>
      </c>
      <c r="B37" s="7" t="s">
        <v>143</v>
      </c>
      <c r="C37" s="7" t="s">
        <v>144</v>
      </c>
      <c r="D37" s="7" t="s">
        <v>1692</v>
      </c>
      <c r="E37" s="7" t="s">
        <v>1070</v>
      </c>
      <c r="F37" s="7"/>
      <c r="G37" s="24">
        <v>1</v>
      </c>
      <c r="H37" s="24">
        <v>5</v>
      </c>
      <c r="I37" s="24">
        <v>7</v>
      </c>
      <c r="J37" s="26">
        <f t="shared" si="0"/>
        <v>13</v>
      </c>
      <c r="K37" s="24">
        <v>5</v>
      </c>
      <c r="L37" s="24">
        <v>5</v>
      </c>
      <c r="M37" s="24">
        <v>7</v>
      </c>
      <c r="N37" s="26">
        <f t="shared" si="1"/>
        <v>17</v>
      </c>
      <c r="O37" s="24">
        <v>1</v>
      </c>
      <c r="P37" s="24">
        <v>6</v>
      </c>
      <c r="Q37" s="25">
        <v>10</v>
      </c>
      <c r="R37" s="26">
        <f t="shared" si="2"/>
        <v>17</v>
      </c>
      <c r="S37" s="24">
        <v>1</v>
      </c>
      <c r="T37" s="24">
        <v>6</v>
      </c>
      <c r="U37" s="24">
        <v>10</v>
      </c>
      <c r="V37" s="26">
        <f t="shared" si="3"/>
        <v>17</v>
      </c>
      <c r="W37" s="24">
        <v>1</v>
      </c>
      <c r="X37" s="24">
        <v>7</v>
      </c>
      <c r="Y37" s="24">
        <v>4</v>
      </c>
      <c r="Z37" s="26">
        <f t="shared" si="4"/>
        <v>12</v>
      </c>
      <c r="AA37" s="24">
        <v>2</v>
      </c>
      <c r="AB37" s="24">
        <v>7</v>
      </c>
      <c r="AC37" s="25">
        <v>10</v>
      </c>
      <c r="AD37" s="26">
        <f t="shared" si="5"/>
        <v>19</v>
      </c>
      <c r="AE37" s="27">
        <f t="shared" si="6"/>
        <v>95</v>
      </c>
      <c r="AF37" s="24">
        <v>7</v>
      </c>
      <c r="AG37" s="24">
        <v>6</v>
      </c>
      <c r="AH37" s="24">
        <v>32</v>
      </c>
      <c r="AI37" s="28">
        <f t="shared" si="7"/>
        <v>45</v>
      </c>
      <c r="AJ37" s="29">
        <v>26</v>
      </c>
      <c r="AK37" s="28">
        <f t="shared" si="8"/>
        <v>71</v>
      </c>
      <c r="AL37" s="24">
        <v>6</v>
      </c>
      <c r="AM37" s="24">
        <v>8</v>
      </c>
      <c r="AN37" s="24">
        <v>38</v>
      </c>
      <c r="AO37" s="28">
        <f t="shared" si="9"/>
        <v>52</v>
      </c>
      <c r="AP37" s="29">
        <v>27</v>
      </c>
      <c r="AQ37" s="28">
        <f t="shared" si="10"/>
        <v>79</v>
      </c>
      <c r="AR37" s="24">
        <v>7</v>
      </c>
      <c r="AS37" s="24">
        <v>9</v>
      </c>
      <c r="AT37" s="24">
        <v>40</v>
      </c>
      <c r="AU37" s="28">
        <f t="shared" si="11"/>
        <v>56</v>
      </c>
      <c r="AV37" s="29">
        <v>25</v>
      </c>
      <c r="AW37" s="28">
        <f t="shared" si="12"/>
        <v>81</v>
      </c>
      <c r="AX37" s="24" t="s">
        <v>2032</v>
      </c>
      <c r="AY37" s="24">
        <v>8</v>
      </c>
      <c r="AZ37" s="24">
        <v>33</v>
      </c>
      <c r="BA37" s="28">
        <f t="shared" si="13"/>
        <v>41</v>
      </c>
      <c r="BB37" s="29">
        <v>32</v>
      </c>
      <c r="BC37" s="28">
        <f t="shared" si="14"/>
        <v>73</v>
      </c>
      <c r="BD37" s="24">
        <v>7</v>
      </c>
      <c r="BE37" s="24">
        <v>8</v>
      </c>
      <c r="BF37" s="24">
        <v>36</v>
      </c>
      <c r="BG37" s="28">
        <f t="shared" si="15"/>
        <v>51</v>
      </c>
      <c r="BH37" s="29">
        <v>27</v>
      </c>
      <c r="BI37" s="28">
        <f t="shared" si="16"/>
        <v>78</v>
      </c>
      <c r="BJ37" s="29">
        <f t="shared" si="17"/>
        <v>382</v>
      </c>
      <c r="BK37" s="29">
        <v>93</v>
      </c>
      <c r="BL37" s="10">
        <f t="shared" si="18"/>
        <v>570</v>
      </c>
      <c r="BM37" s="8">
        <f t="shared" si="19"/>
        <v>73.076923076923066</v>
      </c>
      <c r="BO37" s="3" t="s">
        <v>2092</v>
      </c>
      <c r="BP37" s="3" t="s">
        <v>2033</v>
      </c>
      <c r="BQ37" s="3" t="s">
        <v>2088</v>
      </c>
      <c r="BR37" s="3" t="s">
        <v>2094</v>
      </c>
      <c r="BS37" s="3" t="s">
        <v>2092</v>
      </c>
      <c r="BT37" s="3" t="s">
        <v>2032</v>
      </c>
      <c r="BU37" s="3" t="s">
        <v>2087</v>
      </c>
      <c r="BV37" s="3" t="s">
        <v>2091</v>
      </c>
      <c r="BW37" s="3" t="s">
        <v>2090</v>
      </c>
      <c r="BX37" s="3" t="s">
        <v>2032</v>
      </c>
      <c r="BY37" s="3" t="s">
        <v>2091</v>
      </c>
      <c r="BZ37" s="3" t="s">
        <v>2090</v>
      </c>
      <c r="CB37" s="3">
        <v>2</v>
      </c>
      <c r="CC37" s="3">
        <v>3</v>
      </c>
      <c r="CD37" s="3">
        <v>3</v>
      </c>
      <c r="CE37" s="3">
        <v>3</v>
      </c>
      <c r="CF37" s="3">
        <v>3</v>
      </c>
      <c r="CG37" s="3">
        <v>3</v>
      </c>
      <c r="CH37" s="3">
        <v>1</v>
      </c>
      <c r="CI37" s="3">
        <v>1.5</v>
      </c>
      <c r="CJ37" s="3">
        <v>1.5</v>
      </c>
      <c r="CK37" s="3">
        <v>1</v>
      </c>
      <c r="CL37" s="3">
        <v>1</v>
      </c>
      <c r="CM37" s="3">
        <v>0.5</v>
      </c>
      <c r="CN37" s="3">
        <f t="shared" si="20"/>
        <v>0</v>
      </c>
      <c r="CO37" s="31" t="str">
        <f t="shared" si="21"/>
        <v>Pass</v>
      </c>
      <c r="CP37" s="3">
        <v>7.09</v>
      </c>
      <c r="CQ37" s="3">
        <v>23.5</v>
      </c>
      <c r="CR37" s="3">
        <v>166.5</v>
      </c>
      <c r="CS37" s="3">
        <v>794</v>
      </c>
    </row>
    <row r="38" spans="1:98" ht="18" customHeight="1" x14ac:dyDescent="0.2">
      <c r="A38" s="4">
        <v>31</v>
      </c>
      <c r="B38" s="7" t="s">
        <v>145</v>
      </c>
      <c r="C38" s="7" t="s">
        <v>146</v>
      </c>
      <c r="D38" s="7" t="s">
        <v>1693</v>
      </c>
      <c r="E38" s="7" t="s">
        <v>1071</v>
      </c>
      <c r="F38" s="7"/>
      <c r="G38" s="24">
        <v>4</v>
      </c>
      <c r="H38" s="24">
        <v>10</v>
      </c>
      <c r="I38" s="24">
        <v>10</v>
      </c>
      <c r="J38" s="26">
        <f t="shared" si="0"/>
        <v>24</v>
      </c>
      <c r="K38" s="24">
        <v>7</v>
      </c>
      <c r="L38" s="24">
        <v>7</v>
      </c>
      <c r="M38" s="24">
        <v>10</v>
      </c>
      <c r="N38" s="26">
        <f t="shared" si="1"/>
        <v>24</v>
      </c>
      <c r="O38" s="24">
        <v>5</v>
      </c>
      <c r="P38" s="24">
        <v>8</v>
      </c>
      <c r="Q38" s="24">
        <v>10</v>
      </c>
      <c r="R38" s="26">
        <f t="shared" si="2"/>
        <v>23</v>
      </c>
      <c r="S38" s="24">
        <v>6</v>
      </c>
      <c r="T38" s="24">
        <v>8</v>
      </c>
      <c r="U38" s="24">
        <v>10</v>
      </c>
      <c r="V38" s="26">
        <f t="shared" si="3"/>
        <v>24</v>
      </c>
      <c r="W38" s="24">
        <v>4</v>
      </c>
      <c r="X38" s="25">
        <v>10</v>
      </c>
      <c r="Y38" s="25">
        <v>10</v>
      </c>
      <c r="Z38" s="26">
        <f t="shared" si="4"/>
        <v>24</v>
      </c>
      <c r="AA38" s="24">
        <v>6</v>
      </c>
      <c r="AB38" s="25">
        <v>10</v>
      </c>
      <c r="AC38" s="25">
        <v>10</v>
      </c>
      <c r="AD38" s="26">
        <f t="shared" si="5"/>
        <v>26</v>
      </c>
      <c r="AE38" s="27">
        <f t="shared" si="6"/>
        <v>145</v>
      </c>
      <c r="AF38" s="24">
        <v>8</v>
      </c>
      <c r="AG38" s="24">
        <v>8</v>
      </c>
      <c r="AH38" s="25">
        <v>40</v>
      </c>
      <c r="AI38" s="28">
        <f t="shared" si="7"/>
        <v>56</v>
      </c>
      <c r="AJ38" s="29">
        <v>32</v>
      </c>
      <c r="AK38" s="28">
        <f t="shared" si="8"/>
        <v>88</v>
      </c>
      <c r="AL38" s="24">
        <v>8</v>
      </c>
      <c r="AM38" s="24">
        <v>10</v>
      </c>
      <c r="AN38" s="25">
        <v>40</v>
      </c>
      <c r="AO38" s="28">
        <f t="shared" si="9"/>
        <v>58</v>
      </c>
      <c r="AP38" s="29">
        <v>27</v>
      </c>
      <c r="AQ38" s="28">
        <f t="shared" si="10"/>
        <v>85</v>
      </c>
      <c r="AR38" s="24">
        <v>9</v>
      </c>
      <c r="AS38" s="24">
        <v>9</v>
      </c>
      <c r="AT38" s="24">
        <v>40</v>
      </c>
      <c r="AU38" s="28">
        <f t="shared" si="11"/>
        <v>58</v>
      </c>
      <c r="AV38" s="29">
        <v>37</v>
      </c>
      <c r="AW38" s="28">
        <f t="shared" si="12"/>
        <v>95</v>
      </c>
      <c r="AX38" s="24">
        <v>9</v>
      </c>
      <c r="AY38" s="24">
        <v>9</v>
      </c>
      <c r="AZ38" s="24">
        <v>33</v>
      </c>
      <c r="BA38" s="28">
        <f t="shared" si="13"/>
        <v>51</v>
      </c>
      <c r="BB38" s="29">
        <v>33</v>
      </c>
      <c r="BC38" s="28">
        <f t="shared" si="14"/>
        <v>84</v>
      </c>
      <c r="BD38" s="24">
        <v>9</v>
      </c>
      <c r="BE38" s="24">
        <v>9</v>
      </c>
      <c r="BF38" s="24">
        <v>39</v>
      </c>
      <c r="BG38" s="28">
        <f t="shared" si="15"/>
        <v>57</v>
      </c>
      <c r="BH38" s="29">
        <v>32</v>
      </c>
      <c r="BI38" s="28">
        <f t="shared" si="16"/>
        <v>89</v>
      </c>
      <c r="BJ38" s="29">
        <f t="shared" si="17"/>
        <v>441</v>
      </c>
      <c r="BK38" s="29">
        <v>95</v>
      </c>
      <c r="BL38" s="10">
        <f t="shared" si="18"/>
        <v>681</v>
      </c>
      <c r="BM38" s="8">
        <f t="shared" si="19"/>
        <v>87.307692307692307</v>
      </c>
      <c r="BO38" s="3" t="s">
        <v>2087</v>
      </c>
      <c r="BP38" s="3" t="s">
        <v>2091</v>
      </c>
      <c r="BQ38" s="3" t="s">
        <v>2032</v>
      </c>
      <c r="BR38" s="3" t="s">
        <v>2032</v>
      </c>
      <c r="BS38" s="3" t="s">
        <v>2087</v>
      </c>
      <c r="BT38" s="3" t="s">
        <v>2090</v>
      </c>
      <c r="BU38" s="3" t="s">
        <v>2090</v>
      </c>
      <c r="BV38" s="3" t="s">
        <v>2090</v>
      </c>
      <c r="BW38" s="3" t="s">
        <v>2090</v>
      </c>
      <c r="BX38" s="3" t="s">
        <v>2090</v>
      </c>
      <c r="BY38" s="3" t="s">
        <v>2090</v>
      </c>
      <c r="BZ38" s="3" t="s">
        <v>2090</v>
      </c>
      <c r="CB38" s="3">
        <v>2</v>
      </c>
      <c r="CC38" s="3">
        <v>3</v>
      </c>
      <c r="CD38" s="3">
        <v>3</v>
      </c>
      <c r="CE38" s="3">
        <v>3</v>
      </c>
      <c r="CF38" s="3">
        <v>3</v>
      </c>
      <c r="CG38" s="3">
        <v>3</v>
      </c>
      <c r="CH38" s="3">
        <v>1</v>
      </c>
      <c r="CI38" s="3">
        <v>1.5</v>
      </c>
      <c r="CJ38" s="3">
        <v>1.5</v>
      </c>
      <c r="CK38" s="3">
        <v>1</v>
      </c>
      <c r="CL38" s="3">
        <v>1</v>
      </c>
      <c r="CM38" s="3">
        <v>0.5</v>
      </c>
      <c r="CN38" s="3">
        <f t="shared" si="20"/>
        <v>0</v>
      </c>
      <c r="CO38" s="31" t="str">
        <f t="shared" si="21"/>
        <v>Pass</v>
      </c>
      <c r="CP38" s="3">
        <v>9.06</v>
      </c>
      <c r="CQ38" s="3">
        <v>23.5</v>
      </c>
      <c r="CR38" s="3">
        <v>213</v>
      </c>
      <c r="CS38" s="3">
        <v>977</v>
      </c>
    </row>
    <row r="39" spans="1:98" ht="18" customHeight="1" x14ac:dyDescent="0.2">
      <c r="A39" s="4">
        <v>32</v>
      </c>
      <c r="B39" s="7" t="s">
        <v>147</v>
      </c>
      <c r="C39" s="7" t="s">
        <v>148</v>
      </c>
      <c r="D39" s="7" t="s">
        <v>1694</v>
      </c>
      <c r="E39" s="7" t="s">
        <v>1072</v>
      </c>
      <c r="F39" s="7"/>
      <c r="G39" s="24">
        <v>4</v>
      </c>
      <c r="H39" s="24">
        <v>10</v>
      </c>
      <c r="I39" s="24">
        <v>10</v>
      </c>
      <c r="J39" s="26">
        <f t="shared" si="0"/>
        <v>24</v>
      </c>
      <c r="K39" s="24">
        <v>5</v>
      </c>
      <c r="L39" s="25">
        <v>10</v>
      </c>
      <c r="M39" s="25">
        <v>10</v>
      </c>
      <c r="N39" s="26">
        <f t="shared" si="1"/>
        <v>25</v>
      </c>
      <c r="O39" s="24">
        <v>7</v>
      </c>
      <c r="P39" s="25">
        <v>10</v>
      </c>
      <c r="Q39" s="24">
        <v>10</v>
      </c>
      <c r="R39" s="26">
        <f t="shared" si="2"/>
        <v>27</v>
      </c>
      <c r="S39" s="24">
        <v>7</v>
      </c>
      <c r="T39" s="25">
        <v>10</v>
      </c>
      <c r="U39" s="24">
        <v>10</v>
      </c>
      <c r="V39" s="26">
        <f t="shared" si="3"/>
        <v>27</v>
      </c>
      <c r="W39" s="24">
        <v>7</v>
      </c>
      <c r="X39" s="25">
        <v>10</v>
      </c>
      <c r="Y39" s="25">
        <v>10</v>
      </c>
      <c r="Z39" s="26">
        <f t="shared" si="4"/>
        <v>27</v>
      </c>
      <c r="AA39" s="24">
        <v>9</v>
      </c>
      <c r="AB39" s="25">
        <v>10</v>
      </c>
      <c r="AC39" s="25">
        <v>10</v>
      </c>
      <c r="AD39" s="26">
        <f t="shared" si="5"/>
        <v>29</v>
      </c>
      <c r="AE39" s="27">
        <f t="shared" si="6"/>
        <v>159</v>
      </c>
      <c r="AF39" s="24">
        <v>8</v>
      </c>
      <c r="AG39" s="24">
        <v>9</v>
      </c>
      <c r="AH39" s="25">
        <v>40</v>
      </c>
      <c r="AI39" s="28">
        <f t="shared" si="7"/>
        <v>57</v>
      </c>
      <c r="AJ39" s="29">
        <v>34</v>
      </c>
      <c r="AK39" s="28">
        <f t="shared" si="8"/>
        <v>91</v>
      </c>
      <c r="AL39" s="24">
        <v>8</v>
      </c>
      <c r="AM39" s="24">
        <v>8</v>
      </c>
      <c r="AN39" s="24">
        <v>38</v>
      </c>
      <c r="AO39" s="28">
        <f t="shared" si="9"/>
        <v>54</v>
      </c>
      <c r="AP39" s="29">
        <v>27</v>
      </c>
      <c r="AQ39" s="28">
        <f t="shared" si="10"/>
        <v>81</v>
      </c>
      <c r="AR39" s="24">
        <v>8</v>
      </c>
      <c r="AS39" s="24">
        <v>9</v>
      </c>
      <c r="AT39" s="24">
        <v>38</v>
      </c>
      <c r="AU39" s="28">
        <f t="shared" si="11"/>
        <v>55</v>
      </c>
      <c r="AV39" s="29">
        <v>31</v>
      </c>
      <c r="AW39" s="28">
        <f t="shared" si="12"/>
        <v>86</v>
      </c>
      <c r="AX39" s="24">
        <v>8</v>
      </c>
      <c r="AY39" s="24">
        <v>9</v>
      </c>
      <c r="AZ39" s="24">
        <v>29</v>
      </c>
      <c r="BA39" s="28">
        <f t="shared" si="13"/>
        <v>46</v>
      </c>
      <c r="BB39" s="29">
        <v>30</v>
      </c>
      <c r="BC39" s="28">
        <f t="shared" si="14"/>
        <v>76</v>
      </c>
      <c r="BD39" s="24">
        <v>8</v>
      </c>
      <c r="BE39" s="24">
        <v>9</v>
      </c>
      <c r="BF39" s="24">
        <v>35</v>
      </c>
      <c r="BG39" s="28">
        <f t="shared" si="15"/>
        <v>52</v>
      </c>
      <c r="BH39" s="29">
        <v>33</v>
      </c>
      <c r="BI39" s="28">
        <f t="shared" si="16"/>
        <v>85</v>
      </c>
      <c r="BJ39" s="29">
        <f t="shared" si="17"/>
        <v>419</v>
      </c>
      <c r="BK39" s="29">
        <v>93</v>
      </c>
      <c r="BL39" s="10">
        <f t="shared" si="18"/>
        <v>671</v>
      </c>
      <c r="BM39" s="8">
        <f t="shared" si="19"/>
        <v>86.025641025641036</v>
      </c>
      <c r="BO39" s="3" t="s">
        <v>2087</v>
      </c>
      <c r="BP39" s="3" t="s">
        <v>2091</v>
      </c>
      <c r="BQ39" s="3" t="s">
        <v>2091</v>
      </c>
      <c r="BR39" s="3" t="s">
        <v>2032</v>
      </c>
      <c r="BS39" s="3" t="s">
        <v>2095</v>
      </c>
      <c r="BT39" s="3" t="s">
        <v>2090</v>
      </c>
      <c r="BU39" s="3" t="s">
        <v>2090</v>
      </c>
      <c r="BV39" s="3" t="s">
        <v>2090</v>
      </c>
      <c r="BW39" s="3" t="s">
        <v>2090</v>
      </c>
      <c r="BX39" s="3" t="s">
        <v>2091</v>
      </c>
      <c r="BY39" s="3" t="s">
        <v>2090</v>
      </c>
      <c r="BZ39" s="3" t="s">
        <v>2090</v>
      </c>
      <c r="CB39" s="3">
        <v>2</v>
      </c>
      <c r="CC39" s="3">
        <v>3</v>
      </c>
      <c r="CD39" s="3">
        <v>3</v>
      </c>
      <c r="CE39" s="3">
        <v>3</v>
      </c>
      <c r="CF39" s="3">
        <v>3</v>
      </c>
      <c r="CG39" s="3">
        <v>3</v>
      </c>
      <c r="CH39" s="3">
        <v>1</v>
      </c>
      <c r="CI39" s="3">
        <v>1.5</v>
      </c>
      <c r="CJ39" s="3">
        <v>1.5</v>
      </c>
      <c r="CK39" s="3">
        <v>1</v>
      </c>
      <c r="CL39" s="3">
        <v>1</v>
      </c>
      <c r="CM39" s="3">
        <v>0.5</v>
      </c>
      <c r="CN39" s="3">
        <f t="shared" si="20"/>
        <v>0</v>
      </c>
      <c r="CO39" s="31" t="str">
        <f t="shared" si="21"/>
        <v>Pass</v>
      </c>
      <c r="CP39" s="3">
        <v>9.02</v>
      </c>
      <c r="CQ39" s="3">
        <v>23.5</v>
      </c>
      <c r="CR39" s="3">
        <v>212</v>
      </c>
      <c r="CS39" s="3">
        <v>964</v>
      </c>
    </row>
    <row r="40" spans="1:98" ht="18" customHeight="1" x14ac:dyDescent="0.2">
      <c r="A40" s="4">
        <v>33</v>
      </c>
      <c r="B40" s="7" t="s">
        <v>149</v>
      </c>
      <c r="C40" s="7" t="s">
        <v>150</v>
      </c>
      <c r="D40" s="7" t="s">
        <v>1695</v>
      </c>
      <c r="E40" s="7" t="s">
        <v>1073</v>
      </c>
      <c r="F40" s="7"/>
      <c r="G40" s="24">
        <v>7</v>
      </c>
      <c r="H40" s="24">
        <v>10</v>
      </c>
      <c r="I40" s="24">
        <v>10</v>
      </c>
      <c r="J40" s="26">
        <f t="shared" ref="J40:J71" si="22">IF(AND((G40="A"),(H40 ="A"), (I40="A")),"A",SUM(G40:I40))</f>
        <v>27</v>
      </c>
      <c r="K40" s="24">
        <v>9</v>
      </c>
      <c r="L40" s="25">
        <v>10</v>
      </c>
      <c r="M40" s="24">
        <v>10</v>
      </c>
      <c r="N40" s="26">
        <f t="shared" ref="N40:N71" si="23">IF(AND((K40="A"),(L40 ="A"), (M40="A")),"A",SUM(K40:M40))</f>
        <v>29</v>
      </c>
      <c r="O40" s="24">
        <v>8</v>
      </c>
      <c r="P40" s="25">
        <v>10</v>
      </c>
      <c r="Q40" s="25">
        <v>10</v>
      </c>
      <c r="R40" s="26">
        <f t="shared" ref="R40:R71" si="24">IF(AND((O40="A"),(P40 ="A"), (Q40="A")),"A",SUM(O40:Q40))</f>
        <v>28</v>
      </c>
      <c r="S40" s="24">
        <v>7</v>
      </c>
      <c r="T40" s="25">
        <v>10</v>
      </c>
      <c r="U40" s="24">
        <v>10</v>
      </c>
      <c r="V40" s="26">
        <f t="shared" ref="V40:V71" si="25">IF(AND((S40="A"),(T40 ="A"), (U40="A")),"A",SUM(S40:U40))</f>
        <v>27</v>
      </c>
      <c r="W40" s="24">
        <v>7</v>
      </c>
      <c r="X40" s="25">
        <v>10</v>
      </c>
      <c r="Y40" s="24">
        <v>10</v>
      </c>
      <c r="Z40" s="26">
        <f t="shared" ref="Z40:Z71" si="26">IF(AND((W40="A"),(X40 ="A"), (Y40="A")),"A",SUM(W40:Y40))</f>
        <v>27</v>
      </c>
      <c r="AA40" s="24">
        <v>8</v>
      </c>
      <c r="AB40" s="25">
        <v>10</v>
      </c>
      <c r="AC40" s="24">
        <v>10</v>
      </c>
      <c r="AD40" s="26">
        <f t="shared" ref="AD40:AD71" si="27">IF(AND((AA40="A"),(AB40 ="A"), (AC40="A")),"A",SUM(AA40:AC40))</f>
        <v>28</v>
      </c>
      <c r="AE40" s="27">
        <f t="shared" ref="AE40:AE71" si="28">SUM(J40,N40,R40,V40,Z40,AD40)</f>
        <v>166</v>
      </c>
      <c r="AF40" s="24">
        <v>8</v>
      </c>
      <c r="AG40" s="24">
        <v>9</v>
      </c>
      <c r="AH40" s="24">
        <v>37</v>
      </c>
      <c r="AI40" s="28">
        <f t="shared" ref="AI40:AI71" si="29">IF(AND((AF40="A"), (AG40 ="A"), (AH40="A")),"A",SUM(AF40:AH40))</f>
        <v>54</v>
      </c>
      <c r="AJ40" s="29">
        <v>33</v>
      </c>
      <c r="AK40" s="28">
        <f t="shared" ref="AK40:AK71" si="30">IF(AND((AI40 ="A"), (AJ40="A")),"A",SUM(AI40:AJ40))</f>
        <v>87</v>
      </c>
      <c r="AL40" s="24">
        <v>8</v>
      </c>
      <c r="AM40" s="24">
        <v>9</v>
      </c>
      <c r="AN40" s="25">
        <v>40</v>
      </c>
      <c r="AO40" s="28">
        <f t="shared" ref="AO40:AO71" si="31">IF(AND((AL40="A"), (AM40 ="A"), (AN40="A")),"A",SUM(AL40:AN40))</f>
        <v>57</v>
      </c>
      <c r="AP40" s="29">
        <v>33</v>
      </c>
      <c r="AQ40" s="28">
        <f t="shared" ref="AQ40:AQ71" si="32">IF(AND((AO40 ="A"), (AP40="A")),"A",SUM(AO40:AP40))</f>
        <v>90</v>
      </c>
      <c r="AR40" s="24">
        <v>8</v>
      </c>
      <c r="AS40" s="24">
        <v>9</v>
      </c>
      <c r="AT40" s="24">
        <v>38</v>
      </c>
      <c r="AU40" s="28">
        <f t="shared" ref="AU40:AU71" si="33">IF(AND((AR40="A"), (AS40 ="A"), (AT40="A")),"A",SUM(AR40:AT40))</f>
        <v>55</v>
      </c>
      <c r="AV40" s="29">
        <v>35</v>
      </c>
      <c r="AW40" s="28">
        <f t="shared" ref="AW40:AW71" si="34">IF(AND((AU40 ="A"), (AV40="A")),"A",SUM(AU40:AV40))</f>
        <v>90</v>
      </c>
      <c r="AX40" s="24">
        <v>9</v>
      </c>
      <c r="AY40" s="24">
        <v>9</v>
      </c>
      <c r="AZ40" s="24">
        <v>29</v>
      </c>
      <c r="BA40" s="28">
        <f t="shared" ref="BA40:BA71" si="35">IF(AND((AX40="A"), (AY40 ="A"), (AZ40="A")),"A",SUM(AX40:AZ40))</f>
        <v>47</v>
      </c>
      <c r="BB40" s="29">
        <v>32</v>
      </c>
      <c r="BC40" s="28">
        <f t="shared" ref="BC40:BC71" si="36">IF(AND((BA40 ="A"), (BB40="A")),"A",SUM(BA40:BB40))</f>
        <v>79</v>
      </c>
      <c r="BD40" s="24">
        <v>8</v>
      </c>
      <c r="BE40" s="24">
        <v>7</v>
      </c>
      <c r="BF40" s="24">
        <v>38</v>
      </c>
      <c r="BG40" s="28">
        <f t="shared" ref="BG40:BG71" si="37">IF(AND((BD40="A"), (BE40 ="A"), (BF40="A")),"A",SUM(BD40:BF40))</f>
        <v>53</v>
      </c>
      <c r="BH40" s="29">
        <v>33</v>
      </c>
      <c r="BI40" s="28">
        <f t="shared" ref="BI40:BI71" si="38">IF(AND((BG40 ="A"), (BH40="A")),"A",SUM(BG40:BH40))</f>
        <v>86</v>
      </c>
      <c r="BJ40" s="29">
        <f t="shared" ref="BJ40:BJ71" si="39">SUM(AK40,AQ40,AW40,BC40,BI40)</f>
        <v>432</v>
      </c>
      <c r="BK40" s="29">
        <v>87</v>
      </c>
      <c r="BL40" s="10">
        <f t="shared" ref="BL40:BL71" si="40">BJ40+AE40+BK40</f>
        <v>685</v>
      </c>
      <c r="BM40" s="8">
        <f t="shared" ref="BM40:BM71" si="41">BL40/780*100</f>
        <v>87.820512820512818</v>
      </c>
      <c r="BO40" s="3" t="s">
        <v>2087</v>
      </c>
      <c r="BP40" s="3" t="s">
        <v>2095</v>
      </c>
      <c r="BQ40" s="3" t="s">
        <v>2093</v>
      </c>
      <c r="BR40" s="3" t="s">
        <v>2093</v>
      </c>
      <c r="BS40" s="3" t="s">
        <v>2095</v>
      </c>
      <c r="BT40" s="3" t="s">
        <v>2091</v>
      </c>
      <c r="BU40" s="3" t="s">
        <v>2090</v>
      </c>
      <c r="BV40" s="3" t="s">
        <v>2090</v>
      </c>
      <c r="BW40" s="3" t="s">
        <v>2090</v>
      </c>
      <c r="BX40" s="3" t="s">
        <v>2091</v>
      </c>
      <c r="BY40" s="3" t="s">
        <v>2090</v>
      </c>
      <c r="BZ40" s="3" t="s">
        <v>2090</v>
      </c>
      <c r="CB40" s="3">
        <v>2</v>
      </c>
      <c r="CC40" s="3">
        <v>3</v>
      </c>
      <c r="CD40" s="3">
        <v>3</v>
      </c>
      <c r="CE40" s="3">
        <v>3</v>
      </c>
      <c r="CF40" s="3">
        <v>3</v>
      </c>
      <c r="CG40" s="3">
        <v>3</v>
      </c>
      <c r="CH40" s="3">
        <v>1</v>
      </c>
      <c r="CI40" s="3">
        <v>1.5</v>
      </c>
      <c r="CJ40" s="3">
        <v>1.5</v>
      </c>
      <c r="CK40" s="3">
        <v>1</v>
      </c>
      <c r="CL40" s="3">
        <v>1</v>
      </c>
      <c r="CM40" s="3">
        <v>0.5</v>
      </c>
      <c r="CN40" s="3">
        <f t="shared" ref="CN40:CN70" si="42">COUNTIF(BO40:BZ40,"F")</f>
        <v>0</v>
      </c>
      <c r="CO40" s="31" t="str">
        <f t="shared" ref="CO40:CO71" si="43">IF(CN40=0,"Pass","Fail")</f>
        <v>Pass</v>
      </c>
      <c r="CP40" s="3">
        <v>8</v>
      </c>
      <c r="CQ40" s="3">
        <v>23.5</v>
      </c>
      <c r="CR40" s="3">
        <v>188</v>
      </c>
      <c r="CS40" s="3">
        <v>902</v>
      </c>
    </row>
    <row r="41" spans="1:98" ht="18" customHeight="1" x14ac:dyDescent="0.2">
      <c r="A41" s="4">
        <v>34</v>
      </c>
      <c r="B41" s="7" t="s">
        <v>151</v>
      </c>
      <c r="C41" s="7" t="s">
        <v>152</v>
      </c>
      <c r="D41" s="7" t="s">
        <v>1696</v>
      </c>
      <c r="E41" s="7" t="s">
        <v>1074</v>
      </c>
      <c r="F41" s="7"/>
      <c r="G41" s="24">
        <v>8</v>
      </c>
      <c r="H41" s="24">
        <v>10</v>
      </c>
      <c r="I41" s="24">
        <v>10</v>
      </c>
      <c r="J41" s="26">
        <f t="shared" si="22"/>
        <v>28</v>
      </c>
      <c r="K41" s="24">
        <v>8</v>
      </c>
      <c r="L41" s="25">
        <v>10</v>
      </c>
      <c r="M41" s="24">
        <v>10</v>
      </c>
      <c r="N41" s="26">
        <f t="shared" si="23"/>
        <v>28</v>
      </c>
      <c r="O41" s="24">
        <v>9</v>
      </c>
      <c r="P41" s="25">
        <v>10</v>
      </c>
      <c r="Q41" s="24">
        <v>10</v>
      </c>
      <c r="R41" s="26">
        <f t="shared" si="24"/>
        <v>29</v>
      </c>
      <c r="S41" s="24">
        <v>6</v>
      </c>
      <c r="T41" s="25">
        <v>10</v>
      </c>
      <c r="U41" s="24">
        <v>10</v>
      </c>
      <c r="V41" s="26">
        <f t="shared" si="25"/>
        <v>26</v>
      </c>
      <c r="W41" s="24">
        <v>9</v>
      </c>
      <c r="X41" s="25">
        <v>10</v>
      </c>
      <c r="Y41" s="25">
        <v>10</v>
      </c>
      <c r="Z41" s="26">
        <f t="shared" si="26"/>
        <v>29</v>
      </c>
      <c r="AA41" s="24">
        <v>9</v>
      </c>
      <c r="AB41" s="25">
        <v>10</v>
      </c>
      <c r="AC41" s="24">
        <v>10</v>
      </c>
      <c r="AD41" s="26">
        <f t="shared" si="27"/>
        <v>29</v>
      </c>
      <c r="AE41" s="27">
        <f t="shared" si="28"/>
        <v>169</v>
      </c>
      <c r="AF41" s="24">
        <v>8</v>
      </c>
      <c r="AG41" s="24">
        <v>10</v>
      </c>
      <c r="AH41" s="24">
        <v>34</v>
      </c>
      <c r="AI41" s="28">
        <f t="shared" si="29"/>
        <v>52</v>
      </c>
      <c r="AJ41" s="29">
        <v>37</v>
      </c>
      <c r="AK41" s="28">
        <f t="shared" si="30"/>
        <v>89</v>
      </c>
      <c r="AL41" s="24">
        <v>10</v>
      </c>
      <c r="AM41" s="24">
        <v>10</v>
      </c>
      <c r="AN41" s="24">
        <v>39</v>
      </c>
      <c r="AO41" s="28">
        <f t="shared" si="31"/>
        <v>59</v>
      </c>
      <c r="AP41" s="29">
        <v>35</v>
      </c>
      <c r="AQ41" s="28">
        <f t="shared" si="32"/>
        <v>94</v>
      </c>
      <c r="AR41" s="24">
        <v>9</v>
      </c>
      <c r="AS41" s="24">
        <v>9</v>
      </c>
      <c r="AT41" s="24">
        <v>40</v>
      </c>
      <c r="AU41" s="28">
        <f t="shared" si="33"/>
        <v>58</v>
      </c>
      <c r="AV41" s="29">
        <v>36</v>
      </c>
      <c r="AW41" s="28">
        <f t="shared" si="34"/>
        <v>94</v>
      </c>
      <c r="AX41" s="24">
        <v>9</v>
      </c>
      <c r="AY41" s="24">
        <v>8</v>
      </c>
      <c r="AZ41" s="24">
        <v>37</v>
      </c>
      <c r="BA41" s="28">
        <f t="shared" si="35"/>
        <v>54</v>
      </c>
      <c r="BB41" s="29">
        <v>34</v>
      </c>
      <c r="BC41" s="28">
        <f t="shared" si="36"/>
        <v>88</v>
      </c>
      <c r="BD41" s="24">
        <v>9</v>
      </c>
      <c r="BE41" s="24">
        <v>8</v>
      </c>
      <c r="BF41" s="24">
        <v>36</v>
      </c>
      <c r="BG41" s="28">
        <f t="shared" si="37"/>
        <v>53</v>
      </c>
      <c r="BH41" s="29">
        <v>32</v>
      </c>
      <c r="BI41" s="28">
        <f t="shared" si="38"/>
        <v>85</v>
      </c>
      <c r="BJ41" s="29">
        <f t="shared" si="39"/>
        <v>450</v>
      </c>
      <c r="BK41" s="29">
        <v>100</v>
      </c>
      <c r="BL41" s="10">
        <f t="shared" si="40"/>
        <v>719</v>
      </c>
      <c r="BM41" s="8">
        <f t="shared" si="41"/>
        <v>92.179487179487168</v>
      </c>
      <c r="BO41" s="3" t="s">
        <v>2095</v>
      </c>
      <c r="BP41" s="3" t="s">
        <v>2091</v>
      </c>
      <c r="BQ41" s="3" t="s">
        <v>2091</v>
      </c>
      <c r="BR41" s="3" t="s">
        <v>2087</v>
      </c>
      <c r="BS41" s="3" t="s">
        <v>2095</v>
      </c>
      <c r="BT41" s="3" t="s">
        <v>2090</v>
      </c>
      <c r="BU41" s="3" t="s">
        <v>2090</v>
      </c>
      <c r="BV41" s="3" t="s">
        <v>2090</v>
      </c>
      <c r="BW41" s="3" t="s">
        <v>2090</v>
      </c>
      <c r="BX41" s="3" t="s">
        <v>2090</v>
      </c>
      <c r="BY41" s="3" t="s">
        <v>2090</v>
      </c>
      <c r="BZ41" s="3" t="s">
        <v>2090</v>
      </c>
      <c r="CB41" s="3">
        <v>2</v>
      </c>
      <c r="CC41" s="3">
        <v>3</v>
      </c>
      <c r="CD41" s="3">
        <v>3</v>
      </c>
      <c r="CE41" s="3">
        <v>3</v>
      </c>
      <c r="CF41" s="3">
        <v>3</v>
      </c>
      <c r="CG41" s="3">
        <v>3</v>
      </c>
      <c r="CH41" s="3">
        <v>1</v>
      </c>
      <c r="CI41" s="3">
        <v>1.5</v>
      </c>
      <c r="CJ41" s="3">
        <v>1.5</v>
      </c>
      <c r="CK41" s="3">
        <v>1</v>
      </c>
      <c r="CL41" s="3">
        <v>1</v>
      </c>
      <c r="CM41" s="3">
        <v>0.5</v>
      </c>
      <c r="CN41" s="3">
        <f t="shared" si="42"/>
        <v>0</v>
      </c>
      <c r="CO41" s="31" t="str">
        <f t="shared" si="43"/>
        <v>Pass</v>
      </c>
      <c r="CP41" s="3">
        <v>8.9600000000000009</v>
      </c>
      <c r="CQ41" s="3">
        <v>23.5</v>
      </c>
      <c r="CR41" s="3">
        <v>210.5</v>
      </c>
      <c r="CS41" s="3">
        <v>988</v>
      </c>
    </row>
    <row r="42" spans="1:98" ht="18" customHeight="1" x14ac:dyDescent="0.2">
      <c r="A42" s="4">
        <v>35</v>
      </c>
      <c r="B42" s="7" t="s">
        <v>153</v>
      </c>
      <c r="C42" s="7" t="s">
        <v>154</v>
      </c>
      <c r="D42" s="7" t="s">
        <v>1697</v>
      </c>
      <c r="E42" s="7" t="s">
        <v>1075</v>
      </c>
      <c r="F42" s="7"/>
      <c r="G42" s="24">
        <v>1</v>
      </c>
      <c r="H42" s="24">
        <v>5</v>
      </c>
      <c r="I42" s="24">
        <v>3</v>
      </c>
      <c r="J42" s="26">
        <f t="shared" si="22"/>
        <v>9</v>
      </c>
      <c r="K42" s="24" t="s">
        <v>2033</v>
      </c>
      <c r="L42" s="24" t="s">
        <v>2033</v>
      </c>
      <c r="M42" s="24">
        <v>10</v>
      </c>
      <c r="N42" s="26">
        <f t="shared" si="23"/>
        <v>10</v>
      </c>
      <c r="O42" s="24" t="s">
        <v>2033</v>
      </c>
      <c r="P42" s="24" t="s">
        <v>2033</v>
      </c>
      <c r="Q42" s="24">
        <v>10</v>
      </c>
      <c r="R42" s="26">
        <f t="shared" si="24"/>
        <v>10</v>
      </c>
      <c r="S42" s="24">
        <v>2</v>
      </c>
      <c r="T42" s="24">
        <v>6</v>
      </c>
      <c r="U42" s="24">
        <v>7</v>
      </c>
      <c r="V42" s="26">
        <f t="shared" si="25"/>
        <v>15</v>
      </c>
      <c r="W42" s="24">
        <v>0</v>
      </c>
      <c r="X42" s="24">
        <v>6</v>
      </c>
      <c r="Y42" s="24">
        <v>3</v>
      </c>
      <c r="Z42" s="26">
        <f t="shared" si="26"/>
        <v>9</v>
      </c>
      <c r="AA42" s="24" t="s">
        <v>2033</v>
      </c>
      <c r="AB42" s="24" t="s">
        <v>2033</v>
      </c>
      <c r="AC42" s="25">
        <v>10</v>
      </c>
      <c r="AD42" s="26">
        <f t="shared" si="27"/>
        <v>10</v>
      </c>
      <c r="AE42" s="27">
        <f t="shared" si="28"/>
        <v>63</v>
      </c>
      <c r="AF42" s="24">
        <v>7</v>
      </c>
      <c r="AG42" s="24">
        <v>6</v>
      </c>
      <c r="AH42" s="24">
        <v>18</v>
      </c>
      <c r="AI42" s="28">
        <f t="shared" si="29"/>
        <v>31</v>
      </c>
      <c r="AJ42" s="29">
        <v>24</v>
      </c>
      <c r="AK42" s="28">
        <f t="shared" si="30"/>
        <v>55</v>
      </c>
      <c r="AL42" s="24" t="s">
        <v>2032</v>
      </c>
      <c r="AM42" s="24">
        <v>4</v>
      </c>
      <c r="AN42" s="24">
        <v>26</v>
      </c>
      <c r="AO42" s="28">
        <f t="shared" si="31"/>
        <v>30</v>
      </c>
      <c r="AP42" s="29">
        <v>25</v>
      </c>
      <c r="AQ42" s="28">
        <f t="shared" si="32"/>
        <v>55</v>
      </c>
      <c r="AR42" s="24">
        <v>6</v>
      </c>
      <c r="AS42" s="24">
        <v>3</v>
      </c>
      <c r="AT42" s="24">
        <v>17</v>
      </c>
      <c r="AU42" s="28">
        <f t="shared" si="33"/>
        <v>26</v>
      </c>
      <c r="AV42" s="29">
        <v>24</v>
      </c>
      <c r="AW42" s="28">
        <f t="shared" si="34"/>
        <v>50</v>
      </c>
      <c r="AX42" s="24" t="s">
        <v>2032</v>
      </c>
      <c r="AY42" s="24">
        <v>7</v>
      </c>
      <c r="AZ42" s="24">
        <v>21</v>
      </c>
      <c r="BA42" s="28">
        <f t="shared" si="35"/>
        <v>28</v>
      </c>
      <c r="BB42" s="29">
        <v>27</v>
      </c>
      <c r="BC42" s="28">
        <f t="shared" si="36"/>
        <v>55</v>
      </c>
      <c r="BD42" s="24">
        <v>7</v>
      </c>
      <c r="BE42" s="24">
        <v>5</v>
      </c>
      <c r="BF42" s="24">
        <v>30</v>
      </c>
      <c r="BG42" s="28">
        <f t="shared" si="37"/>
        <v>42</v>
      </c>
      <c r="BH42" s="29">
        <v>29</v>
      </c>
      <c r="BI42" s="28">
        <f t="shared" si="38"/>
        <v>71</v>
      </c>
      <c r="BJ42" s="29">
        <f t="shared" si="39"/>
        <v>286</v>
      </c>
      <c r="BK42" s="29">
        <v>42</v>
      </c>
      <c r="BL42" s="10">
        <f t="shared" si="40"/>
        <v>391</v>
      </c>
      <c r="BM42" s="8">
        <f t="shared" si="41"/>
        <v>50.128205128205124</v>
      </c>
      <c r="BO42" s="3" t="s">
        <v>2033</v>
      </c>
      <c r="BP42" s="3" t="s">
        <v>2089</v>
      </c>
      <c r="BQ42" s="3" t="s">
        <v>2089</v>
      </c>
      <c r="BR42" s="3" t="s">
        <v>2093</v>
      </c>
      <c r="BS42" s="3" t="s">
        <v>2089</v>
      </c>
      <c r="BT42" s="3" t="s">
        <v>2093</v>
      </c>
      <c r="BU42" s="3" t="s">
        <v>2088</v>
      </c>
      <c r="BV42" s="3" t="s">
        <v>2088</v>
      </c>
      <c r="BW42" s="3" t="s">
        <v>2093</v>
      </c>
      <c r="BX42" s="3" t="s">
        <v>2088</v>
      </c>
      <c r="BY42" s="3" t="s">
        <v>2087</v>
      </c>
      <c r="BZ42" s="3" t="s">
        <v>2092</v>
      </c>
      <c r="CB42" s="3">
        <v>2</v>
      </c>
      <c r="CC42" s="3">
        <v>3</v>
      </c>
      <c r="CD42" s="3">
        <v>3</v>
      </c>
      <c r="CE42" s="3">
        <v>3</v>
      </c>
      <c r="CF42" s="3">
        <v>3</v>
      </c>
      <c r="CG42" s="3">
        <v>3</v>
      </c>
      <c r="CH42" s="3">
        <v>1</v>
      </c>
      <c r="CI42" s="3">
        <v>1.5</v>
      </c>
      <c r="CJ42" s="3">
        <v>1.5</v>
      </c>
      <c r="CK42" s="3">
        <v>1</v>
      </c>
      <c r="CL42" s="3">
        <v>1</v>
      </c>
      <c r="CM42" s="3">
        <v>0.5</v>
      </c>
      <c r="CN42" s="3">
        <f t="shared" si="42"/>
        <v>3</v>
      </c>
      <c r="CO42" s="31" t="str">
        <f t="shared" si="43"/>
        <v>Fail</v>
      </c>
      <c r="CP42" s="32">
        <v>3.7978723404255321</v>
      </c>
      <c r="CQ42" s="3">
        <v>14.5</v>
      </c>
      <c r="CR42" s="3">
        <v>89.25</v>
      </c>
      <c r="CS42" s="3">
        <v>546</v>
      </c>
      <c r="CT42" s="1">
        <f>CR42/23.5</f>
        <v>3.7978723404255321</v>
      </c>
    </row>
    <row r="43" spans="1:98" ht="18" customHeight="1" x14ac:dyDescent="0.2">
      <c r="A43" s="4">
        <v>36</v>
      </c>
      <c r="B43" s="7" t="s">
        <v>155</v>
      </c>
      <c r="C43" s="7" t="s">
        <v>156</v>
      </c>
      <c r="D43" s="7" t="s">
        <v>1698</v>
      </c>
      <c r="E43" s="7" t="s">
        <v>1076</v>
      </c>
      <c r="F43" s="7"/>
      <c r="G43" s="24">
        <v>1</v>
      </c>
      <c r="H43" s="24">
        <v>5</v>
      </c>
      <c r="I43" s="24">
        <v>6</v>
      </c>
      <c r="J43" s="26">
        <f t="shared" si="22"/>
        <v>12</v>
      </c>
      <c r="K43" s="24" t="s">
        <v>2033</v>
      </c>
      <c r="L43" s="24">
        <v>5</v>
      </c>
      <c r="M43" s="24">
        <v>7</v>
      </c>
      <c r="N43" s="26">
        <f t="shared" si="23"/>
        <v>12</v>
      </c>
      <c r="O43" s="24" t="s">
        <v>2032</v>
      </c>
      <c r="P43" s="24">
        <v>6</v>
      </c>
      <c r="Q43" s="24">
        <v>7</v>
      </c>
      <c r="R43" s="26">
        <f t="shared" si="24"/>
        <v>13</v>
      </c>
      <c r="S43" s="24">
        <v>3</v>
      </c>
      <c r="T43" s="24">
        <v>5</v>
      </c>
      <c r="U43" s="24">
        <v>10</v>
      </c>
      <c r="V43" s="26">
        <f t="shared" si="25"/>
        <v>18</v>
      </c>
      <c r="W43" s="24" t="s">
        <v>2032</v>
      </c>
      <c r="X43" s="24">
        <v>6</v>
      </c>
      <c r="Y43" s="25">
        <v>10</v>
      </c>
      <c r="Z43" s="26">
        <f t="shared" si="26"/>
        <v>16</v>
      </c>
      <c r="AA43" s="24" t="s">
        <v>2032</v>
      </c>
      <c r="AB43" s="24">
        <v>8</v>
      </c>
      <c r="AC43" s="24">
        <v>10</v>
      </c>
      <c r="AD43" s="26">
        <f t="shared" si="27"/>
        <v>18</v>
      </c>
      <c r="AE43" s="27">
        <f t="shared" si="28"/>
        <v>89</v>
      </c>
      <c r="AF43" s="24" t="s">
        <v>2032</v>
      </c>
      <c r="AG43" s="24">
        <v>6</v>
      </c>
      <c r="AH43" s="24">
        <v>25</v>
      </c>
      <c r="AI43" s="28">
        <f t="shared" si="29"/>
        <v>31</v>
      </c>
      <c r="AJ43" s="29">
        <v>24</v>
      </c>
      <c r="AK43" s="28">
        <f t="shared" si="30"/>
        <v>55</v>
      </c>
      <c r="AL43" s="24">
        <v>6</v>
      </c>
      <c r="AM43" s="24">
        <v>2</v>
      </c>
      <c r="AN43" s="24">
        <v>38</v>
      </c>
      <c r="AO43" s="28">
        <f t="shared" si="31"/>
        <v>46</v>
      </c>
      <c r="AP43" s="29">
        <v>35</v>
      </c>
      <c r="AQ43" s="28">
        <f t="shared" si="32"/>
        <v>81</v>
      </c>
      <c r="AR43" s="24">
        <v>9</v>
      </c>
      <c r="AS43" s="24">
        <v>3</v>
      </c>
      <c r="AT43" s="24">
        <v>33</v>
      </c>
      <c r="AU43" s="28">
        <f t="shared" si="33"/>
        <v>45</v>
      </c>
      <c r="AV43" s="29">
        <v>33</v>
      </c>
      <c r="AW43" s="28">
        <f t="shared" si="34"/>
        <v>78</v>
      </c>
      <c r="AX43" s="24">
        <v>8</v>
      </c>
      <c r="AY43" s="24">
        <v>8</v>
      </c>
      <c r="AZ43" s="24">
        <v>29</v>
      </c>
      <c r="BA43" s="28">
        <f t="shared" si="35"/>
        <v>45</v>
      </c>
      <c r="BB43" s="29">
        <v>35</v>
      </c>
      <c r="BC43" s="28">
        <f t="shared" si="36"/>
        <v>80</v>
      </c>
      <c r="BD43" s="24">
        <v>10</v>
      </c>
      <c r="BE43" s="24">
        <v>8</v>
      </c>
      <c r="BF43" s="24">
        <v>40</v>
      </c>
      <c r="BG43" s="28">
        <f t="shared" si="37"/>
        <v>58</v>
      </c>
      <c r="BH43" s="29">
        <v>34</v>
      </c>
      <c r="BI43" s="28">
        <f t="shared" si="38"/>
        <v>92</v>
      </c>
      <c r="BJ43" s="29">
        <f t="shared" si="39"/>
        <v>386</v>
      </c>
      <c r="BK43" s="29">
        <v>89</v>
      </c>
      <c r="BL43" s="10">
        <f t="shared" si="40"/>
        <v>564</v>
      </c>
      <c r="BM43" s="8">
        <f t="shared" si="41"/>
        <v>72.307692307692307</v>
      </c>
      <c r="BO43" s="3" t="s">
        <v>2033</v>
      </c>
      <c r="BP43" s="3" t="s">
        <v>2088</v>
      </c>
      <c r="BQ43" s="3" t="s">
        <v>2092</v>
      </c>
      <c r="BR43" s="3" t="s">
        <v>2093</v>
      </c>
      <c r="BS43" s="3" t="s">
        <v>2092</v>
      </c>
      <c r="BT43" s="3" t="s">
        <v>2087</v>
      </c>
      <c r="BU43" s="3" t="s">
        <v>2088</v>
      </c>
      <c r="BV43" s="3" t="s">
        <v>2090</v>
      </c>
      <c r="BW43" s="3" t="s">
        <v>2091</v>
      </c>
      <c r="BX43" s="3" t="s">
        <v>2091</v>
      </c>
      <c r="BY43" s="3" t="s">
        <v>2090</v>
      </c>
      <c r="BZ43" s="3" t="s">
        <v>2090</v>
      </c>
      <c r="CB43" s="3">
        <v>2</v>
      </c>
      <c r="CC43" s="3">
        <v>3</v>
      </c>
      <c r="CD43" s="3">
        <v>3</v>
      </c>
      <c r="CE43" s="3">
        <v>3</v>
      </c>
      <c r="CF43" s="3">
        <v>3</v>
      </c>
      <c r="CG43" s="3">
        <v>3</v>
      </c>
      <c r="CH43" s="3">
        <v>1</v>
      </c>
      <c r="CI43" s="3">
        <v>1.5</v>
      </c>
      <c r="CJ43" s="3">
        <v>1.5</v>
      </c>
      <c r="CK43" s="3">
        <v>1</v>
      </c>
      <c r="CL43" s="3">
        <v>1</v>
      </c>
      <c r="CM43" s="3">
        <v>0.5</v>
      </c>
      <c r="CN43" s="3">
        <f t="shared" si="42"/>
        <v>0</v>
      </c>
      <c r="CO43" s="31" t="str">
        <f t="shared" si="43"/>
        <v>Pass</v>
      </c>
      <c r="CP43" s="3">
        <v>6.87</v>
      </c>
      <c r="CQ43" s="3">
        <v>23.5</v>
      </c>
      <c r="CR43" s="3">
        <v>161.5</v>
      </c>
      <c r="CS43" s="3">
        <v>787</v>
      </c>
    </row>
    <row r="44" spans="1:98" ht="18" customHeight="1" x14ac:dyDescent="0.2">
      <c r="A44" s="4">
        <v>37</v>
      </c>
      <c r="B44" s="7" t="s">
        <v>157</v>
      </c>
      <c r="C44" s="7" t="s">
        <v>158</v>
      </c>
      <c r="D44" s="7" t="s">
        <v>1699</v>
      </c>
      <c r="E44" s="7" t="s">
        <v>1077</v>
      </c>
      <c r="F44" s="7"/>
      <c r="G44" s="24">
        <v>10</v>
      </c>
      <c r="H44" s="24">
        <v>10</v>
      </c>
      <c r="I44" s="24">
        <v>10</v>
      </c>
      <c r="J44" s="26">
        <f t="shared" si="22"/>
        <v>30</v>
      </c>
      <c r="K44" s="24">
        <v>9</v>
      </c>
      <c r="L44" s="25">
        <v>10</v>
      </c>
      <c r="M44" s="24">
        <v>10</v>
      </c>
      <c r="N44" s="26">
        <f t="shared" si="23"/>
        <v>29</v>
      </c>
      <c r="O44" s="24">
        <v>8</v>
      </c>
      <c r="P44" s="25">
        <v>10</v>
      </c>
      <c r="Q44" s="24">
        <v>10</v>
      </c>
      <c r="R44" s="26">
        <f t="shared" si="24"/>
        <v>28</v>
      </c>
      <c r="S44" s="24">
        <v>8</v>
      </c>
      <c r="T44" s="25">
        <v>10</v>
      </c>
      <c r="U44" s="24">
        <v>10</v>
      </c>
      <c r="V44" s="26">
        <f t="shared" si="25"/>
        <v>28</v>
      </c>
      <c r="W44" s="24">
        <v>8</v>
      </c>
      <c r="X44" s="25">
        <v>10</v>
      </c>
      <c r="Y44" s="25">
        <v>10</v>
      </c>
      <c r="Z44" s="26">
        <f t="shared" si="26"/>
        <v>28</v>
      </c>
      <c r="AA44" s="24">
        <v>10</v>
      </c>
      <c r="AB44" s="25">
        <v>10</v>
      </c>
      <c r="AC44" s="25">
        <v>10</v>
      </c>
      <c r="AD44" s="26">
        <f t="shared" si="27"/>
        <v>30</v>
      </c>
      <c r="AE44" s="27">
        <f t="shared" si="28"/>
        <v>173</v>
      </c>
      <c r="AF44" s="24">
        <v>8</v>
      </c>
      <c r="AG44" s="24">
        <v>9</v>
      </c>
      <c r="AH44" s="24">
        <v>39</v>
      </c>
      <c r="AI44" s="28">
        <f t="shared" si="29"/>
        <v>56</v>
      </c>
      <c r="AJ44" s="29">
        <v>37</v>
      </c>
      <c r="AK44" s="28">
        <f t="shared" si="30"/>
        <v>93</v>
      </c>
      <c r="AL44" s="24">
        <v>8</v>
      </c>
      <c r="AM44" s="24">
        <v>10</v>
      </c>
      <c r="AN44" s="24">
        <v>37</v>
      </c>
      <c r="AO44" s="28">
        <f t="shared" si="31"/>
        <v>55</v>
      </c>
      <c r="AP44" s="29">
        <v>38</v>
      </c>
      <c r="AQ44" s="28">
        <f t="shared" si="32"/>
        <v>93</v>
      </c>
      <c r="AR44" s="24">
        <v>9</v>
      </c>
      <c r="AS44" s="24">
        <v>9</v>
      </c>
      <c r="AT44" s="24">
        <v>40</v>
      </c>
      <c r="AU44" s="28">
        <f t="shared" si="33"/>
        <v>58</v>
      </c>
      <c r="AV44" s="29">
        <v>35</v>
      </c>
      <c r="AW44" s="28">
        <f t="shared" si="34"/>
        <v>93</v>
      </c>
      <c r="AX44" s="24">
        <v>9</v>
      </c>
      <c r="AY44" s="24">
        <v>9</v>
      </c>
      <c r="AZ44" s="24">
        <v>33</v>
      </c>
      <c r="BA44" s="28">
        <f t="shared" si="35"/>
        <v>51</v>
      </c>
      <c r="BB44" s="29">
        <v>33</v>
      </c>
      <c r="BC44" s="28">
        <f t="shared" si="36"/>
        <v>84</v>
      </c>
      <c r="BD44" s="24">
        <v>9</v>
      </c>
      <c r="BE44" s="24">
        <v>9</v>
      </c>
      <c r="BF44" s="24">
        <v>37</v>
      </c>
      <c r="BG44" s="28">
        <f t="shared" si="37"/>
        <v>55</v>
      </c>
      <c r="BH44" s="29">
        <v>31</v>
      </c>
      <c r="BI44" s="28">
        <f t="shared" si="38"/>
        <v>86</v>
      </c>
      <c r="BJ44" s="29">
        <f t="shared" si="39"/>
        <v>449</v>
      </c>
      <c r="BK44" s="29">
        <v>96</v>
      </c>
      <c r="BL44" s="10">
        <f t="shared" si="40"/>
        <v>718</v>
      </c>
      <c r="BM44" s="8">
        <f t="shared" si="41"/>
        <v>92.051282051282044</v>
      </c>
      <c r="BO44" s="3" t="s">
        <v>2090</v>
      </c>
      <c r="BP44" s="3" t="s">
        <v>2090</v>
      </c>
      <c r="BQ44" s="3" t="s">
        <v>2087</v>
      </c>
      <c r="BR44" s="3" t="s">
        <v>2090</v>
      </c>
      <c r="BS44" s="3" t="s">
        <v>2091</v>
      </c>
      <c r="BT44" s="3" t="s">
        <v>2090</v>
      </c>
      <c r="BU44" s="3" t="s">
        <v>2090</v>
      </c>
      <c r="BV44" s="3" t="s">
        <v>2090</v>
      </c>
      <c r="BW44" s="3" t="s">
        <v>2090</v>
      </c>
      <c r="BX44" s="3" t="s">
        <v>2090</v>
      </c>
      <c r="BY44" s="3" t="s">
        <v>2090</v>
      </c>
      <c r="BZ44" s="3" t="s">
        <v>2090</v>
      </c>
      <c r="CB44" s="3">
        <v>2</v>
      </c>
      <c r="CC44" s="3">
        <v>3</v>
      </c>
      <c r="CD44" s="3">
        <v>3</v>
      </c>
      <c r="CE44" s="3">
        <v>3</v>
      </c>
      <c r="CF44" s="3">
        <v>3</v>
      </c>
      <c r="CG44" s="3">
        <v>3</v>
      </c>
      <c r="CH44" s="3">
        <v>1</v>
      </c>
      <c r="CI44" s="3">
        <v>1.5</v>
      </c>
      <c r="CJ44" s="3">
        <v>1.5</v>
      </c>
      <c r="CK44" s="3">
        <v>1</v>
      </c>
      <c r="CL44" s="3">
        <v>1</v>
      </c>
      <c r="CM44" s="3">
        <v>0.5</v>
      </c>
      <c r="CN44" s="3">
        <f t="shared" si="42"/>
        <v>0</v>
      </c>
      <c r="CO44" s="31" t="str">
        <f t="shared" si="43"/>
        <v>Pass</v>
      </c>
      <c r="CP44" s="3">
        <v>9.6199999999999992</v>
      </c>
      <c r="CQ44" s="3">
        <v>23.5</v>
      </c>
      <c r="CR44" s="3">
        <v>226</v>
      </c>
      <c r="CS44" s="3">
        <v>1035</v>
      </c>
    </row>
    <row r="45" spans="1:98" ht="18" customHeight="1" x14ac:dyDescent="0.2">
      <c r="A45" s="4">
        <v>38</v>
      </c>
      <c r="B45" s="7" t="s">
        <v>159</v>
      </c>
      <c r="C45" s="7" t="s">
        <v>160</v>
      </c>
      <c r="D45" s="7" t="s">
        <v>1700</v>
      </c>
      <c r="E45" s="7" t="s">
        <v>1078</v>
      </c>
      <c r="F45" s="7"/>
      <c r="G45" s="24">
        <v>3</v>
      </c>
      <c r="H45" s="24">
        <v>10</v>
      </c>
      <c r="I45" s="24">
        <v>10</v>
      </c>
      <c r="J45" s="26">
        <f t="shared" si="22"/>
        <v>23</v>
      </c>
      <c r="K45" s="24">
        <v>1</v>
      </c>
      <c r="L45" s="24">
        <v>6</v>
      </c>
      <c r="M45" s="24">
        <v>10</v>
      </c>
      <c r="N45" s="26">
        <f t="shared" si="23"/>
        <v>17</v>
      </c>
      <c r="O45" s="24">
        <v>2</v>
      </c>
      <c r="P45" s="24">
        <v>5</v>
      </c>
      <c r="Q45" s="24">
        <v>10</v>
      </c>
      <c r="R45" s="26">
        <f t="shared" si="24"/>
        <v>17</v>
      </c>
      <c r="S45" s="24">
        <v>0</v>
      </c>
      <c r="T45" s="24">
        <v>6</v>
      </c>
      <c r="U45" s="24">
        <v>10</v>
      </c>
      <c r="V45" s="26">
        <f t="shared" si="25"/>
        <v>16</v>
      </c>
      <c r="W45" s="24">
        <v>0</v>
      </c>
      <c r="X45" s="24">
        <v>5</v>
      </c>
      <c r="Y45" s="24">
        <v>10</v>
      </c>
      <c r="Z45" s="26">
        <f t="shared" si="26"/>
        <v>15</v>
      </c>
      <c r="AA45" s="24">
        <v>2</v>
      </c>
      <c r="AB45" s="25">
        <v>10</v>
      </c>
      <c r="AC45" s="25">
        <v>10</v>
      </c>
      <c r="AD45" s="26">
        <f t="shared" si="27"/>
        <v>22</v>
      </c>
      <c r="AE45" s="27">
        <f t="shared" si="28"/>
        <v>110</v>
      </c>
      <c r="AF45" s="24">
        <v>7</v>
      </c>
      <c r="AG45" s="24">
        <v>8</v>
      </c>
      <c r="AH45" s="25">
        <v>40</v>
      </c>
      <c r="AI45" s="28">
        <f t="shared" si="29"/>
        <v>55</v>
      </c>
      <c r="AJ45" s="29">
        <v>30</v>
      </c>
      <c r="AK45" s="28">
        <f t="shared" si="30"/>
        <v>85</v>
      </c>
      <c r="AL45" s="24">
        <v>7</v>
      </c>
      <c r="AM45" s="24">
        <v>10</v>
      </c>
      <c r="AN45" s="25">
        <v>40</v>
      </c>
      <c r="AO45" s="28">
        <f t="shared" si="31"/>
        <v>57</v>
      </c>
      <c r="AP45" s="29">
        <v>26</v>
      </c>
      <c r="AQ45" s="28">
        <f t="shared" si="32"/>
        <v>83</v>
      </c>
      <c r="AR45" s="24">
        <v>9</v>
      </c>
      <c r="AS45" s="24">
        <v>8</v>
      </c>
      <c r="AT45" s="24">
        <v>40</v>
      </c>
      <c r="AU45" s="28">
        <f t="shared" si="33"/>
        <v>57</v>
      </c>
      <c r="AV45" s="29">
        <v>30</v>
      </c>
      <c r="AW45" s="28">
        <f t="shared" si="34"/>
        <v>87</v>
      </c>
      <c r="AX45" s="24">
        <v>9</v>
      </c>
      <c r="AY45" s="24">
        <v>8</v>
      </c>
      <c r="AZ45" s="24">
        <v>33</v>
      </c>
      <c r="BA45" s="28">
        <f t="shared" si="35"/>
        <v>50</v>
      </c>
      <c r="BB45" s="29">
        <v>37</v>
      </c>
      <c r="BC45" s="28">
        <f t="shared" si="36"/>
        <v>87</v>
      </c>
      <c r="BD45" s="24">
        <v>10</v>
      </c>
      <c r="BE45" s="24">
        <v>9</v>
      </c>
      <c r="BF45" s="24">
        <v>40</v>
      </c>
      <c r="BG45" s="28">
        <f t="shared" si="37"/>
        <v>59</v>
      </c>
      <c r="BH45" s="29">
        <v>32</v>
      </c>
      <c r="BI45" s="28">
        <f t="shared" si="38"/>
        <v>91</v>
      </c>
      <c r="BJ45" s="29">
        <f t="shared" si="39"/>
        <v>433</v>
      </c>
      <c r="BK45" s="29">
        <v>99</v>
      </c>
      <c r="BL45" s="10">
        <f t="shared" si="40"/>
        <v>642</v>
      </c>
      <c r="BM45" s="8">
        <f t="shared" si="41"/>
        <v>82.307692307692307</v>
      </c>
      <c r="BO45" s="3" t="s">
        <v>2095</v>
      </c>
      <c r="BP45" s="3" t="s">
        <v>2091</v>
      </c>
      <c r="BQ45" s="3" t="s">
        <v>2095</v>
      </c>
      <c r="BR45" s="3" t="s">
        <v>2095</v>
      </c>
      <c r="BS45" s="3" t="s">
        <v>2095</v>
      </c>
      <c r="BT45" s="3" t="s">
        <v>2087</v>
      </c>
      <c r="BU45" s="3" t="s">
        <v>2090</v>
      </c>
      <c r="BV45" s="3" t="s">
        <v>2090</v>
      </c>
      <c r="BW45" s="3" t="s">
        <v>2090</v>
      </c>
      <c r="BX45" s="3" t="s">
        <v>2090</v>
      </c>
      <c r="BY45" s="3" t="s">
        <v>2090</v>
      </c>
      <c r="BZ45" s="3" t="s">
        <v>2090</v>
      </c>
      <c r="CB45" s="3">
        <v>2</v>
      </c>
      <c r="CC45" s="3">
        <v>3</v>
      </c>
      <c r="CD45" s="3">
        <v>3</v>
      </c>
      <c r="CE45" s="3">
        <v>3</v>
      </c>
      <c r="CF45" s="3">
        <v>3</v>
      </c>
      <c r="CG45" s="3">
        <v>3</v>
      </c>
      <c r="CH45" s="3">
        <v>1</v>
      </c>
      <c r="CI45" s="3">
        <v>1.5</v>
      </c>
      <c r="CJ45" s="3">
        <v>1.5</v>
      </c>
      <c r="CK45" s="3">
        <v>1</v>
      </c>
      <c r="CL45" s="3">
        <v>1</v>
      </c>
      <c r="CM45" s="3">
        <v>0.5</v>
      </c>
      <c r="CN45" s="3">
        <f t="shared" si="42"/>
        <v>0</v>
      </c>
      <c r="CO45" s="31" t="str">
        <f t="shared" si="43"/>
        <v>Pass</v>
      </c>
      <c r="CP45" s="3">
        <v>8.4499999999999993</v>
      </c>
      <c r="CQ45" s="3">
        <v>23.5</v>
      </c>
      <c r="CR45" s="3">
        <v>198.5</v>
      </c>
      <c r="CS45" s="3">
        <v>938</v>
      </c>
    </row>
    <row r="46" spans="1:98" ht="18" customHeight="1" x14ac:dyDescent="0.2">
      <c r="A46" s="4">
        <v>39</v>
      </c>
      <c r="B46" s="7" t="s">
        <v>161</v>
      </c>
      <c r="C46" s="7" t="s">
        <v>162</v>
      </c>
      <c r="D46" s="7" t="s">
        <v>1701</v>
      </c>
      <c r="E46" s="7" t="s">
        <v>1079</v>
      </c>
      <c r="F46" s="7"/>
      <c r="G46" s="24">
        <v>6</v>
      </c>
      <c r="H46" s="24">
        <v>10</v>
      </c>
      <c r="I46" s="25">
        <v>10</v>
      </c>
      <c r="J46" s="26">
        <f t="shared" si="22"/>
        <v>26</v>
      </c>
      <c r="K46" s="24">
        <v>7</v>
      </c>
      <c r="L46" s="25">
        <v>10</v>
      </c>
      <c r="M46" s="24">
        <v>10</v>
      </c>
      <c r="N46" s="26">
        <f t="shared" si="23"/>
        <v>27</v>
      </c>
      <c r="O46" s="24">
        <v>8</v>
      </c>
      <c r="P46" s="24">
        <v>8</v>
      </c>
      <c r="Q46" s="24">
        <v>10</v>
      </c>
      <c r="R46" s="26">
        <f t="shared" si="24"/>
        <v>26</v>
      </c>
      <c r="S46" s="24">
        <v>7</v>
      </c>
      <c r="T46" s="25">
        <v>10</v>
      </c>
      <c r="U46" s="24">
        <v>10</v>
      </c>
      <c r="V46" s="26">
        <f t="shared" si="25"/>
        <v>27</v>
      </c>
      <c r="W46" s="24">
        <v>2</v>
      </c>
      <c r="X46" s="24">
        <v>9</v>
      </c>
      <c r="Y46" s="24">
        <v>10</v>
      </c>
      <c r="Z46" s="26">
        <f t="shared" si="26"/>
        <v>21</v>
      </c>
      <c r="AA46" s="24">
        <v>7</v>
      </c>
      <c r="AB46" s="25">
        <v>10</v>
      </c>
      <c r="AC46" s="25">
        <v>10</v>
      </c>
      <c r="AD46" s="26">
        <f t="shared" si="27"/>
        <v>27</v>
      </c>
      <c r="AE46" s="27">
        <f t="shared" si="28"/>
        <v>154</v>
      </c>
      <c r="AF46" s="24">
        <v>8</v>
      </c>
      <c r="AG46" s="24">
        <v>8</v>
      </c>
      <c r="AH46" s="24">
        <v>40</v>
      </c>
      <c r="AI46" s="28">
        <f t="shared" si="29"/>
        <v>56</v>
      </c>
      <c r="AJ46" s="29">
        <v>33</v>
      </c>
      <c r="AK46" s="28">
        <f t="shared" si="30"/>
        <v>89</v>
      </c>
      <c r="AL46" s="24">
        <v>8</v>
      </c>
      <c r="AM46" s="24">
        <v>10</v>
      </c>
      <c r="AN46" s="24">
        <v>38</v>
      </c>
      <c r="AO46" s="28">
        <f t="shared" si="31"/>
        <v>56</v>
      </c>
      <c r="AP46" s="29">
        <v>36</v>
      </c>
      <c r="AQ46" s="28">
        <f t="shared" si="32"/>
        <v>92</v>
      </c>
      <c r="AR46" s="24">
        <v>8</v>
      </c>
      <c r="AS46" s="24">
        <v>9</v>
      </c>
      <c r="AT46" s="24">
        <v>40</v>
      </c>
      <c r="AU46" s="28">
        <f t="shared" si="33"/>
        <v>57</v>
      </c>
      <c r="AV46" s="29">
        <v>34</v>
      </c>
      <c r="AW46" s="28">
        <f t="shared" si="34"/>
        <v>91</v>
      </c>
      <c r="AX46" s="24">
        <v>7</v>
      </c>
      <c r="AY46" s="24">
        <v>9</v>
      </c>
      <c r="AZ46" s="24">
        <v>39</v>
      </c>
      <c r="BA46" s="28">
        <f t="shared" si="35"/>
        <v>55</v>
      </c>
      <c r="BB46" s="29">
        <v>31</v>
      </c>
      <c r="BC46" s="28">
        <f t="shared" si="36"/>
        <v>86</v>
      </c>
      <c r="BD46" s="24">
        <v>9</v>
      </c>
      <c r="BE46" s="24">
        <v>9</v>
      </c>
      <c r="BF46" s="24">
        <v>40</v>
      </c>
      <c r="BG46" s="28">
        <f t="shared" si="37"/>
        <v>58</v>
      </c>
      <c r="BH46" s="29">
        <v>31</v>
      </c>
      <c r="BI46" s="28">
        <f t="shared" si="38"/>
        <v>89</v>
      </c>
      <c r="BJ46" s="29">
        <f t="shared" si="39"/>
        <v>447</v>
      </c>
      <c r="BK46" s="29">
        <v>97</v>
      </c>
      <c r="BL46" s="10">
        <f t="shared" si="40"/>
        <v>698</v>
      </c>
      <c r="BM46" s="8">
        <f t="shared" si="41"/>
        <v>89.487179487179489</v>
      </c>
      <c r="BO46" s="3" t="s">
        <v>2087</v>
      </c>
      <c r="BP46" s="3" t="s">
        <v>2090</v>
      </c>
      <c r="BQ46" s="3" t="s">
        <v>2087</v>
      </c>
      <c r="BR46" s="3" t="s">
        <v>2032</v>
      </c>
      <c r="BS46" s="3" t="s">
        <v>2087</v>
      </c>
      <c r="BT46" s="3" t="s">
        <v>2095</v>
      </c>
      <c r="BU46" s="3" t="s">
        <v>2090</v>
      </c>
      <c r="BV46" s="3" t="s">
        <v>2090</v>
      </c>
      <c r="BW46" s="3" t="s">
        <v>2090</v>
      </c>
      <c r="BX46" s="3" t="s">
        <v>2090</v>
      </c>
      <c r="BY46" s="3" t="s">
        <v>2090</v>
      </c>
      <c r="BZ46" s="3" t="s">
        <v>2090</v>
      </c>
      <c r="CB46" s="3">
        <v>2</v>
      </c>
      <c r="CC46" s="3">
        <v>3</v>
      </c>
      <c r="CD46" s="3">
        <v>3</v>
      </c>
      <c r="CE46" s="3">
        <v>3</v>
      </c>
      <c r="CF46" s="3">
        <v>3</v>
      </c>
      <c r="CG46" s="3">
        <v>3</v>
      </c>
      <c r="CH46" s="3">
        <v>1</v>
      </c>
      <c r="CI46" s="3">
        <v>1.5</v>
      </c>
      <c r="CJ46" s="3">
        <v>1.5</v>
      </c>
      <c r="CK46" s="3">
        <v>1</v>
      </c>
      <c r="CL46" s="3">
        <v>1</v>
      </c>
      <c r="CM46" s="3">
        <v>0.5</v>
      </c>
      <c r="CN46" s="3">
        <f t="shared" si="42"/>
        <v>0</v>
      </c>
      <c r="CO46" s="31" t="str">
        <f t="shared" si="43"/>
        <v>Pass</v>
      </c>
      <c r="CP46" s="3">
        <v>8.81</v>
      </c>
      <c r="CQ46" s="3">
        <v>23.5</v>
      </c>
      <c r="CR46" s="3">
        <v>207</v>
      </c>
      <c r="CS46" s="3">
        <v>973</v>
      </c>
    </row>
    <row r="47" spans="1:98" ht="18" customHeight="1" x14ac:dyDescent="0.2">
      <c r="A47" s="4">
        <v>40</v>
      </c>
      <c r="B47" s="7" t="s">
        <v>163</v>
      </c>
      <c r="C47" s="7" t="s">
        <v>164</v>
      </c>
      <c r="D47" s="7" t="s">
        <v>1702</v>
      </c>
      <c r="E47" s="7" t="s">
        <v>1080</v>
      </c>
      <c r="F47" s="7"/>
      <c r="G47" s="24">
        <v>3</v>
      </c>
      <c r="H47" s="24">
        <v>10</v>
      </c>
      <c r="I47" s="25">
        <v>10</v>
      </c>
      <c r="J47" s="26">
        <f t="shared" si="22"/>
        <v>23</v>
      </c>
      <c r="K47" s="24">
        <v>6</v>
      </c>
      <c r="L47" s="24">
        <v>8</v>
      </c>
      <c r="M47" s="24">
        <v>10</v>
      </c>
      <c r="N47" s="26">
        <f t="shared" si="23"/>
        <v>24</v>
      </c>
      <c r="O47" s="24">
        <v>6</v>
      </c>
      <c r="P47" s="24">
        <v>8</v>
      </c>
      <c r="Q47" s="24">
        <v>10</v>
      </c>
      <c r="R47" s="26">
        <f t="shared" si="24"/>
        <v>24</v>
      </c>
      <c r="S47" s="24">
        <v>6</v>
      </c>
      <c r="T47" s="24">
        <v>9</v>
      </c>
      <c r="U47" s="24">
        <v>7</v>
      </c>
      <c r="V47" s="26">
        <f t="shared" si="25"/>
        <v>22</v>
      </c>
      <c r="W47" s="24">
        <v>2</v>
      </c>
      <c r="X47" s="24">
        <v>9</v>
      </c>
      <c r="Y47" s="24">
        <v>9</v>
      </c>
      <c r="Z47" s="26">
        <f t="shared" si="26"/>
        <v>20</v>
      </c>
      <c r="AA47" s="24">
        <v>7</v>
      </c>
      <c r="AB47" s="25">
        <v>10</v>
      </c>
      <c r="AC47" s="25">
        <v>10</v>
      </c>
      <c r="AD47" s="26">
        <f t="shared" si="27"/>
        <v>27</v>
      </c>
      <c r="AE47" s="27">
        <f t="shared" si="28"/>
        <v>140</v>
      </c>
      <c r="AF47" s="24">
        <v>8</v>
      </c>
      <c r="AG47" s="24">
        <v>9</v>
      </c>
      <c r="AH47" s="24">
        <v>39</v>
      </c>
      <c r="AI47" s="28">
        <f t="shared" si="29"/>
        <v>56</v>
      </c>
      <c r="AJ47" s="29">
        <v>36</v>
      </c>
      <c r="AK47" s="28">
        <f t="shared" si="30"/>
        <v>92</v>
      </c>
      <c r="AL47" s="24">
        <v>8</v>
      </c>
      <c r="AM47" s="24">
        <v>9</v>
      </c>
      <c r="AN47" s="25">
        <v>40</v>
      </c>
      <c r="AO47" s="28">
        <f t="shared" si="31"/>
        <v>57</v>
      </c>
      <c r="AP47" s="29">
        <v>33</v>
      </c>
      <c r="AQ47" s="28">
        <f t="shared" si="32"/>
        <v>90</v>
      </c>
      <c r="AR47" s="24">
        <v>8</v>
      </c>
      <c r="AS47" s="24">
        <v>9</v>
      </c>
      <c r="AT47" s="24">
        <v>40</v>
      </c>
      <c r="AU47" s="28">
        <f t="shared" si="33"/>
        <v>57</v>
      </c>
      <c r="AV47" s="29">
        <v>35</v>
      </c>
      <c r="AW47" s="28">
        <f t="shared" si="34"/>
        <v>92</v>
      </c>
      <c r="AX47" s="24">
        <v>9</v>
      </c>
      <c r="AY47" s="24">
        <v>9</v>
      </c>
      <c r="AZ47" s="24">
        <v>37</v>
      </c>
      <c r="BA47" s="28">
        <f t="shared" si="35"/>
        <v>55</v>
      </c>
      <c r="BB47" s="29">
        <v>31</v>
      </c>
      <c r="BC47" s="28">
        <f t="shared" si="36"/>
        <v>86</v>
      </c>
      <c r="BD47" s="24">
        <v>9</v>
      </c>
      <c r="BE47" s="24">
        <v>9</v>
      </c>
      <c r="BF47" s="24">
        <v>34</v>
      </c>
      <c r="BG47" s="28">
        <f t="shared" si="37"/>
        <v>52</v>
      </c>
      <c r="BH47" s="29">
        <v>34</v>
      </c>
      <c r="BI47" s="28">
        <f t="shared" si="38"/>
        <v>86</v>
      </c>
      <c r="BJ47" s="29">
        <f t="shared" si="39"/>
        <v>446</v>
      </c>
      <c r="BK47" s="29">
        <v>82</v>
      </c>
      <c r="BL47" s="10">
        <f t="shared" si="40"/>
        <v>668</v>
      </c>
      <c r="BM47" s="8">
        <f t="shared" si="41"/>
        <v>85.641025641025635</v>
      </c>
      <c r="BO47" s="3" t="s">
        <v>2094</v>
      </c>
      <c r="BP47" s="3" t="s">
        <v>2095</v>
      </c>
      <c r="BQ47" s="3" t="s">
        <v>2032</v>
      </c>
      <c r="BR47" s="3" t="s">
        <v>2093</v>
      </c>
      <c r="BS47" s="3" t="s">
        <v>2093</v>
      </c>
      <c r="BT47" s="3" t="s">
        <v>2090</v>
      </c>
      <c r="BU47" s="3" t="s">
        <v>2090</v>
      </c>
      <c r="BV47" s="3" t="s">
        <v>2090</v>
      </c>
      <c r="BW47" s="3" t="s">
        <v>2090</v>
      </c>
      <c r="BX47" s="3" t="s">
        <v>2090</v>
      </c>
      <c r="BY47" s="3" t="s">
        <v>2090</v>
      </c>
      <c r="BZ47" s="3" t="s">
        <v>2090</v>
      </c>
      <c r="CB47" s="3">
        <v>2</v>
      </c>
      <c r="CC47" s="3">
        <v>3</v>
      </c>
      <c r="CD47" s="3">
        <v>3</v>
      </c>
      <c r="CE47" s="3">
        <v>3</v>
      </c>
      <c r="CF47" s="3">
        <v>3</v>
      </c>
      <c r="CG47" s="3">
        <v>3</v>
      </c>
      <c r="CH47" s="3">
        <v>1</v>
      </c>
      <c r="CI47" s="3">
        <v>1.5</v>
      </c>
      <c r="CJ47" s="3">
        <v>1.5</v>
      </c>
      <c r="CK47" s="3">
        <v>1</v>
      </c>
      <c r="CL47" s="3">
        <v>1</v>
      </c>
      <c r="CM47" s="3">
        <v>0.5</v>
      </c>
      <c r="CN47" s="3">
        <f t="shared" si="42"/>
        <v>0</v>
      </c>
      <c r="CO47" s="31" t="str">
        <f t="shared" si="43"/>
        <v>Pass</v>
      </c>
      <c r="CP47" s="3">
        <v>8.2100000000000009</v>
      </c>
      <c r="CQ47" s="3">
        <v>23.5</v>
      </c>
      <c r="CR47" s="3">
        <v>193</v>
      </c>
      <c r="CS47" s="3">
        <v>917</v>
      </c>
    </row>
    <row r="48" spans="1:98" ht="18" customHeight="1" x14ac:dyDescent="0.2">
      <c r="A48" s="4">
        <v>41</v>
      </c>
      <c r="B48" s="7" t="s">
        <v>165</v>
      </c>
      <c r="C48" s="7" t="s">
        <v>166</v>
      </c>
      <c r="D48" s="7" t="s">
        <v>1703</v>
      </c>
      <c r="E48" s="7" t="s">
        <v>1081</v>
      </c>
      <c r="F48" s="7"/>
      <c r="G48" s="24">
        <v>5</v>
      </c>
      <c r="H48" s="24">
        <v>7</v>
      </c>
      <c r="I48" s="25">
        <v>10</v>
      </c>
      <c r="J48" s="26">
        <f t="shared" si="22"/>
        <v>22</v>
      </c>
      <c r="K48" s="24">
        <v>5</v>
      </c>
      <c r="L48" s="24">
        <v>8</v>
      </c>
      <c r="M48" s="24">
        <v>9</v>
      </c>
      <c r="N48" s="26">
        <f t="shared" si="23"/>
        <v>22</v>
      </c>
      <c r="O48" s="24">
        <v>6</v>
      </c>
      <c r="P48" s="24">
        <v>7</v>
      </c>
      <c r="Q48" s="24">
        <v>10</v>
      </c>
      <c r="R48" s="26">
        <f t="shared" si="24"/>
        <v>23</v>
      </c>
      <c r="S48" s="24">
        <v>7</v>
      </c>
      <c r="T48" s="25">
        <v>10</v>
      </c>
      <c r="U48" s="24">
        <v>10</v>
      </c>
      <c r="V48" s="26">
        <f t="shared" si="25"/>
        <v>27</v>
      </c>
      <c r="W48" s="24">
        <v>6</v>
      </c>
      <c r="X48" s="24">
        <v>9</v>
      </c>
      <c r="Y48" s="24">
        <v>9</v>
      </c>
      <c r="Z48" s="26">
        <f t="shared" si="26"/>
        <v>24</v>
      </c>
      <c r="AA48" s="24">
        <v>7</v>
      </c>
      <c r="AB48" s="25">
        <v>10</v>
      </c>
      <c r="AC48" s="25">
        <v>10</v>
      </c>
      <c r="AD48" s="26">
        <f t="shared" si="27"/>
        <v>27</v>
      </c>
      <c r="AE48" s="27">
        <f t="shared" si="28"/>
        <v>145</v>
      </c>
      <c r="AF48" s="24">
        <v>8</v>
      </c>
      <c r="AG48" s="24">
        <v>9</v>
      </c>
      <c r="AH48" s="24">
        <v>39</v>
      </c>
      <c r="AI48" s="28">
        <f t="shared" si="29"/>
        <v>56</v>
      </c>
      <c r="AJ48" s="29">
        <v>36</v>
      </c>
      <c r="AK48" s="28">
        <f t="shared" si="30"/>
        <v>92</v>
      </c>
      <c r="AL48" s="24">
        <v>10</v>
      </c>
      <c r="AM48" s="24">
        <v>9</v>
      </c>
      <c r="AN48" s="25">
        <v>40</v>
      </c>
      <c r="AO48" s="28">
        <f t="shared" si="31"/>
        <v>59</v>
      </c>
      <c r="AP48" s="29">
        <v>36</v>
      </c>
      <c r="AQ48" s="28">
        <f t="shared" si="32"/>
        <v>95</v>
      </c>
      <c r="AR48" s="24">
        <v>9</v>
      </c>
      <c r="AS48" s="24">
        <v>9</v>
      </c>
      <c r="AT48" s="24">
        <v>40</v>
      </c>
      <c r="AU48" s="28">
        <f t="shared" si="33"/>
        <v>58</v>
      </c>
      <c r="AV48" s="29">
        <v>38</v>
      </c>
      <c r="AW48" s="28">
        <f t="shared" si="34"/>
        <v>96</v>
      </c>
      <c r="AX48" s="24">
        <v>10</v>
      </c>
      <c r="AY48" s="24">
        <v>10</v>
      </c>
      <c r="AZ48" s="24">
        <v>28</v>
      </c>
      <c r="BA48" s="28">
        <f t="shared" si="35"/>
        <v>48</v>
      </c>
      <c r="BB48" s="29">
        <v>38</v>
      </c>
      <c r="BC48" s="28">
        <f t="shared" si="36"/>
        <v>86</v>
      </c>
      <c r="BD48" s="24">
        <v>9</v>
      </c>
      <c r="BE48" s="24">
        <v>9</v>
      </c>
      <c r="BF48" s="24">
        <v>37</v>
      </c>
      <c r="BG48" s="28">
        <f t="shared" si="37"/>
        <v>55</v>
      </c>
      <c r="BH48" s="29">
        <v>34</v>
      </c>
      <c r="BI48" s="28">
        <f t="shared" si="38"/>
        <v>89</v>
      </c>
      <c r="BJ48" s="29">
        <f t="shared" si="39"/>
        <v>458</v>
      </c>
      <c r="BK48" s="29">
        <v>86</v>
      </c>
      <c r="BL48" s="10">
        <f t="shared" si="40"/>
        <v>689</v>
      </c>
      <c r="BM48" s="8">
        <f t="shared" si="41"/>
        <v>88.333333333333329</v>
      </c>
      <c r="BO48" s="3" t="s">
        <v>2088</v>
      </c>
      <c r="BP48" s="3" t="s">
        <v>2087</v>
      </c>
      <c r="BQ48" s="3" t="s">
        <v>2033</v>
      </c>
      <c r="BR48" s="3" t="s">
        <v>2091</v>
      </c>
      <c r="BS48" s="3" t="s">
        <v>2094</v>
      </c>
      <c r="BT48" s="3" t="s">
        <v>2091</v>
      </c>
      <c r="BU48" s="3" t="s">
        <v>2090</v>
      </c>
      <c r="BV48" s="3" t="s">
        <v>2090</v>
      </c>
      <c r="BW48" s="3" t="s">
        <v>2090</v>
      </c>
      <c r="BX48" s="3" t="s">
        <v>2090</v>
      </c>
      <c r="BY48" s="3" t="s">
        <v>2090</v>
      </c>
      <c r="BZ48" s="3" t="s">
        <v>2090</v>
      </c>
      <c r="CB48" s="3">
        <v>2</v>
      </c>
      <c r="CC48" s="3">
        <v>3</v>
      </c>
      <c r="CD48" s="3">
        <v>3</v>
      </c>
      <c r="CE48" s="3">
        <v>3</v>
      </c>
      <c r="CF48" s="3">
        <v>3</v>
      </c>
      <c r="CG48" s="3">
        <v>3</v>
      </c>
      <c r="CH48" s="3">
        <v>1</v>
      </c>
      <c r="CI48" s="3">
        <v>1.5</v>
      </c>
      <c r="CJ48" s="3">
        <v>1.5</v>
      </c>
      <c r="CK48" s="3">
        <v>1</v>
      </c>
      <c r="CL48" s="3">
        <v>1</v>
      </c>
      <c r="CM48" s="3">
        <v>0.5</v>
      </c>
      <c r="CN48" s="3">
        <f t="shared" si="42"/>
        <v>0</v>
      </c>
      <c r="CO48" s="31" t="str">
        <f t="shared" si="43"/>
        <v>Pass</v>
      </c>
      <c r="CP48" s="3">
        <v>8.23</v>
      </c>
      <c r="CQ48" s="3">
        <v>23.5</v>
      </c>
      <c r="CR48" s="3">
        <v>193.5</v>
      </c>
      <c r="CS48" s="3">
        <v>930</v>
      </c>
    </row>
    <row r="49" spans="1:98" ht="18" customHeight="1" x14ac:dyDescent="0.2">
      <c r="A49" s="4">
        <v>42</v>
      </c>
      <c r="B49" s="7" t="s">
        <v>167</v>
      </c>
      <c r="C49" s="7" t="s">
        <v>168</v>
      </c>
      <c r="D49" s="7" t="s">
        <v>1704</v>
      </c>
      <c r="E49" s="7" t="s">
        <v>1082</v>
      </c>
      <c r="F49" s="7"/>
      <c r="G49" s="24">
        <v>5</v>
      </c>
      <c r="H49" s="24">
        <v>9</v>
      </c>
      <c r="I49" s="25">
        <v>10</v>
      </c>
      <c r="J49" s="26">
        <f t="shared" si="22"/>
        <v>24</v>
      </c>
      <c r="K49" s="24">
        <v>5</v>
      </c>
      <c r="L49" s="24">
        <v>9</v>
      </c>
      <c r="M49" s="24">
        <v>7</v>
      </c>
      <c r="N49" s="26">
        <f t="shared" si="23"/>
        <v>21</v>
      </c>
      <c r="O49" s="24">
        <v>6</v>
      </c>
      <c r="P49" s="24" t="s">
        <v>2033</v>
      </c>
      <c r="Q49" s="24">
        <v>10</v>
      </c>
      <c r="R49" s="26">
        <f t="shared" si="24"/>
        <v>16</v>
      </c>
      <c r="S49" s="24">
        <v>7</v>
      </c>
      <c r="T49" s="24">
        <v>9</v>
      </c>
      <c r="U49" s="24">
        <v>10</v>
      </c>
      <c r="V49" s="26">
        <f t="shared" si="25"/>
        <v>26</v>
      </c>
      <c r="W49" s="24">
        <v>6</v>
      </c>
      <c r="X49" s="25">
        <v>10</v>
      </c>
      <c r="Y49" s="25">
        <v>10</v>
      </c>
      <c r="Z49" s="26">
        <f t="shared" si="26"/>
        <v>26</v>
      </c>
      <c r="AA49" s="24">
        <v>6</v>
      </c>
      <c r="AB49" s="25">
        <v>10</v>
      </c>
      <c r="AC49" s="24">
        <v>9</v>
      </c>
      <c r="AD49" s="26">
        <f t="shared" si="27"/>
        <v>25</v>
      </c>
      <c r="AE49" s="27">
        <f t="shared" si="28"/>
        <v>138</v>
      </c>
      <c r="AF49" s="24">
        <v>9</v>
      </c>
      <c r="AG49" s="24">
        <v>9</v>
      </c>
      <c r="AH49" s="24">
        <v>35</v>
      </c>
      <c r="AI49" s="28">
        <f t="shared" si="29"/>
        <v>53</v>
      </c>
      <c r="AJ49" s="29">
        <v>33</v>
      </c>
      <c r="AK49" s="28">
        <f t="shared" si="30"/>
        <v>86</v>
      </c>
      <c r="AL49" s="24">
        <v>10</v>
      </c>
      <c r="AM49" s="24">
        <v>8</v>
      </c>
      <c r="AN49" s="24">
        <v>38</v>
      </c>
      <c r="AO49" s="28">
        <f t="shared" si="31"/>
        <v>56</v>
      </c>
      <c r="AP49" s="29">
        <v>36</v>
      </c>
      <c r="AQ49" s="28">
        <f t="shared" si="32"/>
        <v>92</v>
      </c>
      <c r="AR49" s="24">
        <v>8</v>
      </c>
      <c r="AS49" s="24">
        <v>9</v>
      </c>
      <c r="AT49" s="24">
        <v>40</v>
      </c>
      <c r="AU49" s="28">
        <f t="shared" si="33"/>
        <v>57</v>
      </c>
      <c r="AV49" s="29">
        <v>36</v>
      </c>
      <c r="AW49" s="28">
        <f t="shared" si="34"/>
        <v>93</v>
      </c>
      <c r="AX49" s="24">
        <v>8</v>
      </c>
      <c r="AY49" s="24">
        <v>7</v>
      </c>
      <c r="AZ49" s="24">
        <v>26</v>
      </c>
      <c r="BA49" s="28">
        <f t="shared" si="35"/>
        <v>41</v>
      </c>
      <c r="BB49" s="29">
        <v>31</v>
      </c>
      <c r="BC49" s="28">
        <f t="shared" si="36"/>
        <v>72</v>
      </c>
      <c r="BD49" s="24">
        <v>8</v>
      </c>
      <c r="BE49" s="24">
        <v>9</v>
      </c>
      <c r="BF49" s="24">
        <v>35</v>
      </c>
      <c r="BG49" s="28">
        <f t="shared" si="37"/>
        <v>52</v>
      </c>
      <c r="BH49" s="29">
        <v>32</v>
      </c>
      <c r="BI49" s="28">
        <f t="shared" si="38"/>
        <v>84</v>
      </c>
      <c r="BJ49" s="29">
        <f t="shared" si="39"/>
        <v>427</v>
      </c>
      <c r="BK49" s="29">
        <v>92</v>
      </c>
      <c r="BL49" s="10">
        <f t="shared" si="40"/>
        <v>657</v>
      </c>
      <c r="BM49" s="8">
        <f t="shared" si="41"/>
        <v>84.230769230769226</v>
      </c>
      <c r="BO49" s="3" t="s">
        <v>2093</v>
      </c>
      <c r="BP49" s="3" t="s">
        <v>2091</v>
      </c>
      <c r="BQ49" s="3" t="s">
        <v>2092</v>
      </c>
      <c r="BR49" s="3" t="s">
        <v>2087</v>
      </c>
      <c r="BS49" s="3" t="s">
        <v>2094</v>
      </c>
      <c r="BT49" s="3" t="s">
        <v>2032</v>
      </c>
      <c r="BU49" s="3" t="s">
        <v>2090</v>
      </c>
      <c r="BV49" s="3" t="s">
        <v>2090</v>
      </c>
      <c r="BW49" s="3" t="s">
        <v>2090</v>
      </c>
      <c r="BX49" s="3" t="s">
        <v>2032</v>
      </c>
      <c r="BY49" s="3" t="s">
        <v>2090</v>
      </c>
      <c r="BZ49" s="3" t="s">
        <v>2090</v>
      </c>
      <c r="CB49" s="3">
        <v>2</v>
      </c>
      <c r="CC49" s="3">
        <v>3</v>
      </c>
      <c r="CD49" s="3">
        <v>3</v>
      </c>
      <c r="CE49" s="3">
        <v>3</v>
      </c>
      <c r="CF49" s="3">
        <v>3</v>
      </c>
      <c r="CG49" s="3">
        <v>3</v>
      </c>
      <c r="CH49" s="3">
        <v>1</v>
      </c>
      <c r="CI49" s="3">
        <v>1.5</v>
      </c>
      <c r="CJ49" s="3">
        <v>1.5</v>
      </c>
      <c r="CK49" s="3">
        <v>1</v>
      </c>
      <c r="CL49" s="3">
        <v>1</v>
      </c>
      <c r="CM49" s="3">
        <v>0.5</v>
      </c>
      <c r="CN49" s="3">
        <f t="shared" si="42"/>
        <v>0</v>
      </c>
      <c r="CO49" s="31" t="str">
        <f t="shared" si="43"/>
        <v>Pass</v>
      </c>
      <c r="CP49" s="3">
        <v>8</v>
      </c>
      <c r="CQ49" s="3">
        <v>23.5</v>
      </c>
      <c r="CR49" s="3">
        <v>188</v>
      </c>
      <c r="CS49" s="3">
        <v>895</v>
      </c>
    </row>
    <row r="50" spans="1:98" ht="18" customHeight="1" x14ac:dyDescent="0.2">
      <c r="A50" s="4">
        <v>43</v>
      </c>
      <c r="B50" s="7" t="s">
        <v>169</v>
      </c>
      <c r="C50" s="7" t="s">
        <v>170</v>
      </c>
      <c r="D50" s="7" t="s">
        <v>1705</v>
      </c>
      <c r="E50" s="7" t="s">
        <v>1083</v>
      </c>
      <c r="F50" s="7"/>
      <c r="G50" s="24">
        <v>4</v>
      </c>
      <c r="H50" s="24">
        <v>7</v>
      </c>
      <c r="I50" s="24">
        <v>8</v>
      </c>
      <c r="J50" s="26">
        <f t="shared" si="22"/>
        <v>19</v>
      </c>
      <c r="K50" s="24">
        <v>4</v>
      </c>
      <c r="L50" s="24">
        <v>8</v>
      </c>
      <c r="M50" s="24">
        <v>10</v>
      </c>
      <c r="N50" s="26">
        <f t="shared" si="23"/>
        <v>22</v>
      </c>
      <c r="O50" s="24">
        <v>6</v>
      </c>
      <c r="P50" s="24">
        <v>7</v>
      </c>
      <c r="Q50" s="24">
        <v>7</v>
      </c>
      <c r="R50" s="26">
        <f t="shared" si="24"/>
        <v>20</v>
      </c>
      <c r="S50" s="24">
        <v>5</v>
      </c>
      <c r="T50" s="24">
        <v>9</v>
      </c>
      <c r="U50" s="24">
        <v>10</v>
      </c>
      <c r="V50" s="26">
        <f t="shared" si="25"/>
        <v>24</v>
      </c>
      <c r="W50" s="24">
        <v>2</v>
      </c>
      <c r="X50" s="25">
        <v>10</v>
      </c>
      <c r="Y50" s="24">
        <v>4</v>
      </c>
      <c r="Z50" s="26">
        <f t="shared" si="26"/>
        <v>16</v>
      </c>
      <c r="AA50" s="24">
        <v>6</v>
      </c>
      <c r="AB50" s="24">
        <v>9</v>
      </c>
      <c r="AC50" s="25">
        <v>10</v>
      </c>
      <c r="AD50" s="26">
        <f t="shared" si="27"/>
        <v>25</v>
      </c>
      <c r="AE50" s="27">
        <f t="shared" si="28"/>
        <v>126</v>
      </c>
      <c r="AF50" s="24">
        <v>7</v>
      </c>
      <c r="AG50" s="24">
        <v>7</v>
      </c>
      <c r="AH50" s="24">
        <v>31</v>
      </c>
      <c r="AI50" s="28">
        <f t="shared" si="29"/>
        <v>45</v>
      </c>
      <c r="AJ50" s="29">
        <v>29</v>
      </c>
      <c r="AK50" s="28">
        <f t="shared" si="30"/>
        <v>74</v>
      </c>
      <c r="AL50" s="24">
        <v>7</v>
      </c>
      <c r="AM50" s="24">
        <v>7</v>
      </c>
      <c r="AN50" s="25">
        <v>40</v>
      </c>
      <c r="AO50" s="28">
        <f t="shared" si="31"/>
        <v>54</v>
      </c>
      <c r="AP50" s="29">
        <v>27</v>
      </c>
      <c r="AQ50" s="28">
        <f t="shared" si="32"/>
        <v>81</v>
      </c>
      <c r="AR50" s="24">
        <v>9</v>
      </c>
      <c r="AS50" s="24">
        <v>9</v>
      </c>
      <c r="AT50" s="24">
        <v>40</v>
      </c>
      <c r="AU50" s="28">
        <f t="shared" si="33"/>
        <v>58</v>
      </c>
      <c r="AV50" s="29">
        <v>31</v>
      </c>
      <c r="AW50" s="28">
        <f t="shared" si="34"/>
        <v>89</v>
      </c>
      <c r="AX50" s="24">
        <v>7</v>
      </c>
      <c r="AY50" s="24">
        <v>8</v>
      </c>
      <c r="AZ50" s="24">
        <v>37</v>
      </c>
      <c r="BA50" s="28">
        <f t="shared" si="35"/>
        <v>52</v>
      </c>
      <c r="BB50" s="29">
        <v>30</v>
      </c>
      <c r="BC50" s="28">
        <f t="shared" si="36"/>
        <v>82</v>
      </c>
      <c r="BD50" s="24">
        <v>7</v>
      </c>
      <c r="BE50" s="24">
        <v>6</v>
      </c>
      <c r="BF50" s="24">
        <v>33</v>
      </c>
      <c r="BG50" s="28">
        <f t="shared" si="37"/>
        <v>46</v>
      </c>
      <c r="BH50" s="29">
        <v>26</v>
      </c>
      <c r="BI50" s="28">
        <f t="shared" si="38"/>
        <v>72</v>
      </c>
      <c r="BJ50" s="29">
        <f t="shared" si="39"/>
        <v>398</v>
      </c>
      <c r="BK50" s="29">
        <v>69</v>
      </c>
      <c r="BL50" s="10">
        <f t="shared" si="40"/>
        <v>593</v>
      </c>
      <c r="BM50" s="8">
        <f t="shared" si="41"/>
        <v>76.025641025641022</v>
      </c>
      <c r="BO50" s="3" t="s">
        <v>2094</v>
      </c>
      <c r="BP50" s="3" t="s">
        <v>2087</v>
      </c>
      <c r="BQ50" s="3" t="s">
        <v>2088</v>
      </c>
      <c r="BR50" s="3" t="s">
        <v>2094</v>
      </c>
      <c r="BS50" s="3" t="s">
        <v>2094</v>
      </c>
      <c r="BT50" s="3" t="s">
        <v>2032</v>
      </c>
      <c r="BU50" s="3" t="s">
        <v>2032</v>
      </c>
      <c r="BV50" s="3" t="s">
        <v>2090</v>
      </c>
      <c r="BW50" s="3" t="s">
        <v>2090</v>
      </c>
      <c r="BX50" s="3" t="s">
        <v>2090</v>
      </c>
      <c r="BY50" s="3" t="s">
        <v>2032</v>
      </c>
      <c r="BZ50" s="3" t="s">
        <v>2087</v>
      </c>
      <c r="CB50" s="3">
        <v>2</v>
      </c>
      <c r="CC50" s="3">
        <v>3</v>
      </c>
      <c r="CD50" s="3">
        <v>3</v>
      </c>
      <c r="CE50" s="3">
        <v>3</v>
      </c>
      <c r="CF50" s="3">
        <v>3</v>
      </c>
      <c r="CG50" s="3">
        <v>3</v>
      </c>
      <c r="CH50" s="3">
        <v>1</v>
      </c>
      <c r="CI50" s="3">
        <v>1.5</v>
      </c>
      <c r="CJ50" s="3">
        <v>1.5</v>
      </c>
      <c r="CK50" s="3">
        <v>1</v>
      </c>
      <c r="CL50" s="3">
        <v>1</v>
      </c>
      <c r="CM50" s="3">
        <v>0.5</v>
      </c>
      <c r="CN50" s="3">
        <f t="shared" si="42"/>
        <v>0</v>
      </c>
      <c r="CO50" s="31" t="str">
        <f t="shared" si="43"/>
        <v>Pass</v>
      </c>
      <c r="CP50" s="3">
        <v>7.91</v>
      </c>
      <c r="CQ50" s="3">
        <v>23.5</v>
      </c>
      <c r="CR50" s="3">
        <v>186</v>
      </c>
      <c r="CS50" s="3">
        <v>841</v>
      </c>
    </row>
    <row r="51" spans="1:98" ht="18" customHeight="1" x14ac:dyDescent="0.2">
      <c r="A51" s="4">
        <v>44</v>
      </c>
      <c r="B51" s="7" t="s">
        <v>171</v>
      </c>
      <c r="C51" s="7" t="s">
        <v>172</v>
      </c>
      <c r="D51" s="7" t="s">
        <v>1706</v>
      </c>
      <c r="E51" s="7" t="s">
        <v>1084</v>
      </c>
      <c r="F51" s="7"/>
      <c r="G51" s="24">
        <v>8</v>
      </c>
      <c r="H51" s="24">
        <v>10</v>
      </c>
      <c r="I51" s="24">
        <v>10</v>
      </c>
      <c r="J51" s="26">
        <f t="shared" si="22"/>
        <v>28</v>
      </c>
      <c r="K51" s="24">
        <v>8</v>
      </c>
      <c r="L51" s="25">
        <v>10</v>
      </c>
      <c r="M51" s="24">
        <v>10</v>
      </c>
      <c r="N51" s="26">
        <f t="shared" si="23"/>
        <v>28</v>
      </c>
      <c r="O51" s="24">
        <v>9</v>
      </c>
      <c r="P51" s="25">
        <v>10</v>
      </c>
      <c r="Q51" s="25">
        <v>10</v>
      </c>
      <c r="R51" s="26">
        <f t="shared" si="24"/>
        <v>29</v>
      </c>
      <c r="S51" s="24">
        <v>7</v>
      </c>
      <c r="T51" s="25">
        <v>10</v>
      </c>
      <c r="U51" s="24">
        <v>10</v>
      </c>
      <c r="V51" s="26">
        <f t="shared" si="25"/>
        <v>27</v>
      </c>
      <c r="W51" s="24">
        <v>6</v>
      </c>
      <c r="X51" s="24">
        <v>10</v>
      </c>
      <c r="Y51" s="25">
        <v>10</v>
      </c>
      <c r="Z51" s="26">
        <f t="shared" si="26"/>
        <v>26</v>
      </c>
      <c r="AA51" s="24">
        <v>10</v>
      </c>
      <c r="AB51" s="25">
        <v>10</v>
      </c>
      <c r="AC51" s="24">
        <v>9</v>
      </c>
      <c r="AD51" s="26">
        <f t="shared" si="27"/>
        <v>29</v>
      </c>
      <c r="AE51" s="27">
        <f t="shared" si="28"/>
        <v>167</v>
      </c>
      <c r="AF51" s="24">
        <v>8</v>
      </c>
      <c r="AG51" s="24">
        <v>8</v>
      </c>
      <c r="AH51" s="25">
        <v>40</v>
      </c>
      <c r="AI51" s="28">
        <f t="shared" si="29"/>
        <v>56</v>
      </c>
      <c r="AJ51" s="29">
        <v>29</v>
      </c>
      <c r="AK51" s="28">
        <f t="shared" si="30"/>
        <v>85</v>
      </c>
      <c r="AL51" s="24">
        <v>9</v>
      </c>
      <c r="AM51" s="24">
        <v>10</v>
      </c>
      <c r="AN51" s="24">
        <v>39</v>
      </c>
      <c r="AO51" s="28">
        <f t="shared" si="31"/>
        <v>58</v>
      </c>
      <c r="AP51" s="29">
        <v>31</v>
      </c>
      <c r="AQ51" s="28">
        <f t="shared" si="32"/>
        <v>89</v>
      </c>
      <c r="AR51" s="24">
        <v>10</v>
      </c>
      <c r="AS51" s="24">
        <v>10</v>
      </c>
      <c r="AT51" s="24">
        <v>40</v>
      </c>
      <c r="AU51" s="28">
        <f t="shared" si="33"/>
        <v>60</v>
      </c>
      <c r="AV51" s="29">
        <v>31</v>
      </c>
      <c r="AW51" s="28">
        <f t="shared" si="34"/>
        <v>91</v>
      </c>
      <c r="AX51" s="24">
        <v>9</v>
      </c>
      <c r="AY51" s="24">
        <v>9</v>
      </c>
      <c r="AZ51" s="24">
        <v>37</v>
      </c>
      <c r="BA51" s="28">
        <f t="shared" si="35"/>
        <v>55</v>
      </c>
      <c r="BB51" s="29">
        <v>29</v>
      </c>
      <c r="BC51" s="28">
        <f t="shared" si="36"/>
        <v>84</v>
      </c>
      <c r="BD51" s="24">
        <v>8</v>
      </c>
      <c r="BE51" s="24">
        <v>9</v>
      </c>
      <c r="BF51" s="24">
        <v>37</v>
      </c>
      <c r="BG51" s="28">
        <f t="shared" si="37"/>
        <v>54</v>
      </c>
      <c r="BH51" s="29">
        <v>34</v>
      </c>
      <c r="BI51" s="28">
        <f t="shared" si="38"/>
        <v>88</v>
      </c>
      <c r="BJ51" s="29">
        <f t="shared" si="39"/>
        <v>437</v>
      </c>
      <c r="BK51" s="29">
        <v>94</v>
      </c>
      <c r="BL51" s="10">
        <f t="shared" si="40"/>
        <v>698</v>
      </c>
      <c r="BM51" s="8">
        <f t="shared" si="41"/>
        <v>89.487179487179489</v>
      </c>
      <c r="BO51" s="3" t="s">
        <v>2091</v>
      </c>
      <c r="BP51" s="3" t="s">
        <v>2091</v>
      </c>
      <c r="BQ51" s="3" t="s">
        <v>2090</v>
      </c>
      <c r="BR51" s="3" t="s">
        <v>2087</v>
      </c>
      <c r="BS51" s="3" t="s">
        <v>2032</v>
      </c>
      <c r="BT51" s="3" t="s">
        <v>2090</v>
      </c>
      <c r="BU51" s="3" t="s">
        <v>2090</v>
      </c>
      <c r="BV51" s="3" t="s">
        <v>2090</v>
      </c>
      <c r="BW51" s="3" t="s">
        <v>2090</v>
      </c>
      <c r="BX51" s="3" t="s">
        <v>2090</v>
      </c>
      <c r="BY51" s="3" t="s">
        <v>2090</v>
      </c>
      <c r="BZ51" s="3" t="s">
        <v>2090</v>
      </c>
      <c r="CB51" s="3">
        <v>2</v>
      </c>
      <c r="CC51" s="3">
        <v>3</v>
      </c>
      <c r="CD51" s="3">
        <v>3</v>
      </c>
      <c r="CE51" s="3">
        <v>3</v>
      </c>
      <c r="CF51" s="3">
        <v>3</v>
      </c>
      <c r="CG51" s="3">
        <v>3</v>
      </c>
      <c r="CH51" s="3">
        <v>1</v>
      </c>
      <c r="CI51" s="3">
        <v>1.5</v>
      </c>
      <c r="CJ51" s="3">
        <v>1.5</v>
      </c>
      <c r="CK51" s="3">
        <v>1</v>
      </c>
      <c r="CL51" s="3">
        <v>1</v>
      </c>
      <c r="CM51" s="3">
        <v>0.5</v>
      </c>
      <c r="CN51" s="3">
        <f t="shared" si="42"/>
        <v>0</v>
      </c>
      <c r="CO51" s="31" t="str">
        <f t="shared" si="43"/>
        <v>Pass</v>
      </c>
      <c r="CP51" s="3">
        <v>9.34</v>
      </c>
      <c r="CQ51" s="3">
        <v>23.5</v>
      </c>
      <c r="CR51" s="3">
        <v>219.5</v>
      </c>
      <c r="CS51" s="3">
        <v>1010</v>
      </c>
    </row>
    <row r="52" spans="1:98" ht="18" customHeight="1" x14ac:dyDescent="0.2">
      <c r="A52" s="4">
        <v>45</v>
      </c>
      <c r="B52" s="7" t="s">
        <v>173</v>
      </c>
      <c r="C52" s="7" t="s">
        <v>174</v>
      </c>
      <c r="D52" s="7" t="s">
        <v>1707</v>
      </c>
      <c r="E52" s="7" t="s">
        <v>1085</v>
      </c>
      <c r="F52" s="7"/>
      <c r="G52" s="24">
        <v>10</v>
      </c>
      <c r="H52" s="24">
        <v>10</v>
      </c>
      <c r="I52" s="24">
        <v>10</v>
      </c>
      <c r="J52" s="26">
        <f t="shared" si="22"/>
        <v>30</v>
      </c>
      <c r="K52" s="24">
        <v>10</v>
      </c>
      <c r="L52" s="24">
        <v>10</v>
      </c>
      <c r="M52" s="24">
        <v>9</v>
      </c>
      <c r="N52" s="26">
        <f t="shared" si="23"/>
        <v>29</v>
      </c>
      <c r="O52" s="24">
        <v>10</v>
      </c>
      <c r="P52" s="25">
        <v>10</v>
      </c>
      <c r="Q52" s="24">
        <v>10</v>
      </c>
      <c r="R52" s="26">
        <f t="shared" si="24"/>
        <v>30</v>
      </c>
      <c r="S52" s="24">
        <v>8</v>
      </c>
      <c r="T52" s="25">
        <v>10</v>
      </c>
      <c r="U52" s="24">
        <v>10</v>
      </c>
      <c r="V52" s="26">
        <f t="shared" si="25"/>
        <v>28</v>
      </c>
      <c r="W52" s="24">
        <v>10</v>
      </c>
      <c r="X52" s="24">
        <v>10</v>
      </c>
      <c r="Y52" s="24">
        <v>10</v>
      </c>
      <c r="Z52" s="26">
        <f t="shared" si="26"/>
        <v>30</v>
      </c>
      <c r="AA52" s="24">
        <v>10</v>
      </c>
      <c r="AB52" s="25">
        <v>10</v>
      </c>
      <c r="AC52" s="24">
        <v>10</v>
      </c>
      <c r="AD52" s="26">
        <f t="shared" si="27"/>
        <v>30</v>
      </c>
      <c r="AE52" s="27">
        <f t="shared" si="28"/>
        <v>177</v>
      </c>
      <c r="AF52" s="24">
        <v>9</v>
      </c>
      <c r="AG52" s="24">
        <v>10</v>
      </c>
      <c r="AH52" s="25">
        <v>40</v>
      </c>
      <c r="AI52" s="28">
        <f t="shared" si="29"/>
        <v>59</v>
      </c>
      <c r="AJ52" s="29">
        <v>37</v>
      </c>
      <c r="AK52" s="28">
        <f t="shared" si="30"/>
        <v>96</v>
      </c>
      <c r="AL52" s="24">
        <v>10</v>
      </c>
      <c r="AM52" s="24">
        <v>10</v>
      </c>
      <c r="AN52" s="24">
        <v>39</v>
      </c>
      <c r="AO52" s="28">
        <f t="shared" si="31"/>
        <v>59</v>
      </c>
      <c r="AP52" s="29">
        <v>36</v>
      </c>
      <c r="AQ52" s="28">
        <f t="shared" si="32"/>
        <v>95</v>
      </c>
      <c r="AR52" s="24">
        <v>9</v>
      </c>
      <c r="AS52" s="24">
        <v>9</v>
      </c>
      <c r="AT52" s="24">
        <v>38</v>
      </c>
      <c r="AU52" s="28">
        <f t="shared" si="33"/>
        <v>56</v>
      </c>
      <c r="AV52" s="29">
        <v>37</v>
      </c>
      <c r="AW52" s="28">
        <f t="shared" si="34"/>
        <v>93</v>
      </c>
      <c r="AX52" s="24">
        <v>9</v>
      </c>
      <c r="AY52" s="24">
        <v>10</v>
      </c>
      <c r="AZ52" s="24">
        <v>34</v>
      </c>
      <c r="BA52" s="28">
        <f t="shared" si="35"/>
        <v>53</v>
      </c>
      <c r="BB52" s="29">
        <v>38</v>
      </c>
      <c r="BC52" s="28">
        <f t="shared" si="36"/>
        <v>91</v>
      </c>
      <c r="BD52" s="24">
        <v>9</v>
      </c>
      <c r="BE52" s="24">
        <v>9</v>
      </c>
      <c r="BF52" s="24">
        <v>40</v>
      </c>
      <c r="BG52" s="28">
        <f t="shared" si="37"/>
        <v>58</v>
      </c>
      <c r="BH52" s="29">
        <v>36</v>
      </c>
      <c r="BI52" s="28">
        <f t="shared" si="38"/>
        <v>94</v>
      </c>
      <c r="BJ52" s="29">
        <f t="shared" si="39"/>
        <v>469</v>
      </c>
      <c r="BK52" s="29">
        <v>90</v>
      </c>
      <c r="BL52" s="10">
        <f t="shared" si="40"/>
        <v>736</v>
      </c>
      <c r="BM52" s="8">
        <f t="shared" si="41"/>
        <v>94.358974358974351</v>
      </c>
      <c r="BO52" s="3" t="s">
        <v>2091</v>
      </c>
      <c r="BP52" s="3" t="s">
        <v>2090</v>
      </c>
      <c r="BQ52" s="3" t="s">
        <v>2090</v>
      </c>
      <c r="BR52" s="3" t="s">
        <v>2087</v>
      </c>
      <c r="BS52" s="3" t="s">
        <v>2090</v>
      </c>
      <c r="BT52" s="3" t="s">
        <v>2090</v>
      </c>
      <c r="BU52" s="3" t="s">
        <v>2090</v>
      </c>
      <c r="BV52" s="3" t="s">
        <v>2090</v>
      </c>
      <c r="BW52" s="3" t="s">
        <v>2090</v>
      </c>
      <c r="BX52" s="3" t="s">
        <v>2090</v>
      </c>
      <c r="BY52" s="3" t="s">
        <v>2090</v>
      </c>
      <c r="BZ52" s="3" t="s">
        <v>2090</v>
      </c>
      <c r="CB52" s="3">
        <v>2</v>
      </c>
      <c r="CC52" s="3">
        <v>3</v>
      </c>
      <c r="CD52" s="3">
        <v>3</v>
      </c>
      <c r="CE52" s="3">
        <v>3</v>
      </c>
      <c r="CF52" s="3">
        <v>3</v>
      </c>
      <c r="CG52" s="3">
        <v>3</v>
      </c>
      <c r="CH52" s="3">
        <v>1</v>
      </c>
      <c r="CI52" s="3">
        <v>1.5</v>
      </c>
      <c r="CJ52" s="3">
        <v>1.5</v>
      </c>
      <c r="CK52" s="3">
        <v>1</v>
      </c>
      <c r="CL52" s="3">
        <v>1</v>
      </c>
      <c r="CM52" s="3">
        <v>0.5</v>
      </c>
      <c r="CN52" s="3">
        <f t="shared" si="42"/>
        <v>0</v>
      </c>
      <c r="CO52" s="31" t="str">
        <f t="shared" si="43"/>
        <v>Pass</v>
      </c>
      <c r="CP52" s="3">
        <v>9.66</v>
      </c>
      <c r="CQ52" s="3">
        <v>23.5</v>
      </c>
      <c r="CR52" s="3">
        <v>227</v>
      </c>
      <c r="CS52" s="3">
        <v>1064</v>
      </c>
    </row>
    <row r="53" spans="1:98" ht="18" customHeight="1" x14ac:dyDescent="0.2">
      <c r="A53" s="4">
        <v>46</v>
      </c>
      <c r="B53" s="7" t="s">
        <v>175</v>
      </c>
      <c r="C53" s="7" t="s">
        <v>176</v>
      </c>
      <c r="D53" s="7" t="s">
        <v>1708</v>
      </c>
      <c r="E53" s="7" t="s">
        <v>1086</v>
      </c>
      <c r="F53" s="7"/>
      <c r="G53" s="24">
        <v>1</v>
      </c>
      <c r="H53" s="24">
        <v>10</v>
      </c>
      <c r="I53" s="25">
        <v>10</v>
      </c>
      <c r="J53" s="26">
        <f t="shared" si="22"/>
        <v>21</v>
      </c>
      <c r="K53" s="24">
        <v>3</v>
      </c>
      <c r="L53" s="24">
        <v>6</v>
      </c>
      <c r="M53" s="24">
        <v>9</v>
      </c>
      <c r="N53" s="26">
        <f t="shared" si="23"/>
        <v>18</v>
      </c>
      <c r="O53" s="24">
        <v>3</v>
      </c>
      <c r="P53" s="24">
        <v>4</v>
      </c>
      <c r="Q53" s="25">
        <v>10</v>
      </c>
      <c r="R53" s="26">
        <f t="shared" si="24"/>
        <v>17</v>
      </c>
      <c r="S53" s="24">
        <v>5</v>
      </c>
      <c r="T53" s="24">
        <v>8</v>
      </c>
      <c r="U53" s="24">
        <v>10</v>
      </c>
      <c r="V53" s="26">
        <f t="shared" si="25"/>
        <v>23</v>
      </c>
      <c r="W53" s="24">
        <v>1</v>
      </c>
      <c r="X53" s="24">
        <v>4</v>
      </c>
      <c r="Y53" s="25">
        <v>10</v>
      </c>
      <c r="Z53" s="26">
        <f t="shared" si="26"/>
        <v>15</v>
      </c>
      <c r="AA53" s="24">
        <v>2</v>
      </c>
      <c r="AB53" s="24">
        <v>8</v>
      </c>
      <c r="AC53" s="25">
        <v>10</v>
      </c>
      <c r="AD53" s="26">
        <f t="shared" si="27"/>
        <v>20</v>
      </c>
      <c r="AE53" s="27">
        <f t="shared" si="28"/>
        <v>114</v>
      </c>
      <c r="AF53" s="24">
        <v>7</v>
      </c>
      <c r="AG53" s="24">
        <v>7</v>
      </c>
      <c r="AH53" s="24">
        <v>30</v>
      </c>
      <c r="AI53" s="28">
        <f t="shared" si="29"/>
        <v>44</v>
      </c>
      <c r="AJ53" s="29">
        <v>29</v>
      </c>
      <c r="AK53" s="28">
        <f t="shared" si="30"/>
        <v>73</v>
      </c>
      <c r="AL53" s="24" t="s">
        <v>2032</v>
      </c>
      <c r="AM53" s="24">
        <v>7</v>
      </c>
      <c r="AN53" s="24">
        <v>39</v>
      </c>
      <c r="AO53" s="28">
        <f t="shared" si="31"/>
        <v>46</v>
      </c>
      <c r="AP53" s="29">
        <v>32</v>
      </c>
      <c r="AQ53" s="28">
        <f t="shared" si="32"/>
        <v>78</v>
      </c>
      <c r="AR53" s="24">
        <v>9</v>
      </c>
      <c r="AS53" s="24">
        <v>5</v>
      </c>
      <c r="AT53" s="24">
        <v>37</v>
      </c>
      <c r="AU53" s="28">
        <f t="shared" si="33"/>
        <v>51</v>
      </c>
      <c r="AV53" s="29">
        <v>33</v>
      </c>
      <c r="AW53" s="28">
        <f t="shared" si="34"/>
        <v>84</v>
      </c>
      <c r="AX53" s="24">
        <v>8</v>
      </c>
      <c r="AY53" s="24">
        <v>8</v>
      </c>
      <c r="AZ53" s="24">
        <v>30</v>
      </c>
      <c r="BA53" s="28">
        <f t="shared" si="35"/>
        <v>46</v>
      </c>
      <c r="BB53" s="29">
        <v>30</v>
      </c>
      <c r="BC53" s="28">
        <f t="shared" si="36"/>
        <v>76</v>
      </c>
      <c r="BD53" s="24">
        <v>8</v>
      </c>
      <c r="BE53" s="24">
        <v>7</v>
      </c>
      <c r="BF53" s="24">
        <v>39</v>
      </c>
      <c r="BG53" s="28">
        <f t="shared" si="37"/>
        <v>54</v>
      </c>
      <c r="BH53" s="29">
        <v>30</v>
      </c>
      <c r="BI53" s="28">
        <f t="shared" si="38"/>
        <v>84</v>
      </c>
      <c r="BJ53" s="29">
        <f t="shared" si="39"/>
        <v>395</v>
      </c>
      <c r="BK53" s="29">
        <v>93</v>
      </c>
      <c r="BL53" s="10">
        <f t="shared" si="40"/>
        <v>602</v>
      </c>
      <c r="BM53" s="8">
        <f t="shared" si="41"/>
        <v>77.179487179487182</v>
      </c>
      <c r="BO53" s="3" t="s">
        <v>2092</v>
      </c>
      <c r="BP53" s="3" t="s">
        <v>2091</v>
      </c>
      <c r="BQ53" s="3" t="s">
        <v>2092</v>
      </c>
      <c r="BR53" s="3" t="s">
        <v>2094</v>
      </c>
      <c r="BS53" s="3" t="s">
        <v>2093</v>
      </c>
      <c r="BT53" s="3" t="s">
        <v>2094</v>
      </c>
      <c r="BU53" s="3" t="s">
        <v>2032</v>
      </c>
      <c r="BV53" s="3" t="s">
        <v>2091</v>
      </c>
      <c r="BW53" s="3" t="s">
        <v>2090</v>
      </c>
      <c r="BX53" s="3" t="s">
        <v>2091</v>
      </c>
      <c r="BY53" s="3" t="s">
        <v>2090</v>
      </c>
      <c r="BZ53" s="3" t="s">
        <v>2090</v>
      </c>
      <c r="CB53" s="3">
        <v>2</v>
      </c>
      <c r="CC53" s="3">
        <v>3</v>
      </c>
      <c r="CD53" s="3">
        <v>3</v>
      </c>
      <c r="CE53" s="3">
        <v>3</v>
      </c>
      <c r="CF53" s="3">
        <v>3</v>
      </c>
      <c r="CG53" s="3">
        <v>3</v>
      </c>
      <c r="CH53" s="3">
        <v>1</v>
      </c>
      <c r="CI53" s="3">
        <v>1.5</v>
      </c>
      <c r="CJ53" s="3">
        <v>1.5</v>
      </c>
      <c r="CK53" s="3">
        <v>1</v>
      </c>
      <c r="CL53" s="3">
        <v>1</v>
      </c>
      <c r="CM53" s="3">
        <v>0.5</v>
      </c>
      <c r="CN53" s="3">
        <f t="shared" si="42"/>
        <v>0</v>
      </c>
      <c r="CO53" s="31" t="str">
        <f t="shared" si="43"/>
        <v>Pass</v>
      </c>
      <c r="CP53" s="3">
        <v>7.36</v>
      </c>
      <c r="CQ53" s="3">
        <v>23.5</v>
      </c>
      <c r="CR53" s="3">
        <v>173</v>
      </c>
      <c r="CS53" s="3">
        <v>819</v>
      </c>
    </row>
    <row r="54" spans="1:98" ht="18" customHeight="1" x14ac:dyDescent="0.2">
      <c r="A54" s="4">
        <v>47</v>
      </c>
      <c r="B54" s="7" t="s">
        <v>177</v>
      </c>
      <c r="C54" s="7" t="s">
        <v>178</v>
      </c>
      <c r="D54" s="7" t="s">
        <v>1709</v>
      </c>
      <c r="E54" s="7" t="s">
        <v>1087</v>
      </c>
      <c r="F54" s="7"/>
      <c r="G54" s="24" t="s">
        <v>2033</v>
      </c>
      <c r="H54" s="24">
        <v>4</v>
      </c>
      <c r="I54" s="24">
        <v>3</v>
      </c>
      <c r="J54" s="26">
        <f t="shared" si="22"/>
        <v>7</v>
      </c>
      <c r="K54" s="24">
        <v>2</v>
      </c>
      <c r="L54" s="24">
        <v>5</v>
      </c>
      <c r="M54" s="24">
        <v>7</v>
      </c>
      <c r="N54" s="26">
        <f t="shared" si="23"/>
        <v>14</v>
      </c>
      <c r="O54" s="24" t="s">
        <v>2033</v>
      </c>
      <c r="P54" s="24" t="s">
        <v>2033</v>
      </c>
      <c r="Q54" s="24">
        <v>10</v>
      </c>
      <c r="R54" s="26">
        <f t="shared" si="24"/>
        <v>10</v>
      </c>
      <c r="S54" s="24" t="s">
        <v>2033</v>
      </c>
      <c r="T54" s="24" t="s">
        <v>2033</v>
      </c>
      <c r="U54" s="24">
        <v>7</v>
      </c>
      <c r="V54" s="26">
        <f t="shared" si="25"/>
        <v>7</v>
      </c>
      <c r="W54" s="24" t="s">
        <v>2032</v>
      </c>
      <c r="X54" s="24" t="s">
        <v>2032</v>
      </c>
      <c r="Y54" s="24">
        <v>6</v>
      </c>
      <c r="Z54" s="26">
        <f t="shared" si="26"/>
        <v>6</v>
      </c>
      <c r="AA54" s="24" t="s">
        <v>2032</v>
      </c>
      <c r="AB54" s="24" t="s">
        <v>2033</v>
      </c>
      <c r="AC54" s="25">
        <v>10</v>
      </c>
      <c r="AD54" s="26">
        <f t="shared" si="27"/>
        <v>10</v>
      </c>
      <c r="AE54" s="27">
        <f t="shared" si="28"/>
        <v>54</v>
      </c>
      <c r="AF54" s="24" t="s">
        <v>2032</v>
      </c>
      <c r="AG54" s="24">
        <v>6</v>
      </c>
      <c r="AH54" s="24">
        <v>15</v>
      </c>
      <c r="AI54" s="28">
        <f t="shared" si="29"/>
        <v>21</v>
      </c>
      <c r="AJ54" s="29">
        <v>21</v>
      </c>
      <c r="AK54" s="28">
        <f t="shared" si="30"/>
        <v>42</v>
      </c>
      <c r="AL54" s="24" t="s">
        <v>2032</v>
      </c>
      <c r="AM54" s="24" t="s">
        <v>2032</v>
      </c>
      <c r="AN54" s="24">
        <v>24</v>
      </c>
      <c r="AO54" s="28">
        <f t="shared" si="31"/>
        <v>24</v>
      </c>
      <c r="AP54" s="29">
        <v>24</v>
      </c>
      <c r="AQ54" s="28">
        <f t="shared" si="32"/>
        <v>48</v>
      </c>
      <c r="AR54" s="24" t="s">
        <v>2032</v>
      </c>
      <c r="AS54" s="24" t="s">
        <v>2032</v>
      </c>
      <c r="AT54" s="24">
        <v>9</v>
      </c>
      <c r="AU54" s="28">
        <f t="shared" si="33"/>
        <v>9</v>
      </c>
      <c r="AV54" s="29">
        <v>14</v>
      </c>
      <c r="AW54" s="28">
        <f t="shared" si="34"/>
        <v>23</v>
      </c>
      <c r="AX54" s="24" t="s">
        <v>2032</v>
      </c>
      <c r="AY54" s="24">
        <v>7</v>
      </c>
      <c r="AZ54" s="24">
        <v>11</v>
      </c>
      <c r="BA54" s="28">
        <f t="shared" si="35"/>
        <v>18</v>
      </c>
      <c r="BB54" s="29">
        <v>28</v>
      </c>
      <c r="BC54" s="28">
        <f t="shared" si="36"/>
        <v>46</v>
      </c>
      <c r="BD54" s="24">
        <v>7</v>
      </c>
      <c r="BE54" s="24">
        <v>3</v>
      </c>
      <c r="BF54" s="24">
        <v>8</v>
      </c>
      <c r="BG54" s="28">
        <f t="shared" si="37"/>
        <v>18</v>
      </c>
      <c r="BH54" s="29">
        <v>29</v>
      </c>
      <c r="BI54" s="28">
        <f t="shared" si="38"/>
        <v>47</v>
      </c>
      <c r="BJ54" s="29">
        <f t="shared" si="39"/>
        <v>206</v>
      </c>
      <c r="BK54" s="29">
        <v>40</v>
      </c>
      <c r="BL54" s="10">
        <f t="shared" si="40"/>
        <v>300</v>
      </c>
      <c r="BM54" s="8">
        <f t="shared" si="41"/>
        <v>38.461538461538467</v>
      </c>
      <c r="BO54" s="3" t="s">
        <v>2089</v>
      </c>
      <c r="BP54" s="3" t="s">
        <v>2089</v>
      </c>
      <c r="BQ54" s="3" t="s">
        <v>2089</v>
      </c>
      <c r="BR54" s="3" t="s">
        <v>2089</v>
      </c>
      <c r="BS54" s="3" t="s">
        <v>2089</v>
      </c>
      <c r="BT54" s="3" t="s">
        <v>2089</v>
      </c>
      <c r="BU54" s="3" t="s">
        <v>2092</v>
      </c>
      <c r="BV54" s="3" t="s">
        <v>2033</v>
      </c>
      <c r="BW54" s="3" t="s">
        <v>2089</v>
      </c>
      <c r="BX54" s="3" t="s">
        <v>2033</v>
      </c>
      <c r="BY54" s="3" t="s">
        <v>2033</v>
      </c>
      <c r="BZ54" s="3" t="s">
        <v>2092</v>
      </c>
      <c r="CB54" s="3">
        <v>2</v>
      </c>
      <c r="CC54" s="3">
        <v>3</v>
      </c>
      <c r="CD54" s="3">
        <v>3</v>
      </c>
      <c r="CE54" s="3">
        <v>3</v>
      </c>
      <c r="CF54" s="3">
        <v>3</v>
      </c>
      <c r="CG54" s="3">
        <v>3</v>
      </c>
      <c r="CH54" s="3">
        <v>1</v>
      </c>
      <c r="CI54" s="3">
        <v>1.5</v>
      </c>
      <c r="CJ54" s="3">
        <v>1.5</v>
      </c>
      <c r="CK54" s="3">
        <v>1</v>
      </c>
      <c r="CL54" s="3">
        <v>1</v>
      </c>
      <c r="CM54" s="3">
        <v>0.5</v>
      </c>
      <c r="CN54" s="3">
        <f t="shared" si="42"/>
        <v>7</v>
      </c>
      <c r="CO54" s="31" t="str">
        <f t="shared" si="43"/>
        <v>Fail</v>
      </c>
      <c r="CP54" s="32">
        <v>1.1382978723404256</v>
      </c>
      <c r="CQ54" s="3">
        <v>5</v>
      </c>
      <c r="CR54" s="3">
        <v>26.75</v>
      </c>
      <c r="CS54" s="3">
        <v>345</v>
      </c>
      <c r="CT54" s="1">
        <f>CR54/23.5</f>
        <v>1.1382978723404256</v>
      </c>
    </row>
    <row r="55" spans="1:98" ht="18" customHeight="1" x14ac:dyDescent="0.2">
      <c r="A55" s="4">
        <v>48</v>
      </c>
      <c r="B55" s="7" t="s">
        <v>179</v>
      </c>
      <c r="C55" s="7" t="s">
        <v>180</v>
      </c>
      <c r="D55" s="7" t="s">
        <v>1710</v>
      </c>
      <c r="E55" s="7" t="s">
        <v>1088</v>
      </c>
      <c r="F55" s="7"/>
      <c r="G55" s="24">
        <v>2</v>
      </c>
      <c r="H55" s="24">
        <v>7</v>
      </c>
      <c r="I55" s="25">
        <v>10</v>
      </c>
      <c r="J55" s="26">
        <f t="shared" si="22"/>
        <v>19</v>
      </c>
      <c r="K55" s="24">
        <v>2</v>
      </c>
      <c r="L55" s="24">
        <v>6</v>
      </c>
      <c r="M55" s="24">
        <v>9</v>
      </c>
      <c r="N55" s="26">
        <f t="shared" si="23"/>
        <v>17</v>
      </c>
      <c r="O55" s="24">
        <v>3</v>
      </c>
      <c r="P55" s="24">
        <v>5</v>
      </c>
      <c r="Q55" s="25">
        <v>10</v>
      </c>
      <c r="R55" s="26">
        <f t="shared" si="24"/>
        <v>18</v>
      </c>
      <c r="S55" s="24">
        <v>6</v>
      </c>
      <c r="T55" s="24">
        <v>5</v>
      </c>
      <c r="U55" s="24">
        <v>10</v>
      </c>
      <c r="V55" s="26">
        <f t="shared" si="25"/>
        <v>21</v>
      </c>
      <c r="W55" s="24">
        <v>1</v>
      </c>
      <c r="X55" s="24">
        <v>6</v>
      </c>
      <c r="Y55" s="24">
        <v>5</v>
      </c>
      <c r="Z55" s="26">
        <f t="shared" si="26"/>
        <v>12</v>
      </c>
      <c r="AA55" s="24">
        <v>4</v>
      </c>
      <c r="AB55" s="25">
        <v>10</v>
      </c>
      <c r="AC55" s="25">
        <v>10</v>
      </c>
      <c r="AD55" s="26">
        <f t="shared" si="27"/>
        <v>24</v>
      </c>
      <c r="AE55" s="27">
        <f t="shared" si="28"/>
        <v>111</v>
      </c>
      <c r="AF55" s="24">
        <v>7</v>
      </c>
      <c r="AG55" s="24">
        <v>7</v>
      </c>
      <c r="AH55" s="24">
        <v>29</v>
      </c>
      <c r="AI55" s="28">
        <f t="shared" si="29"/>
        <v>43</v>
      </c>
      <c r="AJ55" s="29">
        <v>29</v>
      </c>
      <c r="AK55" s="28">
        <f t="shared" si="30"/>
        <v>72</v>
      </c>
      <c r="AL55" s="24">
        <v>7</v>
      </c>
      <c r="AM55" s="24">
        <v>9</v>
      </c>
      <c r="AN55" s="25">
        <v>40</v>
      </c>
      <c r="AO55" s="28">
        <f t="shared" si="31"/>
        <v>56</v>
      </c>
      <c r="AP55" s="29">
        <v>35</v>
      </c>
      <c r="AQ55" s="28">
        <f t="shared" si="32"/>
        <v>91</v>
      </c>
      <c r="AR55" s="24">
        <v>8</v>
      </c>
      <c r="AS55" s="24">
        <v>8</v>
      </c>
      <c r="AT55" s="24">
        <v>40</v>
      </c>
      <c r="AU55" s="28">
        <f t="shared" si="33"/>
        <v>56</v>
      </c>
      <c r="AV55" s="29">
        <v>29</v>
      </c>
      <c r="AW55" s="28">
        <f t="shared" si="34"/>
        <v>85</v>
      </c>
      <c r="AX55" s="24">
        <v>7</v>
      </c>
      <c r="AY55" s="24">
        <v>7</v>
      </c>
      <c r="AZ55" s="24">
        <v>37</v>
      </c>
      <c r="BA55" s="28">
        <f t="shared" si="35"/>
        <v>51</v>
      </c>
      <c r="BB55" s="29">
        <v>34</v>
      </c>
      <c r="BC55" s="28">
        <f t="shared" si="36"/>
        <v>85</v>
      </c>
      <c r="BD55" s="24">
        <v>7</v>
      </c>
      <c r="BE55" s="24">
        <v>7</v>
      </c>
      <c r="BF55" s="24">
        <v>33</v>
      </c>
      <c r="BG55" s="28">
        <f t="shared" si="37"/>
        <v>47</v>
      </c>
      <c r="BH55" s="29">
        <v>31</v>
      </c>
      <c r="BI55" s="28">
        <f t="shared" si="38"/>
        <v>78</v>
      </c>
      <c r="BJ55" s="29">
        <f t="shared" si="39"/>
        <v>411</v>
      </c>
      <c r="BK55" s="29">
        <v>91</v>
      </c>
      <c r="BL55" s="10">
        <f t="shared" si="40"/>
        <v>613</v>
      </c>
      <c r="BM55" s="8">
        <f t="shared" si="41"/>
        <v>78.589743589743591</v>
      </c>
      <c r="BO55" s="3" t="s">
        <v>2087</v>
      </c>
      <c r="BP55" s="3" t="s">
        <v>2094</v>
      </c>
      <c r="BQ55" s="3" t="s">
        <v>2088</v>
      </c>
      <c r="BR55" s="3" t="s">
        <v>2088</v>
      </c>
      <c r="BS55" s="3" t="s">
        <v>2094</v>
      </c>
      <c r="BT55" s="3" t="s">
        <v>2095</v>
      </c>
      <c r="BU55" s="3" t="s">
        <v>2032</v>
      </c>
      <c r="BV55" s="3" t="s">
        <v>2090</v>
      </c>
      <c r="BW55" s="3" t="s">
        <v>2090</v>
      </c>
      <c r="BX55" s="3" t="s">
        <v>2090</v>
      </c>
      <c r="BY55" s="3" t="s">
        <v>2091</v>
      </c>
      <c r="BZ55" s="3" t="s">
        <v>2090</v>
      </c>
      <c r="CB55" s="3">
        <v>2</v>
      </c>
      <c r="CC55" s="3">
        <v>3</v>
      </c>
      <c r="CD55" s="3">
        <v>3</v>
      </c>
      <c r="CE55" s="3">
        <v>3</v>
      </c>
      <c r="CF55" s="3">
        <v>3</v>
      </c>
      <c r="CG55" s="3">
        <v>3</v>
      </c>
      <c r="CH55" s="3">
        <v>1</v>
      </c>
      <c r="CI55" s="3">
        <v>1.5</v>
      </c>
      <c r="CJ55" s="3">
        <v>1.5</v>
      </c>
      <c r="CK55" s="3">
        <v>1</v>
      </c>
      <c r="CL55" s="3">
        <v>1</v>
      </c>
      <c r="CM55" s="3">
        <v>0.5</v>
      </c>
      <c r="CN55" s="3">
        <f t="shared" si="42"/>
        <v>0</v>
      </c>
      <c r="CO55" s="31" t="str">
        <f t="shared" si="43"/>
        <v>Pass</v>
      </c>
      <c r="CP55" s="3">
        <v>7.74</v>
      </c>
      <c r="CQ55" s="3">
        <v>23.5</v>
      </c>
      <c r="CR55" s="3">
        <v>182</v>
      </c>
      <c r="CS55" s="3">
        <v>872</v>
      </c>
    </row>
    <row r="56" spans="1:98" ht="18" customHeight="1" x14ac:dyDescent="0.2">
      <c r="A56" s="4">
        <v>49</v>
      </c>
      <c r="B56" s="7" t="s">
        <v>181</v>
      </c>
      <c r="C56" s="7" t="s">
        <v>182</v>
      </c>
      <c r="D56" s="7" t="s">
        <v>1711</v>
      </c>
      <c r="E56" s="7" t="s">
        <v>1089</v>
      </c>
      <c r="F56" s="7"/>
      <c r="G56" s="24" t="s">
        <v>2032</v>
      </c>
      <c r="H56" s="24">
        <v>10</v>
      </c>
      <c r="I56" s="24">
        <v>10</v>
      </c>
      <c r="J56" s="26">
        <f t="shared" si="22"/>
        <v>20</v>
      </c>
      <c r="K56" s="24" t="s">
        <v>2032</v>
      </c>
      <c r="L56" s="25">
        <v>10</v>
      </c>
      <c r="M56" s="24">
        <v>10</v>
      </c>
      <c r="N56" s="26">
        <f t="shared" si="23"/>
        <v>20</v>
      </c>
      <c r="O56" s="24" t="s">
        <v>2032</v>
      </c>
      <c r="P56" s="25">
        <v>10</v>
      </c>
      <c r="Q56" s="25">
        <v>10</v>
      </c>
      <c r="R56" s="26">
        <f t="shared" si="24"/>
        <v>20</v>
      </c>
      <c r="S56" s="24" t="s">
        <v>2032</v>
      </c>
      <c r="T56" s="25">
        <v>10</v>
      </c>
      <c r="U56" s="24">
        <v>10</v>
      </c>
      <c r="V56" s="26">
        <f t="shared" si="25"/>
        <v>20</v>
      </c>
      <c r="W56" s="24" t="s">
        <v>2032</v>
      </c>
      <c r="X56" s="25">
        <v>10</v>
      </c>
      <c r="Y56" s="25">
        <v>10</v>
      </c>
      <c r="Z56" s="26">
        <f t="shared" si="26"/>
        <v>20</v>
      </c>
      <c r="AA56" s="24" t="s">
        <v>2033</v>
      </c>
      <c r="AB56" s="25">
        <v>10</v>
      </c>
      <c r="AC56" s="25">
        <v>10</v>
      </c>
      <c r="AD56" s="26">
        <f t="shared" si="27"/>
        <v>20</v>
      </c>
      <c r="AE56" s="27">
        <f t="shared" si="28"/>
        <v>120</v>
      </c>
      <c r="AF56" s="24" t="s">
        <v>2032</v>
      </c>
      <c r="AG56" s="24">
        <v>8</v>
      </c>
      <c r="AH56" s="24">
        <v>38</v>
      </c>
      <c r="AI56" s="28">
        <f t="shared" si="29"/>
        <v>46</v>
      </c>
      <c r="AJ56" s="29">
        <v>30</v>
      </c>
      <c r="AK56" s="28">
        <f t="shared" si="30"/>
        <v>76</v>
      </c>
      <c r="AL56" s="24" t="s">
        <v>2032</v>
      </c>
      <c r="AM56" s="24">
        <v>8</v>
      </c>
      <c r="AN56" s="24">
        <v>35</v>
      </c>
      <c r="AO56" s="28">
        <f t="shared" si="31"/>
        <v>43</v>
      </c>
      <c r="AP56" s="29">
        <v>33</v>
      </c>
      <c r="AQ56" s="28">
        <f t="shared" si="32"/>
        <v>76</v>
      </c>
      <c r="AR56" s="24" t="s">
        <v>2032</v>
      </c>
      <c r="AS56" s="24">
        <v>9</v>
      </c>
      <c r="AT56" s="24">
        <v>36</v>
      </c>
      <c r="AU56" s="28">
        <f t="shared" si="33"/>
        <v>45</v>
      </c>
      <c r="AV56" s="29">
        <v>28</v>
      </c>
      <c r="AW56" s="28">
        <f t="shared" si="34"/>
        <v>73</v>
      </c>
      <c r="AX56" s="24" t="s">
        <v>2032</v>
      </c>
      <c r="AY56" s="24">
        <v>8</v>
      </c>
      <c r="AZ56" s="24">
        <v>30</v>
      </c>
      <c r="BA56" s="28">
        <f t="shared" si="35"/>
        <v>38</v>
      </c>
      <c r="BB56" s="29">
        <v>31</v>
      </c>
      <c r="BC56" s="28">
        <f t="shared" si="36"/>
        <v>69</v>
      </c>
      <c r="BD56" s="24" t="s">
        <v>2032</v>
      </c>
      <c r="BE56" s="24">
        <v>7</v>
      </c>
      <c r="BF56" s="24">
        <v>36</v>
      </c>
      <c r="BG56" s="28">
        <f t="shared" si="37"/>
        <v>43</v>
      </c>
      <c r="BH56" s="29">
        <v>31</v>
      </c>
      <c r="BI56" s="28">
        <f t="shared" si="38"/>
        <v>74</v>
      </c>
      <c r="BJ56" s="29">
        <f t="shared" si="39"/>
        <v>368</v>
      </c>
      <c r="BK56" s="29">
        <v>96</v>
      </c>
      <c r="BL56" s="10">
        <f t="shared" si="40"/>
        <v>584</v>
      </c>
      <c r="BM56" s="8">
        <f t="shared" si="41"/>
        <v>74.871794871794876</v>
      </c>
      <c r="BO56" s="3" t="s">
        <v>2091</v>
      </c>
      <c r="BP56" s="3" t="s">
        <v>2032</v>
      </c>
      <c r="BQ56" s="3" t="s">
        <v>2093</v>
      </c>
      <c r="BR56" s="3" t="s">
        <v>2094</v>
      </c>
      <c r="BS56" s="3" t="s">
        <v>2032</v>
      </c>
      <c r="BT56" s="3" t="s">
        <v>2091</v>
      </c>
      <c r="BU56" s="3" t="s">
        <v>2091</v>
      </c>
      <c r="BV56" s="3" t="s">
        <v>2091</v>
      </c>
      <c r="BW56" s="3" t="s">
        <v>2032</v>
      </c>
      <c r="BX56" s="3" t="s">
        <v>2087</v>
      </c>
      <c r="BY56" s="3" t="s">
        <v>2032</v>
      </c>
      <c r="BZ56" s="3" t="s">
        <v>2090</v>
      </c>
      <c r="CB56" s="3">
        <v>2</v>
      </c>
      <c r="CC56" s="3">
        <v>3</v>
      </c>
      <c r="CD56" s="3">
        <v>3</v>
      </c>
      <c r="CE56" s="3">
        <v>3</v>
      </c>
      <c r="CF56" s="3">
        <v>3</v>
      </c>
      <c r="CG56" s="3">
        <v>3</v>
      </c>
      <c r="CH56" s="3">
        <v>1</v>
      </c>
      <c r="CI56" s="3">
        <v>1.5</v>
      </c>
      <c r="CJ56" s="3">
        <v>1.5</v>
      </c>
      <c r="CK56" s="3">
        <v>1</v>
      </c>
      <c r="CL56" s="3">
        <v>1</v>
      </c>
      <c r="CM56" s="3">
        <v>0.5</v>
      </c>
      <c r="CN56" s="3">
        <f t="shared" si="42"/>
        <v>0</v>
      </c>
      <c r="CO56" s="31" t="str">
        <f t="shared" si="43"/>
        <v>Pass</v>
      </c>
      <c r="CP56" s="3">
        <v>8.16</v>
      </c>
      <c r="CQ56" s="3">
        <v>23.5</v>
      </c>
      <c r="CR56" s="3">
        <v>191.75</v>
      </c>
      <c r="CS56" s="3">
        <v>878</v>
      </c>
    </row>
    <row r="57" spans="1:98" ht="18" customHeight="1" x14ac:dyDescent="0.2">
      <c r="A57" s="4">
        <v>50</v>
      </c>
      <c r="B57" s="7" t="s">
        <v>183</v>
      </c>
      <c r="C57" s="7" t="s">
        <v>184</v>
      </c>
      <c r="D57" s="7" t="s">
        <v>1712</v>
      </c>
      <c r="E57" s="7" t="s">
        <v>1090</v>
      </c>
      <c r="F57" s="7"/>
      <c r="G57" s="24">
        <v>9</v>
      </c>
      <c r="H57" s="24">
        <v>10</v>
      </c>
      <c r="I57" s="24">
        <v>10</v>
      </c>
      <c r="J57" s="26">
        <f t="shared" si="22"/>
        <v>29</v>
      </c>
      <c r="K57" s="24">
        <v>8</v>
      </c>
      <c r="L57" s="24">
        <v>9</v>
      </c>
      <c r="M57" s="24">
        <v>10</v>
      </c>
      <c r="N57" s="26">
        <f t="shared" si="23"/>
        <v>27</v>
      </c>
      <c r="O57" s="24">
        <v>10</v>
      </c>
      <c r="P57" s="24">
        <v>9</v>
      </c>
      <c r="Q57" s="24">
        <v>10</v>
      </c>
      <c r="R57" s="26">
        <f t="shared" si="24"/>
        <v>29</v>
      </c>
      <c r="S57" s="24">
        <v>9</v>
      </c>
      <c r="T57" s="25">
        <v>10</v>
      </c>
      <c r="U57" s="24">
        <v>10</v>
      </c>
      <c r="V57" s="26">
        <f t="shared" si="25"/>
        <v>29</v>
      </c>
      <c r="W57" s="24">
        <v>9</v>
      </c>
      <c r="X57" s="25">
        <v>10</v>
      </c>
      <c r="Y57" s="24">
        <v>10</v>
      </c>
      <c r="Z57" s="26">
        <f t="shared" si="26"/>
        <v>29</v>
      </c>
      <c r="AA57" s="24">
        <v>9</v>
      </c>
      <c r="AB57" s="24">
        <v>9</v>
      </c>
      <c r="AC57" s="24">
        <v>10</v>
      </c>
      <c r="AD57" s="26">
        <f t="shared" si="27"/>
        <v>28</v>
      </c>
      <c r="AE57" s="27">
        <f t="shared" si="28"/>
        <v>171</v>
      </c>
      <c r="AF57" s="24">
        <v>9</v>
      </c>
      <c r="AG57" s="24">
        <v>9</v>
      </c>
      <c r="AH57" s="24">
        <v>39</v>
      </c>
      <c r="AI57" s="28">
        <f t="shared" si="29"/>
        <v>57</v>
      </c>
      <c r="AJ57" s="29">
        <v>36</v>
      </c>
      <c r="AK57" s="28">
        <f t="shared" si="30"/>
        <v>93</v>
      </c>
      <c r="AL57" s="24">
        <v>10</v>
      </c>
      <c r="AM57" s="24">
        <v>9</v>
      </c>
      <c r="AN57" s="25">
        <v>40</v>
      </c>
      <c r="AO57" s="28">
        <f t="shared" si="31"/>
        <v>59</v>
      </c>
      <c r="AP57" s="29">
        <v>36</v>
      </c>
      <c r="AQ57" s="28">
        <f t="shared" si="32"/>
        <v>95</v>
      </c>
      <c r="AR57" s="24">
        <v>9</v>
      </c>
      <c r="AS57" s="24">
        <v>10</v>
      </c>
      <c r="AT57" s="24">
        <v>40</v>
      </c>
      <c r="AU57" s="28">
        <f t="shared" si="33"/>
        <v>59</v>
      </c>
      <c r="AV57" s="29">
        <v>37</v>
      </c>
      <c r="AW57" s="28">
        <f t="shared" si="34"/>
        <v>96</v>
      </c>
      <c r="AX57" s="24">
        <v>7</v>
      </c>
      <c r="AY57" s="24">
        <v>9</v>
      </c>
      <c r="AZ57" s="24">
        <v>34</v>
      </c>
      <c r="BA57" s="28">
        <f t="shared" si="35"/>
        <v>50</v>
      </c>
      <c r="BB57" s="29">
        <v>36</v>
      </c>
      <c r="BC57" s="28">
        <f t="shared" si="36"/>
        <v>86</v>
      </c>
      <c r="BD57" s="24">
        <v>9</v>
      </c>
      <c r="BE57" s="24">
        <v>9</v>
      </c>
      <c r="BF57" s="24">
        <v>37</v>
      </c>
      <c r="BG57" s="28">
        <f t="shared" si="37"/>
        <v>55</v>
      </c>
      <c r="BH57" s="29">
        <v>35</v>
      </c>
      <c r="BI57" s="28">
        <f t="shared" si="38"/>
        <v>90</v>
      </c>
      <c r="BJ57" s="29">
        <f t="shared" si="39"/>
        <v>460</v>
      </c>
      <c r="BK57" s="29">
        <v>100</v>
      </c>
      <c r="BL57" s="10">
        <f t="shared" si="40"/>
        <v>731</v>
      </c>
      <c r="BM57" s="8">
        <f t="shared" si="41"/>
        <v>93.717948717948715</v>
      </c>
      <c r="BO57" s="3" t="s">
        <v>2032</v>
      </c>
      <c r="BP57" s="3" t="s">
        <v>2090</v>
      </c>
      <c r="BQ57" s="3" t="s">
        <v>2090</v>
      </c>
      <c r="BR57" s="3" t="s">
        <v>2087</v>
      </c>
      <c r="BS57" s="3" t="s">
        <v>2091</v>
      </c>
      <c r="BT57" s="3" t="s">
        <v>2091</v>
      </c>
      <c r="BU57" s="3" t="s">
        <v>2090</v>
      </c>
      <c r="BV57" s="3" t="s">
        <v>2090</v>
      </c>
      <c r="BW57" s="3" t="s">
        <v>2090</v>
      </c>
      <c r="BX57" s="3" t="s">
        <v>2090</v>
      </c>
      <c r="BY57" s="3" t="s">
        <v>2090</v>
      </c>
      <c r="BZ57" s="3" t="s">
        <v>2090</v>
      </c>
      <c r="CB57" s="3">
        <v>2</v>
      </c>
      <c r="CC57" s="3">
        <v>3</v>
      </c>
      <c r="CD57" s="3">
        <v>3</v>
      </c>
      <c r="CE57" s="3">
        <v>3</v>
      </c>
      <c r="CF57" s="3">
        <v>3</v>
      </c>
      <c r="CG57" s="3">
        <v>3</v>
      </c>
      <c r="CH57" s="3">
        <v>1</v>
      </c>
      <c r="CI57" s="3">
        <v>1.5</v>
      </c>
      <c r="CJ57" s="3">
        <v>1.5</v>
      </c>
      <c r="CK57" s="3">
        <v>1</v>
      </c>
      <c r="CL57" s="3">
        <v>1</v>
      </c>
      <c r="CM57" s="3">
        <v>0.5</v>
      </c>
      <c r="CN57" s="3">
        <f t="shared" si="42"/>
        <v>0</v>
      </c>
      <c r="CO57" s="31" t="str">
        <f t="shared" si="43"/>
        <v>Pass</v>
      </c>
      <c r="CP57" s="3">
        <v>9.36</v>
      </c>
      <c r="CQ57" s="3">
        <v>23.5</v>
      </c>
      <c r="CR57" s="3">
        <v>220</v>
      </c>
      <c r="CS57" s="3">
        <v>1028</v>
      </c>
    </row>
    <row r="58" spans="1:98" ht="18" customHeight="1" x14ac:dyDescent="0.2">
      <c r="A58" s="4">
        <v>51</v>
      </c>
      <c r="B58" s="7" t="s">
        <v>185</v>
      </c>
      <c r="C58" s="7" t="s">
        <v>186</v>
      </c>
      <c r="D58" s="7" t="s">
        <v>1713</v>
      </c>
      <c r="E58" s="7" t="s">
        <v>1091</v>
      </c>
      <c r="F58" s="7"/>
      <c r="G58" s="24">
        <v>8</v>
      </c>
      <c r="H58" s="24">
        <v>10</v>
      </c>
      <c r="I58" s="24">
        <v>10</v>
      </c>
      <c r="J58" s="26">
        <f t="shared" si="22"/>
        <v>28</v>
      </c>
      <c r="K58" s="24">
        <v>7</v>
      </c>
      <c r="L58" s="24">
        <v>9</v>
      </c>
      <c r="M58" s="24">
        <v>10</v>
      </c>
      <c r="N58" s="26">
        <f t="shared" si="23"/>
        <v>26</v>
      </c>
      <c r="O58" s="24">
        <v>10</v>
      </c>
      <c r="P58" s="24">
        <v>10</v>
      </c>
      <c r="Q58" s="24">
        <v>10</v>
      </c>
      <c r="R58" s="26">
        <f t="shared" si="24"/>
        <v>30</v>
      </c>
      <c r="S58" s="24">
        <v>7</v>
      </c>
      <c r="T58" s="24">
        <v>9</v>
      </c>
      <c r="U58" s="24">
        <v>10</v>
      </c>
      <c r="V58" s="26">
        <f t="shared" si="25"/>
        <v>26</v>
      </c>
      <c r="W58" s="24">
        <v>7</v>
      </c>
      <c r="X58" s="24">
        <v>10</v>
      </c>
      <c r="Y58" s="24">
        <v>10</v>
      </c>
      <c r="Z58" s="26">
        <f t="shared" si="26"/>
        <v>27</v>
      </c>
      <c r="AA58" s="24">
        <v>9</v>
      </c>
      <c r="AB58" s="25">
        <v>10</v>
      </c>
      <c r="AC58" s="24">
        <v>10</v>
      </c>
      <c r="AD58" s="26">
        <f t="shared" si="27"/>
        <v>29</v>
      </c>
      <c r="AE58" s="27">
        <f t="shared" si="28"/>
        <v>166</v>
      </c>
      <c r="AF58" s="24">
        <v>10</v>
      </c>
      <c r="AG58" s="24">
        <v>9</v>
      </c>
      <c r="AH58" s="24">
        <v>40</v>
      </c>
      <c r="AI58" s="28">
        <f t="shared" si="29"/>
        <v>59</v>
      </c>
      <c r="AJ58" s="29">
        <v>35</v>
      </c>
      <c r="AK58" s="28">
        <f t="shared" si="30"/>
        <v>94</v>
      </c>
      <c r="AL58" s="24">
        <v>10</v>
      </c>
      <c r="AM58" s="24">
        <v>10</v>
      </c>
      <c r="AN58" s="25">
        <v>40</v>
      </c>
      <c r="AO58" s="28">
        <f t="shared" si="31"/>
        <v>60</v>
      </c>
      <c r="AP58" s="29">
        <v>36</v>
      </c>
      <c r="AQ58" s="28">
        <f t="shared" si="32"/>
        <v>96</v>
      </c>
      <c r="AR58" s="24">
        <v>9</v>
      </c>
      <c r="AS58" s="24">
        <v>9</v>
      </c>
      <c r="AT58" s="24">
        <v>39</v>
      </c>
      <c r="AU58" s="28">
        <f t="shared" si="33"/>
        <v>57</v>
      </c>
      <c r="AV58" s="29">
        <v>37</v>
      </c>
      <c r="AW58" s="28">
        <f t="shared" si="34"/>
        <v>94</v>
      </c>
      <c r="AX58" s="24">
        <v>9</v>
      </c>
      <c r="AY58" s="24">
        <v>8</v>
      </c>
      <c r="AZ58" s="24">
        <v>34</v>
      </c>
      <c r="BA58" s="28">
        <f t="shared" si="35"/>
        <v>51</v>
      </c>
      <c r="BB58" s="29">
        <v>33</v>
      </c>
      <c r="BC58" s="28">
        <f t="shared" si="36"/>
        <v>84</v>
      </c>
      <c r="BD58" s="24">
        <v>8</v>
      </c>
      <c r="BE58" s="24">
        <v>9</v>
      </c>
      <c r="BF58" s="24">
        <v>39</v>
      </c>
      <c r="BG58" s="28">
        <f t="shared" si="37"/>
        <v>56</v>
      </c>
      <c r="BH58" s="29">
        <v>31</v>
      </c>
      <c r="BI58" s="28">
        <f t="shared" si="38"/>
        <v>87</v>
      </c>
      <c r="BJ58" s="29">
        <f t="shared" si="39"/>
        <v>455</v>
      </c>
      <c r="BK58" s="29">
        <v>100</v>
      </c>
      <c r="BL58" s="10">
        <f t="shared" si="40"/>
        <v>721</v>
      </c>
      <c r="BM58" s="8">
        <f t="shared" si="41"/>
        <v>92.435897435897445</v>
      </c>
      <c r="BO58" s="3" t="s">
        <v>2095</v>
      </c>
      <c r="BP58" s="3" t="s">
        <v>2094</v>
      </c>
      <c r="BQ58" s="3" t="s">
        <v>2090</v>
      </c>
      <c r="BR58" s="3" t="s">
        <v>2087</v>
      </c>
      <c r="BS58" s="3" t="s">
        <v>2091</v>
      </c>
      <c r="BT58" s="3" t="s">
        <v>2090</v>
      </c>
      <c r="BU58" s="3" t="s">
        <v>2090</v>
      </c>
      <c r="BV58" s="3" t="s">
        <v>2090</v>
      </c>
      <c r="BW58" s="3" t="s">
        <v>2090</v>
      </c>
      <c r="BX58" s="3" t="s">
        <v>2090</v>
      </c>
      <c r="BY58" s="3" t="s">
        <v>2090</v>
      </c>
      <c r="BZ58" s="3" t="s">
        <v>2090</v>
      </c>
      <c r="CB58" s="3">
        <v>2</v>
      </c>
      <c r="CC58" s="3">
        <v>3</v>
      </c>
      <c r="CD58" s="3">
        <v>3</v>
      </c>
      <c r="CE58" s="3">
        <v>3</v>
      </c>
      <c r="CF58" s="3">
        <v>3</v>
      </c>
      <c r="CG58" s="3">
        <v>3</v>
      </c>
      <c r="CH58" s="3">
        <v>1</v>
      </c>
      <c r="CI58" s="3">
        <v>1.5</v>
      </c>
      <c r="CJ58" s="3">
        <v>1.5</v>
      </c>
      <c r="CK58" s="3">
        <v>1</v>
      </c>
      <c r="CL58" s="3">
        <v>1</v>
      </c>
      <c r="CM58" s="3">
        <v>0.5</v>
      </c>
      <c r="CN58" s="3">
        <f t="shared" si="42"/>
        <v>0</v>
      </c>
      <c r="CO58" s="31" t="str">
        <f t="shared" si="43"/>
        <v>Pass</v>
      </c>
      <c r="CP58" s="3">
        <v>9.02</v>
      </c>
      <c r="CQ58" s="3">
        <v>23.5</v>
      </c>
      <c r="CR58" s="3">
        <v>212</v>
      </c>
      <c r="CS58" s="3">
        <v>1001</v>
      </c>
    </row>
    <row r="59" spans="1:98" ht="18" customHeight="1" x14ac:dyDescent="0.2">
      <c r="A59" s="4">
        <v>52</v>
      </c>
      <c r="B59" s="7" t="s">
        <v>187</v>
      </c>
      <c r="C59" s="7" t="s">
        <v>188</v>
      </c>
      <c r="D59" s="7" t="s">
        <v>1714</v>
      </c>
      <c r="E59" s="7" t="s">
        <v>1092</v>
      </c>
      <c r="F59" s="7"/>
      <c r="G59" s="24">
        <v>1</v>
      </c>
      <c r="H59" s="24" t="s">
        <v>2032</v>
      </c>
      <c r="I59" s="24">
        <v>7</v>
      </c>
      <c r="J59" s="26">
        <f t="shared" si="22"/>
        <v>8</v>
      </c>
      <c r="K59" s="24">
        <v>2</v>
      </c>
      <c r="L59" s="24" t="s">
        <v>2033</v>
      </c>
      <c r="M59" s="24">
        <v>10</v>
      </c>
      <c r="N59" s="26">
        <f t="shared" si="23"/>
        <v>12</v>
      </c>
      <c r="O59" s="24">
        <v>2</v>
      </c>
      <c r="P59" s="24" t="s">
        <v>2032</v>
      </c>
      <c r="Q59" s="24">
        <v>10</v>
      </c>
      <c r="R59" s="26">
        <f t="shared" si="24"/>
        <v>12</v>
      </c>
      <c r="S59" s="24" t="s">
        <v>2033</v>
      </c>
      <c r="T59" s="24" t="s">
        <v>2033</v>
      </c>
      <c r="U59" s="24">
        <v>9</v>
      </c>
      <c r="V59" s="26">
        <f t="shared" si="25"/>
        <v>9</v>
      </c>
      <c r="W59" s="24" t="s">
        <v>2033</v>
      </c>
      <c r="X59" s="24" t="s">
        <v>2033</v>
      </c>
      <c r="Y59" s="24">
        <v>6</v>
      </c>
      <c r="Z59" s="26">
        <f t="shared" si="26"/>
        <v>6</v>
      </c>
      <c r="AA59" s="24">
        <v>2</v>
      </c>
      <c r="AB59" s="24" t="s">
        <v>2032</v>
      </c>
      <c r="AC59" s="25">
        <v>10</v>
      </c>
      <c r="AD59" s="26">
        <f t="shared" si="27"/>
        <v>12</v>
      </c>
      <c r="AE59" s="27">
        <f t="shared" si="28"/>
        <v>59</v>
      </c>
      <c r="AF59" s="24">
        <v>7</v>
      </c>
      <c r="AG59" s="24">
        <v>7</v>
      </c>
      <c r="AH59" s="24">
        <v>21</v>
      </c>
      <c r="AI59" s="28">
        <f t="shared" si="29"/>
        <v>35</v>
      </c>
      <c r="AJ59" s="29">
        <v>28</v>
      </c>
      <c r="AK59" s="28">
        <f t="shared" si="30"/>
        <v>63</v>
      </c>
      <c r="AL59" s="24">
        <v>6</v>
      </c>
      <c r="AM59" s="24">
        <v>6</v>
      </c>
      <c r="AN59" s="24">
        <v>33</v>
      </c>
      <c r="AO59" s="28">
        <f t="shared" si="31"/>
        <v>45</v>
      </c>
      <c r="AP59" s="29">
        <v>28</v>
      </c>
      <c r="AQ59" s="28">
        <f t="shared" si="32"/>
        <v>73</v>
      </c>
      <c r="AR59" s="24">
        <v>8</v>
      </c>
      <c r="AS59" s="24">
        <v>5</v>
      </c>
      <c r="AT59" s="24">
        <v>33</v>
      </c>
      <c r="AU59" s="28">
        <f t="shared" si="33"/>
        <v>46</v>
      </c>
      <c r="AV59" s="29">
        <v>21</v>
      </c>
      <c r="AW59" s="28">
        <f t="shared" si="34"/>
        <v>67</v>
      </c>
      <c r="AX59" s="24">
        <v>7</v>
      </c>
      <c r="AY59" s="24">
        <v>8</v>
      </c>
      <c r="AZ59" s="24">
        <v>9</v>
      </c>
      <c r="BA59" s="28">
        <f t="shared" si="35"/>
        <v>24</v>
      </c>
      <c r="BB59" s="29">
        <v>29</v>
      </c>
      <c r="BC59" s="28">
        <f t="shared" si="36"/>
        <v>53</v>
      </c>
      <c r="BD59" s="24">
        <v>7</v>
      </c>
      <c r="BE59" s="24">
        <v>6</v>
      </c>
      <c r="BF59" s="24">
        <v>30</v>
      </c>
      <c r="BG59" s="28">
        <f t="shared" si="37"/>
        <v>43</v>
      </c>
      <c r="BH59" s="29">
        <v>29</v>
      </c>
      <c r="BI59" s="28">
        <f t="shared" si="38"/>
        <v>72</v>
      </c>
      <c r="BJ59" s="29">
        <f t="shared" si="39"/>
        <v>328</v>
      </c>
      <c r="BK59" s="29">
        <v>50</v>
      </c>
      <c r="BL59" s="10">
        <f t="shared" si="40"/>
        <v>437</v>
      </c>
      <c r="BM59" s="8">
        <f t="shared" si="41"/>
        <v>56.025641025641029</v>
      </c>
      <c r="BO59" s="3" t="s">
        <v>2092</v>
      </c>
      <c r="BP59" s="3" t="s">
        <v>2088</v>
      </c>
      <c r="BQ59" s="3" t="s">
        <v>2094</v>
      </c>
      <c r="BR59" s="3" t="s">
        <v>2096</v>
      </c>
      <c r="BS59" s="3" t="s">
        <v>2092</v>
      </c>
      <c r="BT59" s="3" t="s">
        <v>2087</v>
      </c>
      <c r="BU59" s="3" t="s">
        <v>2095</v>
      </c>
      <c r="BV59" s="3" t="s">
        <v>2032</v>
      </c>
      <c r="BW59" s="3" t="s">
        <v>2087</v>
      </c>
      <c r="BX59" s="3" t="s">
        <v>2093</v>
      </c>
      <c r="BY59" s="3" t="s">
        <v>2032</v>
      </c>
      <c r="BZ59" s="3" t="s">
        <v>2093</v>
      </c>
      <c r="CB59" s="3">
        <v>2</v>
      </c>
      <c r="CC59" s="3">
        <v>3</v>
      </c>
      <c r="CD59" s="3">
        <v>3</v>
      </c>
      <c r="CE59" s="3">
        <v>3</v>
      </c>
      <c r="CF59" s="3">
        <v>3</v>
      </c>
      <c r="CG59" s="3">
        <v>3</v>
      </c>
      <c r="CH59" s="3">
        <v>1</v>
      </c>
      <c r="CI59" s="3">
        <v>1.5</v>
      </c>
      <c r="CJ59" s="3">
        <v>1.5</v>
      </c>
      <c r="CK59" s="3">
        <v>1</v>
      </c>
      <c r="CL59" s="3">
        <v>1</v>
      </c>
      <c r="CM59" s="3">
        <v>0.5</v>
      </c>
      <c r="CN59" s="3">
        <f t="shared" si="42"/>
        <v>0</v>
      </c>
      <c r="CO59" s="31" t="str">
        <f t="shared" si="43"/>
        <v>Pass</v>
      </c>
      <c r="CP59" s="3">
        <v>6.44</v>
      </c>
      <c r="CQ59" s="3">
        <v>23.5</v>
      </c>
      <c r="CR59" s="3">
        <v>151.25</v>
      </c>
      <c r="CS59" s="3">
        <v>684</v>
      </c>
    </row>
    <row r="60" spans="1:98" ht="18" customHeight="1" x14ac:dyDescent="0.2">
      <c r="A60" s="4">
        <v>53</v>
      </c>
      <c r="B60" s="7" t="s">
        <v>189</v>
      </c>
      <c r="C60" s="7" t="s">
        <v>190</v>
      </c>
      <c r="D60" s="7" t="s">
        <v>1715</v>
      </c>
      <c r="E60" s="7" t="s">
        <v>1093</v>
      </c>
      <c r="F60" s="7"/>
      <c r="G60" s="24">
        <v>0</v>
      </c>
      <c r="H60" s="24">
        <v>6</v>
      </c>
      <c r="I60" s="24">
        <v>3</v>
      </c>
      <c r="J60" s="26">
        <f t="shared" si="22"/>
        <v>9</v>
      </c>
      <c r="K60" s="24" t="s">
        <v>2033</v>
      </c>
      <c r="L60" s="24" t="s">
        <v>2033</v>
      </c>
      <c r="M60" s="24">
        <v>10</v>
      </c>
      <c r="N60" s="26">
        <f t="shared" si="23"/>
        <v>10</v>
      </c>
      <c r="O60" s="24">
        <v>0</v>
      </c>
      <c r="P60" s="24">
        <v>4</v>
      </c>
      <c r="Q60" s="24">
        <v>8</v>
      </c>
      <c r="R60" s="26">
        <f t="shared" si="24"/>
        <v>12</v>
      </c>
      <c r="S60" s="24">
        <v>2</v>
      </c>
      <c r="T60" s="24" t="s">
        <v>2033</v>
      </c>
      <c r="U60" s="25">
        <v>10</v>
      </c>
      <c r="V60" s="26">
        <f t="shared" si="25"/>
        <v>12</v>
      </c>
      <c r="W60" s="24" t="s">
        <v>2033</v>
      </c>
      <c r="X60" s="24" t="s">
        <v>2033</v>
      </c>
      <c r="Y60" s="24">
        <v>6</v>
      </c>
      <c r="Z60" s="26">
        <f t="shared" si="26"/>
        <v>6</v>
      </c>
      <c r="AA60" s="24">
        <v>2</v>
      </c>
      <c r="AB60" s="24" t="s">
        <v>2032</v>
      </c>
      <c r="AC60" s="25">
        <v>10</v>
      </c>
      <c r="AD60" s="26">
        <f t="shared" si="27"/>
        <v>12</v>
      </c>
      <c r="AE60" s="27">
        <f t="shared" si="28"/>
        <v>61</v>
      </c>
      <c r="AF60" s="24">
        <v>7</v>
      </c>
      <c r="AG60" s="24">
        <v>7</v>
      </c>
      <c r="AH60" s="24">
        <v>23</v>
      </c>
      <c r="AI60" s="28">
        <f t="shared" si="29"/>
        <v>37</v>
      </c>
      <c r="AJ60" s="29">
        <v>28</v>
      </c>
      <c r="AK60" s="28">
        <f t="shared" si="30"/>
        <v>65</v>
      </c>
      <c r="AL60" s="24">
        <v>7</v>
      </c>
      <c r="AM60" s="24">
        <v>5</v>
      </c>
      <c r="AN60" s="24">
        <v>33</v>
      </c>
      <c r="AO60" s="28">
        <f t="shared" si="31"/>
        <v>45</v>
      </c>
      <c r="AP60" s="29">
        <v>28</v>
      </c>
      <c r="AQ60" s="28">
        <f t="shared" si="32"/>
        <v>73</v>
      </c>
      <c r="AR60" s="24">
        <v>5</v>
      </c>
      <c r="AS60" s="24">
        <v>6</v>
      </c>
      <c r="AT60" s="24">
        <v>35</v>
      </c>
      <c r="AU60" s="28">
        <f t="shared" si="33"/>
        <v>46</v>
      </c>
      <c r="AV60" s="29">
        <v>34</v>
      </c>
      <c r="AW60" s="28">
        <f t="shared" si="34"/>
        <v>80</v>
      </c>
      <c r="AX60" s="24">
        <v>7</v>
      </c>
      <c r="AY60" s="24">
        <v>8</v>
      </c>
      <c r="AZ60" s="24">
        <v>16</v>
      </c>
      <c r="BA60" s="28">
        <f t="shared" si="35"/>
        <v>31</v>
      </c>
      <c r="BB60" s="29">
        <v>35</v>
      </c>
      <c r="BC60" s="28">
        <f t="shared" si="36"/>
        <v>66</v>
      </c>
      <c r="BD60" s="24">
        <v>6</v>
      </c>
      <c r="BE60" s="24">
        <v>8</v>
      </c>
      <c r="BF60" s="24">
        <v>31</v>
      </c>
      <c r="BG60" s="28">
        <f t="shared" si="37"/>
        <v>45</v>
      </c>
      <c r="BH60" s="29">
        <v>32</v>
      </c>
      <c r="BI60" s="28">
        <f t="shared" si="38"/>
        <v>77</v>
      </c>
      <c r="BJ60" s="29">
        <f t="shared" si="39"/>
        <v>361</v>
      </c>
      <c r="BK60" s="29">
        <v>53</v>
      </c>
      <c r="BL60" s="10">
        <f t="shared" si="40"/>
        <v>475</v>
      </c>
      <c r="BM60" s="8">
        <f t="shared" si="41"/>
        <v>60.897435897435891</v>
      </c>
      <c r="BO60" s="3" t="s">
        <v>2089</v>
      </c>
      <c r="BP60" s="3" t="s">
        <v>2033</v>
      </c>
      <c r="BQ60" s="3" t="s">
        <v>2089</v>
      </c>
      <c r="BR60" s="3" t="s">
        <v>2096</v>
      </c>
      <c r="BS60" s="3" t="s">
        <v>2096</v>
      </c>
      <c r="BT60" s="3" t="s">
        <v>2088</v>
      </c>
      <c r="BU60" s="3" t="s">
        <v>2095</v>
      </c>
      <c r="BV60" s="3" t="s">
        <v>2032</v>
      </c>
      <c r="BW60" s="3" t="s">
        <v>2091</v>
      </c>
      <c r="BX60" s="3" t="s">
        <v>2095</v>
      </c>
      <c r="BY60" s="3" t="s">
        <v>2091</v>
      </c>
      <c r="BZ60" s="3" t="s">
        <v>2093</v>
      </c>
      <c r="CB60" s="3">
        <v>2</v>
      </c>
      <c r="CC60" s="3">
        <v>3</v>
      </c>
      <c r="CD60" s="3">
        <v>3</v>
      </c>
      <c r="CE60" s="3">
        <v>3</v>
      </c>
      <c r="CF60" s="3">
        <v>3</v>
      </c>
      <c r="CG60" s="3">
        <v>3</v>
      </c>
      <c r="CH60" s="3">
        <v>1</v>
      </c>
      <c r="CI60" s="3">
        <v>1.5</v>
      </c>
      <c r="CJ60" s="3">
        <v>1.5</v>
      </c>
      <c r="CK60" s="3">
        <v>1</v>
      </c>
      <c r="CL60" s="3">
        <v>1</v>
      </c>
      <c r="CM60" s="3">
        <v>0.5</v>
      </c>
      <c r="CN60" s="3">
        <f t="shared" si="42"/>
        <v>2</v>
      </c>
      <c r="CO60" s="31" t="str">
        <f t="shared" si="43"/>
        <v>Fail</v>
      </c>
      <c r="CP60" s="32">
        <v>4.8191489361702127</v>
      </c>
      <c r="CQ60" s="3">
        <v>18.5</v>
      </c>
      <c r="CR60" s="3">
        <v>113.25</v>
      </c>
      <c r="CS60" s="3">
        <v>651</v>
      </c>
      <c r="CT60" s="1">
        <f>CR60/23.5</f>
        <v>4.8191489361702127</v>
      </c>
    </row>
    <row r="61" spans="1:98" ht="18" customHeight="1" x14ac:dyDescent="0.2">
      <c r="A61" s="4">
        <v>54</v>
      </c>
      <c r="B61" s="7" t="s">
        <v>191</v>
      </c>
      <c r="C61" s="7" t="s">
        <v>192</v>
      </c>
      <c r="D61" s="7" t="s">
        <v>1716</v>
      </c>
      <c r="E61" s="7" t="s">
        <v>1094</v>
      </c>
      <c r="F61" s="7"/>
      <c r="G61" s="24">
        <v>9</v>
      </c>
      <c r="H61" s="24">
        <v>10</v>
      </c>
      <c r="I61" s="24">
        <v>9</v>
      </c>
      <c r="J61" s="26">
        <f t="shared" si="22"/>
        <v>28</v>
      </c>
      <c r="K61" s="24">
        <v>8</v>
      </c>
      <c r="L61" s="25">
        <v>10</v>
      </c>
      <c r="M61" s="24">
        <v>10</v>
      </c>
      <c r="N61" s="26">
        <f t="shared" si="23"/>
        <v>28</v>
      </c>
      <c r="O61" s="24">
        <v>7</v>
      </c>
      <c r="P61" s="25">
        <v>10</v>
      </c>
      <c r="Q61" s="24">
        <v>10</v>
      </c>
      <c r="R61" s="26">
        <f t="shared" si="24"/>
        <v>27</v>
      </c>
      <c r="S61" s="24">
        <v>8</v>
      </c>
      <c r="T61" s="25">
        <v>10</v>
      </c>
      <c r="U61" s="24">
        <v>10</v>
      </c>
      <c r="V61" s="26">
        <f t="shared" si="25"/>
        <v>28</v>
      </c>
      <c r="W61" s="24">
        <v>9</v>
      </c>
      <c r="X61" s="24">
        <v>10</v>
      </c>
      <c r="Y61" s="25">
        <v>10</v>
      </c>
      <c r="Z61" s="26">
        <f t="shared" si="26"/>
        <v>29</v>
      </c>
      <c r="AA61" s="24">
        <v>9</v>
      </c>
      <c r="AB61" s="25">
        <v>10</v>
      </c>
      <c r="AC61" s="25">
        <v>10</v>
      </c>
      <c r="AD61" s="26">
        <f t="shared" si="27"/>
        <v>29</v>
      </c>
      <c r="AE61" s="27">
        <f t="shared" si="28"/>
        <v>169</v>
      </c>
      <c r="AF61" s="24">
        <v>8</v>
      </c>
      <c r="AG61" s="24">
        <v>8</v>
      </c>
      <c r="AH61" s="24">
        <v>37</v>
      </c>
      <c r="AI61" s="28">
        <f t="shared" si="29"/>
        <v>53</v>
      </c>
      <c r="AJ61" s="29">
        <v>32</v>
      </c>
      <c r="AK61" s="28">
        <f t="shared" si="30"/>
        <v>85</v>
      </c>
      <c r="AL61" s="24">
        <v>10</v>
      </c>
      <c r="AM61" s="24">
        <v>8</v>
      </c>
      <c r="AN61" s="24">
        <v>36</v>
      </c>
      <c r="AO61" s="28">
        <f t="shared" si="31"/>
        <v>54</v>
      </c>
      <c r="AP61" s="29">
        <v>36</v>
      </c>
      <c r="AQ61" s="28">
        <f t="shared" si="32"/>
        <v>90</v>
      </c>
      <c r="AR61" s="24">
        <v>8</v>
      </c>
      <c r="AS61" s="24">
        <v>9</v>
      </c>
      <c r="AT61" s="24">
        <v>39</v>
      </c>
      <c r="AU61" s="28">
        <f t="shared" si="33"/>
        <v>56</v>
      </c>
      <c r="AV61" s="29">
        <v>36</v>
      </c>
      <c r="AW61" s="28">
        <f t="shared" si="34"/>
        <v>92</v>
      </c>
      <c r="AX61" s="24">
        <v>9</v>
      </c>
      <c r="AY61" s="24">
        <v>9</v>
      </c>
      <c r="AZ61" s="24">
        <v>26</v>
      </c>
      <c r="BA61" s="28">
        <f t="shared" si="35"/>
        <v>44</v>
      </c>
      <c r="BB61" s="29">
        <v>32</v>
      </c>
      <c r="BC61" s="28">
        <f t="shared" si="36"/>
        <v>76</v>
      </c>
      <c r="BD61" s="24">
        <v>9</v>
      </c>
      <c r="BE61" s="24">
        <v>9</v>
      </c>
      <c r="BF61" s="24">
        <v>39</v>
      </c>
      <c r="BG61" s="28">
        <f t="shared" si="37"/>
        <v>57</v>
      </c>
      <c r="BH61" s="29">
        <v>34</v>
      </c>
      <c r="BI61" s="28">
        <f t="shared" si="38"/>
        <v>91</v>
      </c>
      <c r="BJ61" s="29">
        <f t="shared" si="39"/>
        <v>434</v>
      </c>
      <c r="BK61" s="29">
        <v>94</v>
      </c>
      <c r="BL61" s="10">
        <f t="shared" si="40"/>
        <v>697</v>
      </c>
      <c r="BM61" s="8">
        <f t="shared" si="41"/>
        <v>89.358974358974365</v>
      </c>
      <c r="BO61" s="3" t="s">
        <v>2090</v>
      </c>
      <c r="BP61" s="3" t="s">
        <v>2091</v>
      </c>
      <c r="BQ61" s="3" t="s">
        <v>2087</v>
      </c>
      <c r="BR61" s="3" t="s">
        <v>2091</v>
      </c>
      <c r="BS61" s="3" t="s">
        <v>2090</v>
      </c>
      <c r="BT61" s="3" t="s">
        <v>2090</v>
      </c>
      <c r="BU61" s="3" t="s">
        <v>2090</v>
      </c>
      <c r="BV61" s="3" t="s">
        <v>2090</v>
      </c>
      <c r="BW61" s="3" t="s">
        <v>2090</v>
      </c>
      <c r="BX61" s="3" t="s">
        <v>2091</v>
      </c>
      <c r="BY61" s="3" t="s">
        <v>2090</v>
      </c>
      <c r="BZ61" s="3" t="s">
        <v>2090</v>
      </c>
      <c r="CB61" s="3">
        <v>2</v>
      </c>
      <c r="CC61" s="3">
        <v>3</v>
      </c>
      <c r="CD61" s="3">
        <v>3</v>
      </c>
      <c r="CE61" s="3">
        <v>3</v>
      </c>
      <c r="CF61" s="3">
        <v>3</v>
      </c>
      <c r="CG61" s="3">
        <v>3</v>
      </c>
      <c r="CH61" s="3">
        <v>1</v>
      </c>
      <c r="CI61" s="3">
        <v>1.5</v>
      </c>
      <c r="CJ61" s="3">
        <v>1.5</v>
      </c>
      <c r="CK61" s="3">
        <v>1</v>
      </c>
      <c r="CL61" s="3">
        <v>1</v>
      </c>
      <c r="CM61" s="3">
        <v>0.5</v>
      </c>
      <c r="CN61" s="3">
        <f t="shared" si="42"/>
        <v>0</v>
      </c>
      <c r="CO61" s="31" t="str">
        <f t="shared" si="43"/>
        <v>Pass</v>
      </c>
      <c r="CP61" s="3">
        <v>9.4499999999999993</v>
      </c>
      <c r="CQ61" s="3">
        <v>23.5</v>
      </c>
      <c r="CR61" s="3">
        <v>222</v>
      </c>
      <c r="CS61" s="3">
        <v>1014</v>
      </c>
    </row>
    <row r="62" spans="1:98" ht="18" customHeight="1" x14ac:dyDescent="0.2">
      <c r="A62" s="4">
        <v>55</v>
      </c>
      <c r="B62" s="7" t="s">
        <v>193</v>
      </c>
      <c r="C62" s="7" t="s">
        <v>194</v>
      </c>
      <c r="D62" s="7" t="s">
        <v>1717</v>
      </c>
      <c r="E62" s="7" t="s">
        <v>1095</v>
      </c>
      <c r="F62" s="7"/>
      <c r="G62" s="24">
        <v>7</v>
      </c>
      <c r="H62" s="24">
        <v>10</v>
      </c>
      <c r="I62" s="25">
        <v>10</v>
      </c>
      <c r="J62" s="26">
        <f t="shared" si="22"/>
        <v>27</v>
      </c>
      <c r="K62" s="24">
        <v>3</v>
      </c>
      <c r="L62" s="25">
        <v>10</v>
      </c>
      <c r="M62" s="24">
        <v>10</v>
      </c>
      <c r="N62" s="26">
        <f t="shared" si="23"/>
        <v>23</v>
      </c>
      <c r="O62" s="24">
        <v>6</v>
      </c>
      <c r="P62" s="24">
        <v>8</v>
      </c>
      <c r="Q62" s="25">
        <v>10</v>
      </c>
      <c r="R62" s="26">
        <f t="shared" si="24"/>
        <v>24</v>
      </c>
      <c r="S62" s="24">
        <v>7</v>
      </c>
      <c r="T62" s="25">
        <v>10</v>
      </c>
      <c r="U62" s="24">
        <v>10</v>
      </c>
      <c r="V62" s="26">
        <f t="shared" si="25"/>
        <v>27</v>
      </c>
      <c r="W62" s="24">
        <v>7</v>
      </c>
      <c r="X62" s="25">
        <v>10</v>
      </c>
      <c r="Y62" s="24">
        <v>3</v>
      </c>
      <c r="Z62" s="26">
        <f t="shared" si="26"/>
        <v>20</v>
      </c>
      <c r="AA62" s="24">
        <v>5</v>
      </c>
      <c r="AB62" s="25">
        <v>10</v>
      </c>
      <c r="AC62" s="25">
        <v>10</v>
      </c>
      <c r="AD62" s="26">
        <f t="shared" si="27"/>
        <v>25</v>
      </c>
      <c r="AE62" s="27">
        <f t="shared" si="28"/>
        <v>146</v>
      </c>
      <c r="AF62" s="24">
        <v>8</v>
      </c>
      <c r="AG62" s="24">
        <v>8</v>
      </c>
      <c r="AH62" s="24">
        <v>36</v>
      </c>
      <c r="AI62" s="28">
        <f t="shared" si="29"/>
        <v>52</v>
      </c>
      <c r="AJ62" s="29">
        <v>32</v>
      </c>
      <c r="AK62" s="28">
        <f t="shared" si="30"/>
        <v>84</v>
      </c>
      <c r="AL62" s="24">
        <v>6</v>
      </c>
      <c r="AM62" s="24">
        <v>8</v>
      </c>
      <c r="AN62" s="24">
        <v>37</v>
      </c>
      <c r="AO62" s="28">
        <f t="shared" si="31"/>
        <v>51</v>
      </c>
      <c r="AP62" s="29">
        <v>36</v>
      </c>
      <c r="AQ62" s="28">
        <f t="shared" si="32"/>
        <v>87</v>
      </c>
      <c r="AR62" s="24">
        <v>8</v>
      </c>
      <c r="AS62" s="24">
        <v>8</v>
      </c>
      <c r="AT62" s="24">
        <v>40</v>
      </c>
      <c r="AU62" s="28">
        <f t="shared" si="33"/>
        <v>56</v>
      </c>
      <c r="AV62" s="29">
        <v>32</v>
      </c>
      <c r="AW62" s="28">
        <f t="shared" si="34"/>
        <v>88</v>
      </c>
      <c r="AX62" s="24">
        <v>9</v>
      </c>
      <c r="AY62" s="24">
        <v>9</v>
      </c>
      <c r="AZ62" s="24">
        <v>28</v>
      </c>
      <c r="BA62" s="28">
        <f t="shared" si="35"/>
        <v>46</v>
      </c>
      <c r="BB62" s="29">
        <v>32</v>
      </c>
      <c r="BC62" s="28">
        <f t="shared" si="36"/>
        <v>78</v>
      </c>
      <c r="BD62" s="24">
        <v>9</v>
      </c>
      <c r="BE62" s="24">
        <v>9</v>
      </c>
      <c r="BF62" s="24">
        <v>37</v>
      </c>
      <c r="BG62" s="28">
        <f t="shared" si="37"/>
        <v>55</v>
      </c>
      <c r="BH62" s="29">
        <v>30</v>
      </c>
      <c r="BI62" s="28">
        <f t="shared" si="38"/>
        <v>85</v>
      </c>
      <c r="BJ62" s="29">
        <f t="shared" si="39"/>
        <v>422</v>
      </c>
      <c r="BK62" s="29">
        <v>92</v>
      </c>
      <c r="BL62" s="10">
        <f t="shared" si="40"/>
        <v>660</v>
      </c>
      <c r="BM62" s="8">
        <f t="shared" si="41"/>
        <v>84.615384615384613</v>
      </c>
      <c r="BO62" s="3" t="s">
        <v>2032</v>
      </c>
      <c r="BP62" s="3" t="s">
        <v>2091</v>
      </c>
      <c r="BQ62" s="3" t="s">
        <v>2088</v>
      </c>
      <c r="BR62" s="3" t="s">
        <v>2032</v>
      </c>
      <c r="BS62" s="3" t="s">
        <v>2094</v>
      </c>
      <c r="BT62" s="3" t="s">
        <v>2095</v>
      </c>
      <c r="BU62" s="3" t="s">
        <v>2090</v>
      </c>
      <c r="BV62" s="3" t="s">
        <v>2090</v>
      </c>
      <c r="BW62" s="3" t="s">
        <v>2090</v>
      </c>
      <c r="BX62" s="3" t="s">
        <v>2091</v>
      </c>
      <c r="BY62" s="3" t="s">
        <v>2090</v>
      </c>
      <c r="BZ62" s="3" t="s">
        <v>2090</v>
      </c>
      <c r="CB62" s="3">
        <v>2</v>
      </c>
      <c r="CC62" s="3">
        <v>3</v>
      </c>
      <c r="CD62" s="3">
        <v>3</v>
      </c>
      <c r="CE62" s="3">
        <v>3</v>
      </c>
      <c r="CF62" s="3">
        <v>3</v>
      </c>
      <c r="CG62" s="3">
        <v>3</v>
      </c>
      <c r="CH62" s="3">
        <v>1</v>
      </c>
      <c r="CI62" s="3">
        <v>1.5</v>
      </c>
      <c r="CJ62" s="3">
        <v>1.5</v>
      </c>
      <c r="CK62" s="3">
        <v>1</v>
      </c>
      <c r="CL62" s="3">
        <v>1</v>
      </c>
      <c r="CM62" s="3">
        <v>0.5</v>
      </c>
      <c r="CN62" s="3">
        <f t="shared" si="42"/>
        <v>0</v>
      </c>
      <c r="CO62" s="31" t="str">
        <f t="shared" si="43"/>
        <v>Pass</v>
      </c>
      <c r="CP62" s="3">
        <v>8.36</v>
      </c>
      <c r="CQ62" s="3">
        <v>23.5</v>
      </c>
      <c r="CR62" s="3">
        <v>196.5</v>
      </c>
      <c r="CS62" s="3">
        <v>917</v>
      </c>
    </row>
    <row r="63" spans="1:98" ht="18" customHeight="1" x14ac:dyDescent="0.2">
      <c r="A63" s="4">
        <v>56</v>
      </c>
      <c r="B63" s="7" t="s">
        <v>195</v>
      </c>
      <c r="C63" s="7" t="s">
        <v>196</v>
      </c>
      <c r="D63" s="7" t="s">
        <v>1718</v>
      </c>
      <c r="E63" s="7" t="s">
        <v>1096</v>
      </c>
      <c r="F63" s="7"/>
      <c r="G63" s="24">
        <v>2</v>
      </c>
      <c r="H63" s="24" t="s">
        <v>2032</v>
      </c>
      <c r="I63" s="24">
        <v>10</v>
      </c>
      <c r="J63" s="26">
        <f t="shared" si="22"/>
        <v>12</v>
      </c>
      <c r="K63" s="24">
        <v>2</v>
      </c>
      <c r="L63" s="24" t="s">
        <v>2033</v>
      </c>
      <c r="M63" s="24">
        <v>10</v>
      </c>
      <c r="N63" s="26">
        <f t="shared" si="23"/>
        <v>12</v>
      </c>
      <c r="O63" s="24">
        <v>2</v>
      </c>
      <c r="P63" s="24" t="s">
        <v>2032</v>
      </c>
      <c r="Q63" s="24">
        <v>10</v>
      </c>
      <c r="R63" s="26">
        <f t="shared" si="24"/>
        <v>12</v>
      </c>
      <c r="S63" s="24" t="s">
        <v>2033</v>
      </c>
      <c r="T63" s="24" t="s">
        <v>2033</v>
      </c>
      <c r="U63" s="24">
        <v>9</v>
      </c>
      <c r="V63" s="26">
        <f t="shared" si="25"/>
        <v>9</v>
      </c>
      <c r="W63" s="24">
        <v>0</v>
      </c>
      <c r="X63" s="24" t="s">
        <v>2032</v>
      </c>
      <c r="Y63" s="24">
        <v>6</v>
      </c>
      <c r="Z63" s="26">
        <f t="shared" si="26"/>
        <v>6</v>
      </c>
      <c r="AA63" s="24">
        <v>2</v>
      </c>
      <c r="AB63" s="24" t="s">
        <v>2032</v>
      </c>
      <c r="AC63" s="25">
        <v>10</v>
      </c>
      <c r="AD63" s="26">
        <f t="shared" si="27"/>
        <v>12</v>
      </c>
      <c r="AE63" s="27">
        <f t="shared" si="28"/>
        <v>63</v>
      </c>
      <c r="AF63" s="24">
        <v>5</v>
      </c>
      <c r="AG63" s="24">
        <v>6</v>
      </c>
      <c r="AH63" s="24">
        <v>23</v>
      </c>
      <c r="AI63" s="28">
        <f t="shared" si="29"/>
        <v>34</v>
      </c>
      <c r="AJ63" s="29">
        <v>24</v>
      </c>
      <c r="AK63" s="28">
        <f t="shared" si="30"/>
        <v>58</v>
      </c>
      <c r="AL63" s="24">
        <v>5</v>
      </c>
      <c r="AM63" s="24">
        <v>2</v>
      </c>
      <c r="AN63" s="24">
        <v>34</v>
      </c>
      <c r="AO63" s="28">
        <f t="shared" si="31"/>
        <v>41</v>
      </c>
      <c r="AP63" s="29">
        <v>27</v>
      </c>
      <c r="AQ63" s="28">
        <f t="shared" si="32"/>
        <v>68</v>
      </c>
      <c r="AR63" s="24">
        <v>3</v>
      </c>
      <c r="AS63" s="24">
        <v>6</v>
      </c>
      <c r="AT63" s="24">
        <v>33</v>
      </c>
      <c r="AU63" s="28">
        <f t="shared" si="33"/>
        <v>42</v>
      </c>
      <c r="AV63" s="29">
        <v>24</v>
      </c>
      <c r="AW63" s="28">
        <f t="shared" si="34"/>
        <v>66</v>
      </c>
      <c r="AX63" s="24">
        <v>7</v>
      </c>
      <c r="AY63" s="24">
        <v>8</v>
      </c>
      <c r="AZ63" s="24">
        <v>22</v>
      </c>
      <c r="BA63" s="28">
        <f t="shared" si="35"/>
        <v>37</v>
      </c>
      <c r="BB63" s="29">
        <v>28</v>
      </c>
      <c r="BC63" s="28">
        <f t="shared" si="36"/>
        <v>65</v>
      </c>
      <c r="BD63" s="24">
        <v>5</v>
      </c>
      <c r="BE63" s="24">
        <v>1</v>
      </c>
      <c r="BF63" s="24">
        <v>14</v>
      </c>
      <c r="BG63" s="28">
        <f t="shared" si="37"/>
        <v>20</v>
      </c>
      <c r="BH63" s="29">
        <v>29</v>
      </c>
      <c r="BI63" s="28">
        <f t="shared" si="38"/>
        <v>49</v>
      </c>
      <c r="BJ63" s="29">
        <f t="shared" si="39"/>
        <v>306</v>
      </c>
      <c r="BK63" s="29">
        <v>41</v>
      </c>
      <c r="BL63" s="10">
        <f t="shared" si="40"/>
        <v>410</v>
      </c>
      <c r="BM63" s="8">
        <f t="shared" si="41"/>
        <v>52.564102564102569</v>
      </c>
      <c r="BO63" s="3" t="s">
        <v>2092</v>
      </c>
      <c r="BP63" s="3" t="s">
        <v>2094</v>
      </c>
      <c r="BQ63" s="3" t="s">
        <v>2093</v>
      </c>
      <c r="BR63" s="3" t="s">
        <v>2033</v>
      </c>
      <c r="BS63" s="3" t="s">
        <v>2093</v>
      </c>
      <c r="BT63" s="3" t="s">
        <v>2092</v>
      </c>
      <c r="BU63" s="3" t="s">
        <v>2094</v>
      </c>
      <c r="BV63" s="3" t="s">
        <v>2087</v>
      </c>
      <c r="BW63" s="3" t="s">
        <v>2095</v>
      </c>
      <c r="BX63" s="3" t="s">
        <v>2095</v>
      </c>
      <c r="BY63" s="3" t="s">
        <v>2093</v>
      </c>
      <c r="BZ63" s="3" t="s">
        <v>2092</v>
      </c>
      <c r="CB63" s="3">
        <v>2</v>
      </c>
      <c r="CC63" s="3">
        <v>3</v>
      </c>
      <c r="CD63" s="3">
        <v>3</v>
      </c>
      <c r="CE63" s="3">
        <v>3</v>
      </c>
      <c r="CF63" s="3">
        <v>3</v>
      </c>
      <c r="CG63" s="3">
        <v>3</v>
      </c>
      <c r="CH63" s="3">
        <v>1</v>
      </c>
      <c r="CI63" s="3">
        <v>1.5</v>
      </c>
      <c r="CJ63" s="3">
        <v>1.5</v>
      </c>
      <c r="CK63" s="3">
        <v>1</v>
      </c>
      <c r="CL63" s="3">
        <v>1</v>
      </c>
      <c r="CM63" s="3">
        <v>0.5</v>
      </c>
      <c r="CN63" s="3">
        <f t="shared" si="42"/>
        <v>0</v>
      </c>
      <c r="CO63" s="31" t="str">
        <f t="shared" si="43"/>
        <v>Pass</v>
      </c>
      <c r="CP63" s="3">
        <v>6.16</v>
      </c>
      <c r="CQ63" s="3">
        <v>23.5</v>
      </c>
      <c r="CR63" s="3">
        <v>144.75</v>
      </c>
      <c r="CS63" s="3">
        <v>640</v>
      </c>
    </row>
    <row r="64" spans="1:98" ht="18" customHeight="1" x14ac:dyDescent="0.2">
      <c r="A64" s="4">
        <v>57</v>
      </c>
      <c r="B64" s="7" t="s">
        <v>197</v>
      </c>
      <c r="C64" s="7" t="s">
        <v>198</v>
      </c>
      <c r="D64" s="7" t="s">
        <v>1719</v>
      </c>
      <c r="E64" s="7" t="s">
        <v>1097</v>
      </c>
      <c r="F64" s="7"/>
      <c r="G64" s="24">
        <v>9</v>
      </c>
      <c r="H64" s="24">
        <v>10</v>
      </c>
      <c r="I64" s="25">
        <v>10</v>
      </c>
      <c r="J64" s="26">
        <f t="shared" si="22"/>
        <v>29</v>
      </c>
      <c r="K64" s="24">
        <v>8</v>
      </c>
      <c r="L64" s="25">
        <v>10</v>
      </c>
      <c r="M64" s="24">
        <v>10</v>
      </c>
      <c r="N64" s="26">
        <f t="shared" si="23"/>
        <v>28</v>
      </c>
      <c r="O64" s="24">
        <v>10</v>
      </c>
      <c r="P64" s="25">
        <v>10</v>
      </c>
      <c r="Q64" s="24">
        <v>10</v>
      </c>
      <c r="R64" s="26">
        <f t="shared" si="24"/>
        <v>30</v>
      </c>
      <c r="S64" s="24">
        <v>8</v>
      </c>
      <c r="T64" s="25">
        <v>10</v>
      </c>
      <c r="U64" s="24">
        <v>10</v>
      </c>
      <c r="V64" s="26">
        <f t="shared" si="25"/>
        <v>28</v>
      </c>
      <c r="W64" s="24">
        <v>4</v>
      </c>
      <c r="X64" s="25">
        <v>10</v>
      </c>
      <c r="Y64" s="24">
        <v>10</v>
      </c>
      <c r="Z64" s="26">
        <f t="shared" si="26"/>
        <v>24</v>
      </c>
      <c r="AA64" s="24">
        <v>10</v>
      </c>
      <c r="AB64" s="24">
        <v>9</v>
      </c>
      <c r="AC64" s="25">
        <v>10</v>
      </c>
      <c r="AD64" s="26">
        <f t="shared" si="27"/>
        <v>29</v>
      </c>
      <c r="AE64" s="27">
        <f t="shared" si="28"/>
        <v>168</v>
      </c>
      <c r="AF64" s="24">
        <v>9</v>
      </c>
      <c r="AG64" s="24">
        <v>9</v>
      </c>
      <c r="AH64" s="24">
        <v>40</v>
      </c>
      <c r="AI64" s="28">
        <f t="shared" si="29"/>
        <v>58</v>
      </c>
      <c r="AJ64" s="29">
        <v>36</v>
      </c>
      <c r="AK64" s="28">
        <f t="shared" si="30"/>
        <v>94</v>
      </c>
      <c r="AL64" s="24">
        <v>9</v>
      </c>
      <c r="AM64" s="24">
        <v>9</v>
      </c>
      <c r="AN64" s="24">
        <v>40</v>
      </c>
      <c r="AO64" s="28">
        <f t="shared" si="31"/>
        <v>58</v>
      </c>
      <c r="AP64" s="29">
        <v>34</v>
      </c>
      <c r="AQ64" s="28">
        <f t="shared" si="32"/>
        <v>92</v>
      </c>
      <c r="AR64" s="24">
        <v>10</v>
      </c>
      <c r="AS64" s="24">
        <v>9</v>
      </c>
      <c r="AT64" s="24">
        <v>40</v>
      </c>
      <c r="AU64" s="28">
        <f t="shared" si="33"/>
        <v>59</v>
      </c>
      <c r="AV64" s="29">
        <v>35</v>
      </c>
      <c r="AW64" s="28">
        <f t="shared" si="34"/>
        <v>94</v>
      </c>
      <c r="AX64" s="24">
        <v>9</v>
      </c>
      <c r="AY64" s="24">
        <v>9</v>
      </c>
      <c r="AZ64" s="25">
        <v>40</v>
      </c>
      <c r="BA64" s="28">
        <f t="shared" si="35"/>
        <v>58</v>
      </c>
      <c r="BB64" s="29">
        <v>32</v>
      </c>
      <c r="BC64" s="28">
        <f t="shared" si="36"/>
        <v>90</v>
      </c>
      <c r="BD64" s="24">
        <v>9</v>
      </c>
      <c r="BE64" s="24">
        <v>9</v>
      </c>
      <c r="BF64" s="24">
        <v>40</v>
      </c>
      <c r="BG64" s="28">
        <f t="shared" si="37"/>
        <v>58</v>
      </c>
      <c r="BH64" s="29">
        <v>32</v>
      </c>
      <c r="BI64" s="28">
        <f t="shared" si="38"/>
        <v>90</v>
      </c>
      <c r="BJ64" s="29">
        <f t="shared" si="39"/>
        <v>460</v>
      </c>
      <c r="BK64" s="29">
        <v>99</v>
      </c>
      <c r="BL64" s="10">
        <f t="shared" si="40"/>
        <v>727</v>
      </c>
      <c r="BM64" s="8">
        <f t="shared" si="41"/>
        <v>93.205128205128204</v>
      </c>
      <c r="BO64" s="3" t="s">
        <v>2087</v>
      </c>
      <c r="BP64" s="3" t="s">
        <v>2091</v>
      </c>
      <c r="BQ64" s="3" t="s">
        <v>2091</v>
      </c>
      <c r="BR64" s="3" t="s">
        <v>2032</v>
      </c>
      <c r="BS64" s="3" t="s">
        <v>2032</v>
      </c>
      <c r="BT64" s="3" t="s">
        <v>2090</v>
      </c>
      <c r="BU64" s="3" t="s">
        <v>2090</v>
      </c>
      <c r="BV64" s="3" t="s">
        <v>2090</v>
      </c>
      <c r="BW64" s="3" t="s">
        <v>2090</v>
      </c>
      <c r="BX64" s="3" t="s">
        <v>2090</v>
      </c>
      <c r="BY64" s="3" t="s">
        <v>2090</v>
      </c>
      <c r="BZ64" s="3" t="s">
        <v>2090</v>
      </c>
      <c r="CB64" s="3">
        <v>2</v>
      </c>
      <c r="CC64" s="3">
        <v>3</v>
      </c>
      <c r="CD64" s="3">
        <v>3</v>
      </c>
      <c r="CE64" s="3">
        <v>3</v>
      </c>
      <c r="CF64" s="3">
        <v>3</v>
      </c>
      <c r="CG64" s="3">
        <v>3</v>
      </c>
      <c r="CH64" s="3">
        <v>1</v>
      </c>
      <c r="CI64" s="3">
        <v>1.5</v>
      </c>
      <c r="CJ64" s="3">
        <v>1.5</v>
      </c>
      <c r="CK64" s="3">
        <v>1</v>
      </c>
      <c r="CL64" s="3">
        <v>1</v>
      </c>
      <c r="CM64" s="3">
        <v>0.5</v>
      </c>
      <c r="CN64" s="3">
        <f t="shared" si="42"/>
        <v>0</v>
      </c>
      <c r="CO64" s="31" t="str">
        <f t="shared" si="43"/>
        <v>Pass</v>
      </c>
      <c r="CP64" s="3">
        <v>9.19</v>
      </c>
      <c r="CQ64" s="3">
        <v>23.5</v>
      </c>
      <c r="CR64" s="3">
        <v>216</v>
      </c>
      <c r="CS64" s="3">
        <v>1019</v>
      </c>
    </row>
    <row r="65" spans="1:98" ht="18" customHeight="1" x14ac:dyDescent="0.2">
      <c r="A65" s="4">
        <v>58</v>
      </c>
      <c r="B65" s="7" t="s">
        <v>199</v>
      </c>
      <c r="C65" s="7" t="s">
        <v>200</v>
      </c>
      <c r="D65" s="7" t="s">
        <v>1720</v>
      </c>
      <c r="E65" s="7" t="s">
        <v>1098</v>
      </c>
      <c r="F65" s="7"/>
      <c r="G65" s="24">
        <v>7</v>
      </c>
      <c r="H65" s="24">
        <v>10</v>
      </c>
      <c r="I65" s="24">
        <v>5</v>
      </c>
      <c r="J65" s="26">
        <f t="shared" si="22"/>
        <v>22</v>
      </c>
      <c r="K65" s="24">
        <v>6</v>
      </c>
      <c r="L65" s="25">
        <v>10</v>
      </c>
      <c r="M65" s="24">
        <v>7</v>
      </c>
      <c r="N65" s="26">
        <f t="shared" si="23"/>
        <v>23</v>
      </c>
      <c r="O65" s="24">
        <v>8</v>
      </c>
      <c r="P65" s="25">
        <v>10</v>
      </c>
      <c r="Q65" s="24">
        <v>7</v>
      </c>
      <c r="R65" s="26">
        <f t="shared" si="24"/>
        <v>25</v>
      </c>
      <c r="S65" s="24">
        <v>8</v>
      </c>
      <c r="T65" s="25">
        <v>10</v>
      </c>
      <c r="U65" s="24">
        <v>4</v>
      </c>
      <c r="V65" s="26">
        <f t="shared" si="25"/>
        <v>22</v>
      </c>
      <c r="W65" s="24">
        <v>4</v>
      </c>
      <c r="X65" s="25">
        <v>10</v>
      </c>
      <c r="Y65" s="24">
        <v>3</v>
      </c>
      <c r="Z65" s="26">
        <f t="shared" si="26"/>
        <v>17</v>
      </c>
      <c r="AA65" s="24">
        <v>7</v>
      </c>
      <c r="AB65" s="25">
        <v>10</v>
      </c>
      <c r="AC65" s="25">
        <v>10</v>
      </c>
      <c r="AD65" s="26">
        <f t="shared" si="27"/>
        <v>27</v>
      </c>
      <c r="AE65" s="27">
        <f t="shared" si="28"/>
        <v>136</v>
      </c>
      <c r="AF65" s="24">
        <v>8</v>
      </c>
      <c r="AG65" s="24">
        <v>8</v>
      </c>
      <c r="AH65" s="24">
        <v>38</v>
      </c>
      <c r="AI65" s="28">
        <f t="shared" si="29"/>
        <v>54</v>
      </c>
      <c r="AJ65" s="29">
        <v>32</v>
      </c>
      <c r="AK65" s="28">
        <f t="shared" si="30"/>
        <v>86</v>
      </c>
      <c r="AL65" s="24">
        <v>10</v>
      </c>
      <c r="AM65" s="24">
        <v>10</v>
      </c>
      <c r="AN65" s="24">
        <v>36</v>
      </c>
      <c r="AO65" s="28">
        <f t="shared" si="31"/>
        <v>56</v>
      </c>
      <c r="AP65" s="29">
        <v>36</v>
      </c>
      <c r="AQ65" s="28">
        <f t="shared" si="32"/>
        <v>92</v>
      </c>
      <c r="AR65" s="24">
        <v>9</v>
      </c>
      <c r="AS65" s="24">
        <v>9</v>
      </c>
      <c r="AT65" s="24">
        <v>36</v>
      </c>
      <c r="AU65" s="28">
        <f t="shared" si="33"/>
        <v>54</v>
      </c>
      <c r="AV65" s="29">
        <v>35</v>
      </c>
      <c r="AW65" s="28">
        <f t="shared" si="34"/>
        <v>89</v>
      </c>
      <c r="AX65" s="24">
        <v>9</v>
      </c>
      <c r="AY65" s="24">
        <v>9</v>
      </c>
      <c r="AZ65" s="24">
        <v>33</v>
      </c>
      <c r="BA65" s="28">
        <f t="shared" si="35"/>
        <v>51</v>
      </c>
      <c r="BB65" s="29">
        <v>36</v>
      </c>
      <c r="BC65" s="28">
        <f t="shared" si="36"/>
        <v>87</v>
      </c>
      <c r="BD65" s="24">
        <v>9</v>
      </c>
      <c r="BE65" s="24">
        <v>10</v>
      </c>
      <c r="BF65" s="24">
        <v>37</v>
      </c>
      <c r="BG65" s="28">
        <f t="shared" si="37"/>
        <v>56</v>
      </c>
      <c r="BH65" s="29">
        <v>34</v>
      </c>
      <c r="BI65" s="28">
        <f t="shared" si="38"/>
        <v>90</v>
      </c>
      <c r="BJ65" s="29">
        <f t="shared" si="39"/>
        <v>444</v>
      </c>
      <c r="BK65" s="29">
        <v>87</v>
      </c>
      <c r="BL65" s="10">
        <f t="shared" si="40"/>
        <v>667</v>
      </c>
      <c r="BM65" s="8">
        <f t="shared" si="41"/>
        <v>85.512820512820511</v>
      </c>
      <c r="BO65" s="3" t="s">
        <v>2032</v>
      </c>
      <c r="BP65" s="3" t="s">
        <v>2091</v>
      </c>
      <c r="BQ65" s="3" t="s">
        <v>2087</v>
      </c>
      <c r="BR65" s="3" t="s">
        <v>2091</v>
      </c>
      <c r="BS65" s="3" t="s">
        <v>2095</v>
      </c>
      <c r="BT65" s="3" t="s">
        <v>2090</v>
      </c>
      <c r="BU65" s="3" t="s">
        <v>2090</v>
      </c>
      <c r="BV65" s="3" t="s">
        <v>2090</v>
      </c>
      <c r="BW65" s="3" t="s">
        <v>2090</v>
      </c>
      <c r="BX65" s="3" t="s">
        <v>2090</v>
      </c>
      <c r="BY65" s="3" t="s">
        <v>2090</v>
      </c>
      <c r="BZ65" s="3" t="s">
        <v>2090</v>
      </c>
      <c r="CB65" s="3">
        <v>2</v>
      </c>
      <c r="CC65" s="3">
        <v>3</v>
      </c>
      <c r="CD65" s="3">
        <v>3</v>
      </c>
      <c r="CE65" s="3">
        <v>3</v>
      </c>
      <c r="CF65" s="3">
        <v>3</v>
      </c>
      <c r="CG65" s="3">
        <v>3</v>
      </c>
      <c r="CH65" s="3">
        <v>1</v>
      </c>
      <c r="CI65" s="3">
        <v>1.5</v>
      </c>
      <c r="CJ65" s="3">
        <v>1.5</v>
      </c>
      <c r="CK65" s="3">
        <v>1</v>
      </c>
      <c r="CL65" s="3">
        <v>1</v>
      </c>
      <c r="CM65" s="3">
        <v>0.5</v>
      </c>
      <c r="CN65" s="3">
        <f t="shared" si="42"/>
        <v>0</v>
      </c>
      <c r="CO65" s="31" t="str">
        <f t="shared" si="43"/>
        <v>Pass</v>
      </c>
      <c r="CP65" s="3">
        <v>9.0399999999999991</v>
      </c>
      <c r="CQ65" s="3">
        <v>23.5</v>
      </c>
      <c r="CR65" s="3">
        <v>212.5</v>
      </c>
      <c r="CS65" s="3">
        <v>975</v>
      </c>
    </row>
    <row r="66" spans="1:98" ht="18" customHeight="1" x14ac:dyDescent="0.2">
      <c r="A66" s="4">
        <v>59</v>
      </c>
      <c r="B66" s="7" t="s">
        <v>201</v>
      </c>
      <c r="C66" s="7" t="s">
        <v>202</v>
      </c>
      <c r="D66" s="7" t="s">
        <v>1721</v>
      </c>
      <c r="E66" s="7" t="s">
        <v>1099</v>
      </c>
      <c r="F66" s="7"/>
      <c r="G66" s="24">
        <v>1</v>
      </c>
      <c r="H66" s="24">
        <v>10</v>
      </c>
      <c r="I66" s="25">
        <v>10</v>
      </c>
      <c r="J66" s="26">
        <f t="shared" si="22"/>
        <v>21</v>
      </c>
      <c r="K66" s="24" t="s">
        <v>2033</v>
      </c>
      <c r="L66" s="25">
        <v>10</v>
      </c>
      <c r="M66" s="24">
        <v>10</v>
      </c>
      <c r="N66" s="26">
        <f t="shared" si="23"/>
        <v>20</v>
      </c>
      <c r="O66" s="24">
        <v>1</v>
      </c>
      <c r="P66" s="24">
        <v>7</v>
      </c>
      <c r="Q66" s="25">
        <v>10</v>
      </c>
      <c r="R66" s="26">
        <f t="shared" si="24"/>
        <v>18</v>
      </c>
      <c r="S66" s="24">
        <v>6</v>
      </c>
      <c r="T66" s="24">
        <v>8</v>
      </c>
      <c r="U66" s="24">
        <v>9</v>
      </c>
      <c r="V66" s="26">
        <f t="shared" si="25"/>
        <v>23</v>
      </c>
      <c r="W66" s="24">
        <v>2</v>
      </c>
      <c r="X66" s="25">
        <v>10</v>
      </c>
      <c r="Y66" s="25">
        <v>10</v>
      </c>
      <c r="Z66" s="26">
        <f t="shared" si="26"/>
        <v>22</v>
      </c>
      <c r="AA66" s="24">
        <v>7</v>
      </c>
      <c r="AB66" s="24">
        <v>9</v>
      </c>
      <c r="AC66" s="25">
        <v>10</v>
      </c>
      <c r="AD66" s="26">
        <f t="shared" si="27"/>
        <v>26</v>
      </c>
      <c r="AE66" s="27">
        <f t="shared" si="28"/>
        <v>130</v>
      </c>
      <c r="AF66" s="24">
        <v>7</v>
      </c>
      <c r="AG66" s="24">
        <v>8</v>
      </c>
      <c r="AH66" s="24">
        <v>38</v>
      </c>
      <c r="AI66" s="28">
        <f t="shared" si="29"/>
        <v>53</v>
      </c>
      <c r="AJ66" s="29">
        <v>29</v>
      </c>
      <c r="AK66" s="28">
        <f t="shared" si="30"/>
        <v>82</v>
      </c>
      <c r="AL66" s="24">
        <v>5</v>
      </c>
      <c r="AM66" s="24">
        <v>6</v>
      </c>
      <c r="AN66" s="25">
        <v>40</v>
      </c>
      <c r="AO66" s="28">
        <f t="shared" si="31"/>
        <v>51</v>
      </c>
      <c r="AP66" s="29">
        <v>32</v>
      </c>
      <c r="AQ66" s="28">
        <f t="shared" si="32"/>
        <v>83</v>
      </c>
      <c r="AR66" s="24">
        <v>7</v>
      </c>
      <c r="AS66" s="24">
        <v>8</v>
      </c>
      <c r="AT66" s="24">
        <v>30</v>
      </c>
      <c r="AU66" s="28">
        <f t="shared" si="33"/>
        <v>45</v>
      </c>
      <c r="AV66" s="29">
        <v>23</v>
      </c>
      <c r="AW66" s="28">
        <f t="shared" si="34"/>
        <v>68</v>
      </c>
      <c r="AX66" s="24">
        <v>8</v>
      </c>
      <c r="AY66" s="24">
        <v>8</v>
      </c>
      <c r="AZ66" s="24">
        <v>26</v>
      </c>
      <c r="BA66" s="28">
        <f t="shared" si="35"/>
        <v>42</v>
      </c>
      <c r="BB66" s="29">
        <v>29</v>
      </c>
      <c r="BC66" s="28">
        <f t="shared" si="36"/>
        <v>71</v>
      </c>
      <c r="BD66" s="24">
        <v>5</v>
      </c>
      <c r="BE66" s="24">
        <v>7</v>
      </c>
      <c r="BF66" s="24">
        <v>33</v>
      </c>
      <c r="BG66" s="28">
        <f t="shared" si="37"/>
        <v>45</v>
      </c>
      <c r="BH66" s="29">
        <v>28</v>
      </c>
      <c r="BI66" s="28">
        <f t="shared" si="38"/>
        <v>73</v>
      </c>
      <c r="BJ66" s="29">
        <f t="shared" si="39"/>
        <v>377</v>
      </c>
      <c r="BK66" s="29">
        <v>78</v>
      </c>
      <c r="BL66" s="10">
        <f t="shared" si="40"/>
        <v>585</v>
      </c>
      <c r="BM66" s="8">
        <f t="shared" si="41"/>
        <v>75</v>
      </c>
      <c r="BO66" s="3" t="s">
        <v>2088</v>
      </c>
      <c r="BP66" s="3" t="s">
        <v>2087</v>
      </c>
      <c r="BQ66" s="3" t="s">
        <v>2095</v>
      </c>
      <c r="BR66" s="3" t="s">
        <v>2087</v>
      </c>
      <c r="BS66" s="3" t="s">
        <v>2087</v>
      </c>
      <c r="BT66" s="3" t="s">
        <v>2087</v>
      </c>
      <c r="BU66" s="3" t="s">
        <v>2090</v>
      </c>
      <c r="BV66" s="3" t="s">
        <v>2090</v>
      </c>
      <c r="BW66" s="3" t="s">
        <v>2087</v>
      </c>
      <c r="BX66" s="3" t="s">
        <v>2087</v>
      </c>
      <c r="BY66" s="3" t="s">
        <v>2032</v>
      </c>
      <c r="BZ66" s="3" t="s">
        <v>2091</v>
      </c>
      <c r="CB66" s="3">
        <v>2</v>
      </c>
      <c r="CC66" s="3">
        <v>3</v>
      </c>
      <c r="CD66" s="3">
        <v>3</v>
      </c>
      <c r="CE66" s="3">
        <v>3</v>
      </c>
      <c r="CF66" s="3">
        <v>3</v>
      </c>
      <c r="CG66" s="3">
        <v>3</v>
      </c>
      <c r="CH66" s="3">
        <v>1</v>
      </c>
      <c r="CI66" s="3">
        <v>1.5</v>
      </c>
      <c r="CJ66" s="3">
        <v>1.5</v>
      </c>
      <c r="CK66" s="3">
        <v>1</v>
      </c>
      <c r="CL66" s="3">
        <v>1</v>
      </c>
      <c r="CM66" s="3">
        <v>0.5</v>
      </c>
      <c r="CN66" s="3">
        <f t="shared" si="42"/>
        <v>0</v>
      </c>
      <c r="CO66" s="31" t="str">
        <f t="shared" si="43"/>
        <v>Pass</v>
      </c>
      <c r="CP66" s="3">
        <v>8.06</v>
      </c>
      <c r="CQ66" s="3">
        <v>23.5</v>
      </c>
      <c r="CR66" s="3">
        <v>189.5</v>
      </c>
      <c r="CS66" s="3">
        <v>852</v>
      </c>
    </row>
    <row r="67" spans="1:98" ht="18" customHeight="1" x14ac:dyDescent="0.2">
      <c r="A67" s="4">
        <v>60</v>
      </c>
      <c r="B67" s="7" t="s">
        <v>203</v>
      </c>
      <c r="C67" s="7" t="s">
        <v>204</v>
      </c>
      <c r="D67" s="7" t="s">
        <v>1722</v>
      </c>
      <c r="E67" s="7" t="s">
        <v>1100</v>
      </c>
      <c r="F67" s="7"/>
      <c r="G67" s="24" t="s">
        <v>2032</v>
      </c>
      <c r="H67" s="24" t="s">
        <v>2033</v>
      </c>
      <c r="I67" s="24">
        <v>7</v>
      </c>
      <c r="J67" s="26">
        <f t="shared" si="22"/>
        <v>7</v>
      </c>
      <c r="K67" s="24" t="s">
        <v>2032</v>
      </c>
      <c r="L67" s="24" t="s">
        <v>2033</v>
      </c>
      <c r="M67" s="24">
        <v>10</v>
      </c>
      <c r="N67" s="26">
        <f t="shared" si="23"/>
        <v>10</v>
      </c>
      <c r="O67" s="24" t="s">
        <v>2033</v>
      </c>
      <c r="P67" s="24" t="s">
        <v>2033</v>
      </c>
      <c r="Q67" s="24">
        <v>10</v>
      </c>
      <c r="R67" s="26">
        <f t="shared" si="24"/>
        <v>10</v>
      </c>
      <c r="S67" s="24" t="s">
        <v>2033</v>
      </c>
      <c r="T67" s="24" t="s">
        <v>2032</v>
      </c>
      <c r="U67" s="24">
        <v>7</v>
      </c>
      <c r="V67" s="26">
        <f t="shared" si="25"/>
        <v>7</v>
      </c>
      <c r="W67" s="24" t="s">
        <v>2033</v>
      </c>
      <c r="X67" s="24" t="s">
        <v>2032</v>
      </c>
      <c r="Y67" s="24">
        <v>6</v>
      </c>
      <c r="Z67" s="26">
        <f t="shared" si="26"/>
        <v>6</v>
      </c>
      <c r="AA67" s="24" t="s">
        <v>2033</v>
      </c>
      <c r="AB67" s="24" t="s">
        <v>2032</v>
      </c>
      <c r="AC67" s="25">
        <v>10</v>
      </c>
      <c r="AD67" s="26">
        <f t="shared" si="27"/>
        <v>10</v>
      </c>
      <c r="AE67" s="27">
        <f t="shared" si="28"/>
        <v>50</v>
      </c>
      <c r="AF67" s="24" t="s">
        <v>2032</v>
      </c>
      <c r="AG67" s="24" t="s">
        <v>2032</v>
      </c>
      <c r="AH67" s="24">
        <v>21</v>
      </c>
      <c r="AI67" s="28">
        <f t="shared" si="29"/>
        <v>21</v>
      </c>
      <c r="AJ67" s="29">
        <v>19</v>
      </c>
      <c r="AK67" s="28">
        <f t="shared" si="30"/>
        <v>40</v>
      </c>
      <c r="AL67" s="24" t="s">
        <v>2032</v>
      </c>
      <c r="AM67" s="24" t="s">
        <v>2032</v>
      </c>
      <c r="AN67" s="24">
        <v>2</v>
      </c>
      <c r="AO67" s="28">
        <f t="shared" si="31"/>
        <v>2</v>
      </c>
      <c r="AP67" s="29" t="s">
        <v>2032</v>
      </c>
      <c r="AQ67" s="28">
        <f t="shared" si="32"/>
        <v>2</v>
      </c>
      <c r="AR67" s="24" t="s">
        <v>2032</v>
      </c>
      <c r="AS67" s="24" t="s">
        <v>2032</v>
      </c>
      <c r="AT67" s="24">
        <v>16</v>
      </c>
      <c r="AU67" s="28">
        <f t="shared" si="33"/>
        <v>16</v>
      </c>
      <c r="AV67" s="29">
        <v>15</v>
      </c>
      <c r="AW67" s="28">
        <f t="shared" si="34"/>
        <v>31</v>
      </c>
      <c r="AX67" s="24" t="s">
        <v>2032</v>
      </c>
      <c r="AY67" s="24" t="s">
        <v>2032</v>
      </c>
      <c r="AZ67" s="24">
        <v>1</v>
      </c>
      <c r="BA67" s="28">
        <f t="shared" si="35"/>
        <v>1</v>
      </c>
      <c r="BB67" s="29">
        <v>27</v>
      </c>
      <c r="BC67" s="28">
        <f t="shared" si="36"/>
        <v>28</v>
      </c>
      <c r="BD67" s="24" t="s">
        <v>2032</v>
      </c>
      <c r="BE67" s="24" t="s">
        <v>2032</v>
      </c>
      <c r="BF67" s="24">
        <v>2</v>
      </c>
      <c r="BG67" s="28">
        <f t="shared" si="37"/>
        <v>2</v>
      </c>
      <c r="BH67" s="29">
        <v>28</v>
      </c>
      <c r="BI67" s="28">
        <f t="shared" si="38"/>
        <v>30</v>
      </c>
      <c r="BJ67" s="29">
        <f t="shared" si="39"/>
        <v>131</v>
      </c>
      <c r="BK67" s="29">
        <v>40</v>
      </c>
      <c r="BL67" s="10">
        <f t="shared" si="40"/>
        <v>221</v>
      </c>
      <c r="BM67" s="8">
        <f t="shared" si="41"/>
        <v>28.333333333333332</v>
      </c>
      <c r="BO67" s="3" t="s">
        <v>2033</v>
      </c>
      <c r="BP67" s="3" t="s">
        <v>2089</v>
      </c>
      <c r="BQ67" s="3" t="s">
        <v>2089</v>
      </c>
      <c r="BR67" s="3" t="s">
        <v>2089</v>
      </c>
      <c r="BS67" s="3" t="s">
        <v>2089</v>
      </c>
      <c r="BT67" s="3" t="s">
        <v>2092</v>
      </c>
      <c r="BU67" s="3" t="s">
        <v>2092</v>
      </c>
      <c r="BV67" s="3" t="s">
        <v>2089</v>
      </c>
      <c r="BW67" s="3" t="s">
        <v>2089</v>
      </c>
      <c r="BX67" s="3" t="s">
        <v>2089</v>
      </c>
      <c r="BY67" s="3" t="s">
        <v>2089</v>
      </c>
      <c r="BZ67" s="3" t="s">
        <v>2092</v>
      </c>
      <c r="CB67" s="3">
        <v>2</v>
      </c>
      <c r="CC67" s="3">
        <v>3</v>
      </c>
      <c r="CD67" s="3">
        <v>3</v>
      </c>
      <c r="CE67" s="3">
        <v>3</v>
      </c>
      <c r="CF67" s="3">
        <v>3</v>
      </c>
      <c r="CG67" s="3">
        <v>3</v>
      </c>
      <c r="CH67" s="3">
        <v>1</v>
      </c>
      <c r="CI67" s="3">
        <v>1.5</v>
      </c>
      <c r="CJ67" s="3">
        <v>1.5</v>
      </c>
      <c r="CK67" s="3">
        <v>1</v>
      </c>
      <c r="CL67" s="3">
        <v>1</v>
      </c>
      <c r="CM67" s="3">
        <v>0.5</v>
      </c>
      <c r="CN67" s="3">
        <f t="shared" si="42"/>
        <v>8</v>
      </c>
      <c r="CO67" s="31" t="str">
        <f t="shared" si="43"/>
        <v>Fail</v>
      </c>
      <c r="CP67" s="32">
        <v>1.425531914893617</v>
      </c>
      <c r="CQ67" s="3">
        <v>6.5</v>
      </c>
      <c r="CR67" s="3">
        <v>33.5</v>
      </c>
      <c r="CS67" s="3">
        <v>343</v>
      </c>
      <c r="CT67" s="1">
        <f>CR67/23.5</f>
        <v>1.425531914893617</v>
      </c>
    </row>
    <row r="68" spans="1:98" ht="18" customHeight="1" x14ac:dyDescent="0.2">
      <c r="A68" s="4">
        <v>61</v>
      </c>
      <c r="B68" s="7" t="s">
        <v>205</v>
      </c>
      <c r="C68" s="7" t="s">
        <v>206</v>
      </c>
      <c r="D68" s="7" t="s">
        <v>1723</v>
      </c>
      <c r="E68" s="7" t="s">
        <v>1101</v>
      </c>
      <c r="F68" s="7"/>
      <c r="G68" s="24">
        <v>3</v>
      </c>
      <c r="H68" s="24">
        <v>7</v>
      </c>
      <c r="I68" s="24">
        <v>9</v>
      </c>
      <c r="J68" s="26">
        <f t="shared" si="22"/>
        <v>19</v>
      </c>
      <c r="K68" s="24">
        <v>3</v>
      </c>
      <c r="L68" s="25">
        <v>10</v>
      </c>
      <c r="M68" s="24">
        <v>10</v>
      </c>
      <c r="N68" s="26">
        <f t="shared" si="23"/>
        <v>23</v>
      </c>
      <c r="O68" s="24">
        <v>3</v>
      </c>
      <c r="P68" s="24">
        <v>7</v>
      </c>
      <c r="Q68" s="24">
        <v>10</v>
      </c>
      <c r="R68" s="26">
        <f t="shared" si="24"/>
        <v>20</v>
      </c>
      <c r="S68" s="24">
        <v>4</v>
      </c>
      <c r="T68" s="24">
        <v>8</v>
      </c>
      <c r="U68" s="24">
        <v>10</v>
      </c>
      <c r="V68" s="26">
        <f t="shared" si="25"/>
        <v>22</v>
      </c>
      <c r="W68" s="24">
        <v>1</v>
      </c>
      <c r="X68" s="24">
        <v>5</v>
      </c>
      <c r="Y68" s="24">
        <v>3</v>
      </c>
      <c r="Z68" s="26">
        <f t="shared" si="26"/>
        <v>9</v>
      </c>
      <c r="AA68" s="24">
        <v>5</v>
      </c>
      <c r="AB68" s="25">
        <v>10</v>
      </c>
      <c r="AC68" s="24">
        <v>9</v>
      </c>
      <c r="AD68" s="26">
        <f t="shared" si="27"/>
        <v>24</v>
      </c>
      <c r="AE68" s="27">
        <f t="shared" si="28"/>
        <v>117</v>
      </c>
      <c r="AF68" s="24">
        <v>7</v>
      </c>
      <c r="AG68" s="24">
        <v>7</v>
      </c>
      <c r="AH68" s="24">
        <v>37</v>
      </c>
      <c r="AI68" s="28">
        <f t="shared" si="29"/>
        <v>51</v>
      </c>
      <c r="AJ68" s="29">
        <v>26</v>
      </c>
      <c r="AK68" s="28">
        <f t="shared" si="30"/>
        <v>77</v>
      </c>
      <c r="AL68" s="24">
        <v>10</v>
      </c>
      <c r="AM68" s="24">
        <v>9</v>
      </c>
      <c r="AN68" s="24">
        <v>38</v>
      </c>
      <c r="AO68" s="28">
        <f t="shared" si="31"/>
        <v>57</v>
      </c>
      <c r="AP68" s="29">
        <v>36</v>
      </c>
      <c r="AQ68" s="28">
        <f t="shared" si="32"/>
        <v>93</v>
      </c>
      <c r="AR68" s="24">
        <v>9</v>
      </c>
      <c r="AS68" s="24">
        <v>9</v>
      </c>
      <c r="AT68" s="24">
        <v>40</v>
      </c>
      <c r="AU68" s="28">
        <f t="shared" si="33"/>
        <v>58</v>
      </c>
      <c r="AV68" s="29">
        <v>35</v>
      </c>
      <c r="AW68" s="28">
        <f t="shared" si="34"/>
        <v>93</v>
      </c>
      <c r="AX68" s="24">
        <v>7</v>
      </c>
      <c r="AY68" s="24">
        <v>8</v>
      </c>
      <c r="AZ68" s="24">
        <v>37</v>
      </c>
      <c r="BA68" s="28">
        <f t="shared" si="35"/>
        <v>52</v>
      </c>
      <c r="BB68" s="29">
        <v>32</v>
      </c>
      <c r="BC68" s="28">
        <f t="shared" si="36"/>
        <v>84</v>
      </c>
      <c r="BD68" s="24">
        <v>7</v>
      </c>
      <c r="BE68" s="24">
        <v>7</v>
      </c>
      <c r="BF68" s="24">
        <v>36</v>
      </c>
      <c r="BG68" s="28">
        <f t="shared" si="37"/>
        <v>50</v>
      </c>
      <c r="BH68" s="29">
        <v>29</v>
      </c>
      <c r="BI68" s="28">
        <f t="shared" si="38"/>
        <v>79</v>
      </c>
      <c r="BJ68" s="29">
        <f t="shared" si="39"/>
        <v>426</v>
      </c>
      <c r="BK68" s="29">
        <v>88</v>
      </c>
      <c r="BL68" s="10">
        <f t="shared" si="40"/>
        <v>631</v>
      </c>
      <c r="BM68" s="8">
        <f t="shared" si="41"/>
        <v>80.897435897435898</v>
      </c>
      <c r="BO68" s="3" t="s">
        <v>2087</v>
      </c>
      <c r="BP68" s="3" t="s">
        <v>2093</v>
      </c>
      <c r="BQ68" s="3" t="s">
        <v>2088</v>
      </c>
      <c r="BR68" s="3" t="s">
        <v>2032</v>
      </c>
      <c r="BS68" s="3" t="s">
        <v>2094</v>
      </c>
      <c r="BT68" s="3" t="s">
        <v>2087</v>
      </c>
      <c r="BU68" s="3" t="s">
        <v>2091</v>
      </c>
      <c r="BV68" s="3" t="s">
        <v>2090</v>
      </c>
      <c r="BW68" s="3" t="s">
        <v>2090</v>
      </c>
      <c r="BX68" s="3" t="s">
        <v>2090</v>
      </c>
      <c r="BY68" s="3" t="s">
        <v>2091</v>
      </c>
      <c r="BZ68" s="3" t="s">
        <v>2090</v>
      </c>
      <c r="CB68" s="3">
        <v>2</v>
      </c>
      <c r="CC68" s="3">
        <v>3</v>
      </c>
      <c r="CD68" s="3">
        <v>3</v>
      </c>
      <c r="CE68" s="3">
        <v>3</v>
      </c>
      <c r="CF68" s="3">
        <v>3</v>
      </c>
      <c r="CG68" s="3">
        <v>3</v>
      </c>
      <c r="CH68" s="3">
        <v>1</v>
      </c>
      <c r="CI68" s="3">
        <v>1.5</v>
      </c>
      <c r="CJ68" s="3">
        <v>1.5</v>
      </c>
      <c r="CK68" s="3">
        <v>1</v>
      </c>
      <c r="CL68" s="3">
        <v>1</v>
      </c>
      <c r="CM68" s="3">
        <v>0.5</v>
      </c>
      <c r="CN68" s="3">
        <f t="shared" si="42"/>
        <v>0</v>
      </c>
      <c r="CO68" s="31" t="str">
        <f t="shared" si="43"/>
        <v>Pass</v>
      </c>
      <c r="CP68" s="3">
        <v>7.96</v>
      </c>
      <c r="CQ68" s="3">
        <v>23.5</v>
      </c>
      <c r="CR68" s="3">
        <v>187</v>
      </c>
      <c r="CS68" s="3">
        <v>893</v>
      </c>
    </row>
    <row r="69" spans="1:98" ht="18" customHeight="1" x14ac:dyDescent="0.2">
      <c r="A69" s="4">
        <v>103</v>
      </c>
      <c r="B69" s="7" t="s">
        <v>122</v>
      </c>
      <c r="C69" s="7" t="s">
        <v>2046</v>
      </c>
      <c r="D69" s="7" t="s">
        <v>1681</v>
      </c>
      <c r="E69" s="7" t="s">
        <v>1059</v>
      </c>
      <c r="F69" s="7"/>
      <c r="G69" s="24">
        <v>3</v>
      </c>
      <c r="H69" s="24">
        <v>10</v>
      </c>
      <c r="I69" s="24">
        <v>9</v>
      </c>
      <c r="J69" s="26">
        <f t="shared" si="22"/>
        <v>22</v>
      </c>
      <c r="K69" s="24">
        <v>6</v>
      </c>
      <c r="L69" s="24">
        <v>8</v>
      </c>
      <c r="M69" s="24">
        <v>9</v>
      </c>
      <c r="N69" s="26">
        <f t="shared" si="23"/>
        <v>23</v>
      </c>
      <c r="O69" s="24">
        <v>8</v>
      </c>
      <c r="P69" s="24">
        <v>8</v>
      </c>
      <c r="Q69" s="24">
        <v>8</v>
      </c>
      <c r="R69" s="26">
        <f t="shared" si="24"/>
        <v>24</v>
      </c>
      <c r="S69" s="24">
        <v>5</v>
      </c>
      <c r="T69" s="24">
        <v>9</v>
      </c>
      <c r="U69" s="24">
        <v>9</v>
      </c>
      <c r="V69" s="26">
        <f t="shared" si="25"/>
        <v>23</v>
      </c>
      <c r="W69" s="24">
        <v>3</v>
      </c>
      <c r="X69" s="25">
        <v>10</v>
      </c>
      <c r="Y69" s="25">
        <v>10</v>
      </c>
      <c r="Z69" s="26">
        <f t="shared" si="26"/>
        <v>23</v>
      </c>
      <c r="AA69" s="24">
        <v>6</v>
      </c>
      <c r="AB69" s="25">
        <v>10</v>
      </c>
      <c r="AC69" s="25">
        <v>10</v>
      </c>
      <c r="AD69" s="26">
        <f t="shared" si="27"/>
        <v>26</v>
      </c>
      <c r="AE69" s="27">
        <f t="shared" si="28"/>
        <v>141</v>
      </c>
      <c r="AF69" s="24">
        <v>9</v>
      </c>
      <c r="AG69" s="24">
        <v>10</v>
      </c>
      <c r="AH69" s="24">
        <v>35</v>
      </c>
      <c r="AI69" s="28">
        <f t="shared" si="29"/>
        <v>54</v>
      </c>
      <c r="AJ69" s="29">
        <v>37</v>
      </c>
      <c r="AK69" s="28">
        <f t="shared" si="30"/>
        <v>91</v>
      </c>
      <c r="AL69" s="24">
        <v>7</v>
      </c>
      <c r="AM69" s="24">
        <v>6</v>
      </c>
      <c r="AN69" s="24">
        <v>36</v>
      </c>
      <c r="AO69" s="28">
        <f t="shared" si="31"/>
        <v>49</v>
      </c>
      <c r="AP69" s="29">
        <v>28</v>
      </c>
      <c r="AQ69" s="28">
        <f t="shared" si="32"/>
        <v>77</v>
      </c>
      <c r="AR69" s="24">
        <v>8</v>
      </c>
      <c r="AS69" s="24">
        <v>9</v>
      </c>
      <c r="AT69" s="24">
        <v>40</v>
      </c>
      <c r="AU69" s="28">
        <f t="shared" si="33"/>
        <v>57</v>
      </c>
      <c r="AV69" s="29">
        <v>35</v>
      </c>
      <c r="AW69" s="28">
        <f t="shared" si="34"/>
        <v>92</v>
      </c>
      <c r="AX69" s="24">
        <v>8</v>
      </c>
      <c r="AY69" s="24">
        <v>7</v>
      </c>
      <c r="AZ69" s="24">
        <v>40</v>
      </c>
      <c r="BA69" s="28">
        <f t="shared" si="35"/>
        <v>55</v>
      </c>
      <c r="BB69" s="29">
        <v>34</v>
      </c>
      <c r="BC69" s="28">
        <f t="shared" si="36"/>
        <v>89</v>
      </c>
      <c r="BD69" s="24">
        <v>8</v>
      </c>
      <c r="BE69" s="24">
        <v>9</v>
      </c>
      <c r="BF69" s="24">
        <v>40</v>
      </c>
      <c r="BG69" s="28">
        <f t="shared" si="37"/>
        <v>57</v>
      </c>
      <c r="BH69" s="29">
        <v>32</v>
      </c>
      <c r="BI69" s="28">
        <f t="shared" si="38"/>
        <v>89</v>
      </c>
      <c r="BJ69" s="29">
        <f t="shared" si="39"/>
        <v>438</v>
      </c>
      <c r="BK69" s="29">
        <v>73</v>
      </c>
      <c r="BL69" s="10">
        <f t="shared" si="40"/>
        <v>652</v>
      </c>
      <c r="BM69" s="8">
        <f t="shared" si="41"/>
        <v>83.589743589743591</v>
      </c>
      <c r="BO69" s="3" t="s">
        <v>2087</v>
      </c>
      <c r="BP69" s="3" t="s">
        <v>2095</v>
      </c>
      <c r="BQ69" s="3" t="s">
        <v>2091</v>
      </c>
      <c r="BR69" s="3" t="s">
        <v>2087</v>
      </c>
      <c r="BS69" s="3" t="s">
        <v>2093</v>
      </c>
      <c r="BT69" s="3" t="s">
        <v>2091</v>
      </c>
      <c r="BU69" s="3" t="s">
        <v>2090</v>
      </c>
      <c r="BV69" s="3" t="s">
        <v>2091</v>
      </c>
      <c r="BW69" s="3" t="s">
        <v>2090</v>
      </c>
      <c r="BX69" s="3" t="s">
        <v>2090</v>
      </c>
      <c r="BY69" s="3" t="s">
        <v>2090</v>
      </c>
      <c r="BZ69" s="3" t="s">
        <v>2032</v>
      </c>
      <c r="CB69" s="3">
        <v>2</v>
      </c>
      <c r="CC69" s="3">
        <v>3</v>
      </c>
      <c r="CD69" s="3">
        <v>3</v>
      </c>
      <c r="CE69" s="3">
        <v>3</v>
      </c>
      <c r="CF69" s="3">
        <v>3</v>
      </c>
      <c r="CG69" s="3">
        <v>3</v>
      </c>
      <c r="CH69" s="3">
        <v>1</v>
      </c>
      <c r="CI69" s="3">
        <v>1.5</v>
      </c>
      <c r="CJ69" s="3">
        <v>1.5</v>
      </c>
      <c r="CK69" s="3">
        <v>1</v>
      </c>
      <c r="CL69" s="3">
        <v>1</v>
      </c>
      <c r="CM69" s="3">
        <v>0.5</v>
      </c>
      <c r="CN69" s="3">
        <f t="shared" si="42"/>
        <v>0</v>
      </c>
      <c r="CO69" s="31" t="str">
        <f t="shared" si="43"/>
        <v>Pass</v>
      </c>
      <c r="CP69" s="3">
        <v>8.39</v>
      </c>
      <c r="CQ69" s="3">
        <v>23.5</v>
      </c>
      <c r="CR69" s="3">
        <v>197.25</v>
      </c>
      <c r="CS69" s="3">
        <v>920</v>
      </c>
    </row>
    <row r="70" spans="1:98" ht="18" customHeight="1" x14ac:dyDescent="0.2">
      <c r="A70" s="4">
        <v>185</v>
      </c>
      <c r="B70" s="7" t="s">
        <v>207</v>
      </c>
      <c r="C70" s="7" t="s">
        <v>208</v>
      </c>
      <c r="D70" s="7" t="s">
        <v>1724</v>
      </c>
      <c r="E70" s="7" t="s">
        <v>1102</v>
      </c>
      <c r="F70" s="7"/>
      <c r="G70" s="24">
        <v>10</v>
      </c>
      <c r="H70" s="24">
        <v>10</v>
      </c>
      <c r="I70" s="24">
        <v>10</v>
      </c>
      <c r="J70" s="26">
        <f t="shared" si="22"/>
        <v>30</v>
      </c>
      <c r="K70" s="24">
        <v>10</v>
      </c>
      <c r="L70" s="25">
        <v>10</v>
      </c>
      <c r="M70" s="24">
        <v>10</v>
      </c>
      <c r="N70" s="26">
        <f t="shared" si="23"/>
        <v>30</v>
      </c>
      <c r="O70" s="24">
        <v>10</v>
      </c>
      <c r="P70" s="24">
        <v>10</v>
      </c>
      <c r="Q70" s="24">
        <v>10</v>
      </c>
      <c r="R70" s="26">
        <f t="shared" si="24"/>
        <v>30</v>
      </c>
      <c r="S70" s="24">
        <v>7</v>
      </c>
      <c r="T70" s="25">
        <v>10</v>
      </c>
      <c r="U70" s="24">
        <v>10</v>
      </c>
      <c r="V70" s="26">
        <f t="shared" si="25"/>
        <v>27</v>
      </c>
      <c r="W70" s="24">
        <v>9</v>
      </c>
      <c r="X70" s="24">
        <v>10</v>
      </c>
      <c r="Y70" s="24">
        <v>10</v>
      </c>
      <c r="Z70" s="26">
        <f t="shared" si="26"/>
        <v>29</v>
      </c>
      <c r="AA70" s="24">
        <v>10</v>
      </c>
      <c r="AB70" s="25">
        <v>10</v>
      </c>
      <c r="AC70" s="24">
        <v>10</v>
      </c>
      <c r="AD70" s="26">
        <f t="shared" si="27"/>
        <v>30</v>
      </c>
      <c r="AE70" s="27">
        <f t="shared" si="28"/>
        <v>176</v>
      </c>
      <c r="AF70" s="24">
        <v>10</v>
      </c>
      <c r="AG70" s="24">
        <v>10</v>
      </c>
      <c r="AH70" s="24">
        <v>39</v>
      </c>
      <c r="AI70" s="28">
        <f t="shared" si="29"/>
        <v>59</v>
      </c>
      <c r="AJ70" s="29">
        <v>40</v>
      </c>
      <c r="AK70" s="28">
        <f t="shared" si="30"/>
        <v>99</v>
      </c>
      <c r="AL70" s="24">
        <v>10</v>
      </c>
      <c r="AM70" s="24">
        <v>10</v>
      </c>
      <c r="AN70" s="24">
        <v>39</v>
      </c>
      <c r="AO70" s="28">
        <f t="shared" si="31"/>
        <v>59</v>
      </c>
      <c r="AP70" s="29">
        <v>36</v>
      </c>
      <c r="AQ70" s="28">
        <f t="shared" si="32"/>
        <v>95</v>
      </c>
      <c r="AR70" s="24">
        <v>9</v>
      </c>
      <c r="AS70" s="24">
        <v>10</v>
      </c>
      <c r="AT70" s="24">
        <v>39</v>
      </c>
      <c r="AU70" s="28">
        <f t="shared" si="33"/>
        <v>58</v>
      </c>
      <c r="AV70" s="29">
        <v>38</v>
      </c>
      <c r="AW70" s="28">
        <f t="shared" si="34"/>
        <v>96</v>
      </c>
      <c r="AX70" s="24">
        <v>8</v>
      </c>
      <c r="AY70" s="24">
        <v>8</v>
      </c>
      <c r="AZ70" s="24">
        <v>34</v>
      </c>
      <c r="BA70" s="28">
        <f t="shared" si="35"/>
        <v>50</v>
      </c>
      <c r="BB70" s="29">
        <v>31</v>
      </c>
      <c r="BC70" s="28">
        <f t="shared" si="36"/>
        <v>81</v>
      </c>
      <c r="BD70" s="24">
        <v>10</v>
      </c>
      <c r="BE70" s="24">
        <v>10</v>
      </c>
      <c r="BF70" s="24">
        <v>40</v>
      </c>
      <c r="BG70" s="28">
        <f t="shared" si="37"/>
        <v>60</v>
      </c>
      <c r="BH70" s="29">
        <v>36</v>
      </c>
      <c r="BI70" s="28">
        <f t="shared" si="38"/>
        <v>96</v>
      </c>
      <c r="BJ70" s="29">
        <f t="shared" si="39"/>
        <v>467</v>
      </c>
      <c r="BK70" s="29">
        <v>100</v>
      </c>
      <c r="BL70" s="10">
        <f t="shared" si="40"/>
        <v>743</v>
      </c>
      <c r="BM70" s="8">
        <f t="shared" si="41"/>
        <v>95.256410256410248</v>
      </c>
      <c r="BO70" s="3" t="s">
        <v>2090</v>
      </c>
      <c r="BP70" s="3" t="s">
        <v>2090</v>
      </c>
      <c r="BQ70" s="3" t="s">
        <v>2090</v>
      </c>
      <c r="BR70" s="3" t="s">
        <v>2090</v>
      </c>
      <c r="BS70" s="3" t="s">
        <v>2090</v>
      </c>
      <c r="BT70" s="3" t="s">
        <v>2090</v>
      </c>
      <c r="BU70" s="3" t="s">
        <v>2090</v>
      </c>
      <c r="BV70" s="3" t="s">
        <v>2090</v>
      </c>
      <c r="BW70" s="3" t="s">
        <v>2090</v>
      </c>
      <c r="BX70" s="3" t="s">
        <v>2090</v>
      </c>
      <c r="BY70" s="3" t="s">
        <v>2090</v>
      </c>
      <c r="BZ70" s="3" t="s">
        <v>2090</v>
      </c>
      <c r="CB70" s="3">
        <v>2</v>
      </c>
      <c r="CC70" s="3">
        <v>3</v>
      </c>
      <c r="CD70" s="3">
        <v>3</v>
      </c>
      <c r="CE70" s="3">
        <v>3</v>
      </c>
      <c r="CF70" s="3">
        <v>3</v>
      </c>
      <c r="CG70" s="3">
        <v>3</v>
      </c>
      <c r="CH70" s="3">
        <v>1</v>
      </c>
      <c r="CI70" s="3">
        <v>1.5</v>
      </c>
      <c r="CJ70" s="3">
        <v>1.5</v>
      </c>
      <c r="CK70" s="3">
        <v>1</v>
      </c>
      <c r="CL70" s="3">
        <v>1</v>
      </c>
      <c r="CM70" s="3">
        <v>0.5</v>
      </c>
      <c r="CN70" s="3">
        <f t="shared" si="42"/>
        <v>0</v>
      </c>
      <c r="CO70" s="31" t="str">
        <f t="shared" si="43"/>
        <v>Pass</v>
      </c>
      <c r="CP70" s="3">
        <v>10</v>
      </c>
      <c r="CQ70" s="3">
        <v>23.5</v>
      </c>
      <c r="CR70" s="3">
        <v>235</v>
      </c>
      <c r="CS70" s="3">
        <v>1091</v>
      </c>
    </row>
    <row r="71" spans="1:98" ht="18" customHeight="1" x14ac:dyDescent="0.2">
      <c r="A71" s="4"/>
      <c r="B71" s="7"/>
      <c r="C71" s="7"/>
      <c r="D71" s="7"/>
      <c r="E71" s="7"/>
      <c r="F71" s="7"/>
      <c r="G71" s="24"/>
      <c r="H71" s="24"/>
      <c r="I71" s="24"/>
      <c r="J71" s="26"/>
      <c r="K71" s="24"/>
      <c r="L71" s="25"/>
      <c r="M71" s="24"/>
      <c r="N71" s="26"/>
      <c r="O71" s="24"/>
      <c r="P71" s="24"/>
      <c r="Q71" s="24"/>
      <c r="R71" s="26"/>
      <c r="S71" s="24"/>
      <c r="T71" s="25"/>
      <c r="U71" s="24"/>
      <c r="V71" s="26"/>
      <c r="W71" s="24"/>
      <c r="X71" s="24"/>
      <c r="Y71" s="24"/>
      <c r="Z71" s="26"/>
      <c r="AA71" s="24"/>
      <c r="AB71" s="25"/>
      <c r="AC71" s="24"/>
      <c r="AD71" s="26"/>
      <c r="AE71" s="27"/>
      <c r="AF71" s="24"/>
      <c r="AG71" s="24"/>
      <c r="AH71" s="24"/>
      <c r="AI71" s="28"/>
      <c r="AJ71" s="29"/>
      <c r="AK71" s="28"/>
      <c r="AL71" s="24"/>
      <c r="AM71" s="24"/>
      <c r="AN71" s="24"/>
      <c r="AO71" s="28"/>
      <c r="AP71" s="29"/>
      <c r="AQ71" s="28"/>
      <c r="AR71" s="24"/>
      <c r="AS71" s="24"/>
      <c r="AT71" s="24"/>
      <c r="AU71" s="28"/>
      <c r="AV71" s="29"/>
      <c r="AW71" s="28"/>
      <c r="AX71" s="24"/>
      <c r="AY71" s="24"/>
      <c r="AZ71" s="24"/>
      <c r="BA71" s="28"/>
      <c r="BB71" s="29"/>
      <c r="BC71" s="28"/>
      <c r="BD71" s="24"/>
      <c r="BE71" s="24"/>
      <c r="BF71" s="24"/>
      <c r="BG71" s="28"/>
      <c r="BH71" s="29"/>
      <c r="BI71" s="28"/>
      <c r="BJ71" s="29"/>
      <c r="BK71" s="29"/>
      <c r="BL71" s="10"/>
      <c r="BM71" s="8"/>
      <c r="BO71" s="3">
        <f>COUNTIF(BO8:BO70,"f")</f>
        <v>5</v>
      </c>
      <c r="BP71" s="3">
        <f t="shared" ref="BP71:BT71" si="44">COUNTIF(BP8:BP70,"f")</f>
        <v>6</v>
      </c>
      <c r="BQ71" s="3">
        <f t="shared" si="44"/>
        <v>10</v>
      </c>
      <c r="BR71" s="3">
        <f t="shared" si="44"/>
        <v>5</v>
      </c>
      <c r="BS71" s="3">
        <f t="shared" si="44"/>
        <v>7</v>
      </c>
      <c r="BT71" s="3">
        <f t="shared" si="44"/>
        <v>5</v>
      </c>
      <c r="BU71" s="3"/>
      <c r="BV71" s="3"/>
      <c r="BW71" s="3"/>
      <c r="BX71" s="3"/>
      <c r="BY71" s="3"/>
      <c r="BZ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1"/>
      <c r="CP71" s="3"/>
      <c r="CQ71" s="3"/>
      <c r="CR71" s="3"/>
      <c r="CS71" s="3"/>
    </row>
    <row r="72" spans="1:98" ht="18" customHeight="1" x14ac:dyDescent="0.2">
      <c r="A72" s="4">
        <v>62</v>
      </c>
      <c r="B72" s="7" t="s">
        <v>209</v>
      </c>
      <c r="C72" s="7" t="s">
        <v>210</v>
      </c>
      <c r="D72" s="7" t="s">
        <v>1598</v>
      </c>
      <c r="E72" s="7" t="s">
        <v>1103</v>
      </c>
      <c r="F72" s="7"/>
      <c r="G72" s="25">
        <v>0</v>
      </c>
      <c r="H72" s="25" t="s">
        <v>2032</v>
      </c>
      <c r="I72" s="25">
        <v>7</v>
      </c>
      <c r="J72" s="26">
        <f t="shared" ref="J72:J103" si="45">IF(AND((G72="A"),(H72 ="A"), (I72="A")),"A",SUM(G72:I72))</f>
        <v>7</v>
      </c>
      <c r="K72" s="25" t="s">
        <v>2033</v>
      </c>
      <c r="L72" s="25" t="s">
        <v>2033</v>
      </c>
      <c r="M72" s="25">
        <v>10</v>
      </c>
      <c r="N72" s="26">
        <f t="shared" ref="N72:N103" si="46">IF(AND((K72="A"),(L72 ="A"), (M72="A")),"A",SUM(K72:M72))</f>
        <v>10</v>
      </c>
      <c r="O72" s="25" t="s">
        <v>2032</v>
      </c>
      <c r="P72" s="25" t="s">
        <v>2032</v>
      </c>
      <c r="Q72" s="24">
        <v>10</v>
      </c>
      <c r="R72" s="26">
        <f t="shared" ref="R72:R103" si="47">IF(AND((O72="A"),(P72 ="A"), (Q72="A")),"A",SUM(O72:Q72))</f>
        <v>10</v>
      </c>
      <c r="S72" s="25" t="s">
        <v>2033</v>
      </c>
      <c r="T72" s="25" t="s">
        <v>2033</v>
      </c>
      <c r="U72" s="25">
        <v>7</v>
      </c>
      <c r="V72" s="26">
        <f t="shared" ref="V72:V103" si="48">IF(AND((S72="A"),(T72 ="A"), (U72="A")),"A",SUM(S72:U72))</f>
        <v>7</v>
      </c>
      <c r="W72" s="25" t="s">
        <v>2032</v>
      </c>
      <c r="X72" s="25" t="s">
        <v>2032</v>
      </c>
      <c r="Y72" s="25">
        <v>6</v>
      </c>
      <c r="Z72" s="26">
        <f t="shared" ref="Z72:Z103" si="49">IF(AND((W72="A"),(X72 ="A"), (Y72="A")),"A",SUM(W72:Y72))</f>
        <v>6</v>
      </c>
      <c r="AA72" s="25" t="s">
        <v>2033</v>
      </c>
      <c r="AB72" s="25" t="s">
        <v>2033</v>
      </c>
      <c r="AC72" s="25">
        <v>10</v>
      </c>
      <c r="AD72" s="26">
        <f t="shared" ref="AD72:AD103" si="50">IF(AND((AA72="A"),(AB72 ="A"), (AC72="A")),"A",SUM(AA72:AC72))</f>
        <v>10</v>
      </c>
      <c r="AE72" s="27">
        <f t="shared" ref="AE72:AE103" si="51">SUM(J72,N72,R72,V72,Z72,AD72)</f>
        <v>50</v>
      </c>
      <c r="AF72" s="25" t="s">
        <v>2032</v>
      </c>
      <c r="AG72" s="25" t="s">
        <v>2032</v>
      </c>
      <c r="AH72" s="25">
        <v>19</v>
      </c>
      <c r="AI72" s="28">
        <f t="shared" ref="AI72:AI103" si="52">IF(AND((AF72="A"), (AG72 ="A"), (AH72="A")),"A",SUM(AF72:AH72))</f>
        <v>19</v>
      </c>
      <c r="AJ72" s="29">
        <v>21</v>
      </c>
      <c r="AK72" s="28">
        <f t="shared" ref="AK72:AK103" si="53">IF(AND((AI72 ="A"), (AJ72="A")),"A",SUM(AI72:AJ72))</f>
        <v>40</v>
      </c>
      <c r="AL72" s="25" t="s">
        <v>2032</v>
      </c>
      <c r="AM72" s="25" t="s">
        <v>2032</v>
      </c>
      <c r="AN72" s="25">
        <v>22</v>
      </c>
      <c r="AO72" s="28">
        <f t="shared" ref="AO72:AO103" si="54">IF(AND((AL72="A"), (AM72 ="A"), (AN72="A")),"A",SUM(AL72:AN72))</f>
        <v>22</v>
      </c>
      <c r="AP72" s="29">
        <v>18</v>
      </c>
      <c r="AQ72" s="28">
        <f t="shared" ref="AQ72:AQ103" si="55">IF(AND((AO72 ="A"), (AP72="A")),"A",SUM(AO72:AP72))</f>
        <v>40</v>
      </c>
      <c r="AR72" s="25" t="s">
        <v>2032</v>
      </c>
      <c r="AS72" s="25" t="s">
        <v>2032</v>
      </c>
      <c r="AT72" s="25">
        <v>20</v>
      </c>
      <c r="AU72" s="28">
        <f t="shared" ref="AU72:AU103" si="56">IF(AND((AR72="A"), (AS72 ="A"), (AT72="A")),"A",SUM(AR72:AT72))</f>
        <v>20</v>
      </c>
      <c r="AV72" s="29">
        <v>22</v>
      </c>
      <c r="AW72" s="28">
        <f t="shared" ref="AW72:AW103" si="57">IF(AND((AU72 ="A"), (AV72="A")),"A",SUM(AU72:AV72))</f>
        <v>42</v>
      </c>
      <c r="AX72" s="25" t="s">
        <v>2032</v>
      </c>
      <c r="AY72" s="25" t="s">
        <v>2032</v>
      </c>
      <c r="AZ72" s="25">
        <v>18</v>
      </c>
      <c r="BA72" s="28">
        <f t="shared" ref="BA72:BA103" si="58">IF(AND((AX72="A"), (AY72 ="A"), (AZ72="A")),"A",SUM(AX72:AZ72))</f>
        <v>18</v>
      </c>
      <c r="BB72" s="29">
        <v>24</v>
      </c>
      <c r="BC72" s="28">
        <f t="shared" ref="BC72:BC103" si="59">IF(AND((BA72 ="A"), (BB72="A")),"A",SUM(BA72:BB72))</f>
        <v>42</v>
      </c>
      <c r="BD72" s="25" t="s">
        <v>2032</v>
      </c>
      <c r="BE72" s="25" t="s">
        <v>2032</v>
      </c>
      <c r="BF72" s="25">
        <v>18</v>
      </c>
      <c r="BG72" s="28">
        <f t="shared" ref="BG72:BG103" si="60">IF(AND((BD72="A"), (BE72 ="A"), (BF72="A")),"A",SUM(BD72:BF72))</f>
        <v>18</v>
      </c>
      <c r="BH72" s="29">
        <v>23</v>
      </c>
      <c r="BI72" s="28">
        <f t="shared" ref="BI72:BI103" si="61">IF(AND((BG72 ="A"), (BH72="A")),"A",SUM(BG72:BH72))</f>
        <v>41</v>
      </c>
      <c r="BJ72" s="29">
        <f t="shared" ref="BJ72:BJ103" si="62">SUM(AK72,AQ72,AW72,BC72,BI72)</f>
        <v>205</v>
      </c>
      <c r="BK72" s="29">
        <v>40</v>
      </c>
      <c r="BL72" s="10">
        <f t="shared" ref="BL72:BL103" si="63">BJ72+AE72+BK72</f>
        <v>295</v>
      </c>
      <c r="BM72" s="8">
        <f t="shared" ref="BM72:BM103" si="64">BL72/780*100</f>
        <v>37.820512820512818</v>
      </c>
      <c r="BO72" s="3" t="s">
        <v>2088</v>
      </c>
      <c r="BP72" s="3" t="s">
        <v>2092</v>
      </c>
      <c r="BQ72" s="3" t="s">
        <v>2089</v>
      </c>
      <c r="BR72" s="3" t="s">
        <v>2096</v>
      </c>
      <c r="BS72" s="3" t="s">
        <v>2089</v>
      </c>
      <c r="BT72" s="3" t="s">
        <v>2089</v>
      </c>
      <c r="BU72" s="3" t="s">
        <v>2092</v>
      </c>
      <c r="BV72" s="3" t="s">
        <v>2092</v>
      </c>
      <c r="BW72" s="3" t="s">
        <v>2092</v>
      </c>
      <c r="BX72" s="3" t="s">
        <v>2092</v>
      </c>
      <c r="BY72" s="3" t="s">
        <v>2092</v>
      </c>
      <c r="BZ72" s="3" t="s">
        <v>2092</v>
      </c>
      <c r="CB72" s="3">
        <v>2</v>
      </c>
      <c r="CC72" s="3">
        <v>3</v>
      </c>
      <c r="CD72" s="3">
        <v>3</v>
      </c>
      <c r="CE72" s="3">
        <v>3</v>
      </c>
      <c r="CF72" s="3">
        <v>3</v>
      </c>
      <c r="CG72" s="3">
        <v>3</v>
      </c>
      <c r="CH72" s="3">
        <v>1</v>
      </c>
      <c r="CI72" s="3">
        <v>1.5</v>
      </c>
      <c r="CJ72" s="3">
        <v>1.5</v>
      </c>
      <c r="CK72" s="3">
        <v>1</v>
      </c>
      <c r="CL72" s="3">
        <v>1</v>
      </c>
      <c r="CM72" s="3">
        <v>0.5</v>
      </c>
      <c r="CN72" s="3">
        <f t="shared" ref="CN72:CN103" si="65">COUNTIF(BO72:BZ72,"F")</f>
        <v>3</v>
      </c>
      <c r="CO72" s="31" t="str">
        <f t="shared" ref="CO72:CO103" si="66">IF(CN72=0,"Pass","Fail")</f>
        <v>Fail</v>
      </c>
      <c r="CP72" s="32">
        <v>3.0851063829787235</v>
      </c>
      <c r="CQ72" s="3">
        <v>14.5</v>
      </c>
      <c r="CR72" s="3">
        <v>72.5</v>
      </c>
      <c r="CS72" s="3">
        <v>446</v>
      </c>
      <c r="CT72" s="1">
        <f>CR72/23.5</f>
        <v>3.0851063829787235</v>
      </c>
    </row>
    <row r="73" spans="1:98" ht="18" customHeight="1" x14ac:dyDescent="0.2">
      <c r="A73" s="4">
        <v>63</v>
      </c>
      <c r="B73" s="7" t="s">
        <v>211</v>
      </c>
      <c r="C73" s="7" t="s">
        <v>212</v>
      </c>
      <c r="D73" s="7" t="s">
        <v>1599</v>
      </c>
      <c r="E73" s="7" t="s">
        <v>1104</v>
      </c>
      <c r="F73" s="7"/>
      <c r="G73" s="25">
        <v>4</v>
      </c>
      <c r="H73" s="24">
        <v>10</v>
      </c>
      <c r="I73" s="25">
        <v>10</v>
      </c>
      <c r="J73" s="26">
        <f t="shared" si="45"/>
        <v>24</v>
      </c>
      <c r="K73" s="25">
        <v>9</v>
      </c>
      <c r="L73" s="25">
        <v>10</v>
      </c>
      <c r="M73" s="25">
        <v>10</v>
      </c>
      <c r="N73" s="26">
        <f t="shared" si="46"/>
        <v>29</v>
      </c>
      <c r="O73" s="25">
        <v>7</v>
      </c>
      <c r="P73" s="25">
        <v>10</v>
      </c>
      <c r="Q73" s="25">
        <v>7</v>
      </c>
      <c r="R73" s="26">
        <f t="shared" si="47"/>
        <v>24</v>
      </c>
      <c r="S73" s="25">
        <v>6</v>
      </c>
      <c r="T73" s="25">
        <v>10</v>
      </c>
      <c r="U73" s="24">
        <v>10</v>
      </c>
      <c r="V73" s="26">
        <f t="shared" si="48"/>
        <v>26</v>
      </c>
      <c r="W73" s="25">
        <v>7</v>
      </c>
      <c r="X73" s="25">
        <v>10</v>
      </c>
      <c r="Y73" s="25">
        <v>10</v>
      </c>
      <c r="Z73" s="26">
        <f t="shared" si="49"/>
        <v>27</v>
      </c>
      <c r="AA73" s="25">
        <v>8</v>
      </c>
      <c r="AB73" s="25">
        <v>10</v>
      </c>
      <c r="AC73" s="25">
        <v>10</v>
      </c>
      <c r="AD73" s="26">
        <f t="shared" si="50"/>
        <v>28</v>
      </c>
      <c r="AE73" s="27">
        <f t="shared" si="51"/>
        <v>158</v>
      </c>
      <c r="AF73" s="25">
        <v>8</v>
      </c>
      <c r="AG73" s="25">
        <v>8</v>
      </c>
      <c r="AH73" s="25">
        <v>38</v>
      </c>
      <c r="AI73" s="28">
        <f t="shared" si="52"/>
        <v>54</v>
      </c>
      <c r="AJ73" s="29">
        <v>32</v>
      </c>
      <c r="AK73" s="28">
        <f t="shared" si="53"/>
        <v>86</v>
      </c>
      <c r="AL73" s="25">
        <v>9</v>
      </c>
      <c r="AM73" s="25">
        <v>8</v>
      </c>
      <c r="AN73" s="25">
        <v>39</v>
      </c>
      <c r="AO73" s="28">
        <f t="shared" si="54"/>
        <v>56</v>
      </c>
      <c r="AP73" s="29">
        <v>33</v>
      </c>
      <c r="AQ73" s="28">
        <f t="shared" si="55"/>
        <v>89</v>
      </c>
      <c r="AR73" s="25">
        <v>8</v>
      </c>
      <c r="AS73" s="25">
        <v>8</v>
      </c>
      <c r="AT73" s="25">
        <v>32</v>
      </c>
      <c r="AU73" s="28">
        <f t="shared" si="56"/>
        <v>48</v>
      </c>
      <c r="AV73" s="29">
        <v>29</v>
      </c>
      <c r="AW73" s="28">
        <f t="shared" si="57"/>
        <v>77</v>
      </c>
      <c r="AX73" s="25">
        <v>8</v>
      </c>
      <c r="AY73" s="25">
        <v>8</v>
      </c>
      <c r="AZ73" s="25">
        <v>38</v>
      </c>
      <c r="BA73" s="28">
        <f t="shared" si="58"/>
        <v>54</v>
      </c>
      <c r="BB73" s="29">
        <v>28</v>
      </c>
      <c r="BC73" s="28">
        <f t="shared" si="59"/>
        <v>82</v>
      </c>
      <c r="BD73" s="25">
        <v>9</v>
      </c>
      <c r="BE73" s="25">
        <v>8</v>
      </c>
      <c r="BF73" s="25">
        <v>32</v>
      </c>
      <c r="BG73" s="28">
        <f t="shared" si="60"/>
        <v>49</v>
      </c>
      <c r="BH73" s="29">
        <v>33</v>
      </c>
      <c r="BI73" s="28">
        <f t="shared" si="61"/>
        <v>82</v>
      </c>
      <c r="BJ73" s="29">
        <f t="shared" si="62"/>
        <v>416</v>
      </c>
      <c r="BK73" s="29">
        <v>79</v>
      </c>
      <c r="BL73" s="10">
        <f t="shared" si="63"/>
        <v>653</v>
      </c>
      <c r="BM73" s="8">
        <f t="shared" si="64"/>
        <v>83.717948717948715</v>
      </c>
      <c r="BO73" s="3" t="s">
        <v>2091</v>
      </c>
      <c r="BP73" s="3" t="s">
        <v>2091</v>
      </c>
      <c r="BQ73" s="3" t="s">
        <v>2090</v>
      </c>
      <c r="BR73" s="3" t="s">
        <v>2090</v>
      </c>
      <c r="BS73" s="3" t="s">
        <v>2091</v>
      </c>
      <c r="BT73" s="3" t="s">
        <v>2090</v>
      </c>
      <c r="BU73" s="3" t="s">
        <v>2090</v>
      </c>
      <c r="BV73" s="3" t="s">
        <v>2090</v>
      </c>
      <c r="BW73" s="3" t="s">
        <v>2091</v>
      </c>
      <c r="BX73" s="3" t="s">
        <v>2090</v>
      </c>
      <c r="BY73" s="3" t="s">
        <v>2090</v>
      </c>
      <c r="BZ73" s="3" t="s">
        <v>2091</v>
      </c>
      <c r="CB73" s="3">
        <v>2</v>
      </c>
      <c r="CC73" s="3">
        <v>3</v>
      </c>
      <c r="CD73" s="3">
        <v>3</v>
      </c>
      <c r="CE73" s="3">
        <v>3</v>
      </c>
      <c r="CF73" s="3">
        <v>3</v>
      </c>
      <c r="CG73" s="3">
        <v>3</v>
      </c>
      <c r="CH73" s="3">
        <v>1</v>
      </c>
      <c r="CI73" s="3">
        <v>1.5</v>
      </c>
      <c r="CJ73" s="3">
        <v>1.5</v>
      </c>
      <c r="CK73" s="3">
        <v>1</v>
      </c>
      <c r="CL73" s="3">
        <v>1</v>
      </c>
      <c r="CM73" s="3">
        <v>0.5</v>
      </c>
      <c r="CN73" s="3">
        <f t="shared" si="65"/>
        <v>0</v>
      </c>
      <c r="CO73" s="31" t="str">
        <f t="shared" si="66"/>
        <v>Pass</v>
      </c>
      <c r="CP73" s="3">
        <v>9.57</v>
      </c>
      <c r="CQ73" s="3">
        <v>23.5</v>
      </c>
      <c r="CR73" s="3">
        <v>225</v>
      </c>
      <c r="CS73" s="3">
        <v>984</v>
      </c>
    </row>
    <row r="74" spans="1:98" ht="18" customHeight="1" x14ac:dyDescent="0.2">
      <c r="A74" s="4">
        <v>64</v>
      </c>
      <c r="B74" s="7" t="s">
        <v>213</v>
      </c>
      <c r="C74" s="7" t="s">
        <v>214</v>
      </c>
      <c r="D74" s="7" t="s">
        <v>1600</v>
      </c>
      <c r="E74" s="7" t="s">
        <v>1105</v>
      </c>
      <c r="F74" s="7"/>
      <c r="G74" s="25">
        <v>0</v>
      </c>
      <c r="H74" s="25" t="s">
        <v>2033</v>
      </c>
      <c r="I74" s="25">
        <v>7</v>
      </c>
      <c r="J74" s="26">
        <f t="shared" si="45"/>
        <v>7</v>
      </c>
      <c r="K74" s="25">
        <v>2</v>
      </c>
      <c r="L74" s="25">
        <v>6</v>
      </c>
      <c r="M74" s="25">
        <v>7</v>
      </c>
      <c r="N74" s="26">
        <f t="shared" si="46"/>
        <v>15</v>
      </c>
      <c r="O74" s="25">
        <v>3</v>
      </c>
      <c r="P74" s="25">
        <v>6</v>
      </c>
      <c r="Q74" s="25">
        <v>7</v>
      </c>
      <c r="R74" s="26">
        <f t="shared" si="47"/>
        <v>16</v>
      </c>
      <c r="S74" s="25" t="s">
        <v>2033</v>
      </c>
      <c r="T74" s="25" t="s">
        <v>2033</v>
      </c>
      <c r="U74" s="25">
        <v>7</v>
      </c>
      <c r="V74" s="26">
        <f t="shared" si="48"/>
        <v>7</v>
      </c>
      <c r="W74" s="25" t="s">
        <v>2032</v>
      </c>
      <c r="X74" s="25" t="s">
        <v>2033</v>
      </c>
      <c r="Y74" s="25">
        <v>8</v>
      </c>
      <c r="Z74" s="26">
        <f t="shared" si="49"/>
        <v>8</v>
      </c>
      <c r="AA74" s="25">
        <v>3</v>
      </c>
      <c r="AB74" s="25" t="s">
        <v>2032</v>
      </c>
      <c r="AC74" s="25">
        <v>10</v>
      </c>
      <c r="AD74" s="26">
        <f t="shared" si="50"/>
        <v>13</v>
      </c>
      <c r="AE74" s="27">
        <f t="shared" si="51"/>
        <v>66</v>
      </c>
      <c r="AF74" s="25">
        <v>7</v>
      </c>
      <c r="AG74" s="25">
        <v>7</v>
      </c>
      <c r="AH74" s="25">
        <v>27</v>
      </c>
      <c r="AI74" s="28">
        <f t="shared" si="52"/>
        <v>41</v>
      </c>
      <c r="AJ74" s="29">
        <v>27</v>
      </c>
      <c r="AK74" s="28">
        <f t="shared" si="53"/>
        <v>68</v>
      </c>
      <c r="AL74" s="25">
        <v>7</v>
      </c>
      <c r="AM74" s="25">
        <v>7</v>
      </c>
      <c r="AN74" s="25">
        <v>32</v>
      </c>
      <c r="AO74" s="28">
        <f t="shared" si="54"/>
        <v>46</v>
      </c>
      <c r="AP74" s="29">
        <v>29</v>
      </c>
      <c r="AQ74" s="28">
        <f t="shared" si="55"/>
        <v>75</v>
      </c>
      <c r="AR74" s="25">
        <v>8</v>
      </c>
      <c r="AS74" s="25">
        <v>8</v>
      </c>
      <c r="AT74" s="25">
        <v>28</v>
      </c>
      <c r="AU74" s="28">
        <f t="shared" si="56"/>
        <v>44</v>
      </c>
      <c r="AV74" s="29">
        <v>29</v>
      </c>
      <c r="AW74" s="28">
        <f t="shared" si="57"/>
        <v>73</v>
      </c>
      <c r="AX74" s="25">
        <v>8</v>
      </c>
      <c r="AY74" s="25">
        <v>6</v>
      </c>
      <c r="AZ74" s="25">
        <v>23</v>
      </c>
      <c r="BA74" s="28">
        <f t="shared" si="58"/>
        <v>37</v>
      </c>
      <c r="BB74" s="29">
        <v>30</v>
      </c>
      <c r="BC74" s="28">
        <f t="shared" si="59"/>
        <v>67</v>
      </c>
      <c r="BD74" s="25" t="s">
        <v>2032</v>
      </c>
      <c r="BE74" s="25">
        <v>7</v>
      </c>
      <c r="BF74" s="25">
        <v>19</v>
      </c>
      <c r="BG74" s="28">
        <f t="shared" si="60"/>
        <v>26</v>
      </c>
      <c r="BH74" s="29">
        <v>26</v>
      </c>
      <c r="BI74" s="28">
        <f t="shared" si="61"/>
        <v>52</v>
      </c>
      <c r="BJ74" s="29">
        <f t="shared" si="62"/>
        <v>335</v>
      </c>
      <c r="BK74" s="29">
        <v>45</v>
      </c>
      <c r="BL74" s="10">
        <f t="shared" si="63"/>
        <v>446</v>
      </c>
      <c r="BM74" s="8">
        <f t="shared" si="64"/>
        <v>57.179487179487175</v>
      </c>
      <c r="BO74" s="3" t="s">
        <v>2089</v>
      </c>
      <c r="BP74" s="3" t="s">
        <v>2089</v>
      </c>
      <c r="BQ74" s="3" t="s">
        <v>2089</v>
      </c>
      <c r="BR74" s="3" t="s">
        <v>2092</v>
      </c>
      <c r="BS74" s="3" t="s">
        <v>2092</v>
      </c>
      <c r="BT74" s="3" t="s">
        <v>2095</v>
      </c>
      <c r="BU74" s="3" t="s">
        <v>2087</v>
      </c>
      <c r="BV74" s="3" t="s">
        <v>2032</v>
      </c>
      <c r="BW74" s="3" t="s">
        <v>2032</v>
      </c>
      <c r="BX74" s="3" t="s">
        <v>2087</v>
      </c>
      <c r="BY74" s="3" t="s">
        <v>2093</v>
      </c>
      <c r="BZ74" s="3" t="s">
        <v>2033</v>
      </c>
      <c r="CB74" s="3">
        <v>2</v>
      </c>
      <c r="CC74" s="3">
        <v>3</v>
      </c>
      <c r="CD74" s="3">
        <v>3</v>
      </c>
      <c r="CE74" s="3">
        <v>3</v>
      </c>
      <c r="CF74" s="3">
        <v>3</v>
      </c>
      <c r="CG74" s="3">
        <v>3</v>
      </c>
      <c r="CH74" s="3">
        <v>1</v>
      </c>
      <c r="CI74" s="3">
        <v>1.5</v>
      </c>
      <c r="CJ74" s="3">
        <v>1.5</v>
      </c>
      <c r="CK74" s="3">
        <v>1</v>
      </c>
      <c r="CL74" s="3">
        <v>1</v>
      </c>
      <c r="CM74" s="3">
        <v>0.5</v>
      </c>
      <c r="CN74" s="3">
        <f t="shared" si="65"/>
        <v>3</v>
      </c>
      <c r="CO74" s="31" t="str">
        <f t="shared" si="66"/>
        <v>Fail</v>
      </c>
      <c r="CP74" s="32">
        <v>4.3723404255319149</v>
      </c>
      <c r="CQ74" s="3">
        <v>15.5</v>
      </c>
      <c r="CR74" s="3">
        <v>102.75</v>
      </c>
      <c r="CS74" s="3">
        <v>606</v>
      </c>
      <c r="CT74" s="1">
        <f>CR74/23.5</f>
        <v>4.3723404255319149</v>
      </c>
    </row>
    <row r="75" spans="1:98" ht="18" customHeight="1" x14ac:dyDescent="0.2">
      <c r="A75" s="4">
        <v>65</v>
      </c>
      <c r="B75" s="7" t="s">
        <v>215</v>
      </c>
      <c r="C75" s="7" t="s">
        <v>216</v>
      </c>
      <c r="D75" s="7" t="s">
        <v>1601</v>
      </c>
      <c r="E75" s="7" t="s">
        <v>1106</v>
      </c>
      <c r="F75" s="7"/>
      <c r="G75" s="25">
        <v>9</v>
      </c>
      <c r="H75" s="25">
        <v>10</v>
      </c>
      <c r="I75" s="25">
        <v>10</v>
      </c>
      <c r="J75" s="26">
        <f t="shared" si="45"/>
        <v>29</v>
      </c>
      <c r="K75" s="25">
        <v>9</v>
      </c>
      <c r="L75" s="25">
        <v>10</v>
      </c>
      <c r="M75" s="25">
        <v>10</v>
      </c>
      <c r="N75" s="26">
        <f t="shared" si="46"/>
        <v>29</v>
      </c>
      <c r="O75" s="25">
        <v>10</v>
      </c>
      <c r="P75" s="25">
        <v>10</v>
      </c>
      <c r="Q75" s="25">
        <v>10</v>
      </c>
      <c r="R75" s="26">
        <f t="shared" si="47"/>
        <v>30</v>
      </c>
      <c r="S75" s="25">
        <v>9</v>
      </c>
      <c r="T75" s="25">
        <v>10</v>
      </c>
      <c r="U75" s="25">
        <v>10</v>
      </c>
      <c r="V75" s="26">
        <f t="shared" si="48"/>
        <v>29</v>
      </c>
      <c r="W75" s="25">
        <v>10</v>
      </c>
      <c r="X75" s="25">
        <v>10</v>
      </c>
      <c r="Y75" s="25">
        <v>10</v>
      </c>
      <c r="Z75" s="26">
        <f t="shared" si="49"/>
        <v>30</v>
      </c>
      <c r="AA75" s="25">
        <v>10</v>
      </c>
      <c r="AB75" s="25">
        <v>10</v>
      </c>
      <c r="AC75" s="25">
        <v>10</v>
      </c>
      <c r="AD75" s="26">
        <f t="shared" si="50"/>
        <v>30</v>
      </c>
      <c r="AE75" s="27">
        <f t="shared" si="51"/>
        <v>177</v>
      </c>
      <c r="AF75" s="25">
        <v>10</v>
      </c>
      <c r="AG75" s="25">
        <v>10</v>
      </c>
      <c r="AH75" s="25">
        <v>40</v>
      </c>
      <c r="AI75" s="28">
        <f t="shared" si="52"/>
        <v>60</v>
      </c>
      <c r="AJ75" s="29">
        <v>40</v>
      </c>
      <c r="AK75" s="28">
        <f t="shared" si="53"/>
        <v>100</v>
      </c>
      <c r="AL75" s="25">
        <v>10</v>
      </c>
      <c r="AM75" s="25">
        <v>10</v>
      </c>
      <c r="AN75" s="25">
        <v>40</v>
      </c>
      <c r="AO75" s="28">
        <f t="shared" si="54"/>
        <v>60</v>
      </c>
      <c r="AP75" s="29">
        <v>36</v>
      </c>
      <c r="AQ75" s="28">
        <f t="shared" si="55"/>
        <v>96</v>
      </c>
      <c r="AR75" s="25">
        <v>8</v>
      </c>
      <c r="AS75" s="25">
        <v>9</v>
      </c>
      <c r="AT75" s="25">
        <v>40</v>
      </c>
      <c r="AU75" s="28">
        <f t="shared" si="56"/>
        <v>57</v>
      </c>
      <c r="AV75" s="29">
        <v>36</v>
      </c>
      <c r="AW75" s="28">
        <f t="shared" si="57"/>
        <v>93</v>
      </c>
      <c r="AX75" s="25">
        <v>9</v>
      </c>
      <c r="AY75" s="25">
        <v>10</v>
      </c>
      <c r="AZ75" s="25">
        <v>40</v>
      </c>
      <c r="BA75" s="28">
        <f t="shared" si="58"/>
        <v>59</v>
      </c>
      <c r="BB75" s="29">
        <v>39</v>
      </c>
      <c r="BC75" s="28">
        <f t="shared" si="59"/>
        <v>98</v>
      </c>
      <c r="BD75" s="25">
        <v>10</v>
      </c>
      <c r="BE75" s="25">
        <v>10</v>
      </c>
      <c r="BF75" s="24">
        <v>40</v>
      </c>
      <c r="BG75" s="28">
        <f t="shared" si="60"/>
        <v>60</v>
      </c>
      <c r="BH75" s="29">
        <v>39</v>
      </c>
      <c r="BI75" s="28">
        <f t="shared" si="61"/>
        <v>99</v>
      </c>
      <c r="BJ75" s="29">
        <f t="shared" si="62"/>
        <v>486</v>
      </c>
      <c r="BK75" s="29">
        <v>96</v>
      </c>
      <c r="BL75" s="10">
        <f t="shared" si="63"/>
        <v>759</v>
      </c>
      <c r="BM75" s="8">
        <f t="shared" si="64"/>
        <v>97.307692307692307</v>
      </c>
      <c r="BO75" s="3" t="s">
        <v>2091</v>
      </c>
      <c r="BP75" s="3" t="s">
        <v>2090</v>
      </c>
      <c r="BQ75" s="3" t="s">
        <v>2090</v>
      </c>
      <c r="BR75" s="3" t="s">
        <v>2090</v>
      </c>
      <c r="BS75" s="3" t="s">
        <v>2090</v>
      </c>
      <c r="BT75" s="3" t="s">
        <v>2090</v>
      </c>
      <c r="BU75" s="3" t="s">
        <v>2090</v>
      </c>
      <c r="BV75" s="3" t="s">
        <v>2090</v>
      </c>
      <c r="BW75" s="3" t="s">
        <v>2090</v>
      </c>
      <c r="BX75" s="3" t="s">
        <v>2090</v>
      </c>
      <c r="BY75" s="3" t="s">
        <v>2090</v>
      </c>
      <c r="BZ75" s="3" t="s">
        <v>2090</v>
      </c>
      <c r="CB75" s="3">
        <v>2</v>
      </c>
      <c r="CC75" s="3">
        <v>3</v>
      </c>
      <c r="CD75" s="3">
        <v>3</v>
      </c>
      <c r="CE75" s="3">
        <v>3</v>
      </c>
      <c r="CF75" s="3">
        <v>3</v>
      </c>
      <c r="CG75" s="3">
        <v>3</v>
      </c>
      <c r="CH75" s="3">
        <v>1</v>
      </c>
      <c r="CI75" s="3">
        <v>1.5</v>
      </c>
      <c r="CJ75" s="3">
        <v>1.5</v>
      </c>
      <c r="CK75" s="3">
        <v>1</v>
      </c>
      <c r="CL75" s="3">
        <v>1</v>
      </c>
      <c r="CM75" s="3">
        <v>0.5</v>
      </c>
      <c r="CN75" s="3">
        <f t="shared" si="65"/>
        <v>0</v>
      </c>
      <c r="CO75" s="31" t="str">
        <f t="shared" si="66"/>
        <v>Pass</v>
      </c>
      <c r="CP75" s="3">
        <v>9.91</v>
      </c>
      <c r="CQ75" s="3">
        <v>23.5</v>
      </c>
      <c r="CR75" s="3">
        <v>233</v>
      </c>
      <c r="CS75" s="3">
        <v>1107</v>
      </c>
    </row>
    <row r="76" spans="1:98" ht="18" customHeight="1" x14ac:dyDescent="0.2">
      <c r="A76" s="4">
        <v>66</v>
      </c>
      <c r="B76" s="7" t="s">
        <v>217</v>
      </c>
      <c r="C76" s="7" t="s">
        <v>218</v>
      </c>
      <c r="D76" s="7" t="s">
        <v>1602</v>
      </c>
      <c r="E76" s="7" t="s">
        <v>1107</v>
      </c>
      <c r="F76" s="7"/>
      <c r="G76" s="25">
        <v>1</v>
      </c>
      <c r="H76" s="24">
        <v>10</v>
      </c>
      <c r="I76" s="25">
        <v>10</v>
      </c>
      <c r="J76" s="26">
        <f t="shared" si="45"/>
        <v>21</v>
      </c>
      <c r="K76" s="25">
        <v>4</v>
      </c>
      <c r="L76" s="25">
        <v>10</v>
      </c>
      <c r="M76" s="25">
        <v>7</v>
      </c>
      <c r="N76" s="26">
        <f t="shared" si="46"/>
        <v>21</v>
      </c>
      <c r="O76" s="25">
        <v>8</v>
      </c>
      <c r="P76" s="25">
        <v>7</v>
      </c>
      <c r="Q76" s="25">
        <v>7</v>
      </c>
      <c r="R76" s="26">
        <f t="shared" si="47"/>
        <v>22</v>
      </c>
      <c r="S76" s="25">
        <v>5</v>
      </c>
      <c r="T76" s="25">
        <v>10</v>
      </c>
      <c r="U76" s="24">
        <v>10</v>
      </c>
      <c r="V76" s="26">
        <f t="shared" si="48"/>
        <v>25</v>
      </c>
      <c r="W76" s="25">
        <v>1</v>
      </c>
      <c r="X76" s="25">
        <v>10</v>
      </c>
      <c r="Y76" s="25">
        <v>9</v>
      </c>
      <c r="Z76" s="26">
        <f t="shared" si="49"/>
        <v>20</v>
      </c>
      <c r="AA76" s="25">
        <v>2</v>
      </c>
      <c r="AB76" s="25">
        <v>6</v>
      </c>
      <c r="AC76" s="25">
        <v>10</v>
      </c>
      <c r="AD76" s="26">
        <f t="shared" si="50"/>
        <v>18</v>
      </c>
      <c r="AE76" s="27">
        <f t="shared" si="51"/>
        <v>127</v>
      </c>
      <c r="AF76" s="25">
        <v>7</v>
      </c>
      <c r="AG76" s="25">
        <v>8</v>
      </c>
      <c r="AH76" s="25">
        <v>39</v>
      </c>
      <c r="AI76" s="28">
        <f t="shared" si="52"/>
        <v>54</v>
      </c>
      <c r="AJ76" s="29">
        <v>29</v>
      </c>
      <c r="AK76" s="28">
        <f t="shared" si="53"/>
        <v>83</v>
      </c>
      <c r="AL76" s="25">
        <v>9</v>
      </c>
      <c r="AM76" s="25">
        <v>8</v>
      </c>
      <c r="AN76" s="25">
        <v>38</v>
      </c>
      <c r="AO76" s="28">
        <f t="shared" si="54"/>
        <v>55</v>
      </c>
      <c r="AP76" s="29">
        <v>30</v>
      </c>
      <c r="AQ76" s="28">
        <f t="shared" si="55"/>
        <v>85</v>
      </c>
      <c r="AR76" s="25">
        <v>8</v>
      </c>
      <c r="AS76" s="25">
        <v>9</v>
      </c>
      <c r="AT76" s="25">
        <v>40</v>
      </c>
      <c r="AU76" s="28">
        <f t="shared" si="56"/>
        <v>57</v>
      </c>
      <c r="AV76" s="29">
        <v>33</v>
      </c>
      <c r="AW76" s="28">
        <f t="shared" si="57"/>
        <v>90</v>
      </c>
      <c r="AX76" s="25">
        <v>9</v>
      </c>
      <c r="AY76" s="25">
        <v>8</v>
      </c>
      <c r="AZ76" s="25">
        <v>39</v>
      </c>
      <c r="BA76" s="28">
        <f t="shared" si="58"/>
        <v>56</v>
      </c>
      <c r="BB76" s="29">
        <v>28</v>
      </c>
      <c r="BC76" s="28">
        <f t="shared" si="59"/>
        <v>84</v>
      </c>
      <c r="BD76" s="25">
        <v>8</v>
      </c>
      <c r="BE76" s="25">
        <v>8</v>
      </c>
      <c r="BF76" s="25">
        <v>35</v>
      </c>
      <c r="BG76" s="28">
        <f t="shared" si="60"/>
        <v>51</v>
      </c>
      <c r="BH76" s="29">
        <v>31</v>
      </c>
      <c r="BI76" s="28">
        <f t="shared" si="61"/>
        <v>82</v>
      </c>
      <c r="BJ76" s="29">
        <f t="shared" si="62"/>
        <v>424</v>
      </c>
      <c r="BK76" s="29">
        <v>93</v>
      </c>
      <c r="BL76" s="10">
        <f t="shared" si="63"/>
        <v>644</v>
      </c>
      <c r="BM76" s="8">
        <f t="shared" si="64"/>
        <v>82.564102564102555</v>
      </c>
      <c r="BO76" s="3" t="s">
        <v>2032</v>
      </c>
      <c r="BP76" s="3" t="s">
        <v>2091</v>
      </c>
      <c r="BQ76" s="3" t="s">
        <v>2033</v>
      </c>
      <c r="BR76" s="3" t="s">
        <v>2087</v>
      </c>
      <c r="BS76" s="3" t="s">
        <v>2087</v>
      </c>
      <c r="BT76" s="3" t="s">
        <v>2032</v>
      </c>
      <c r="BU76" s="3" t="s">
        <v>2090</v>
      </c>
      <c r="BV76" s="3" t="s">
        <v>2090</v>
      </c>
      <c r="BW76" s="3" t="s">
        <v>2090</v>
      </c>
      <c r="BX76" s="3" t="s">
        <v>2090</v>
      </c>
      <c r="BY76" s="3" t="s">
        <v>2090</v>
      </c>
      <c r="BZ76" s="3" t="s">
        <v>2090</v>
      </c>
      <c r="CB76" s="3">
        <v>2</v>
      </c>
      <c r="CC76" s="3">
        <v>3</v>
      </c>
      <c r="CD76" s="3">
        <v>3</v>
      </c>
      <c r="CE76" s="3">
        <v>3</v>
      </c>
      <c r="CF76" s="3">
        <v>3</v>
      </c>
      <c r="CG76" s="3">
        <v>3</v>
      </c>
      <c r="CH76" s="3">
        <v>1</v>
      </c>
      <c r="CI76" s="3">
        <v>1.5</v>
      </c>
      <c r="CJ76" s="3">
        <v>1.5</v>
      </c>
      <c r="CK76" s="3">
        <v>1</v>
      </c>
      <c r="CL76" s="3">
        <v>1</v>
      </c>
      <c r="CM76" s="3">
        <v>0.5</v>
      </c>
      <c r="CN76" s="3">
        <f t="shared" si="65"/>
        <v>0</v>
      </c>
      <c r="CO76" s="31" t="str">
        <f t="shared" si="66"/>
        <v>Pass</v>
      </c>
      <c r="CP76" s="3">
        <v>8.4700000000000006</v>
      </c>
      <c r="CQ76" s="3">
        <v>23.5</v>
      </c>
      <c r="CR76" s="3">
        <v>199</v>
      </c>
      <c r="CS76" s="3">
        <v>925</v>
      </c>
    </row>
    <row r="77" spans="1:98" ht="18" customHeight="1" x14ac:dyDescent="0.2">
      <c r="A77" s="4">
        <v>67</v>
      </c>
      <c r="B77" s="7" t="s">
        <v>219</v>
      </c>
      <c r="C77" s="7" t="s">
        <v>220</v>
      </c>
      <c r="D77" s="7" t="s">
        <v>1603</v>
      </c>
      <c r="E77" s="7" t="s">
        <v>1108</v>
      </c>
      <c r="F77" s="7"/>
      <c r="G77" s="25">
        <v>0</v>
      </c>
      <c r="H77" s="24">
        <v>10</v>
      </c>
      <c r="I77" s="25">
        <v>10</v>
      </c>
      <c r="J77" s="26">
        <f t="shared" si="45"/>
        <v>20</v>
      </c>
      <c r="K77" s="25" t="s">
        <v>2033</v>
      </c>
      <c r="L77" s="25">
        <v>7</v>
      </c>
      <c r="M77" s="25">
        <v>10</v>
      </c>
      <c r="N77" s="26">
        <f t="shared" si="46"/>
        <v>17</v>
      </c>
      <c r="O77" s="25">
        <v>3</v>
      </c>
      <c r="P77" s="25">
        <v>4</v>
      </c>
      <c r="Q77" s="25">
        <v>8</v>
      </c>
      <c r="R77" s="26">
        <f t="shared" si="47"/>
        <v>15</v>
      </c>
      <c r="S77" s="25">
        <v>2</v>
      </c>
      <c r="T77" s="25" t="s">
        <v>2033</v>
      </c>
      <c r="U77" s="25">
        <v>10</v>
      </c>
      <c r="V77" s="26">
        <f t="shared" si="48"/>
        <v>12</v>
      </c>
      <c r="W77" s="25" t="s">
        <v>2033</v>
      </c>
      <c r="X77" s="25" t="s">
        <v>2033</v>
      </c>
      <c r="Y77" s="25">
        <v>10</v>
      </c>
      <c r="Z77" s="26">
        <f t="shared" si="49"/>
        <v>10</v>
      </c>
      <c r="AA77" s="25">
        <v>2</v>
      </c>
      <c r="AB77" s="25" t="s">
        <v>2032</v>
      </c>
      <c r="AC77" s="25">
        <v>10</v>
      </c>
      <c r="AD77" s="26">
        <f t="shared" si="50"/>
        <v>12</v>
      </c>
      <c r="AE77" s="27">
        <f t="shared" si="51"/>
        <v>86</v>
      </c>
      <c r="AF77" s="25">
        <v>7</v>
      </c>
      <c r="AG77" s="25">
        <v>7</v>
      </c>
      <c r="AH77" s="25">
        <v>33</v>
      </c>
      <c r="AI77" s="28">
        <f t="shared" si="52"/>
        <v>47</v>
      </c>
      <c r="AJ77" s="29">
        <v>28</v>
      </c>
      <c r="AK77" s="28">
        <f t="shared" si="53"/>
        <v>75</v>
      </c>
      <c r="AL77" s="25">
        <v>7</v>
      </c>
      <c r="AM77" s="25">
        <v>8</v>
      </c>
      <c r="AN77" s="25">
        <v>33</v>
      </c>
      <c r="AO77" s="28">
        <f t="shared" si="54"/>
        <v>48</v>
      </c>
      <c r="AP77" s="29">
        <v>29</v>
      </c>
      <c r="AQ77" s="28">
        <f t="shared" si="55"/>
        <v>77</v>
      </c>
      <c r="AR77" s="25">
        <v>7</v>
      </c>
      <c r="AS77" s="25">
        <v>7</v>
      </c>
      <c r="AT77" s="25">
        <v>32</v>
      </c>
      <c r="AU77" s="28">
        <f t="shared" si="56"/>
        <v>46</v>
      </c>
      <c r="AV77" s="29">
        <v>29</v>
      </c>
      <c r="AW77" s="28">
        <f t="shared" si="57"/>
        <v>75</v>
      </c>
      <c r="AX77" s="25">
        <v>8</v>
      </c>
      <c r="AY77" s="25">
        <v>9</v>
      </c>
      <c r="AZ77" s="25">
        <v>37</v>
      </c>
      <c r="BA77" s="28">
        <f t="shared" si="58"/>
        <v>54</v>
      </c>
      <c r="BB77" s="29">
        <v>28</v>
      </c>
      <c r="BC77" s="28">
        <f t="shared" si="59"/>
        <v>82</v>
      </c>
      <c r="BD77" s="25">
        <v>8</v>
      </c>
      <c r="BE77" s="25">
        <v>7</v>
      </c>
      <c r="BF77" s="25">
        <v>29</v>
      </c>
      <c r="BG77" s="28">
        <f t="shared" si="60"/>
        <v>44</v>
      </c>
      <c r="BH77" s="29">
        <v>26</v>
      </c>
      <c r="BI77" s="28">
        <f t="shared" si="61"/>
        <v>70</v>
      </c>
      <c r="BJ77" s="29">
        <f t="shared" si="62"/>
        <v>379</v>
      </c>
      <c r="BK77" s="29">
        <v>88</v>
      </c>
      <c r="BL77" s="10">
        <f t="shared" si="63"/>
        <v>553</v>
      </c>
      <c r="BM77" s="8">
        <f t="shared" si="64"/>
        <v>70.897435897435898</v>
      </c>
      <c r="BO77" s="3" t="s">
        <v>2094</v>
      </c>
      <c r="BP77" s="3" t="s">
        <v>2091</v>
      </c>
      <c r="BQ77" s="3" t="s">
        <v>2089</v>
      </c>
      <c r="BR77" s="3" t="s">
        <v>2095</v>
      </c>
      <c r="BS77" s="3" t="s">
        <v>2093</v>
      </c>
      <c r="BT77" s="3" t="s">
        <v>2033</v>
      </c>
      <c r="BU77" s="3" t="s">
        <v>2032</v>
      </c>
      <c r="BV77" s="3" t="s">
        <v>2091</v>
      </c>
      <c r="BW77" s="3" t="s">
        <v>2032</v>
      </c>
      <c r="BX77" s="3" t="s">
        <v>2090</v>
      </c>
      <c r="BY77" s="3" t="s">
        <v>2087</v>
      </c>
      <c r="BZ77" s="3" t="s">
        <v>2090</v>
      </c>
      <c r="CB77" s="3">
        <v>2</v>
      </c>
      <c r="CC77" s="3">
        <v>3</v>
      </c>
      <c r="CD77" s="3">
        <v>3</v>
      </c>
      <c r="CE77" s="3">
        <v>3</v>
      </c>
      <c r="CF77" s="3">
        <v>3</v>
      </c>
      <c r="CG77" s="3">
        <v>3</v>
      </c>
      <c r="CH77" s="3">
        <v>1</v>
      </c>
      <c r="CI77" s="3">
        <v>1.5</v>
      </c>
      <c r="CJ77" s="3">
        <v>1.5</v>
      </c>
      <c r="CK77" s="3">
        <v>1</v>
      </c>
      <c r="CL77" s="3">
        <v>1</v>
      </c>
      <c r="CM77" s="3">
        <v>0.5</v>
      </c>
      <c r="CN77" s="3">
        <f t="shared" si="65"/>
        <v>1</v>
      </c>
      <c r="CO77" s="31" t="str">
        <f t="shared" si="66"/>
        <v>Fail</v>
      </c>
      <c r="CP77" s="32">
        <v>6.6276595744680851</v>
      </c>
      <c r="CQ77" s="3">
        <v>20.5</v>
      </c>
      <c r="CR77" s="3">
        <v>155.75</v>
      </c>
      <c r="CS77" s="3">
        <v>785</v>
      </c>
      <c r="CT77" s="1">
        <f>CR77/23.5</f>
        <v>6.6276595744680851</v>
      </c>
    </row>
    <row r="78" spans="1:98" ht="18" customHeight="1" x14ac:dyDescent="0.2">
      <c r="A78" s="4">
        <v>68</v>
      </c>
      <c r="B78" s="7" t="s">
        <v>221</v>
      </c>
      <c r="C78" s="7" t="s">
        <v>222</v>
      </c>
      <c r="D78" s="7" t="s">
        <v>1604</v>
      </c>
      <c r="E78" s="7" t="s">
        <v>1109</v>
      </c>
      <c r="F78" s="7"/>
      <c r="G78" s="25">
        <v>2</v>
      </c>
      <c r="H78" s="25">
        <v>9</v>
      </c>
      <c r="I78" s="25">
        <v>10</v>
      </c>
      <c r="J78" s="26">
        <f t="shared" si="45"/>
        <v>21</v>
      </c>
      <c r="K78" s="25">
        <v>5</v>
      </c>
      <c r="L78" s="25">
        <v>9</v>
      </c>
      <c r="M78" s="25">
        <v>7</v>
      </c>
      <c r="N78" s="26">
        <f t="shared" si="46"/>
        <v>21</v>
      </c>
      <c r="O78" s="25">
        <v>6</v>
      </c>
      <c r="P78" s="25">
        <v>5</v>
      </c>
      <c r="Q78" s="25">
        <v>8</v>
      </c>
      <c r="R78" s="26">
        <f t="shared" si="47"/>
        <v>19</v>
      </c>
      <c r="S78" s="25">
        <v>3</v>
      </c>
      <c r="T78" s="25">
        <v>6</v>
      </c>
      <c r="U78" s="25">
        <v>4</v>
      </c>
      <c r="V78" s="26">
        <f t="shared" si="48"/>
        <v>13</v>
      </c>
      <c r="W78" s="25">
        <v>3</v>
      </c>
      <c r="X78" s="25">
        <v>7</v>
      </c>
      <c r="Y78" s="25">
        <v>10</v>
      </c>
      <c r="Z78" s="26">
        <f t="shared" si="49"/>
        <v>20</v>
      </c>
      <c r="AA78" s="25">
        <v>4</v>
      </c>
      <c r="AB78" s="25">
        <v>8</v>
      </c>
      <c r="AC78" s="25">
        <v>10</v>
      </c>
      <c r="AD78" s="26">
        <f t="shared" si="50"/>
        <v>22</v>
      </c>
      <c r="AE78" s="27">
        <f t="shared" si="51"/>
        <v>116</v>
      </c>
      <c r="AF78" s="25">
        <v>7</v>
      </c>
      <c r="AG78" s="25">
        <v>7</v>
      </c>
      <c r="AH78" s="25">
        <v>35</v>
      </c>
      <c r="AI78" s="28">
        <f t="shared" si="52"/>
        <v>49</v>
      </c>
      <c r="AJ78" s="29">
        <v>27</v>
      </c>
      <c r="AK78" s="28">
        <f t="shared" si="53"/>
        <v>76</v>
      </c>
      <c r="AL78" s="25">
        <v>8</v>
      </c>
      <c r="AM78" s="25">
        <v>7</v>
      </c>
      <c r="AN78" s="25">
        <v>33</v>
      </c>
      <c r="AO78" s="28">
        <f t="shared" si="54"/>
        <v>48</v>
      </c>
      <c r="AP78" s="29">
        <v>27</v>
      </c>
      <c r="AQ78" s="28">
        <f t="shared" si="55"/>
        <v>75</v>
      </c>
      <c r="AR78" s="25">
        <v>8</v>
      </c>
      <c r="AS78" s="25">
        <v>8</v>
      </c>
      <c r="AT78" s="25">
        <v>40</v>
      </c>
      <c r="AU78" s="28">
        <f t="shared" si="56"/>
        <v>56</v>
      </c>
      <c r="AV78" s="29">
        <v>33</v>
      </c>
      <c r="AW78" s="28">
        <f t="shared" si="57"/>
        <v>89</v>
      </c>
      <c r="AX78" s="25">
        <v>8</v>
      </c>
      <c r="AY78" s="25">
        <v>9</v>
      </c>
      <c r="AZ78" s="25">
        <v>39</v>
      </c>
      <c r="BA78" s="28">
        <f t="shared" si="58"/>
        <v>56</v>
      </c>
      <c r="BB78" s="29">
        <v>30</v>
      </c>
      <c r="BC78" s="28">
        <f t="shared" si="59"/>
        <v>86</v>
      </c>
      <c r="BD78" s="25">
        <v>8</v>
      </c>
      <c r="BE78" s="25">
        <v>8</v>
      </c>
      <c r="BF78" s="25">
        <v>30</v>
      </c>
      <c r="BG78" s="28">
        <f t="shared" si="60"/>
        <v>46</v>
      </c>
      <c r="BH78" s="29">
        <v>32</v>
      </c>
      <c r="BI78" s="28">
        <f t="shared" si="61"/>
        <v>78</v>
      </c>
      <c r="BJ78" s="29">
        <f t="shared" si="62"/>
        <v>404</v>
      </c>
      <c r="BK78" s="29">
        <v>56</v>
      </c>
      <c r="BL78" s="10">
        <f t="shared" si="63"/>
        <v>576</v>
      </c>
      <c r="BM78" s="8">
        <f t="shared" si="64"/>
        <v>73.846153846153854</v>
      </c>
      <c r="BO78" s="3" t="s">
        <v>2094</v>
      </c>
      <c r="BP78" s="3" t="s">
        <v>2088</v>
      </c>
      <c r="BQ78" s="3" t="s">
        <v>2096</v>
      </c>
      <c r="BR78" s="3" t="s">
        <v>2093</v>
      </c>
      <c r="BS78" s="3" t="s">
        <v>2087</v>
      </c>
      <c r="BT78" s="3" t="s">
        <v>2087</v>
      </c>
      <c r="BU78" s="3" t="s">
        <v>2091</v>
      </c>
      <c r="BV78" s="3" t="s">
        <v>2032</v>
      </c>
      <c r="BW78" s="3" t="s">
        <v>2090</v>
      </c>
      <c r="BX78" s="3" t="s">
        <v>2090</v>
      </c>
      <c r="BY78" s="3" t="s">
        <v>2091</v>
      </c>
      <c r="BZ78" s="3" t="s">
        <v>2088</v>
      </c>
      <c r="CB78" s="3">
        <v>2</v>
      </c>
      <c r="CC78" s="3">
        <v>3</v>
      </c>
      <c r="CD78" s="3">
        <v>3</v>
      </c>
      <c r="CE78" s="3">
        <v>3</v>
      </c>
      <c r="CF78" s="3">
        <v>3</v>
      </c>
      <c r="CG78" s="3">
        <v>3</v>
      </c>
      <c r="CH78" s="3">
        <v>1</v>
      </c>
      <c r="CI78" s="3">
        <v>1.5</v>
      </c>
      <c r="CJ78" s="3">
        <v>1.5</v>
      </c>
      <c r="CK78" s="3">
        <v>1</v>
      </c>
      <c r="CL78" s="3">
        <v>1</v>
      </c>
      <c r="CM78" s="3">
        <v>0.5</v>
      </c>
      <c r="CN78" s="3">
        <f t="shared" si="65"/>
        <v>0</v>
      </c>
      <c r="CO78" s="31" t="str">
        <f t="shared" si="66"/>
        <v>Pass</v>
      </c>
      <c r="CP78" s="3">
        <v>7.26</v>
      </c>
      <c r="CQ78" s="3">
        <v>23.5</v>
      </c>
      <c r="CR78" s="3">
        <v>170.5</v>
      </c>
      <c r="CS78" s="3">
        <v>798</v>
      </c>
    </row>
    <row r="79" spans="1:98" ht="18" customHeight="1" x14ac:dyDescent="0.2">
      <c r="A79" s="4">
        <v>69</v>
      </c>
      <c r="B79" s="7" t="s">
        <v>223</v>
      </c>
      <c r="C79" s="7" t="s">
        <v>224</v>
      </c>
      <c r="D79" s="7" t="s">
        <v>1605</v>
      </c>
      <c r="E79" s="7" t="s">
        <v>1110</v>
      </c>
      <c r="F79" s="7"/>
      <c r="G79" s="25">
        <v>1</v>
      </c>
      <c r="H79" s="25">
        <v>7</v>
      </c>
      <c r="I79" s="25">
        <v>10</v>
      </c>
      <c r="J79" s="26">
        <f t="shared" si="45"/>
        <v>18</v>
      </c>
      <c r="K79" s="25">
        <v>1</v>
      </c>
      <c r="L79" s="25">
        <v>8</v>
      </c>
      <c r="M79" s="24">
        <v>10</v>
      </c>
      <c r="N79" s="26">
        <f t="shared" si="46"/>
        <v>19</v>
      </c>
      <c r="O79" s="25">
        <v>1</v>
      </c>
      <c r="P79" s="25">
        <v>6</v>
      </c>
      <c r="Q79" s="25">
        <v>10</v>
      </c>
      <c r="R79" s="26">
        <f t="shared" si="47"/>
        <v>17</v>
      </c>
      <c r="S79" s="25">
        <v>1</v>
      </c>
      <c r="T79" s="25">
        <v>6</v>
      </c>
      <c r="U79" s="24">
        <v>10</v>
      </c>
      <c r="V79" s="26">
        <f t="shared" si="48"/>
        <v>17</v>
      </c>
      <c r="W79" s="25">
        <v>1</v>
      </c>
      <c r="X79" s="25">
        <v>10</v>
      </c>
      <c r="Y79" s="24">
        <v>10</v>
      </c>
      <c r="Z79" s="26">
        <f t="shared" si="49"/>
        <v>21</v>
      </c>
      <c r="AA79" s="25">
        <v>2</v>
      </c>
      <c r="AB79" s="25">
        <v>8</v>
      </c>
      <c r="AC79" s="25">
        <v>10</v>
      </c>
      <c r="AD79" s="26">
        <f t="shared" si="50"/>
        <v>20</v>
      </c>
      <c r="AE79" s="27">
        <f t="shared" si="51"/>
        <v>112</v>
      </c>
      <c r="AF79" s="25">
        <v>7</v>
      </c>
      <c r="AG79" s="25">
        <v>7</v>
      </c>
      <c r="AH79" s="25">
        <v>35</v>
      </c>
      <c r="AI79" s="28">
        <f t="shared" si="52"/>
        <v>49</v>
      </c>
      <c r="AJ79" s="29">
        <v>26</v>
      </c>
      <c r="AK79" s="28">
        <f t="shared" si="53"/>
        <v>75</v>
      </c>
      <c r="AL79" s="25">
        <v>7</v>
      </c>
      <c r="AM79" s="25">
        <v>8</v>
      </c>
      <c r="AN79" s="25">
        <v>39</v>
      </c>
      <c r="AO79" s="28">
        <f t="shared" si="54"/>
        <v>54</v>
      </c>
      <c r="AP79" s="29">
        <v>25</v>
      </c>
      <c r="AQ79" s="28">
        <f t="shared" si="55"/>
        <v>79</v>
      </c>
      <c r="AR79" s="25">
        <v>8</v>
      </c>
      <c r="AS79" s="25">
        <v>7</v>
      </c>
      <c r="AT79" s="24">
        <v>40</v>
      </c>
      <c r="AU79" s="28">
        <f t="shared" si="56"/>
        <v>55</v>
      </c>
      <c r="AV79" s="29">
        <v>30</v>
      </c>
      <c r="AW79" s="28">
        <f t="shared" si="57"/>
        <v>85</v>
      </c>
      <c r="AX79" s="25">
        <v>8</v>
      </c>
      <c r="AY79" s="25">
        <v>9</v>
      </c>
      <c r="AZ79" s="25">
        <v>40</v>
      </c>
      <c r="BA79" s="28">
        <f t="shared" si="58"/>
        <v>57</v>
      </c>
      <c r="BB79" s="29">
        <v>27</v>
      </c>
      <c r="BC79" s="28">
        <f t="shared" si="59"/>
        <v>84</v>
      </c>
      <c r="BD79" s="25">
        <v>6</v>
      </c>
      <c r="BE79" s="25">
        <v>7</v>
      </c>
      <c r="BF79" s="25">
        <v>35</v>
      </c>
      <c r="BG79" s="28">
        <f t="shared" si="60"/>
        <v>48</v>
      </c>
      <c r="BH79" s="29">
        <v>26</v>
      </c>
      <c r="BI79" s="28">
        <f t="shared" si="61"/>
        <v>74</v>
      </c>
      <c r="BJ79" s="29">
        <f t="shared" si="62"/>
        <v>397</v>
      </c>
      <c r="BK79" s="29">
        <v>59</v>
      </c>
      <c r="BL79" s="10">
        <f t="shared" si="63"/>
        <v>568</v>
      </c>
      <c r="BM79" s="8">
        <f t="shared" si="64"/>
        <v>72.820512820512818</v>
      </c>
      <c r="BO79" s="3" t="s">
        <v>2033</v>
      </c>
      <c r="BP79" s="3" t="s">
        <v>2093</v>
      </c>
      <c r="BQ79" s="3" t="s">
        <v>2096</v>
      </c>
      <c r="BR79" s="3" t="s">
        <v>2089</v>
      </c>
      <c r="BS79" s="3" t="s">
        <v>2092</v>
      </c>
      <c r="BT79" s="3" t="s">
        <v>2033</v>
      </c>
      <c r="BU79" s="3" t="s">
        <v>2032</v>
      </c>
      <c r="BV79" s="3" t="s">
        <v>2091</v>
      </c>
      <c r="BW79" s="3" t="s">
        <v>2090</v>
      </c>
      <c r="BX79" s="3" t="s">
        <v>2090</v>
      </c>
      <c r="BY79" s="3" t="s">
        <v>2032</v>
      </c>
      <c r="BZ79" s="3" t="s">
        <v>2094</v>
      </c>
      <c r="CB79" s="3">
        <v>2</v>
      </c>
      <c r="CC79" s="3">
        <v>3</v>
      </c>
      <c r="CD79" s="3">
        <v>3</v>
      </c>
      <c r="CE79" s="3">
        <v>3</v>
      </c>
      <c r="CF79" s="3">
        <v>3</v>
      </c>
      <c r="CG79" s="3">
        <v>3</v>
      </c>
      <c r="CH79" s="3">
        <v>1</v>
      </c>
      <c r="CI79" s="3">
        <v>1.5</v>
      </c>
      <c r="CJ79" s="3">
        <v>1.5</v>
      </c>
      <c r="CK79" s="3">
        <v>1</v>
      </c>
      <c r="CL79" s="3">
        <v>1</v>
      </c>
      <c r="CM79" s="3">
        <v>0.5</v>
      </c>
      <c r="CN79" s="3">
        <f t="shared" si="65"/>
        <v>1</v>
      </c>
      <c r="CO79" s="31" t="str">
        <f t="shared" si="66"/>
        <v>Fail</v>
      </c>
      <c r="CP79" s="32">
        <v>5.5957446808510642</v>
      </c>
      <c r="CQ79" s="3">
        <v>20.5</v>
      </c>
      <c r="CR79" s="3">
        <v>131.5</v>
      </c>
      <c r="CS79" s="3">
        <v>702</v>
      </c>
      <c r="CT79" s="1">
        <f>CR79/23.5</f>
        <v>5.5957446808510642</v>
      </c>
    </row>
    <row r="80" spans="1:98" ht="18" customHeight="1" x14ac:dyDescent="0.2">
      <c r="A80" s="4">
        <v>70</v>
      </c>
      <c r="B80" s="7" t="s">
        <v>225</v>
      </c>
      <c r="C80" s="7" t="s">
        <v>226</v>
      </c>
      <c r="D80" s="7" t="s">
        <v>1606</v>
      </c>
      <c r="E80" s="7" t="s">
        <v>1111</v>
      </c>
      <c r="F80" s="7"/>
      <c r="G80" s="25">
        <v>10</v>
      </c>
      <c r="H80" s="25">
        <v>10</v>
      </c>
      <c r="I80" s="25">
        <v>10</v>
      </c>
      <c r="J80" s="26">
        <f t="shared" si="45"/>
        <v>30</v>
      </c>
      <c r="K80" s="25">
        <v>9</v>
      </c>
      <c r="L80" s="25">
        <v>10</v>
      </c>
      <c r="M80" s="25">
        <v>10</v>
      </c>
      <c r="N80" s="26">
        <f t="shared" si="46"/>
        <v>29</v>
      </c>
      <c r="O80" s="25">
        <v>10</v>
      </c>
      <c r="P80" s="25">
        <v>10</v>
      </c>
      <c r="Q80" s="25">
        <v>10</v>
      </c>
      <c r="R80" s="26">
        <f t="shared" si="47"/>
        <v>30</v>
      </c>
      <c r="S80" s="25">
        <v>7</v>
      </c>
      <c r="T80" s="25">
        <v>10</v>
      </c>
      <c r="U80" s="24">
        <v>10</v>
      </c>
      <c r="V80" s="26">
        <f t="shared" si="48"/>
        <v>27</v>
      </c>
      <c r="W80" s="25">
        <v>9</v>
      </c>
      <c r="X80" s="25">
        <v>10</v>
      </c>
      <c r="Y80" s="25">
        <v>10</v>
      </c>
      <c r="Z80" s="26">
        <f t="shared" si="49"/>
        <v>29</v>
      </c>
      <c r="AA80" s="25">
        <v>10</v>
      </c>
      <c r="AB80" s="25">
        <v>10</v>
      </c>
      <c r="AC80" s="25">
        <v>10</v>
      </c>
      <c r="AD80" s="26">
        <f t="shared" si="50"/>
        <v>30</v>
      </c>
      <c r="AE80" s="27">
        <f t="shared" si="51"/>
        <v>175</v>
      </c>
      <c r="AF80" s="25">
        <v>10</v>
      </c>
      <c r="AG80" s="25">
        <v>10</v>
      </c>
      <c r="AH80" s="25">
        <v>40</v>
      </c>
      <c r="AI80" s="28">
        <f t="shared" si="52"/>
        <v>60</v>
      </c>
      <c r="AJ80" s="29">
        <v>40</v>
      </c>
      <c r="AK80" s="28">
        <f t="shared" si="53"/>
        <v>100</v>
      </c>
      <c r="AL80" s="25">
        <v>10</v>
      </c>
      <c r="AM80" s="25">
        <v>10</v>
      </c>
      <c r="AN80" s="25">
        <v>40</v>
      </c>
      <c r="AO80" s="28">
        <f t="shared" si="54"/>
        <v>60</v>
      </c>
      <c r="AP80" s="29">
        <v>36</v>
      </c>
      <c r="AQ80" s="28">
        <f t="shared" si="55"/>
        <v>96</v>
      </c>
      <c r="AR80" s="25">
        <v>9</v>
      </c>
      <c r="AS80" s="25">
        <v>10</v>
      </c>
      <c r="AT80" s="25">
        <v>40</v>
      </c>
      <c r="AU80" s="28">
        <f t="shared" si="56"/>
        <v>59</v>
      </c>
      <c r="AV80" s="29">
        <v>38</v>
      </c>
      <c r="AW80" s="28">
        <f t="shared" si="57"/>
        <v>97</v>
      </c>
      <c r="AX80" s="25">
        <v>9</v>
      </c>
      <c r="AY80" s="25">
        <v>9</v>
      </c>
      <c r="AZ80" s="25">
        <v>38</v>
      </c>
      <c r="BA80" s="28">
        <f t="shared" si="58"/>
        <v>56</v>
      </c>
      <c r="BB80" s="29">
        <v>33</v>
      </c>
      <c r="BC80" s="28">
        <f t="shared" si="59"/>
        <v>89</v>
      </c>
      <c r="BD80" s="25">
        <v>9</v>
      </c>
      <c r="BE80" s="25">
        <v>9</v>
      </c>
      <c r="BF80" s="25">
        <v>37</v>
      </c>
      <c r="BG80" s="28">
        <f t="shared" si="60"/>
        <v>55</v>
      </c>
      <c r="BH80" s="29">
        <v>34</v>
      </c>
      <c r="BI80" s="28">
        <f t="shared" si="61"/>
        <v>89</v>
      </c>
      <c r="BJ80" s="29">
        <f t="shared" si="62"/>
        <v>471</v>
      </c>
      <c r="BK80" s="29">
        <v>96</v>
      </c>
      <c r="BL80" s="10">
        <f t="shared" si="63"/>
        <v>742</v>
      </c>
      <c r="BM80" s="8">
        <f t="shared" si="64"/>
        <v>95.128205128205124</v>
      </c>
      <c r="BO80" s="3" t="s">
        <v>2091</v>
      </c>
      <c r="BP80" s="3" t="s">
        <v>2090</v>
      </c>
      <c r="BQ80" s="3" t="s">
        <v>2090</v>
      </c>
      <c r="BR80" s="3" t="s">
        <v>2090</v>
      </c>
      <c r="BS80" s="3" t="s">
        <v>2091</v>
      </c>
      <c r="BT80" s="3" t="s">
        <v>2090</v>
      </c>
      <c r="BU80" s="3" t="s">
        <v>2090</v>
      </c>
      <c r="BV80" s="3" t="s">
        <v>2090</v>
      </c>
      <c r="BW80" s="3" t="s">
        <v>2090</v>
      </c>
      <c r="BX80" s="3" t="s">
        <v>2090</v>
      </c>
      <c r="BY80" s="3" t="s">
        <v>2090</v>
      </c>
      <c r="BZ80" s="3" t="s">
        <v>2090</v>
      </c>
      <c r="CB80" s="3">
        <v>2</v>
      </c>
      <c r="CC80" s="3">
        <v>3</v>
      </c>
      <c r="CD80" s="3">
        <v>3</v>
      </c>
      <c r="CE80" s="3">
        <v>3</v>
      </c>
      <c r="CF80" s="3">
        <v>3</v>
      </c>
      <c r="CG80" s="3">
        <v>3</v>
      </c>
      <c r="CH80" s="3">
        <v>1</v>
      </c>
      <c r="CI80" s="3">
        <v>1.5</v>
      </c>
      <c r="CJ80" s="3">
        <v>1.5</v>
      </c>
      <c r="CK80" s="3">
        <v>1</v>
      </c>
      <c r="CL80" s="3">
        <v>1</v>
      </c>
      <c r="CM80" s="3">
        <v>0.5</v>
      </c>
      <c r="CN80" s="3">
        <f t="shared" si="65"/>
        <v>0</v>
      </c>
      <c r="CO80" s="31" t="str">
        <f t="shared" si="66"/>
        <v>Pass</v>
      </c>
      <c r="CP80" s="3">
        <v>9.7899999999999991</v>
      </c>
      <c r="CQ80" s="3">
        <v>23.5</v>
      </c>
      <c r="CR80" s="3">
        <v>230</v>
      </c>
      <c r="CS80" s="3">
        <v>1089</v>
      </c>
    </row>
    <row r="81" spans="1:98" ht="18" customHeight="1" x14ac:dyDescent="0.2">
      <c r="A81" s="4">
        <v>71</v>
      </c>
      <c r="B81" s="7" t="s">
        <v>227</v>
      </c>
      <c r="C81" s="7" t="s">
        <v>228</v>
      </c>
      <c r="D81" s="7" t="s">
        <v>1607</v>
      </c>
      <c r="E81" s="7" t="s">
        <v>1112</v>
      </c>
      <c r="F81" s="7"/>
      <c r="G81" s="25">
        <v>1</v>
      </c>
      <c r="H81" s="25">
        <v>8</v>
      </c>
      <c r="I81" s="25">
        <v>3</v>
      </c>
      <c r="J81" s="26">
        <f t="shared" si="45"/>
        <v>12</v>
      </c>
      <c r="K81" s="25">
        <v>3</v>
      </c>
      <c r="L81" s="25">
        <v>5</v>
      </c>
      <c r="M81" s="25">
        <v>7</v>
      </c>
      <c r="N81" s="26">
        <f t="shared" si="46"/>
        <v>15</v>
      </c>
      <c r="O81" s="25">
        <v>4</v>
      </c>
      <c r="P81" s="25">
        <v>5</v>
      </c>
      <c r="Q81" s="25">
        <v>8</v>
      </c>
      <c r="R81" s="26">
        <f t="shared" si="47"/>
        <v>17</v>
      </c>
      <c r="S81" s="25">
        <v>3</v>
      </c>
      <c r="T81" s="25">
        <v>10</v>
      </c>
      <c r="U81" s="25">
        <v>4</v>
      </c>
      <c r="V81" s="26">
        <f t="shared" si="48"/>
        <v>17</v>
      </c>
      <c r="W81" s="25">
        <v>2</v>
      </c>
      <c r="X81" s="25">
        <v>10</v>
      </c>
      <c r="Y81" s="25">
        <v>9</v>
      </c>
      <c r="Z81" s="26">
        <f t="shared" si="49"/>
        <v>21</v>
      </c>
      <c r="AA81" s="25">
        <v>3</v>
      </c>
      <c r="AB81" s="25">
        <v>8</v>
      </c>
      <c r="AC81" s="25">
        <v>3</v>
      </c>
      <c r="AD81" s="26">
        <f t="shared" si="50"/>
        <v>14</v>
      </c>
      <c r="AE81" s="27">
        <f t="shared" si="51"/>
        <v>96</v>
      </c>
      <c r="AF81" s="25">
        <v>6</v>
      </c>
      <c r="AG81" s="25">
        <v>7</v>
      </c>
      <c r="AH81" s="25">
        <v>37</v>
      </c>
      <c r="AI81" s="28">
        <f t="shared" si="52"/>
        <v>50</v>
      </c>
      <c r="AJ81" s="29">
        <v>28</v>
      </c>
      <c r="AK81" s="28">
        <f t="shared" si="53"/>
        <v>78</v>
      </c>
      <c r="AL81" s="25">
        <v>7</v>
      </c>
      <c r="AM81" s="25">
        <v>8</v>
      </c>
      <c r="AN81" s="25">
        <v>38</v>
      </c>
      <c r="AO81" s="28">
        <f t="shared" si="54"/>
        <v>53</v>
      </c>
      <c r="AP81" s="29">
        <v>31</v>
      </c>
      <c r="AQ81" s="28">
        <f t="shared" si="55"/>
        <v>84</v>
      </c>
      <c r="AR81" s="25">
        <v>8</v>
      </c>
      <c r="AS81" s="25">
        <v>7</v>
      </c>
      <c r="AT81" s="25">
        <v>37</v>
      </c>
      <c r="AU81" s="28">
        <f t="shared" si="56"/>
        <v>52</v>
      </c>
      <c r="AV81" s="29">
        <v>30</v>
      </c>
      <c r="AW81" s="28">
        <f t="shared" si="57"/>
        <v>82</v>
      </c>
      <c r="AX81" s="25">
        <v>8</v>
      </c>
      <c r="AY81" s="25">
        <v>8</v>
      </c>
      <c r="AZ81" s="25">
        <v>35</v>
      </c>
      <c r="BA81" s="28">
        <f t="shared" si="58"/>
        <v>51</v>
      </c>
      <c r="BB81" s="29">
        <v>31</v>
      </c>
      <c r="BC81" s="28">
        <f t="shared" si="59"/>
        <v>82</v>
      </c>
      <c r="BD81" s="25">
        <v>8</v>
      </c>
      <c r="BE81" s="25">
        <v>8</v>
      </c>
      <c r="BF81" s="25">
        <v>36</v>
      </c>
      <c r="BG81" s="28">
        <f t="shared" si="60"/>
        <v>52</v>
      </c>
      <c r="BH81" s="29">
        <v>32</v>
      </c>
      <c r="BI81" s="28">
        <f t="shared" si="61"/>
        <v>84</v>
      </c>
      <c r="BJ81" s="29">
        <f t="shared" si="62"/>
        <v>410</v>
      </c>
      <c r="BK81" s="29">
        <v>73</v>
      </c>
      <c r="BL81" s="10">
        <f t="shared" si="63"/>
        <v>579</v>
      </c>
      <c r="BM81" s="8">
        <f t="shared" si="64"/>
        <v>74.230769230769226</v>
      </c>
      <c r="BO81" s="3" t="s">
        <v>2089</v>
      </c>
      <c r="BP81" s="3" t="s">
        <v>2092</v>
      </c>
      <c r="BQ81" s="3" t="s">
        <v>2089</v>
      </c>
      <c r="BR81" s="3" t="s">
        <v>2089</v>
      </c>
      <c r="BS81" s="3" t="s">
        <v>2093</v>
      </c>
      <c r="BT81" s="3" t="s">
        <v>2033</v>
      </c>
      <c r="BU81" s="3" t="s">
        <v>2091</v>
      </c>
      <c r="BV81" s="3" t="s">
        <v>2090</v>
      </c>
      <c r="BW81" s="3" t="s">
        <v>2090</v>
      </c>
      <c r="BX81" s="3" t="s">
        <v>2090</v>
      </c>
      <c r="BY81" s="3" t="s">
        <v>2090</v>
      </c>
      <c r="BZ81" s="3" t="s">
        <v>2032</v>
      </c>
      <c r="CB81" s="3">
        <v>2</v>
      </c>
      <c r="CC81" s="3">
        <v>3</v>
      </c>
      <c r="CD81" s="3">
        <v>3</v>
      </c>
      <c r="CE81" s="3">
        <v>3</v>
      </c>
      <c r="CF81" s="3">
        <v>3</v>
      </c>
      <c r="CG81" s="3">
        <v>3</v>
      </c>
      <c r="CH81" s="3">
        <v>1</v>
      </c>
      <c r="CI81" s="3">
        <v>1.5</v>
      </c>
      <c r="CJ81" s="3">
        <v>1.5</v>
      </c>
      <c r="CK81" s="3">
        <v>1</v>
      </c>
      <c r="CL81" s="3">
        <v>1</v>
      </c>
      <c r="CM81" s="3">
        <v>0.5</v>
      </c>
      <c r="CN81" s="3">
        <f t="shared" si="65"/>
        <v>3</v>
      </c>
      <c r="CO81" s="31" t="str">
        <f t="shared" si="66"/>
        <v>Fail</v>
      </c>
      <c r="CP81" s="32">
        <v>4.7978723404255321</v>
      </c>
      <c r="CQ81" s="3">
        <v>15.5</v>
      </c>
      <c r="CR81" s="3">
        <v>112.75</v>
      </c>
      <c r="CS81" s="3">
        <v>713</v>
      </c>
      <c r="CT81" s="1">
        <f>CR81/23.5</f>
        <v>4.7978723404255321</v>
      </c>
    </row>
    <row r="82" spans="1:98" ht="18" customHeight="1" x14ac:dyDescent="0.2">
      <c r="A82" s="4">
        <v>72</v>
      </c>
      <c r="B82" s="7" t="s">
        <v>229</v>
      </c>
      <c r="C82" s="7" t="s">
        <v>230</v>
      </c>
      <c r="D82" s="7" t="s">
        <v>1608</v>
      </c>
      <c r="E82" s="7" t="s">
        <v>1113</v>
      </c>
      <c r="F82" s="7"/>
      <c r="G82" s="25">
        <v>5</v>
      </c>
      <c r="H82" s="24">
        <v>10</v>
      </c>
      <c r="I82" s="25">
        <v>10</v>
      </c>
      <c r="J82" s="26">
        <f t="shared" si="45"/>
        <v>25</v>
      </c>
      <c r="K82" s="25">
        <v>8</v>
      </c>
      <c r="L82" s="25">
        <v>10</v>
      </c>
      <c r="M82" s="25">
        <v>10</v>
      </c>
      <c r="N82" s="26">
        <f t="shared" si="46"/>
        <v>28</v>
      </c>
      <c r="O82" s="25">
        <v>8</v>
      </c>
      <c r="P82" s="25">
        <v>8</v>
      </c>
      <c r="Q82" s="25">
        <v>9</v>
      </c>
      <c r="R82" s="26">
        <f t="shared" si="47"/>
        <v>25</v>
      </c>
      <c r="S82" s="25">
        <v>6</v>
      </c>
      <c r="T82" s="25">
        <v>10</v>
      </c>
      <c r="U82" s="24">
        <v>10</v>
      </c>
      <c r="V82" s="26">
        <f t="shared" si="48"/>
        <v>26</v>
      </c>
      <c r="W82" s="25">
        <v>4</v>
      </c>
      <c r="X82" s="25">
        <v>7</v>
      </c>
      <c r="Y82" s="25">
        <v>7</v>
      </c>
      <c r="Z82" s="26">
        <f t="shared" si="49"/>
        <v>18</v>
      </c>
      <c r="AA82" s="25">
        <v>6</v>
      </c>
      <c r="AB82" s="25">
        <v>10</v>
      </c>
      <c r="AC82" s="25">
        <v>10</v>
      </c>
      <c r="AD82" s="26">
        <f t="shared" si="50"/>
        <v>26</v>
      </c>
      <c r="AE82" s="27">
        <f t="shared" si="51"/>
        <v>148</v>
      </c>
      <c r="AF82" s="25">
        <v>8</v>
      </c>
      <c r="AG82" s="25">
        <v>9</v>
      </c>
      <c r="AH82" s="25">
        <v>39</v>
      </c>
      <c r="AI82" s="28">
        <f t="shared" si="52"/>
        <v>56</v>
      </c>
      <c r="AJ82" s="29">
        <v>34</v>
      </c>
      <c r="AK82" s="28">
        <f t="shared" si="53"/>
        <v>90</v>
      </c>
      <c r="AL82" s="25">
        <v>8</v>
      </c>
      <c r="AM82" s="25">
        <v>9</v>
      </c>
      <c r="AN82" s="25">
        <v>38</v>
      </c>
      <c r="AO82" s="28">
        <f t="shared" si="54"/>
        <v>55</v>
      </c>
      <c r="AP82" s="29">
        <v>32</v>
      </c>
      <c r="AQ82" s="28">
        <f t="shared" si="55"/>
        <v>87</v>
      </c>
      <c r="AR82" s="25">
        <v>8</v>
      </c>
      <c r="AS82" s="25">
        <v>8</v>
      </c>
      <c r="AT82" s="25">
        <v>39</v>
      </c>
      <c r="AU82" s="28">
        <f t="shared" si="56"/>
        <v>55</v>
      </c>
      <c r="AV82" s="29">
        <v>33</v>
      </c>
      <c r="AW82" s="28">
        <f t="shared" si="57"/>
        <v>88</v>
      </c>
      <c r="AX82" s="25">
        <v>8</v>
      </c>
      <c r="AY82" s="25">
        <v>8</v>
      </c>
      <c r="AZ82" s="25">
        <v>38</v>
      </c>
      <c r="BA82" s="28">
        <f t="shared" si="58"/>
        <v>54</v>
      </c>
      <c r="BB82" s="29">
        <v>30</v>
      </c>
      <c r="BC82" s="28">
        <f t="shared" si="59"/>
        <v>84</v>
      </c>
      <c r="BD82" s="25">
        <v>9</v>
      </c>
      <c r="BE82" s="25">
        <v>9</v>
      </c>
      <c r="BF82" s="25">
        <v>35</v>
      </c>
      <c r="BG82" s="28">
        <f t="shared" si="60"/>
        <v>53</v>
      </c>
      <c r="BH82" s="29">
        <v>36</v>
      </c>
      <c r="BI82" s="28">
        <f t="shared" si="61"/>
        <v>89</v>
      </c>
      <c r="BJ82" s="29">
        <f t="shared" si="62"/>
        <v>438</v>
      </c>
      <c r="BK82" s="29">
        <v>93</v>
      </c>
      <c r="BL82" s="10">
        <f t="shared" si="63"/>
        <v>679</v>
      </c>
      <c r="BM82" s="8">
        <f t="shared" si="64"/>
        <v>87.051282051282058</v>
      </c>
      <c r="BO82" s="3" t="s">
        <v>2094</v>
      </c>
      <c r="BP82" s="3" t="s">
        <v>2091</v>
      </c>
      <c r="BQ82" s="3" t="s">
        <v>2088</v>
      </c>
      <c r="BR82" s="3" t="s">
        <v>2090</v>
      </c>
      <c r="BS82" s="3" t="s">
        <v>2087</v>
      </c>
      <c r="BT82" s="3" t="s">
        <v>2091</v>
      </c>
      <c r="BU82" s="3" t="s">
        <v>2090</v>
      </c>
      <c r="BV82" s="3" t="s">
        <v>2090</v>
      </c>
      <c r="BW82" s="3" t="s">
        <v>2090</v>
      </c>
      <c r="BX82" s="3" t="s">
        <v>2090</v>
      </c>
      <c r="BY82" s="3" t="s">
        <v>2090</v>
      </c>
      <c r="BZ82" s="3" t="s">
        <v>2090</v>
      </c>
      <c r="CB82" s="3">
        <v>2</v>
      </c>
      <c r="CC82" s="3">
        <v>3</v>
      </c>
      <c r="CD82" s="3">
        <v>3</v>
      </c>
      <c r="CE82" s="3">
        <v>3</v>
      </c>
      <c r="CF82" s="3">
        <v>3</v>
      </c>
      <c r="CG82" s="3">
        <v>3</v>
      </c>
      <c r="CH82" s="3">
        <v>1</v>
      </c>
      <c r="CI82" s="3">
        <v>1.5</v>
      </c>
      <c r="CJ82" s="3">
        <v>1.5</v>
      </c>
      <c r="CK82" s="3">
        <v>1</v>
      </c>
      <c r="CL82" s="3">
        <v>1</v>
      </c>
      <c r="CM82" s="3">
        <v>0.5</v>
      </c>
      <c r="CN82" s="3">
        <f t="shared" si="65"/>
        <v>0</v>
      </c>
      <c r="CO82" s="31" t="str">
        <f t="shared" si="66"/>
        <v>Pass</v>
      </c>
      <c r="CP82" s="3">
        <v>8.7899999999999991</v>
      </c>
      <c r="CQ82" s="3">
        <v>23.5</v>
      </c>
      <c r="CR82" s="3">
        <v>206.5</v>
      </c>
      <c r="CS82" s="3">
        <v>959</v>
      </c>
    </row>
    <row r="83" spans="1:98" ht="18" customHeight="1" x14ac:dyDescent="0.2">
      <c r="A83" s="4">
        <v>73</v>
      </c>
      <c r="B83" s="7" t="s">
        <v>231</v>
      </c>
      <c r="C83" s="7" t="s">
        <v>232</v>
      </c>
      <c r="D83" s="7" t="s">
        <v>1609</v>
      </c>
      <c r="E83" s="7" t="s">
        <v>1114</v>
      </c>
      <c r="F83" s="7"/>
      <c r="G83" s="25">
        <v>8</v>
      </c>
      <c r="H83" s="24">
        <v>10</v>
      </c>
      <c r="I83" s="25">
        <v>10</v>
      </c>
      <c r="J83" s="26">
        <f t="shared" si="45"/>
        <v>28</v>
      </c>
      <c r="K83" s="25">
        <v>9</v>
      </c>
      <c r="L83" s="25">
        <v>10</v>
      </c>
      <c r="M83" s="25">
        <v>10</v>
      </c>
      <c r="N83" s="26">
        <f t="shared" si="46"/>
        <v>29</v>
      </c>
      <c r="O83" s="25">
        <v>8</v>
      </c>
      <c r="P83" s="25">
        <v>10</v>
      </c>
      <c r="Q83" s="25">
        <v>10</v>
      </c>
      <c r="R83" s="26">
        <f t="shared" si="47"/>
        <v>28</v>
      </c>
      <c r="S83" s="25">
        <v>6</v>
      </c>
      <c r="T83" s="25">
        <v>10</v>
      </c>
      <c r="U83" s="24">
        <v>10</v>
      </c>
      <c r="V83" s="26">
        <f t="shared" si="48"/>
        <v>26</v>
      </c>
      <c r="W83" s="25">
        <v>7</v>
      </c>
      <c r="X83" s="25">
        <v>10</v>
      </c>
      <c r="Y83" s="25">
        <v>10</v>
      </c>
      <c r="Z83" s="26">
        <f t="shared" si="49"/>
        <v>27</v>
      </c>
      <c r="AA83" s="25">
        <v>7</v>
      </c>
      <c r="AB83" s="25">
        <v>10</v>
      </c>
      <c r="AC83" s="25">
        <v>10</v>
      </c>
      <c r="AD83" s="26">
        <f t="shared" si="50"/>
        <v>27</v>
      </c>
      <c r="AE83" s="27">
        <f t="shared" si="51"/>
        <v>165</v>
      </c>
      <c r="AF83" s="25">
        <v>9</v>
      </c>
      <c r="AG83" s="25">
        <v>9</v>
      </c>
      <c r="AH83" s="25">
        <v>40</v>
      </c>
      <c r="AI83" s="28">
        <f t="shared" si="52"/>
        <v>58</v>
      </c>
      <c r="AJ83" s="29">
        <v>34</v>
      </c>
      <c r="AK83" s="28">
        <f t="shared" si="53"/>
        <v>92</v>
      </c>
      <c r="AL83" s="25">
        <v>9</v>
      </c>
      <c r="AM83" s="25">
        <v>9</v>
      </c>
      <c r="AN83" s="25">
        <v>40</v>
      </c>
      <c r="AO83" s="28">
        <f t="shared" si="54"/>
        <v>58</v>
      </c>
      <c r="AP83" s="29">
        <v>35</v>
      </c>
      <c r="AQ83" s="28">
        <f t="shared" si="55"/>
        <v>93</v>
      </c>
      <c r="AR83" s="25">
        <v>9</v>
      </c>
      <c r="AS83" s="25">
        <v>10</v>
      </c>
      <c r="AT83" s="25">
        <v>40</v>
      </c>
      <c r="AU83" s="28">
        <f t="shared" si="56"/>
        <v>59</v>
      </c>
      <c r="AV83" s="29">
        <v>37</v>
      </c>
      <c r="AW83" s="28">
        <f t="shared" si="57"/>
        <v>96</v>
      </c>
      <c r="AX83" s="25">
        <v>8</v>
      </c>
      <c r="AY83" s="25">
        <v>9</v>
      </c>
      <c r="AZ83" s="25">
        <v>40</v>
      </c>
      <c r="BA83" s="28">
        <f t="shared" si="58"/>
        <v>57</v>
      </c>
      <c r="BB83" s="29">
        <v>36</v>
      </c>
      <c r="BC83" s="28">
        <f t="shared" si="59"/>
        <v>93</v>
      </c>
      <c r="BD83" s="25">
        <v>9</v>
      </c>
      <c r="BE83" s="25">
        <v>10</v>
      </c>
      <c r="BF83" s="25">
        <v>39</v>
      </c>
      <c r="BG83" s="28">
        <f t="shared" si="60"/>
        <v>58</v>
      </c>
      <c r="BH83" s="29">
        <v>37</v>
      </c>
      <c r="BI83" s="28">
        <f t="shared" si="61"/>
        <v>95</v>
      </c>
      <c r="BJ83" s="29">
        <f t="shared" si="62"/>
        <v>469</v>
      </c>
      <c r="BK83" s="29">
        <v>87</v>
      </c>
      <c r="BL83" s="10">
        <f t="shared" si="63"/>
        <v>721</v>
      </c>
      <c r="BM83" s="8">
        <f t="shared" si="64"/>
        <v>92.435897435897445</v>
      </c>
      <c r="BO83" s="3" t="s">
        <v>2032</v>
      </c>
      <c r="BP83" s="3" t="s">
        <v>2087</v>
      </c>
      <c r="BQ83" s="3" t="s">
        <v>2095</v>
      </c>
      <c r="BR83" s="3" t="s">
        <v>2090</v>
      </c>
      <c r="BS83" s="3" t="s">
        <v>2091</v>
      </c>
      <c r="BT83" s="3" t="s">
        <v>2090</v>
      </c>
      <c r="BU83" s="3" t="s">
        <v>2090</v>
      </c>
      <c r="BV83" s="3" t="s">
        <v>2090</v>
      </c>
      <c r="BW83" s="3" t="s">
        <v>2090</v>
      </c>
      <c r="BX83" s="3" t="s">
        <v>2090</v>
      </c>
      <c r="BY83" s="3" t="s">
        <v>2090</v>
      </c>
      <c r="BZ83" s="3" t="s">
        <v>2090</v>
      </c>
      <c r="CB83" s="3">
        <v>2</v>
      </c>
      <c r="CC83" s="3">
        <v>3</v>
      </c>
      <c r="CD83" s="3">
        <v>3</v>
      </c>
      <c r="CE83" s="3">
        <v>3</v>
      </c>
      <c r="CF83" s="3">
        <v>3</v>
      </c>
      <c r="CG83" s="3">
        <v>3</v>
      </c>
      <c r="CH83" s="3">
        <v>1</v>
      </c>
      <c r="CI83" s="3">
        <v>1.5</v>
      </c>
      <c r="CJ83" s="3">
        <v>1.5</v>
      </c>
      <c r="CK83" s="3">
        <v>1</v>
      </c>
      <c r="CL83" s="3">
        <v>1</v>
      </c>
      <c r="CM83" s="3">
        <v>0.5</v>
      </c>
      <c r="CN83" s="3">
        <f t="shared" si="65"/>
        <v>0</v>
      </c>
      <c r="CO83" s="31" t="str">
        <f t="shared" si="66"/>
        <v>Pass</v>
      </c>
      <c r="CP83" s="3">
        <v>9.17</v>
      </c>
      <c r="CQ83" s="3">
        <v>23.5</v>
      </c>
      <c r="CR83" s="3">
        <v>215.5</v>
      </c>
      <c r="CS83" s="3">
        <v>1020</v>
      </c>
    </row>
    <row r="84" spans="1:98" ht="18" customHeight="1" x14ac:dyDescent="0.2">
      <c r="A84" s="4">
        <v>74</v>
      </c>
      <c r="B84" s="7" t="s">
        <v>233</v>
      </c>
      <c r="C84" s="7" t="s">
        <v>234</v>
      </c>
      <c r="D84" s="7" t="s">
        <v>1610</v>
      </c>
      <c r="E84" s="7" t="s">
        <v>1115</v>
      </c>
      <c r="F84" s="7"/>
      <c r="G84" s="25">
        <v>1</v>
      </c>
      <c r="H84" s="24">
        <v>10</v>
      </c>
      <c r="I84" s="25">
        <v>3</v>
      </c>
      <c r="J84" s="26">
        <f t="shared" si="45"/>
        <v>14</v>
      </c>
      <c r="K84" s="25">
        <v>0</v>
      </c>
      <c r="L84" s="25">
        <v>8</v>
      </c>
      <c r="M84" s="25">
        <v>10</v>
      </c>
      <c r="N84" s="26">
        <f t="shared" si="46"/>
        <v>18</v>
      </c>
      <c r="O84" s="25">
        <v>2</v>
      </c>
      <c r="P84" s="25">
        <v>4</v>
      </c>
      <c r="Q84" s="25">
        <v>7</v>
      </c>
      <c r="R84" s="26">
        <f t="shared" si="47"/>
        <v>13</v>
      </c>
      <c r="S84" s="25">
        <v>1</v>
      </c>
      <c r="T84" s="25">
        <v>4</v>
      </c>
      <c r="U84" s="25">
        <v>4</v>
      </c>
      <c r="V84" s="26">
        <f t="shared" si="48"/>
        <v>9</v>
      </c>
      <c r="W84" s="25">
        <v>2</v>
      </c>
      <c r="X84" s="25">
        <v>7</v>
      </c>
      <c r="Y84" s="25">
        <v>8</v>
      </c>
      <c r="Z84" s="26">
        <f t="shared" si="49"/>
        <v>17</v>
      </c>
      <c r="AA84" s="25">
        <v>2</v>
      </c>
      <c r="AB84" s="25">
        <v>6</v>
      </c>
      <c r="AC84" s="25">
        <v>10</v>
      </c>
      <c r="AD84" s="26">
        <f t="shared" si="50"/>
        <v>18</v>
      </c>
      <c r="AE84" s="27">
        <f t="shared" si="51"/>
        <v>89</v>
      </c>
      <c r="AF84" s="25">
        <v>7</v>
      </c>
      <c r="AG84" s="25">
        <v>7</v>
      </c>
      <c r="AH84" s="25">
        <v>40</v>
      </c>
      <c r="AI84" s="28">
        <f t="shared" si="52"/>
        <v>54</v>
      </c>
      <c r="AJ84" s="29">
        <v>27</v>
      </c>
      <c r="AK84" s="28">
        <f t="shared" si="53"/>
        <v>81</v>
      </c>
      <c r="AL84" s="25">
        <v>8</v>
      </c>
      <c r="AM84" s="25">
        <v>8</v>
      </c>
      <c r="AN84" s="25">
        <v>39</v>
      </c>
      <c r="AO84" s="28">
        <f t="shared" si="54"/>
        <v>55</v>
      </c>
      <c r="AP84" s="29">
        <v>27</v>
      </c>
      <c r="AQ84" s="28">
        <f t="shared" si="55"/>
        <v>82</v>
      </c>
      <c r="AR84" s="25">
        <v>8</v>
      </c>
      <c r="AS84" s="25">
        <v>7</v>
      </c>
      <c r="AT84" s="25">
        <v>36</v>
      </c>
      <c r="AU84" s="28">
        <f t="shared" si="56"/>
        <v>51</v>
      </c>
      <c r="AV84" s="29">
        <v>31</v>
      </c>
      <c r="AW84" s="28">
        <f t="shared" si="57"/>
        <v>82</v>
      </c>
      <c r="AX84" s="25">
        <v>7</v>
      </c>
      <c r="AY84" s="25">
        <v>8</v>
      </c>
      <c r="AZ84" s="25">
        <v>36</v>
      </c>
      <c r="BA84" s="28">
        <f t="shared" si="58"/>
        <v>51</v>
      </c>
      <c r="BB84" s="29">
        <v>31</v>
      </c>
      <c r="BC84" s="28">
        <f t="shared" si="59"/>
        <v>82</v>
      </c>
      <c r="BD84" s="25">
        <v>8</v>
      </c>
      <c r="BE84" s="25">
        <v>8</v>
      </c>
      <c r="BF84" s="25">
        <v>32</v>
      </c>
      <c r="BG84" s="28">
        <f t="shared" si="60"/>
        <v>48</v>
      </c>
      <c r="BH84" s="29">
        <v>30</v>
      </c>
      <c r="BI84" s="28">
        <f t="shared" si="61"/>
        <v>78</v>
      </c>
      <c r="BJ84" s="29">
        <f t="shared" si="62"/>
        <v>405</v>
      </c>
      <c r="BK84" s="29">
        <v>67</v>
      </c>
      <c r="BL84" s="10">
        <f t="shared" si="63"/>
        <v>561</v>
      </c>
      <c r="BM84" s="8">
        <f t="shared" si="64"/>
        <v>71.92307692307692</v>
      </c>
      <c r="BO84" s="3" t="s">
        <v>2088</v>
      </c>
      <c r="BP84" s="3" t="s">
        <v>2094</v>
      </c>
      <c r="BQ84" s="3" t="s">
        <v>2089</v>
      </c>
      <c r="BR84" s="3" t="s">
        <v>2088</v>
      </c>
      <c r="BS84" s="3" t="s">
        <v>2094</v>
      </c>
      <c r="BT84" s="3" t="s">
        <v>2091</v>
      </c>
      <c r="BU84" s="3" t="s">
        <v>2090</v>
      </c>
      <c r="BV84" s="3" t="s">
        <v>2090</v>
      </c>
      <c r="BW84" s="3" t="s">
        <v>2090</v>
      </c>
      <c r="BX84" s="3" t="s">
        <v>2090</v>
      </c>
      <c r="BY84" s="3" t="s">
        <v>2091</v>
      </c>
      <c r="BZ84" s="3" t="s">
        <v>2087</v>
      </c>
      <c r="CB84" s="3">
        <v>2</v>
      </c>
      <c r="CC84" s="3">
        <v>3</v>
      </c>
      <c r="CD84" s="3">
        <v>3</v>
      </c>
      <c r="CE84" s="3">
        <v>3</v>
      </c>
      <c r="CF84" s="3">
        <v>3</v>
      </c>
      <c r="CG84" s="3">
        <v>3</v>
      </c>
      <c r="CH84" s="3">
        <v>1</v>
      </c>
      <c r="CI84" s="3">
        <v>1.5</v>
      </c>
      <c r="CJ84" s="3">
        <v>1.5</v>
      </c>
      <c r="CK84" s="3">
        <v>1</v>
      </c>
      <c r="CL84" s="3">
        <v>1</v>
      </c>
      <c r="CM84" s="3">
        <v>0.5</v>
      </c>
      <c r="CN84" s="3">
        <f t="shared" si="65"/>
        <v>1</v>
      </c>
      <c r="CO84" s="31" t="str">
        <f t="shared" si="66"/>
        <v>Fail</v>
      </c>
      <c r="CP84" s="32">
        <v>7</v>
      </c>
      <c r="CQ84" s="3">
        <v>20.5</v>
      </c>
      <c r="CR84" s="3">
        <v>164.5</v>
      </c>
      <c r="CS84" s="3">
        <v>816</v>
      </c>
      <c r="CT84" s="1">
        <f>CR84/23.5</f>
        <v>7</v>
      </c>
    </row>
    <row r="85" spans="1:98" ht="18" customHeight="1" x14ac:dyDescent="0.2">
      <c r="A85" s="4">
        <v>75</v>
      </c>
      <c r="B85" s="7" t="s">
        <v>236</v>
      </c>
      <c r="C85" s="7" t="s">
        <v>237</v>
      </c>
      <c r="D85" s="7" t="s">
        <v>1612</v>
      </c>
      <c r="E85" s="7" t="s">
        <v>1117</v>
      </c>
      <c r="F85" s="7"/>
      <c r="G85" s="25">
        <v>2</v>
      </c>
      <c r="H85" s="24">
        <v>10</v>
      </c>
      <c r="I85" s="25">
        <v>5</v>
      </c>
      <c r="J85" s="26">
        <f t="shared" si="45"/>
        <v>17</v>
      </c>
      <c r="K85" s="25">
        <v>4</v>
      </c>
      <c r="L85" s="25">
        <v>7</v>
      </c>
      <c r="M85" s="25">
        <v>10</v>
      </c>
      <c r="N85" s="26">
        <f t="shared" si="46"/>
        <v>21</v>
      </c>
      <c r="O85" s="25">
        <v>3</v>
      </c>
      <c r="P85" s="25">
        <v>5</v>
      </c>
      <c r="Q85" s="25">
        <v>7</v>
      </c>
      <c r="R85" s="26">
        <f t="shared" si="47"/>
        <v>15</v>
      </c>
      <c r="S85" s="25">
        <v>2</v>
      </c>
      <c r="T85" s="25">
        <v>9</v>
      </c>
      <c r="U85" s="25">
        <v>7</v>
      </c>
      <c r="V85" s="26">
        <f t="shared" si="48"/>
        <v>18</v>
      </c>
      <c r="W85" s="25">
        <v>3</v>
      </c>
      <c r="X85" s="25">
        <v>5</v>
      </c>
      <c r="Y85" s="25">
        <v>9</v>
      </c>
      <c r="Z85" s="26">
        <f t="shared" si="49"/>
        <v>17</v>
      </c>
      <c r="AA85" s="25">
        <v>1</v>
      </c>
      <c r="AB85" s="25">
        <v>9</v>
      </c>
      <c r="AC85" s="25">
        <v>10</v>
      </c>
      <c r="AD85" s="26">
        <f t="shared" si="50"/>
        <v>20</v>
      </c>
      <c r="AE85" s="27">
        <f t="shared" si="51"/>
        <v>108</v>
      </c>
      <c r="AF85" s="25">
        <v>7</v>
      </c>
      <c r="AG85" s="25">
        <v>7</v>
      </c>
      <c r="AH85" s="25">
        <v>38</v>
      </c>
      <c r="AI85" s="28">
        <f t="shared" si="52"/>
        <v>52</v>
      </c>
      <c r="AJ85" s="29">
        <v>28</v>
      </c>
      <c r="AK85" s="28">
        <f t="shared" si="53"/>
        <v>80</v>
      </c>
      <c r="AL85" s="25">
        <v>8</v>
      </c>
      <c r="AM85" s="25">
        <v>8</v>
      </c>
      <c r="AN85" s="25">
        <v>40</v>
      </c>
      <c r="AO85" s="28">
        <f t="shared" si="54"/>
        <v>56</v>
      </c>
      <c r="AP85" s="29">
        <v>28</v>
      </c>
      <c r="AQ85" s="28">
        <f t="shared" si="55"/>
        <v>84</v>
      </c>
      <c r="AR85" s="25">
        <v>8</v>
      </c>
      <c r="AS85" s="25">
        <v>7</v>
      </c>
      <c r="AT85" s="25">
        <v>39</v>
      </c>
      <c r="AU85" s="28">
        <f t="shared" si="56"/>
        <v>54</v>
      </c>
      <c r="AV85" s="29">
        <v>32</v>
      </c>
      <c r="AW85" s="28">
        <f t="shared" si="57"/>
        <v>86</v>
      </c>
      <c r="AX85" s="25">
        <v>9</v>
      </c>
      <c r="AY85" s="25">
        <v>9</v>
      </c>
      <c r="AZ85" s="25">
        <v>38</v>
      </c>
      <c r="BA85" s="28">
        <f t="shared" si="58"/>
        <v>56</v>
      </c>
      <c r="BB85" s="29">
        <v>32</v>
      </c>
      <c r="BC85" s="28">
        <f t="shared" si="59"/>
        <v>88</v>
      </c>
      <c r="BD85" s="25">
        <v>8</v>
      </c>
      <c r="BE85" s="25">
        <v>8</v>
      </c>
      <c r="BF85" s="25">
        <v>32</v>
      </c>
      <c r="BG85" s="28">
        <f t="shared" si="60"/>
        <v>48</v>
      </c>
      <c r="BH85" s="29">
        <v>30</v>
      </c>
      <c r="BI85" s="28">
        <f t="shared" si="61"/>
        <v>78</v>
      </c>
      <c r="BJ85" s="29">
        <f t="shared" si="62"/>
        <v>416</v>
      </c>
      <c r="BK85" s="29">
        <v>80</v>
      </c>
      <c r="BL85" s="10">
        <f t="shared" si="63"/>
        <v>604</v>
      </c>
      <c r="BM85" s="8">
        <f t="shared" si="64"/>
        <v>77.435897435897445</v>
      </c>
      <c r="BO85" s="3" t="s">
        <v>2093</v>
      </c>
      <c r="BP85" s="3" t="s">
        <v>2088</v>
      </c>
      <c r="BQ85" s="3" t="s">
        <v>2092</v>
      </c>
      <c r="BR85" s="3" t="s">
        <v>2092</v>
      </c>
      <c r="BS85" s="3" t="s">
        <v>2092</v>
      </c>
      <c r="BT85" s="3" t="s">
        <v>2092</v>
      </c>
      <c r="BU85" s="3" t="s">
        <v>2091</v>
      </c>
      <c r="BV85" s="3" t="s">
        <v>2090</v>
      </c>
      <c r="BW85" s="3" t="s">
        <v>2090</v>
      </c>
      <c r="BX85" s="3" t="s">
        <v>2090</v>
      </c>
      <c r="BY85" s="3" t="s">
        <v>2091</v>
      </c>
      <c r="BZ85" s="3" t="s">
        <v>2091</v>
      </c>
      <c r="CB85" s="3">
        <v>2</v>
      </c>
      <c r="CC85" s="3">
        <v>3</v>
      </c>
      <c r="CD85" s="3">
        <v>3</v>
      </c>
      <c r="CE85" s="3">
        <v>3</v>
      </c>
      <c r="CF85" s="3">
        <v>3</v>
      </c>
      <c r="CG85" s="3">
        <v>3</v>
      </c>
      <c r="CH85" s="3">
        <v>1</v>
      </c>
      <c r="CI85" s="3">
        <v>1.5</v>
      </c>
      <c r="CJ85" s="3">
        <v>1.5</v>
      </c>
      <c r="CK85" s="3">
        <v>1</v>
      </c>
      <c r="CL85" s="3">
        <v>1</v>
      </c>
      <c r="CM85" s="3">
        <v>0.5</v>
      </c>
      <c r="CN85" s="3">
        <f t="shared" si="65"/>
        <v>0</v>
      </c>
      <c r="CO85" s="31" t="str">
        <f t="shared" si="66"/>
        <v>Pass</v>
      </c>
      <c r="CP85" s="3">
        <v>6.55</v>
      </c>
      <c r="CQ85" s="3">
        <v>23.5</v>
      </c>
      <c r="CR85" s="3">
        <v>154</v>
      </c>
      <c r="CS85" s="3">
        <v>771</v>
      </c>
    </row>
    <row r="86" spans="1:98" ht="18" customHeight="1" x14ac:dyDescent="0.2">
      <c r="A86" s="4">
        <v>76</v>
      </c>
      <c r="B86" s="7" t="s">
        <v>238</v>
      </c>
      <c r="C86" s="7" t="s">
        <v>239</v>
      </c>
      <c r="D86" s="7" t="s">
        <v>1613</v>
      </c>
      <c r="E86" s="7" t="s">
        <v>1118</v>
      </c>
      <c r="F86" s="7"/>
      <c r="G86" s="25">
        <v>2</v>
      </c>
      <c r="H86" s="25" t="s">
        <v>2033</v>
      </c>
      <c r="I86" s="25">
        <v>10</v>
      </c>
      <c r="J86" s="26">
        <f t="shared" si="45"/>
        <v>12</v>
      </c>
      <c r="K86" s="25">
        <v>1</v>
      </c>
      <c r="L86" s="25">
        <v>7</v>
      </c>
      <c r="M86" s="25">
        <v>7</v>
      </c>
      <c r="N86" s="26">
        <f t="shared" si="46"/>
        <v>15</v>
      </c>
      <c r="O86" s="25">
        <v>1</v>
      </c>
      <c r="P86" s="25">
        <v>6</v>
      </c>
      <c r="Q86" s="25">
        <v>7</v>
      </c>
      <c r="R86" s="26">
        <f t="shared" si="47"/>
        <v>14</v>
      </c>
      <c r="S86" s="25">
        <v>1</v>
      </c>
      <c r="T86" s="25">
        <v>7</v>
      </c>
      <c r="U86" s="25">
        <v>4</v>
      </c>
      <c r="V86" s="26">
        <f t="shared" si="48"/>
        <v>12</v>
      </c>
      <c r="W86" s="25">
        <v>2</v>
      </c>
      <c r="X86" s="25">
        <v>5</v>
      </c>
      <c r="Y86" s="25">
        <v>9</v>
      </c>
      <c r="Z86" s="26">
        <f t="shared" si="49"/>
        <v>16</v>
      </c>
      <c r="AA86" s="25" t="s">
        <v>2033</v>
      </c>
      <c r="AB86" s="25" t="s">
        <v>2033</v>
      </c>
      <c r="AC86" s="25">
        <v>10</v>
      </c>
      <c r="AD86" s="26">
        <f t="shared" si="50"/>
        <v>10</v>
      </c>
      <c r="AE86" s="27">
        <f t="shared" si="51"/>
        <v>79</v>
      </c>
      <c r="AF86" s="25">
        <v>6</v>
      </c>
      <c r="AG86" s="25">
        <v>7</v>
      </c>
      <c r="AH86" s="25">
        <v>27</v>
      </c>
      <c r="AI86" s="28">
        <f t="shared" si="52"/>
        <v>40</v>
      </c>
      <c r="AJ86" s="29">
        <v>26</v>
      </c>
      <c r="AK86" s="28">
        <f t="shared" si="53"/>
        <v>66</v>
      </c>
      <c r="AL86" s="25">
        <v>6</v>
      </c>
      <c r="AM86" s="25">
        <v>5</v>
      </c>
      <c r="AN86" s="25">
        <v>30</v>
      </c>
      <c r="AO86" s="28">
        <f t="shared" si="54"/>
        <v>41</v>
      </c>
      <c r="AP86" s="29">
        <v>19</v>
      </c>
      <c r="AQ86" s="28">
        <f t="shared" si="55"/>
        <v>60</v>
      </c>
      <c r="AR86" s="25">
        <v>8</v>
      </c>
      <c r="AS86" s="25">
        <v>7</v>
      </c>
      <c r="AT86" s="25">
        <v>28</v>
      </c>
      <c r="AU86" s="28">
        <f t="shared" si="56"/>
        <v>43</v>
      </c>
      <c r="AV86" s="29">
        <v>28</v>
      </c>
      <c r="AW86" s="28">
        <f t="shared" si="57"/>
        <v>71</v>
      </c>
      <c r="AX86" s="25">
        <v>8</v>
      </c>
      <c r="AY86" s="25">
        <v>7</v>
      </c>
      <c r="AZ86" s="25">
        <v>36</v>
      </c>
      <c r="BA86" s="28">
        <f t="shared" si="58"/>
        <v>51</v>
      </c>
      <c r="BB86" s="29">
        <v>30</v>
      </c>
      <c r="BC86" s="28">
        <f t="shared" si="59"/>
        <v>81</v>
      </c>
      <c r="BD86" s="25">
        <v>7</v>
      </c>
      <c r="BE86" s="25">
        <v>8</v>
      </c>
      <c r="BF86" s="25">
        <v>25</v>
      </c>
      <c r="BG86" s="28">
        <f t="shared" si="60"/>
        <v>40</v>
      </c>
      <c r="BH86" s="29">
        <v>29</v>
      </c>
      <c r="BI86" s="28">
        <f t="shared" si="61"/>
        <v>69</v>
      </c>
      <c r="BJ86" s="29">
        <f t="shared" si="62"/>
        <v>347</v>
      </c>
      <c r="BK86" s="29">
        <v>59</v>
      </c>
      <c r="BL86" s="10">
        <f t="shared" si="63"/>
        <v>485</v>
      </c>
      <c r="BM86" s="8">
        <f t="shared" si="64"/>
        <v>62.179487179487182</v>
      </c>
      <c r="BO86" s="3" t="s">
        <v>2093</v>
      </c>
      <c r="BP86" s="3" t="s">
        <v>2088</v>
      </c>
      <c r="BQ86" s="3" t="s">
        <v>2096</v>
      </c>
      <c r="BR86" s="3" t="s">
        <v>2096</v>
      </c>
      <c r="BS86" s="3" t="s">
        <v>2096</v>
      </c>
      <c r="BT86" s="3" t="s">
        <v>2092</v>
      </c>
      <c r="BU86" s="3" t="s">
        <v>2095</v>
      </c>
      <c r="BV86" s="3" t="s">
        <v>2094</v>
      </c>
      <c r="BW86" s="3" t="s">
        <v>2087</v>
      </c>
      <c r="BX86" s="3" t="s">
        <v>2090</v>
      </c>
      <c r="BY86" s="3" t="s">
        <v>2087</v>
      </c>
      <c r="BZ86" s="3" t="s">
        <v>2094</v>
      </c>
      <c r="CB86" s="3">
        <v>2</v>
      </c>
      <c r="CC86" s="3">
        <v>3</v>
      </c>
      <c r="CD86" s="3">
        <v>3</v>
      </c>
      <c r="CE86" s="3">
        <v>3</v>
      </c>
      <c r="CF86" s="3">
        <v>3</v>
      </c>
      <c r="CG86" s="3">
        <v>3</v>
      </c>
      <c r="CH86" s="3">
        <v>1</v>
      </c>
      <c r="CI86" s="3">
        <v>1.5</v>
      </c>
      <c r="CJ86" s="3">
        <v>1.5</v>
      </c>
      <c r="CK86" s="3">
        <v>1</v>
      </c>
      <c r="CL86" s="3">
        <v>1</v>
      </c>
      <c r="CM86" s="3">
        <v>0.5</v>
      </c>
      <c r="CN86" s="3">
        <f t="shared" si="65"/>
        <v>0</v>
      </c>
      <c r="CO86" s="31" t="str">
        <f t="shared" si="66"/>
        <v>Pass</v>
      </c>
      <c r="CP86" s="3">
        <v>5.7</v>
      </c>
      <c r="CQ86" s="3">
        <v>23.5</v>
      </c>
      <c r="CR86" s="3">
        <v>134</v>
      </c>
      <c r="CS86" s="3">
        <v>667</v>
      </c>
    </row>
    <row r="87" spans="1:98" ht="18" customHeight="1" x14ac:dyDescent="0.2">
      <c r="A87" s="4">
        <v>77</v>
      </c>
      <c r="B87" s="7" t="s">
        <v>240</v>
      </c>
      <c r="C87" s="7" t="s">
        <v>241</v>
      </c>
      <c r="D87" s="7" t="s">
        <v>1614</v>
      </c>
      <c r="E87" s="7" t="s">
        <v>1119</v>
      </c>
      <c r="F87" s="7"/>
      <c r="G87" s="25">
        <v>3</v>
      </c>
      <c r="H87" s="24">
        <v>10</v>
      </c>
      <c r="I87" s="25">
        <v>10</v>
      </c>
      <c r="J87" s="26">
        <f t="shared" si="45"/>
        <v>23</v>
      </c>
      <c r="K87" s="25">
        <v>6</v>
      </c>
      <c r="L87" s="25">
        <v>9</v>
      </c>
      <c r="M87" s="25">
        <v>10</v>
      </c>
      <c r="N87" s="26">
        <f t="shared" si="46"/>
        <v>25</v>
      </c>
      <c r="O87" s="25">
        <v>7</v>
      </c>
      <c r="P87" s="25">
        <v>8</v>
      </c>
      <c r="Q87" s="25">
        <v>10</v>
      </c>
      <c r="R87" s="26">
        <f t="shared" si="47"/>
        <v>25</v>
      </c>
      <c r="S87" s="25">
        <v>4</v>
      </c>
      <c r="T87" s="25">
        <v>10</v>
      </c>
      <c r="U87" s="24">
        <v>10</v>
      </c>
      <c r="V87" s="26">
        <f t="shared" si="48"/>
        <v>24</v>
      </c>
      <c r="W87" s="25">
        <v>5</v>
      </c>
      <c r="X87" s="25">
        <v>10</v>
      </c>
      <c r="Y87" s="25">
        <v>9</v>
      </c>
      <c r="Z87" s="26">
        <f t="shared" si="49"/>
        <v>24</v>
      </c>
      <c r="AA87" s="25">
        <v>9</v>
      </c>
      <c r="AB87" s="25">
        <v>10</v>
      </c>
      <c r="AC87" s="25">
        <v>10</v>
      </c>
      <c r="AD87" s="26">
        <f t="shared" si="50"/>
        <v>29</v>
      </c>
      <c r="AE87" s="27">
        <f t="shared" si="51"/>
        <v>150</v>
      </c>
      <c r="AF87" s="25">
        <v>8</v>
      </c>
      <c r="AG87" s="25">
        <v>8</v>
      </c>
      <c r="AH87" s="25">
        <v>40</v>
      </c>
      <c r="AI87" s="28">
        <f t="shared" si="52"/>
        <v>56</v>
      </c>
      <c r="AJ87" s="29">
        <v>30</v>
      </c>
      <c r="AK87" s="28">
        <f t="shared" si="53"/>
        <v>86</v>
      </c>
      <c r="AL87" s="25">
        <v>8</v>
      </c>
      <c r="AM87" s="25">
        <v>9</v>
      </c>
      <c r="AN87" s="25">
        <v>40</v>
      </c>
      <c r="AO87" s="28">
        <f t="shared" si="54"/>
        <v>57</v>
      </c>
      <c r="AP87" s="29">
        <v>36</v>
      </c>
      <c r="AQ87" s="28">
        <f t="shared" si="55"/>
        <v>93</v>
      </c>
      <c r="AR87" s="25">
        <v>9</v>
      </c>
      <c r="AS87" s="25">
        <v>9</v>
      </c>
      <c r="AT87" s="25">
        <v>40</v>
      </c>
      <c r="AU87" s="28">
        <f t="shared" si="56"/>
        <v>58</v>
      </c>
      <c r="AV87" s="29">
        <v>36</v>
      </c>
      <c r="AW87" s="28">
        <f t="shared" si="57"/>
        <v>94</v>
      </c>
      <c r="AX87" s="25">
        <v>8</v>
      </c>
      <c r="AY87" s="25">
        <v>8</v>
      </c>
      <c r="AZ87" s="25">
        <v>40</v>
      </c>
      <c r="BA87" s="28">
        <f t="shared" si="58"/>
        <v>56</v>
      </c>
      <c r="BB87" s="29">
        <v>29</v>
      </c>
      <c r="BC87" s="28">
        <f t="shared" si="59"/>
        <v>85</v>
      </c>
      <c r="BD87" s="25">
        <v>8</v>
      </c>
      <c r="BE87" s="25">
        <v>7</v>
      </c>
      <c r="BF87" s="25">
        <v>39</v>
      </c>
      <c r="BG87" s="28">
        <f t="shared" si="60"/>
        <v>54</v>
      </c>
      <c r="BH87" s="29">
        <v>28</v>
      </c>
      <c r="BI87" s="28">
        <f t="shared" si="61"/>
        <v>82</v>
      </c>
      <c r="BJ87" s="29">
        <f t="shared" si="62"/>
        <v>440</v>
      </c>
      <c r="BK87" s="29">
        <v>92</v>
      </c>
      <c r="BL87" s="10">
        <f t="shared" si="63"/>
        <v>682</v>
      </c>
      <c r="BM87" s="8">
        <f t="shared" si="64"/>
        <v>87.435897435897431</v>
      </c>
      <c r="BO87" s="3" t="s">
        <v>2088</v>
      </c>
      <c r="BP87" s="3" t="s">
        <v>2032</v>
      </c>
      <c r="BQ87" s="3" t="s">
        <v>2088</v>
      </c>
      <c r="BR87" s="3" t="s">
        <v>2032</v>
      </c>
      <c r="BS87" s="3" t="s">
        <v>2094</v>
      </c>
      <c r="BT87" s="3" t="s">
        <v>2090</v>
      </c>
      <c r="BU87" s="3" t="s">
        <v>2090</v>
      </c>
      <c r="BV87" s="3" t="s">
        <v>2090</v>
      </c>
      <c r="BW87" s="3" t="s">
        <v>2090</v>
      </c>
      <c r="BX87" s="3" t="s">
        <v>2090</v>
      </c>
      <c r="BY87" s="3" t="s">
        <v>2090</v>
      </c>
      <c r="BZ87" s="3" t="s">
        <v>2090</v>
      </c>
      <c r="CB87" s="3">
        <v>2</v>
      </c>
      <c r="CC87" s="3">
        <v>3</v>
      </c>
      <c r="CD87" s="3">
        <v>3</v>
      </c>
      <c r="CE87" s="3">
        <v>3</v>
      </c>
      <c r="CF87" s="3">
        <v>3</v>
      </c>
      <c r="CG87" s="3">
        <v>3</v>
      </c>
      <c r="CH87" s="3">
        <v>1</v>
      </c>
      <c r="CI87" s="3">
        <v>1.5</v>
      </c>
      <c r="CJ87" s="3">
        <v>1.5</v>
      </c>
      <c r="CK87" s="3">
        <v>1</v>
      </c>
      <c r="CL87" s="3">
        <v>1</v>
      </c>
      <c r="CM87" s="3">
        <v>0.5</v>
      </c>
      <c r="CN87" s="3">
        <f t="shared" si="65"/>
        <v>0</v>
      </c>
      <c r="CO87" s="31" t="str">
        <f t="shared" si="66"/>
        <v>Pass</v>
      </c>
      <c r="CP87" s="3">
        <v>8.49</v>
      </c>
      <c r="CQ87" s="3">
        <v>23.5</v>
      </c>
      <c r="CR87" s="3">
        <v>199.5</v>
      </c>
      <c r="CS87" s="3">
        <v>932</v>
      </c>
    </row>
    <row r="88" spans="1:98" ht="18" customHeight="1" x14ac:dyDescent="0.2">
      <c r="A88" s="4">
        <v>78</v>
      </c>
      <c r="B88" s="7" t="s">
        <v>242</v>
      </c>
      <c r="C88" s="7" t="s">
        <v>243</v>
      </c>
      <c r="D88" s="7" t="s">
        <v>1615</v>
      </c>
      <c r="E88" s="7" t="s">
        <v>1120</v>
      </c>
      <c r="F88" s="7"/>
      <c r="G88" s="25">
        <v>8</v>
      </c>
      <c r="H88" s="24">
        <v>10</v>
      </c>
      <c r="I88" s="25">
        <v>7</v>
      </c>
      <c r="J88" s="26">
        <f t="shared" si="45"/>
        <v>25</v>
      </c>
      <c r="K88" s="25">
        <v>6</v>
      </c>
      <c r="L88" s="25">
        <v>9</v>
      </c>
      <c r="M88" s="25">
        <v>10</v>
      </c>
      <c r="N88" s="26">
        <f t="shared" si="46"/>
        <v>25</v>
      </c>
      <c r="O88" s="25">
        <v>7</v>
      </c>
      <c r="P88" s="25">
        <v>7</v>
      </c>
      <c r="Q88" s="25">
        <v>7</v>
      </c>
      <c r="R88" s="26">
        <f t="shared" si="47"/>
        <v>21</v>
      </c>
      <c r="S88" s="25">
        <v>4</v>
      </c>
      <c r="T88" s="25">
        <v>6</v>
      </c>
      <c r="U88" s="25">
        <v>4</v>
      </c>
      <c r="V88" s="26">
        <f t="shared" si="48"/>
        <v>14</v>
      </c>
      <c r="W88" s="25">
        <v>6</v>
      </c>
      <c r="X88" s="25">
        <v>10</v>
      </c>
      <c r="Y88" s="25">
        <v>10</v>
      </c>
      <c r="Z88" s="26">
        <f t="shared" si="49"/>
        <v>26</v>
      </c>
      <c r="AA88" s="25">
        <v>4</v>
      </c>
      <c r="AB88" s="25">
        <v>10</v>
      </c>
      <c r="AC88" s="25">
        <v>10</v>
      </c>
      <c r="AD88" s="26">
        <f t="shared" si="50"/>
        <v>24</v>
      </c>
      <c r="AE88" s="27">
        <f t="shared" si="51"/>
        <v>135</v>
      </c>
      <c r="AF88" s="25">
        <v>8</v>
      </c>
      <c r="AG88" s="25">
        <v>8</v>
      </c>
      <c r="AH88" s="25">
        <v>32</v>
      </c>
      <c r="AI88" s="28">
        <f t="shared" si="52"/>
        <v>48</v>
      </c>
      <c r="AJ88" s="29">
        <v>31</v>
      </c>
      <c r="AK88" s="28">
        <f t="shared" si="53"/>
        <v>79</v>
      </c>
      <c r="AL88" s="25">
        <v>9</v>
      </c>
      <c r="AM88" s="25">
        <v>9</v>
      </c>
      <c r="AN88" s="25">
        <v>34</v>
      </c>
      <c r="AO88" s="28">
        <f t="shared" si="54"/>
        <v>52</v>
      </c>
      <c r="AP88" s="29">
        <v>30</v>
      </c>
      <c r="AQ88" s="28">
        <f t="shared" si="55"/>
        <v>82</v>
      </c>
      <c r="AR88" s="25">
        <v>8</v>
      </c>
      <c r="AS88" s="25">
        <v>7</v>
      </c>
      <c r="AT88" s="25">
        <v>37</v>
      </c>
      <c r="AU88" s="28">
        <f t="shared" si="56"/>
        <v>52</v>
      </c>
      <c r="AV88" s="29">
        <v>31</v>
      </c>
      <c r="AW88" s="28">
        <f t="shared" si="57"/>
        <v>83</v>
      </c>
      <c r="AX88" s="25">
        <v>9</v>
      </c>
      <c r="AY88" s="25">
        <v>9</v>
      </c>
      <c r="AZ88" s="25">
        <v>37</v>
      </c>
      <c r="BA88" s="28">
        <f t="shared" si="58"/>
        <v>55</v>
      </c>
      <c r="BB88" s="29">
        <v>33</v>
      </c>
      <c r="BC88" s="28">
        <f t="shared" si="59"/>
        <v>88</v>
      </c>
      <c r="BD88" s="25">
        <v>8</v>
      </c>
      <c r="BE88" s="25">
        <v>8</v>
      </c>
      <c r="BF88" s="25">
        <v>35</v>
      </c>
      <c r="BG88" s="28">
        <f t="shared" si="60"/>
        <v>51</v>
      </c>
      <c r="BH88" s="29">
        <v>33</v>
      </c>
      <c r="BI88" s="28">
        <f t="shared" si="61"/>
        <v>84</v>
      </c>
      <c r="BJ88" s="29">
        <f t="shared" si="62"/>
        <v>416</v>
      </c>
      <c r="BK88" s="29">
        <v>84</v>
      </c>
      <c r="BL88" s="10">
        <f t="shared" si="63"/>
        <v>635</v>
      </c>
      <c r="BM88" s="8">
        <f t="shared" si="64"/>
        <v>81.410256410256409</v>
      </c>
      <c r="BO88" s="3" t="s">
        <v>2091</v>
      </c>
      <c r="BP88" s="3" t="s">
        <v>2091</v>
      </c>
      <c r="BQ88" s="3" t="s">
        <v>2087</v>
      </c>
      <c r="BR88" s="3" t="s">
        <v>2093</v>
      </c>
      <c r="BS88" s="3" t="s">
        <v>2095</v>
      </c>
      <c r="BT88" s="3" t="s">
        <v>2091</v>
      </c>
      <c r="BU88" s="3" t="s">
        <v>2091</v>
      </c>
      <c r="BV88" s="3" t="s">
        <v>2090</v>
      </c>
      <c r="BW88" s="3" t="s">
        <v>2090</v>
      </c>
      <c r="BX88" s="3" t="s">
        <v>2090</v>
      </c>
      <c r="BY88" s="3" t="s">
        <v>2090</v>
      </c>
      <c r="BZ88" s="3" t="s">
        <v>2090</v>
      </c>
      <c r="CB88" s="3">
        <v>2</v>
      </c>
      <c r="CC88" s="3">
        <v>3</v>
      </c>
      <c r="CD88" s="3">
        <v>3</v>
      </c>
      <c r="CE88" s="3">
        <v>3</v>
      </c>
      <c r="CF88" s="3">
        <v>3</v>
      </c>
      <c r="CG88" s="3">
        <v>3</v>
      </c>
      <c r="CH88" s="3">
        <v>1</v>
      </c>
      <c r="CI88" s="3">
        <v>1.5</v>
      </c>
      <c r="CJ88" s="3">
        <v>1.5</v>
      </c>
      <c r="CK88" s="3">
        <v>1</v>
      </c>
      <c r="CL88" s="3">
        <v>1</v>
      </c>
      <c r="CM88" s="3">
        <v>0.5</v>
      </c>
      <c r="CN88" s="3">
        <f t="shared" si="65"/>
        <v>0</v>
      </c>
      <c r="CO88" s="31" t="str">
        <f t="shared" si="66"/>
        <v>Pass</v>
      </c>
      <c r="CP88" s="3">
        <v>8.5299999999999994</v>
      </c>
      <c r="CQ88" s="3">
        <v>23.5</v>
      </c>
      <c r="CR88" s="3">
        <v>200.5</v>
      </c>
      <c r="CS88" s="3">
        <v>920</v>
      </c>
    </row>
    <row r="89" spans="1:98" ht="18" customHeight="1" x14ac:dyDescent="0.2">
      <c r="A89" s="4">
        <v>79</v>
      </c>
      <c r="B89" s="7" t="s">
        <v>244</v>
      </c>
      <c r="C89" s="7" t="s">
        <v>245</v>
      </c>
      <c r="D89" s="7" t="s">
        <v>1616</v>
      </c>
      <c r="E89" s="7" t="s">
        <v>1121</v>
      </c>
      <c r="F89" s="7"/>
      <c r="G89" s="25">
        <v>3</v>
      </c>
      <c r="H89" s="25">
        <v>7</v>
      </c>
      <c r="I89" s="25">
        <v>10</v>
      </c>
      <c r="J89" s="26">
        <f t="shared" si="45"/>
        <v>20</v>
      </c>
      <c r="K89" s="25">
        <v>7</v>
      </c>
      <c r="L89" s="25">
        <v>10</v>
      </c>
      <c r="M89" s="25">
        <v>10</v>
      </c>
      <c r="N89" s="26">
        <f t="shared" si="46"/>
        <v>27</v>
      </c>
      <c r="O89" s="25">
        <v>7</v>
      </c>
      <c r="P89" s="25">
        <v>7</v>
      </c>
      <c r="Q89" s="25">
        <v>10</v>
      </c>
      <c r="R89" s="26">
        <f t="shared" si="47"/>
        <v>24</v>
      </c>
      <c r="S89" s="25">
        <v>4</v>
      </c>
      <c r="T89" s="25">
        <v>6</v>
      </c>
      <c r="U89" s="24">
        <v>10</v>
      </c>
      <c r="V89" s="26">
        <f t="shared" si="48"/>
        <v>20</v>
      </c>
      <c r="W89" s="25">
        <v>5</v>
      </c>
      <c r="X89" s="25">
        <v>8</v>
      </c>
      <c r="Y89" s="25">
        <v>10</v>
      </c>
      <c r="Z89" s="26">
        <f t="shared" si="49"/>
        <v>23</v>
      </c>
      <c r="AA89" s="25">
        <v>8</v>
      </c>
      <c r="AB89" s="25">
        <v>10</v>
      </c>
      <c r="AC89" s="25">
        <v>10</v>
      </c>
      <c r="AD89" s="26">
        <f t="shared" si="50"/>
        <v>28</v>
      </c>
      <c r="AE89" s="27">
        <f t="shared" si="51"/>
        <v>142</v>
      </c>
      <c r="AF89" s="25">
        <v>8</v>
      </c>
      <c r="AG89" s="25">
        <v>8</v>
      </c>
      <c r="AH89" s="25">
        <v>40</v>
      </c>
      <c r="AI89" s="28">
        <f t="shared" si="52"/>
        <v>56</v>
      </c>
      <c r="AJ89" s="29">
        <v>32</v>
      </c>
      <c r="AK89" s="28">
        <f t="shared" si="53"/>
        <v>88</v>
      </c>
      <c r="AL89" s="25">
        <v>9</v>
      </c>
      <c r="AM89" s="25">
        <v>9</v>
      </c>
      <c r="AN89" s="25">
        <v>37</v>
      </c>
      <c r="AO89" s="28">
        <f t="shared" si="54"/>
        <v>55</v>
      </c>
      <c r="AP89" s="29">
        <v>33</v>
      </c>
      <c r="AQ89" s="28">
        <f t="shared" si="55"/>
        <v>88</v>
      </c>
      <c r="AR89" s="25">
        <v>8</v>
      </c>
      <c r="AS89" s="25">
        <v>8</v>
      </c>
      <c r="AT89" s="25">
        <v>40</v>
      </c>
      <c r="AU89" s="28">
        <f t="shared" si="56"/>
        <v>56</v>
      </c>
      <c r="AV89" s="29">
        <v>33</v>
      </c>
      <c r="AW89" s="28">
        <f t="shared" si="57"/>
        <v>89</v>
      </c>
      <c r="AX89" s="25">
        <v>8</v>
      </c>
      <c r="AY89" s="25">
        <v>8</v>
      </c>
      <c r="AZ89" s="25">
        <v>38</v>
      </c>
      <c r="BA89" s="28">
        <f t="shared" si="58"/>
        <v>54</v>
      </c>
      <c r="BB89" s="29">
        <v>33</v>
      </c>
      <c r="BC89" s="28">
        <f t="shared" si="59"/>
        <v>87</v>
      </c>
      <c r="BD89" s="25">
        <v>8</v>
      </c>
      <c r="BE89" s="25">
        <v>8</v>
      </c>
      <c r="BF89" s="25">
        <v>35</v>
      </c>
      <c r="BG89" s="28">
        <f t="shared" si="60"/>
        <v>51</v>
      </c>
      <c r="BH89" s="29">
        <v>32</v>
      </c>
      <c r="BI89" s="28">
        <f t="shared" si="61"/>
        <v>83</v>
      </c>
      <c r="BJ89" s="29">
        <f t="shared" si="62"/>
        <v>435</v>
      </c>
      <c r="BK89" s="29">
        <v>83</v>
      </c>
      <c r="BL89" s="10">
        <f t="shared" si="63"/>
        <v>660</v>
      </c>
      <c r="BM89" s="8">
        <f t="shared" si="64"/>
        <v>84.615384615384613</v>
      </c>
      <c r="BO89" s="3" t="s">
        <v>2087</v>
      </c>
      <c r="BP89" s="3" t="s">
        <v>2091</v>
      </c>
      <c r="BQ89" s="3" t="s">
        <v>2087</v>
      </c>
      <c r="BR89" s="3" t="s">
        <v>2087</v>
      </c>
      <c r="BS89" s="3" t="s">
        <v>2095</v>
      </c>
      <c r="BT89" s="3" t="s">
        <v>2090</v>
      </c>
      <c r="BU89" s="3" t="s">
        <v>2090</v>
      </c>
      <c r="BV89" s="3" t="s">
        <v>2090</v>
      </c>
      <c r="BW89" s="3" t="s">
        <v>2090</v>
      </c>
      <c r="BX89" s="3" t="s">
        <v>2090</v>
      </c>
      <c r="BY89" s="3" t="s">
        <v>2090</v>
      </c>
      <c r="BZ89" s="3" t="s">
        <v>2090</v>
      </c>
      <c r="CB89" s="3">
        <v>2</v>
      </c>
      <c r="CC89" s="3">
        <v>3</v>
      </c>
      <c r="CD89" s="3">
        <v>3</v>
      </c>
      <c r="CE89" s="3">
        <v>3</v>
      </c>
      <c r="CF89" s="3">
        <v>3</v>
      </c>
      <c r="CG89" s="3">
        <v>3</v>
      </c>
      <c r="CH89" s="3">
        <v>1</v>
      </c>
      <c r="CI89" s="3">
        <v>1.5</v>
      </c>
      <c r="CJ89" s="3">
        <v>1.5</v>
      </c>
      <c r="CK89" s="3">
        <v>1</v>
      </c>
      <c r="CL89" s="3">
        <v>1</v>
      </c>
      <c r="CM89" s="3">
        <v>0.5</v>
      </c>
      <c r="CN89" s="3">
        <f t="shared" si="65"/>
        <v>0</v>
      </c>
      <c r="CO89" s="31" t="str">
        <f t="shared" si="66"/>
        <v>Pass</v>
      </c>
      <c r="CP89" s="3">
        <v>8.8699999999999992</v>
      </c>
      <c r="CQ89" s="3">
        <v>23.5</v>
      </c>
      <c r="CR89" s="3">
        <v>208.5</v>
      </c>
      <c r="CS89" s="3">
        <v>956</v>
      </c>
    </row>
    <row r="90" spans="1:98" ht="18" customHeight="1" x14ac:dyDescent="0.2">
      <c r="A90" s="4">
        <v>80</v>
      </c>
      <c r="B90" s="7" t="s">
        <v>246</v>
      </c>
      <c r="C90" s="7" t="s">
        <v>247</v>
      </c>
      <c r="D90" s="7" t="s">
        <v>1617</v>
      </c>
      <c r="E90" s="7" t="s">
        <v>1122</v>
      </c>
      <c r="F90" s="7"/>
      <c r="G90" s="25">
        <v>2</v>
      </c>
      <c r="H90" s="25">
        <v>7</v>
      </c>
      <c r="I90" s="25">
        <v>10</v>
      </c>
      <c r="J90" s="26">
        <f t="shared" si="45"/>
        <v>19</v>
      </c>
      <c r="K90" s="25">
        <v>3</v>
      </c>
      <c r="L90" s="25">
        <v>6</v>
      </c>
      <c r="M90" s="25">
        <v>9</v>
      </c>
      <c r="N90" s="26">
        <f t="shared" si="46"/>
        <v>18</v>
      </c>
      <c r="O90" s="25">
        <v>3</v>
      </c>
      <c r="P90" s="25">
        <v>6</v>
      </c>
      <c r="Q90" s="25">
        <v>8</v>
      </c>
      <c r="R90" s="26">
        <f t="shared" si="47"/>
        <v>17</v>
      </c>
      <c r="S90" s="25">
        <v>2</v>
      </c>
      <c r="T90" s="25">
        <v>6</v>
      </c>
      <c r="U90" s="24">
        <v>10</v>
      </c>
      <c r="V90" s="26">
        <f t="shared" si="48"/>
        <v>18</v>
      </c>
      <c r="W90" s="25">
        <v>3</v>
      </c>
      <c r="X90" s="25">
        <v>9</v>
      </c>
      <c r="Y90" s="25">
        <v>10</v>
      </c>
      <c r="Z90" s="26">
        <f t="shared" si="49"/>
        <v>22</v>
      </c>
      <c r="AA90" s="25" t="s">
        <v>2033</v>
      </c>
      <c r="AB90" s="25">
        <v>10</v>
      </c>
      <c r="AC90" s="25">
        <v>10</v>
      </c>
      <c r="AD90" s="26">
        <f t="shared" si="50"/>
        <v>20</v>
      </c>
      <c r="AE90" s="27">
        <f t="shared" si="51"/>
        <v>114</v>
      </c>
      <c r="AF90" s="25">
        <v>7</v>
      </c>
      <c r="AG90" s="25">
        <v>7</v>
      </c>
      <c r="AH90" s="25">
        <v>30</v>
      </c>
      <c r="AI90" s="28">
        <f t="shared" si="52"/>
        <v>44</v>
      </c>
      <c r="AJ90" s="29">
        <v>26</v>
      </c>
      <c r="AK90" s="28">
        <f t="shared" si="53"/>
        <v>70</v>
      </c>
      <c r="AL90" s="25">
        <v>7</v>
      </c>
      <c r="AM90" s="25">
        <v>8</v>
      </c>
      <c r="AN90" s="25">
        <v>36</v>
      </c>
      <c r="AO90" s="28">
        <f t="shared" si="54"/>
        <v>51</v>
      </c>
      <c r="AP90" s="29">
        <v>26</v>
      </c>
      <c r="AQ90" s="28">
        <f t="shared" si="55"/>
        <v>77</v>
      </c>
      <c r="AR90" s="25">
        <v>7</v>
      </c>
      <c r="AS90" s="25">
        <v>6</v>
      </c>
      <c r="AT90" s="25">
        <v>40</v>
      </c>
      <c r="AU90" s="28">
        <f t="shared" si="56"/>
        <v>53</v>
      </c>
      <c r="AV90" s="29">
        <v>29</v>
      </c>
      <c r="AW90" s="28">
        <f t="shared" si="57"/>
        <v>82</v>
      </c>
      <c r="AX90" s="25">
        <v>8</v>
      </c>
      <c r="AY90" s="25">
        <v>9</v>
      </c>
      <c r="AZ90" s="25">
        <v>38</v>
      </c>
      <c r="BA90" s="28">
        <f t="shared" si="58"/>
        <v>55</v>
      </c>
      <c r="BB90" s="29">
        <v>30</v>
      </c>
      <c r="BC90" s="28">
        <f t="shared" si="59"/>
        <v>85</v>
      </c>
      <c r="BD90" s="25">
        <v>7</v>
      </c>
      <c r="BE90" s="25">
        <v>7</v>
      </c>
      <c r="BF90" s="25">
        <v>24</v>
      </c>
      <c r="BG90" s="28">
        <f t="shared" si="60"/>
        <v>38</v>
      </c>
      <c r="BH90" s="29">
        <v>28</v>
      </c>
      <c r="BI90" s="28">
        <f t="shared" si="61"/>
        <v>66</v>
      </c>
      <c r="BJ90" s="29">
        <f t="shared" si="62"/>
        <v>380</v>
      </c>
      <c r="BK90" s="29">
        <v>75</v>
      </c>
      <c r="BL90" s="10">
        <f t="shared" si="63"/>
        <v>569</v>
      </c>
      <c r="BM90" s="8">
        <f t="shared" si="64"/>
        <v>72.948717948717942</v>
      </c>
      <c r="BO90" s="3" t="s">
        <v>2093</v>
      </c>
      <c r="BP90" s="3" t="s">
        <v>2091</v>
      </c>
      <c r="BQ90" s="3" t="s">
        <v>2096</v>
      </c>
      <c r="BR90" s="3" t="s">
        <v>2093</v>
      </c>
      <c r="BS90" s="3" t="s">
        <v>2032</v>
      </c>
      <c r="BT90" s="3" t="s">
        <v>2032</v>
      </c>
      <c r="BU90" s="3" t="s">
        <v>2087</v>
      </c>
      <c r="BV90" s="3" t="s">
        <v>2091</v>
      </c>
      <c r="BW90" s="3" t="s">
        <v>2090</v>
      </c>
      <c r="BX90" s="3" t="s">
        <v>2090</v>
      </c>
      <c r="BY90" s="3" t="s">
        <v>2095</v>
      </c>
      <c r="BZ90" s="3" t="s">
        <v>2032</v>
      </c>
      <c r="CB90" s="3">
        <v>2</v>
      </c>
      <c r="CC90" s="3">
        <v>3</v>
      </c>
      <c r="CD90" s="3">
        <v>3</v>
      </c>
      <c r="CE90" s="3">
        <v>3</v>
      </c>
      <c r="CF90" s="3">
        <v>3</v>
      </c>
      <c r="CG90" s="3">
        <v>3</v>
      </c>
      <c r="CH90" s="3">
        <v>1</v>
      </c>
      <c r="CI90" s="3">
        <v>1.5</v>
      </c>
      <c r="CJ90" s="3">
        <v>1.5</v>
      </c>
      <c r="CK90" s="3">
        <v>1</v>
      </c>
      <c r="CL90" s="3">
        <v>1</v>
      </c>
      <c r="CM90" s="3">
        <v>0.5</v>
      </c>
      <c r="CN90" s="3">
        <f t="shared" si="65"/>
        <v>0</v>
      </c>
      <c r="CO90" s="31" t="str">
        <f t="shared" si="66"/>
        <v>Pass</v>
      </c>
      <c r="CP90" s="3">
        <v>7.59</v>
      </c>
      <c r="CQ90" s="3">
        <v>23.5</v>
      </c>
      <c r="CR90" s="3">
        <v>178.25</v>
      </c>
      <c r="CS90" s="3">
        <v>818</v>
      </c>
    </row>
    <row r="91" spans="1:98" ht="18" customHeight="1" x14ac:dyDescent="0.2">
      <c r="A91" s="4">
        <v>81</v>
      </c>
      <c r="B91" s="7" t="s">
        <v>248</v>
      </c>
      <c r="C91" s="7" t="s">
        <v>249</v>
      </c>
      <c r="D91" s="7" t="s">
        <v>1618</v>
      </c>
      <c r="E91" s="7" t="s">
        <v>1123</v>
      </c>
      <c r="F91" s="7"/>
      <c r="G91" s="25" t="s">
        <v>2033</v>
      </c>
      <c r="H91" s="25" t="s">
        <v>2033</v>
      </c>
      <c r="I91" s="25">
        <v>7</v>
      </c>
      <c r="J91" s="26">
        <f t="shared" si="45"/>
        <v>7</v>
      </c>
      <c r="K91" s="25" t="s">
        <v>2033</v>
      </c>
      <c r="L91" s="25" t="s">
        <v>2033</v>
      </c>
      <c r="M91" s="25">
        <v>10</v>
      </c>
      <c r="N91" s="26">
        <f t="shared" si="46"/>
        <v>10</v>
      </c>
      <c r="O91" s="25">
        <v>0</v>
      </c>
      <c r="P91" s="25">
        <v>5</v>
      </c>
      <c r="Q91" s="25">
        <v>7</v>
      </c>
      <c r="R91" s="26">
        <f t="shared" si="47"/>
        <v>12</v>
      </c>
      <c r="S91" s="25">
        <v>0</v>
      </c>
      <c r="T91" s="25" t="s">
        <v>2032</v>
      </c>
      <c r="U91" s="25">
        <v>7</v>
      </c>
      <c r="V91" s="26">
        <f t="shared" si="48"/>
        <v>7</v>
      </c>
      <c r="W91" s="25">
        <v>1</v>
      </c>
      <c r="X91" s="25">
        <v>6</v>
      </c>
      <c r="Y91" s="25">
        <v>7</v>
      </c>
      <c r="Z91" s="26">
        <f t="shared" si="49"/>
        <v>14</v>
      </c>
      <c r="AA91" s="25" t="s">
        <v>2033</v>
      </c>
      <c r="AB91" s="25" t="s">
        <v>2033</v>
      </c>
      <c r="AC91" s="25">
        <v>10</v>
      </c>
      <c r="AD91" s="26">
        <f t="shared" si="50"/>
        <v>10</v>
      </c>
      <c r="AE91" s="27">
        <f t="shared" si="51"/>
        <v>60</v>
      </c>
      <c r="AF91" s="25">
        <v>6</v>
      </c>
      <c r="AG91" s="25" t="s">
        <v>2032</v>
      </c>
      <c r="AH91" s="25">
        <v>18</v>
      </c>
      <c r="AI91" s="28">
        <f t="shared" si="52"/>
        <v>24</v>
      </c>
      <c r="AJ91" s="29">
        <v>22</v>
      </c>
      <c r="AK91" s="28">
        <f t="shared" si="53"/>
        <v>46</v>
      </c>
      <c r="AL91" s="25">
        <v>6</v>
      </c>
      <c r="AM91" s="25" t="s">
        <v>2032</v>
      </c>
      <c r="AN91" s="25">
        <v>23</v>
      </c>
      <c r="AO91" s="28">
        <f t="shared" si="54"/>
        <v>29</v>
      </c>
      <c r="AP91" s="29">
        <v>18</v>
      </c>
      <c r="AQ91" s="28">
        <f t="shared" si="55"/>
        <v>47</v>
      </c>
      <c r="AR91" s="25">
        <v>7</v>
      </c>
      <c r="AS91" s="25" t="s">
        <v>2032</v>
      </c>
      <c r="AT91" s="25">
        <v>21</v>
      </c>
      <c r="AU91" s="28">
        <f t="shared" si="56"/>
        <v>28</v>
      </c>
      <c r="AV91" s="29">
        <v>22</v>
      </c>
      <c r="AW91" s="28">
        <f t="shared" si="57"/>
        <v>50</v>
      </c>
      <c r="AX91" s="25" t="s">
        <v>2032</v>
      </c>
      <c r="AY91" s="25">
        <v>6</v>
      </c>
      <c r="AZ91" s="25">
        <v>18</v>
      </c>
      <c r="BA91" s="28">
        <f t="shared" si="58"/>
        <v>24</v>
      </c>
      <c r="BB91" s="29">
        <v>24</v>
      </c>
      <c r="BC91" s="28">
        <f t="shared" si="59"/>
        <v>48</v>
      </c>
      <c r="BD91" s="25">
        <v>7</v>
      </c>
      <c r="BE91" s="25" t="s">
        <v>2032</v>
      </c>
      <c r="BF91" s="25">
        <v>20</v>
      </c>
      <c r="BG91" s="28">
        <f t="shared" si="60"/>
        <v>27</v>
      </c>
      <c r="BH91" s="29">
        <v>26</v>
      </c>
      <c r="BI91" s="28">
        <f t="shared" si="61"/>
        <v>53</v>
      </c>
      <c r="BJ91" s="29">
        <f t="shared" si="62"/>
        <v>244</v>
      </c>
      <c r="BK91" s="29">
        <v>47</v>
      </c>
      <c r="BL91" s="10">
        <f t="shared" si="63"/>
        <v>351</v>
      </c>
      <c r="BM91" s="8">
        <f t="shared" si="64"/>
        <v>45</v>
      </c>
      <c r="BO91" s="3" t="s">
        <v>2033</v>
      </c>
      <c r="BP91" s="3" t="s">
        <v>2089</v>
      </c>
      <c r="BQ91" s="3" t="s">
        <v>2089</v>
      </c>
      <c r="BR91" s="3" t="s">
        <v>2092</v>
      </c>
      <c r="BS91" s="3" t="s">
        <v>2089</v>
      </c>
      <c r="BT91" s="3" t="s">
        <v>2092</v>
      </c>
      <c r="BU91" s="3" t="s">
        <v>2033</v>
      </c>
      <c r="BV91" s="3" t="s">
        <v>2033</v>
      </c>
      <c r="BW91" s="3" t="s">
        <v>2093</v>
      </c>
      <c r="BX91" s="3" t="s">
        <v>2033</v>
      </c>
      <c r="BY91" s="3" t="s">
        <v>2093</v>
      </c>
      <c r="BZ91" s="3" t="s">
        <v>2033</v>
      </c>
      <c r="CB91" s="3">
        <v>2</v>
      </c>
      <c r="CC91" s="3">
        <v>3</v>
      </c>
      <c r="CD91" s="3">
        <v>3</v>
      </c>
      <c r="CE91" s="3">
        <v>3</v>
      </c>
      <c r="CF91" s="3">
        <v>3</v>
      </c>
      <c r="CG91" s="3">
        <v>3</v>
      </c>
      <c r="CH91" s="3">
        <v>1</v>
      </c>
      <c r="CI91" s="3">
        <v>1.5</v>
      </c>
      <c r="CJ91" s="3">
        <v>1.5</v>
      </c>
      <c r="CK91" s="3">
        <v>1</v>
      </c>
      <c r="CL91" s="3">
        <v>1</v>
      </c>
      <c r="CM91" s="3">
        <v>0.5</v>
      </c>
      <c r="CN91" s="3">
        <f t="shared" si="65"/>
        <v>3</v>
      </c>
      <c r="CO91" s="31" t="str">
        <f t="shared" si="66"/>
        <v>Fail</v>
      </c>
      <c r="CP91" s="32">
        <v>3.3191489361702127</v>
      </c>
      <c r="CQ91" s="3">
        <v>14.5</v>
      </c>
      <c r="CR91" s="3">
        <v>78</v>
      </c>
      <c r="CS91" s="3">
        <v>491</v>
      </c>
      <c r="CT91" s="1">
        <f>CR91/23.5</f>
        <v>3.3191489361702127</v>
      </c>
    </row>
    <row r="92" spans="1:98" ht="18" customHeight="1" x14ac:dyDescent="0.2">
      <c r="A92" s="4">
        <v>82</v>
      </c>
      <c r="B92" s="7" t="s">
        <v>250</v>
      </c>
      <c r="C92" s="7" t="s">
        <v>251</v>
      </c>
      <c r="D92" s="7" t="s">
        <v>1619</v>
      </c>
      <c r="E92" s="7" t="s">
        <v>1124</v>
      </c>
      <c r="F92" s="7"/>
      <c r="G92" s="25">
        <v>7</v>
      </c>
      <c r="H92" s="24">
        <v>10</v>
      </c>
      <c r="I92" s="25">
        <v>10</v>
      </c>
      <c r="J92" s="26">
        <f t="shared" si="45"/>
        <v>27</v>
      </c>
      <c r="K92" s="25">
        <v>8</v>
      </c>
      <c r="L92" s="25">
        <v>10</v>
      </c>
      <c r="M92" s="25">
        <v>10</v>
      </c>
      <c r="N92" s="26">
        <f t="shared" si="46"/>
        <v>28</v>
      </c>
      <c r="O92" s="25">
        <v>8</v>
      </c>
      <c r="P92" s="25">
        <v>10</v>
      </c>
      <c r="Q92" s="25">
        <v>10</v>
      </c>
      <c r="R92" s="26">
        <f t="shared" si="47"/>
        <v>28</v>
      </c>
      <c r="S92" s="25">
        <v>6</v>
      </c>
      <c r="T92" s="25">
        <v>10</v>
      </c>
      <c r="U92" s="24">
        <v>10</v>
      </c>
      <c r="V92" s="26">
        <f t="shared" si="48"/>
        <v>26</v>
      </c>
      <c r="W92" s="25">
        <v>9</v>
      </c>
      <c r="X92" s="25">
        <v>10</v>
      </c>
      <c r="Y92" s="25">
        <v>10</v>
      </c>
      <c r="Z92" s="26">
        <f t="shared" si="49"/>
        <v>29</v>
      </c>
      <c r="AA92" s="25">
        <v>8</v>
      </c>
      <c r="AB92" s="25">
        <v>10</v>
      </c>
      <c r="AC92" s="25">
        <v>10</v>
      </c>
      <c r="AD92" s="26">
        <f t="shared" si="50"/>
        <v>28</v>
      </c>
      <c r="AE92" s="27">
        <f t="shared" si="51"/>
        <v>166</v>
      </c>
      <c r="AF92" s="25">
        <v>8</v>
      </c>
      <c r="AG92" s="25">
        <v>9</v>
      </c>
      <c r="AH92" s="25">
        <v>40</v>
      </c>
      <c r="AI92" s="28">
        <f t="shared" si="52"/>
        <v>57</v>
      </c>
      <c r="AJ92" s="29">
        <v>36</v>
      </c>
      <c r="AK92" s="28">
        <f t="shared" si="53"/>
        <v>93</v>
      </c>
      <c r="AL92" s="25">
        <v>9</v>
      </c>
      <c r="AM92" s="25">
        <v>9</v>
      </c>
      <c r="AN92" s="25">
        <v>36</v>
      </c>
      <c r="AO92" s="28">
        <f t="shared" si="54"/>
        <v>54</v>
      </c>
      <c r="AP92" s="29">
        <v>32</v>
      </c>
      <c r="AQ92" s="28">
        <f t="shared" si="55"/>
        <v>86</v>
      </c>
      <c r="AR92" s="25">
        <v>8</v>
      </c>
      <c r="AS92" s="25">
        <v>9</v>
      </c>
      <c r="AT92" s="25">
        <v>37</v>
      </c>
      <c r="AU92" s="28">
        <f t="shared" si="56"/>
        <v>54</v>
      </c>
      <c r="AV92" s="29">
        <v>34</v>
      </c>
      <c r="AW92" s="28">
        <f t="shared" si="57"/>
        <v>88</v>
      </c>
      <c r="AX92" s="25">
        <v>6</v>
      </c>
      <c r="AY92" s="25">
        <v>10</v>
      </c>
      <c r="AZ92" s="25">
        <v>39</v>
      </c>
      <c r="BA92" s="28">
        <f t="shared" si="58"/>
        <v>55</v>
      </c>
      <c r="BB92" s="29">
        <v>39</v>
      </c>
      <c r="BC92" s="28">
        <f t="shared" si="59"/>
        <v>94</v>
      </c>
      <c r="BD92" s="25">
        <v>10</v>
      </c>
      <c r="BE92" s="25">
        <v>8</v>
      </c>
      <c r="BF92" s="25">
        <v>39</v>
      </c>
      <c r="BG92" s="28">
        <f t="shared" si="60"/>
        <v>57</v>
      </c>
      <c r="BH92" s="29">
        <v>34</v>
      </c>
      <c r="BI92" s="28">
        <f t="shared" si="61"/>
        <v>91</v>
      </c>
      <c r="BJ92" s="29">
        <f t="shared" si="62"/>
        <v>452</v>
      </c>
      <c r="BK92" s="29">
        <v>79</v>
      </c>
      <c r="BL92" s="10">
        <f t="shared" si="63"/>
        <v>697</v>
      </c>
      <c r="BM92" s="8">
        <f t="shared" si="64"/>
        <v>89.358974358974365</v>
      </c>
      <c r="BO92" s="3" t="s">
        <v>2094</v>
      </c>
      <c r="BP92" s="3" t="s">
        <v>2090</v>
      </c>
      <c r="BQ92" s="3" t="s">
        <v>2087</v>
      </c>
      <c r="BR92" s="3" t="s">
        <v>2091</v>
      </c>
      <c r="BS92" s="3" t="s">
        <v>2090</v>
      </c>
      <c r="BT92" s="3" t="s">
        <v>2090</v>
      </c>
      <c r="BU92" s="3" t="s">
        <v>2090</v>
      </c>
      <c r="BV92" s="3" t="s">
        <v>2090</v>
      </c>
      <c r="BW92" s="3" t="s">
        <v>2090</v>
      </c>
      <c r="BX92" s="3" t="s">
        <v>2090</v>
      </c>
      <c r="BY92" s="3" t="s">
        <v>2090</v>
      </c>
      <c r="BZ92" s="3" t="s">
        <v>2091</v>
      </c>
      <c r="CB92" s="3">
        <v>2</v>
      </c>
      <c r="CC92" s="3">
        <v>3</v>
      </c>
      <c r="CD92" s="3">
        <v>3</v>
      </c>
      <c r="CE92" s="3">
        <v>3</v>
      </c>
      <c r="CF92" s="3">
        <v>3</v>
      </c>
      <c r="CG92" s="3">
        <v>3</v>
      </c>
      <c r="CH92" s="3">
        <v>1</v>
      </c>
      <c r="CI92" s="3">
        <v>1.5</v>
      </c>
      <c r="CJ92" s="3">
        <v>1.5</v>
      </c>
      <c r="CK92" s="3">
        <v>1</v>
      </c>
      <c r="CL92" s="3">
        <v>1</v>
      </c>
      <c r="CM92" s="3">
        <v>0.5</v>
      </c>
      <c r="CN92" s="3">
        <f t="shared" si="65"/>
        <v>0</v>
      </c>
      <c r="CO92" s="31" t="str">
        <f t="shared" si="66"/>
        <v>Pass</v>
      </c>
      <c r="CP92" s="3">
        <v>9.34</v>
      </c>
      <c r="CQ92" s="3">
        <v>23.5</v>
      </c>
      <c r="CR92" s="3">
        <v>219.5</v>
      </c>
      <c r="CS92" s="3">
        <v>987</v>
      </c>
    </row>
    <row r="93" spans="1:98" ht="18" customHeight="1" x14ac:dyDescent="0.2">
      <c r="A93" s="4">
        <v>83</v>
      </c>
      <c r="B93" s="7" t="s">
        <v>252</v>
      </c>
      <c r="C93" s="7" t="s">
        <v>253</v>
      </c>
      <c r="D93" s="7" t="s">
        <v>1620</v>
      </c>
      <c r="E93" s="7" t="s">
        <v>1125</v>
      </c>
      <c r="F93" s="7"/>
      <c r="G93" s="25">
        <v>9</v>
      </c>
      <c r="H93" s="24">
        <v>10</v>
      </c>
      <c r="I93" s="25">
        <v>10</v>
      </c>
      <c r="J93" s="26">
        <f t="shared" si="45"/>
        <v>29</v>
      </c>
      <c r="K93" s="25">
        <v>8</v>
      </c>
      <c r="L93" s="25">
        <v>10</v>
      </c>
      <c r="M93" s="25">
        <v>10</v>
      </c>
      <c r="N93" s="26">
        <f t="shared" si="46"/>
        <v>28</v>
      </c>
      <c r="O93" s="25">
        <v>8</v>
      </c>
      <c r="P93" s="25">
        <v>10</v>
      </c>
      <c r="Q93" s="25">
        <v>10</v>
      </c>
      <c r="R93" s="26">
        <f t="shared" si="47"/>
        <v>28</v>
      </c>
      <c r="S93" s="25">
        <v>6</v>
      </c>
      <c r="T93" s="25">
        <v>10</v>
      </c>
      <c r="U93" s="24">
        <v>10</v>
      </c>
      <c r="V93" s="26">
        <f t="shared" si="48"/>
        <v>26</v>
      </c>
      <c r="W93" s="25">
        <v>8</v>
      </c>
      <c r="X93" s="25">
        <v>10</v>
      </c>
      <c r="Y93" s="25">
        <v>10</v>
      </c>
      <c r="Z93" s="26">
        <f t="shared" si="49"/>
        <v>28</v>
      </c>
      <c r="AA93" s="25">
        <v>9</v>
      </c>
      <c r="AB93" s="25">
        <v>10</v>
      </c>
      <c r="AC93" s="25">
        <v>10</v>
      </c>
      <c r="AD93" s="26">
        <f t="shared" si="50"/>
        <v>29</v>
      </c>
      <c r="AE93" s="27">
        <f t="shared" si="51"/>
        <v>168</v>
      </c>
      <c r="AF93" s="25">
        <v>8</v>
      </c>
      <c r="AG93" s="25">
        <v>8</v>
      </c>
      <c r="AH93" s="25">
        <v>40</v>
      </c>
      <c r="AI93" s="28">
        <f t="shared" si="52"/>
        <v>56</v>
      </c>
      <c r="AJ93" s="29">
        <v>32</v>
      </c>
      <c r="AK93" s="28">
        <f t="shared" si="53"/>
        <v>88</v>
      </c>
      <c r="AL93" s="25">
        <v>8</v>
      </c>
      <c r="AM93" s="25">
        <v>9</v>
      </c>
      <c r="AN93" s="25">
        <v>40</v>
      </c>
      <c r="AO93" s="28">
        <f t="shared" si="54"/>
        <v>57</v>
      </c>
      <c r="AP93" s="29">
        <v>31</v>
      </c>
      <c r="AQ93" s="28">
        <f t="shared" si="55"/>
        <v>88</v>
      </c>
      <c r="AR93" s="25">
        <v>9</v>
      </c>
      <c r="AS93" s="25">
        <v>8</v>
      </c>
      <c r="AT93" s="25">
        <v>36</v>
      </c>
      <c r="AU93" s="28">
        <f t="shared" si="56"/>
        <v>53</v>
      </c>
      <c r="AV93" s="29">
        <v>33</v>
      </c>
      <c r="AW93" s="28">
        <f t="shared" si="57"/>
        <v>86</v>
      </c>
      <c r="AX93" s="25">
        <v>10</v>
      </c>
      <c r="AY93" s="25">
        <v>6</v>
      </c>
      <c r="AZ93" s="25">
        <v>38</v>
      </c>
      <c r="BA93" s="28">
        <f t="shared" si="58"/>
        <v>54</v>
      </c>
      <c r="BB93" s="29">
        <v>31</v>
      </c>
      <c r="BC93" s="28">
        <f t="shared" si="59"/>
        <v>85</v>
      </c>
      <c r="BD93" s="25">
        <v>8</v>
      </c>
      <c r="BE93" s="25">
        <v>8</v>
      </c>
      <c r="BF93" s="25">
        <v>38</v>
      </c>
      <c r="BG93" s="28">
        <f t="shared" si="60"/>
        <v>54</v>
      </c>
      <c r="BH93" s="29">
        <v>32</v>
      </c>
      <c r="BI93" s="28">
        <f t="shared" si="61"/>
        <v>86</v>
      </c>
      <c r="BJ93" s="29">
        <f t="shared" si="62"/>
        <v>433</v>
      </c>
      <c r="BK93" s="29">
        <v>83</v>
      </c>
      <c r="BL93" s="10">
        <f t="shared" si="63"/>
        <v>684</v>
      </c>
      <c r="BM93" s="8">
        <f t="shared" si="64"/>
        <v>87.692307692307693</v>
      </c>
      <c r="BO93" s="3" t="s">
        <v>2095</v>
      </c>
      <c r="BP93" s="3" t="s">
        <v>2091</v>
      </c>
      <c r="BQ93" s="3" t="s">
        <v>2087</v>
      </c>
      <c r="BR93" s="3" t="s">
        <v>2032</v>
      </c>
      <c r="BS93" s="3" t="s">
        <v>2087</v>
      </c>
      <c r="BT93" s="3" t="s">
        <v>2090</v>
      </c>
      <c r="BU93" s="3" t="s">
        <v>2090</v>
      </c>
      <c r="BV93" s="3" t="s">
        <v>2090</v>
      </c>
      <c r="BW93" s="3" t="s">
        <v>2090</v>
      </c>
      <c r="BX93" s="3" t="s">
        <v>2090</v>
      </c>
      <c r="BY93" s="3" t="s">
        <v>2090</v>
      </c>
      <c r="BZ93" s="3" t="s">
        <v>2090</v>
      </c>
      <c r="CB93" s="3">
        <v>2</v>
      </c>
      <c r="CC93" s="3">
        <v>3</v>
      </c>
      <c r="CD93" s="3">
        <v>3</v>
      </c>
      <c r="CE93" s="3">
        <v>3</v>
      </c>
      <c r="CF93" s="3">
        <v>3</v>
      </c>
      <c r="CG93" s="3">
        <v>3</v>
      </c>
      <c r="CH93" s="3">
        <v>1</v>
      </c>
      <c r="CI93" s="3">
        <v>1.5</v>
      </c>
      <c r="CJ93" s="3">
        <v>1.5</v>
      </c>
      <c r="CK93" s="3">
        <v>1</v>
      </c>
      <c r="CL93" s="3">
        <v>1</v>
      </c>
      <c r="CM93" s="3">
        <v>0.5</v>
      </c>
      <c r="CN93" s="3">
        <f t="shared" si="65"/>
        <v>0</v>
      </c>
      <c r="CO93" s="31" t="str">
        <f t="shared" si="66"/>
        <v>Pass</v>
      </c>
      <c r="CP93" s="3">
        <v>8.9600000000000009</v>
      </c>
      <c r="CQ93" s="3">
        <v>23.5</v>
      </c>
      <c r="CR93" s="3">
        <v>210.5</v>
      </c>
      <c r="CS93" s="3">
        <v>961</v>
      </c>
    </row>
    <row r="94" spans="1:98" ht="18" customHeight="1" x14ac:dyDescent="0.2">
      <c r="A94" s="4">
        <v>84</v>
      </c>
      <c r="B94" s="7" t="s">
        <v>254</v>
      </c>
      <c r="C94" s="7" t="s">
        <v>255</v>
      </c>
      <c r="D94" s="7" t="s">
        <v>1621</v>
      </c>
      <c r="E94" s="7" t="s">
        <v>1126</v>
      </c>
      <c r="F94" s="7"/>
      <c r="G94" s="25">
        <v>8</v>
      </c>
      <c r="H94" s="25">
        <v>10</v>
      </c>
      <c r="I94" s="25">
        <v>10</v>
      </c>
      <c r="J94" s="26">
        <f t="shared" si="45"/>
        <v>28</v>
      </c>
      <c r="K94" s="25">
        <v>10</v>
      </c>
      <c r="L94" s="25">
        <v>10</v>
      </c>
      <c r="M94" s="25">
        <v>10</v>
      </c>
      <c r="N94" s="26">
        <f t="shared" si="46"/>
        <v>30</v>
      </c>
      <c r="O94" s="25">
        <v>9</v>
      </c>
      <c r="P94" s="25">
        <v>10</v>
      </c>
      <c r="Q94" s="25">
        <v>10</v>
      </c>
      <c r="R94" s="26">
        <f t="shared" si="47"/>
        <v>29</v>
      </c>
      <c r="S94" s="25">
        <v>6</v>
      </c>
      <c r="T94" s="25">
        <v>10</v>
      </c>
      <c r="U94" s="25">
        <v>5</v>
      </c>
      <c r="V94" s="26">
        <f t="shared" si="48"/>
        <v>21</v>
      </c>
      <c r="W94" s="25">
        <v>7</v>
      </c>
      <c r="X94" s="25">
        <v>10</v>
      </c>
      <c r="Y94" s="25">
        <v>10</v>
      </c>
      <c r="Z94" s="26">
        <f t="shared" si="49"/>
        <v>27</v>
      </c>
      <c r="AA94" s="25">
        <v>10</v>
      </c>
      <c r="AB94" s="25">
        <v>10</v>
      </c>
      <c r="AC94" s="25">
        <v>10</v>
      </c>
      <c r="AD94" s="26">
        <f t="shared" si="50"/>
        <v>30</v>
      </c>
      <c r="AE94" s="27">
        <f t="shared" si="51"/>
        <v>165</v>
      </c>
      <c r="AF94" s="25">
        <v>8</v>
      </c>
      <c r="AG94" s="25">
        <v>9</v>
      </c>
      <c r="AH94" s="25">
        <v>38</v>
      </c>
      <c r="AI94" s="28">
        <f t="shared" si="52"/>
        <v>55</v>
      </c>
      <c r="AJ94" s="29">
        <v>33</v>
      </c>
      <c r="AK94" s="28">
        <f t="shared" si="53"/>
        <v>88</v>
      </c>
      <c r="AL94" s="25">
        <v>9</v>
      </c>
      <c r="AM94" s="25">
        <v>9</v>
      </c>
      <c r="AN94" s="25">
        <v>37</v>
      </c>
      <c r="AO94" s="28">
        <f t="shared" si="54"/>
        <v>55</v>
      </c>
      <c r="AP94" s="29">
        <v>33</v>
      </c>
      <c r="AQ94" s="28">
        <f t="shared" si="55"/>
        <v>88</v>
      </c>
      <c r="AR94" s="25">
        <v>9</v>
      </c>
      <c r="AS94" s="25">
        <v>9</v>
      </c>
      <c r="AT94" s="25">
        <v>37</v>
      </c>
      <c r="AU94" s="28">
        <f t="shared" si="56"/>
        <v>55</v>
      </c>
      <c r="AV94" s="29">
        <v>35</v>
      </c>
      <c r="AW94" s="28">
        <f t="shared" si="57"/>
        <v>90</v>
      </c>
      <c r="AX94" s="25">
        <v>8</v>
      </c>
      <c r="AY94" s="25">
        <v>8</v>
      </c>
      <c r="AZ94" s="25">
        <v>38</v>
      </c>
      <c r="BA94" s="28">
        <f t="shared" si="58"/>
        <v>54</v>
      </c>
      <c r="BB94" s="29">
        <v>33</v>
      </c>
      <c r="BC94" s="28">
        <f t="shared" si="59"/>
        <v>87</v>
      </c>
      <c r="BD94" s="25">
        <v>9</v>
      </c>
      <c r="BE94" s="25">
        <v>8</v>
      </c>
      <c r="BF94" s="25">
        <v>37</v>
      </c>
      <c r="BG94" s="28">
        <f t="shared" si="60"/>
        <v>54</v>
      </c>
      <c r="BH94" s="29">
        <v>32</v>
      </c>
      <c r="BI94" s="28">
        <f t="shared" si="61"/>
        <v>86</v>
      </c>
      <c r="BJ94" s="29">
        <f t="shared" si="62"/>
        <v>439</v>
      </c>
      <c r="BK94" s="29">
        <v>69</v>
      </c>
      <c r="BL94" s="10">
        <f t="shared" si="63"/>
        <v>673</v>
      </c>
      <c r="BM94" s="8">
        <f t="shared" si="64"/>
        <v>86.282051282051285</v>
      </c>
      <c r="BO94" s="3" t="s">
        <v>2091</v>
      </c>
      <c r="BP94" s="3" t="s">
        <v>2091</v>
      </c>
      <c r="BQ94" s="3" t="s">
        <v>2094</v>
      </c>
      <c r="BR94" s="3" t="s">
        <v>2032</v>
      </c>
      <c r="BS94" s="3" t="s">
        <v>2090</v>
      </c>
      <c r="BT94" s="3" t="s">
        <v>2090</v>
      </c>
      <c r="BU94" s="3" t="s">
        <v>2090</v>
      </c>
      <c r="BV94" s="3" t="s">
        <v>2090</v>
      </c>
      <c r="BW94" s="3" t="s">
        <v>2090</v>
      </c>
      <c r="BX94" s="3" t="s">
        <v>2090</v>
      </c>
      <c r="BY94" s="3" t="s">
        <v>2090</v>
      </c>
      <c r="BZ94" s="3" t="s">
        <v>2087</v>
      </c>
      <c r="CB94" s="3">
        <v>2</v>
      </c>
      <c r="CC94" s="3">
        <v>3</v>
      </c>
      <c r="CD94" s="3">
        <v>3</v>
      </c>
      <c r="CE94" s="3">
        <v>3</v>
      </c>
      <c r="CF94" s="3">
        <v>3</v>
      </c>
      <c r="CG94" s="3">
        <v>3</v>
      </c>
      <c r="CH94" s="3">
        <v>1</v>
      </c>
      <c r="CI94" s="3">
        <v>1.5</v>
      </c>
      <c r="CJ94" s="3">
        <v>1.5</v>
      </c>
      <c r="CK94" s="3">
        <v>1</v>
      </c>
      <c r="CL94" s="3">
        <v>1</v>
      </c>
      <c r="CM94" s="3">
        <v>0.5</v>
      </c>
      <c r="CN94" s="3">
        <f t="shared" si="65"/>
        <v>0</v>
      </c>
      <c r="CO94" s="31" t="str">
        <f t="shared" si="66"/>
        <v>Pass</v>
      </c>
      <c r="CP94" s="3">
        <v>9.17</v>
      </c>
      <c r="CQ94" s="3">
        <v>23.5</v>
      </c>
      <c r="CR94" s="3">
        <v>215.5</v>
      </c>
      <c r="CS94" s="3">
        <v>977</v>
      </c>
    </row>
    <row r="95" spans="1:98" ht="18" customHeight="1" x14ac:dyDescent="0.2">
      <c r="A95" s="4">
        <v>85</v>
      </c>
      <c r="B95" s="7" t="s">
        <v>256</v>
      </c>
      <c r="C95" s="7" t="s">
        <v>257</v>
      </c>
      <c r="D95" s="7" t="s">
        <v>1622</v>
      </c>
      <c r="E95" s="7" t="s">
        <v>1127</v>
      </c>
      <c r="F95" s="7"/>
      <c r="G95" s="25">
        <v>7</v>
      </c>
      <c r="H95" s="24">
        <v>10</v>
      </c>
      <c r="I95" s="25">
        <v>7</v>
      </c>
      <c r="J95" s="26">
        <f t="shared" si="45"/>
        <v>24</v>
      </c>
      <c r="K95" s="25">
        <v>6</v>
      </c>
      <c r="L95" s="25">
        <v>10</v>
      </c>
      <c r="M95" s="25">
        <v>10</v>
      </c>
      <c r="N95" s="26">
        <f t="shared" si="46"/>
        <v>26</v>
      </c>
      <c r="O95" s="25">
        <v>7</v>
      </c>
      <c r="P95" s="25">
        <v>10</v>
      </c>
      <c r="Q95" s="25">
        <v>9</v>
      </c>
      <c r="R95" s="26">
        <f t="shared" si="47"/>
        <v>26</v>
      </c>
      <c r="S95" s="25">
        <v>5</v>
      </c>
      <c r="T95" s="25">
        <v>10</v>
      </c>
      <c r="U95" s="25">
        <v>7</v>
      </c>
      <c r="V95" s="26">
        <f t="shared" si="48"/>
        <v>22</v>
      </c>
      <c r="W95" s="25">
        <v>5</v>
      </c>
      <c r="X95" s="25">
        <v>10</v>
      </c>
      <c r="Y95" s="25">
        <v>10</v>
      </c>
      <c r="Z95" s="26">
        <f t="shared" si="49"/>
        <v>25</v>
      </c>
      <c r="AA95" s="25">
        <v>8</v>
      </c>
      <c r="AB95" s="25">
        <v>10</v>
      </c>
      <c r="AC95" s="25">
        <v>10</v>
      </c>
      <c r="AD95" s="26">
        <f t="shared" si="50"/>
        <v>28</v>
      </c>
      <c r="AE95" s="27">
        <f t="shared" si="51"/>
        <v>151</v>
      </c>
      <c r="AF95" s="25">
        <v>8</v>
      </c>
      <c r="AG95" s="25">
        <v>8</v>
      </c>
      <c r="AH95" s="25">
        <v>40</v>
      </c>
      <c r="AI95" s="28">
        <f t="shared" si="52"/>
        <v>56</v>
      </c>
      <c r="AJ95" s="29">
        <v>31</v>
      </c>
      <c r="AK95" s="28">
        <f t="shared" si="53"/>
        <v>87</v>
      </c>
      <c r="AL95" s="25">
        <v>8</v>
      </c>
      <c r="AM95" s="25">
        <v>9</v>
      </c>
      <c r="AN95" s="25">
        <v>35</v>
      </c>
      <c r="AO95" s="28">
        <f t="shared" si="54"/>
        <v>52</v>
      </c>
      <c r="AP95" s="29">
        <v>31</v>
      </c>
      <c r="AQ95" s="28">
        <f t="shared" si="55"/>
        <v>83</v>
      </c>
      <c r="AR95" s="25">
        <v>8</v>
      </c>
      <c r="AS95" s="25">
        <v>6</v>
      </c>
      <c r="AT95" s="25">
        <v>37</v>
      </c>
      <c r="AU95" s="28">
        <f t="shared" si="56"/>
        <v>51</v>
      </c>
      <c r="AV95" s="29">
        <v>30</v>
      </c>
      <c r="AW95" s="28">
        <f t="shared" si="57"/>
        <v>81</v>
      </c>
      <c r="AX95" s="25">
        <v>8</v>
      </c>
      <c r="AY95" s="25">
        <v>8</v>
      </c>
      <c r="AZ95" s="25">
        <v>36</v>
      </c>
      <c r="BA95" s="28">
        <f t="shared" si="58"/>
        <v>52</v>
      </c>
      <c r="BB95" s="29">
        <v>31</v>
      </c>
      <c r="BC95" s="28">
        <f t="shared" si="59"/>
        <v>83</v>
      </c>
      <c r="BD95" s="25">
        <v>8</v>
      </c>
      <c r="BE95" s="25">
        <v>7</v>
      </c>
      <c r="BF95" s="25">
        <v>35</v>
      </c>
      <c r="BG95" s="28">
        <f t="shared" si="60"/>
        <v>50</v>
      </c>
      <c r="BH95" s="29">
        <v>28</v>
      </c>
      <c r="BI95" s="28">
        <f t="shared" si="61"/>
        <v>78</v>
      </c>
      <c r="BJ95" s="29">
        <f t="shared" si="62"/>
        <v>412</v>
      </c>
      <c r="BK95" s="29">
        <v>73</v>
      </c>
      <c r="BL95" s="10">
        <f t="shared" si="63"/>
        <v>636</v>
      </c>
      <c r="BM95" s="8">
        <f t="shared" si="64"/>
        <v>81.538461538461533</v>
      </c>
      <c r="BO95" s="3" t="s">
        <v>2091</v>
      </c>
      <c r="BP95" s="3" t="s">
        <v>2095</v>
      </c>
      <c r="BQ95" s="3" t="s">
        <v>2091</v>
      </c>
      <c r="BR95" s="3" t="s">
        <v>2095</v>
      </c>
      <c r="BS95" s="3" t="s">
        <v>2095</v>
      </c>
      <c r="BT95" s="3" t="s">
        <v>2091</v>
      </c>
      <c r="BU95" s="3" t="s">
        <v>2090</v>
      </c>
      <c r="BV95" s="3" t="s">
        <v>2090</v>
      </c>
      <c r="BW95" s="3" t="s">
        <v>2090</v>
      </c>
      <c r="BX95" s="3" t="s">
        <v>2090</v>
      </c>
      <c r="BY95" s="3" t="s">
        <v>2091</v>
      </c>
      <c r="BZ95" s="3" t="s">
        <v>2032</v>
      </c>
      <c r="CB95" s="3">
        <v>2</v>
      </c>
      <c r="CC95" s="3">
        <v>3</v>
      </c>
      <c r="CD95" s="3">
        <v>3</v>
      </c>
      <c r="CE95" s="3">
        <v>3</v>
      </c>
      <c r="CF95" s="3">
        <v>3</v>
      </c>
      <c r="CG95" s="3">
        <v>3</v>
      </c>
      <c r="CH95" s="3">
        <v>1</v>
      </c>
      <c r="CI95" s="3">
        <v>1.5</v>
      </c>
      <c r="CJ95" s="3">
        <v>1.5</v>
      </c>
      <c r="CK95" s="3">
        <v>1</v>
      </c>
      <c r="CL95" s="3">
        <v>1</v>
      </c>
      <c r="CM95" s="3">
        <v>0.5</v>
      </c>
      <c r="CN95" s="3">
        <f t="shared" si="65"/>
        <v>0</v>
      </c>
      <c r="CO95" s="31" t="str">
        <f t="shared" si="66"/>
        <v>Pass</v>
      </c>
      <c r="CP95" s="3">
        <v>8.6300000000000008</v>
      </c>
      <c r="CQ95" s="3">
        <v>23.5</v>
      </c>
      <c r="CR95" s="3">
        <v>202.75</v>
      </c>
      <c r="CS95" s="3">
        <v>912</v>
      </c>
    </row>
    <row r="96" spans="1:98" ht="18" customHeight="1" x14ac:dyDescent="0.2">
      <c r="A96" s="4">
        <v>86</v>
      </c>
      <c r="B96" s="7" t="s">
        <v>258</v>
      </c>
      <c r="C96" s="7" t="s">
        <v>259</v>
      </c>
      <c r="D96" s="7" t="s">
        <v>1623</v>
      </c>
      <c r="E96" s="7" t="s">
        <v>1128</v>
      </c>
      <c r="F96" s="7"/>
      <c r="G96" s="25">
        <v>5</v>
      </c>
      <c r="H96" s="24">
        <v>10</v>
      </c>
      <c r="I96" s="25">
        <v>7</v>
      </c>
      <c r="J96" s="26">
        <f t="shared" si="45"/>
        <v>22</v>
      </c>
      <c r="K96" s="25">
        <v>7</v>
      </c>
      <c r="L96" s="25">
        <v>10</v>
      </c>
      <c r="M96" s="25">
        <v>10</v>
      </c>
      <c r="N96" s="26">
        <f t="shared" si="46"/>
        <v>27</v>
      </c>
      <c r="O96" s="25">
        <v>8</v>
      </c>
      <c r="P96" s="25">
        <v>10</v>
      </c>
      <c r="Q96" s="25">
        <v>10</v>
      </c>
      <c r="R96" s="26">
        <f t="shared" si="47"/>
        <v>28</v>
      </c>
      <c r="S96" s="25">
        <v>6</v>
      </c>
      <c r="T96" s="25">
        <v>10</v>
      </c>
      <c r="U96" s="25">
        <v>6</v>
      </c>
      <c r="V96" s="26">
        <f t="shared" si="48"/>
        <v>22</v>
      </c>
      <c r="W96" s="25">
        <v>6</v>
      </c>
      <c r="X96" s="25">
        <v>10</v>
      </c>
      <c r="Y96" s="25">
        <v>10</v>
      </c>
      <c r="Z96" s="26">
        <f t="shared" si="49"/>
        <v>26</v>
      </c>
      <c r="AA96" s="25">
        <v>10</v>
      </c>
      <c r="AB96" s="25">
        <v>10</v>
      </c>
      <c r="AC96" s="25">
        <v>10</v>
      </c>
      <c r="AD96" s="26">
        <f t="shared" si="50"/>
        <v>30</v>
      </c>
      <c r="AE96" s="27">
        <f t="shared" si="51"/>
        <v>155</v>
      </c>
      <c r="AF96" s="25">
        <v>8</v>
      </c>
      <c r="AG96" s="25">
        <v>8</v>
      </c>
      <c r="AH96" s="25">
        <v>40</v>
      </c>
      <c r="AI96" s="28">
        <f t="shared" si="52"/>
        <v>56</v>
      </c>
      <c r="AJ96" s="29">
        <v>29</v>
      </c>
      <c r="AK96" s="28">
        <f t="shared" si="53"/>
        <v>85</v>
      </c>
      <c r="AL96" s="25">
        <v>9</v>
      </c>
      <c r="AM96" s="25">
        <v>9</v>
      </c>
      <c r="AN96" s="25">
        <v>35</v>
      </c>
      <c r="AO96" s="28">
        <f t="shared" si="54"/>
        <v>53</v>
      </c>
      <c r="AP96" s="29">
        <v>33</v>
      </c>
      <c r="AQ96" s="28">
        <f t="shared" si="55"/>
        <v>86</v>
      </c>
      <c r="AR96" s="25">
        <v>8</v>
      </c>
      <c r="AS96" s="25">
        <v>9</v>
      </c>
      <c r="AT96" s="25">
        <v>36</v>
      </c>
      <c r="AU96" s="28">
        <f t="shared" si="56"/>
        <v>53</v>
      </c>
      <c r="AV96" s="29">
        <v>33</v>
      </c>
      <c r="AW96" s="28">
        <f t="shared" si="57"/>
        <v>86</v>
      </c>
      <c r="AX96" s="25">
        <v>8</v>
      </c>
      <c r="AY96" s="25">
        <v>9</v>
      </c>
      <c r="AZ96" s="25">
        <v>36</v>
      </c>
      <c r="BA96" s="28">
        <f t="shared" si="58"/>
        <v>53</v>
      </c>
      <c r="BB96" s="29">
        <v>33</v>
      </c>
      <c r="BC96" s="28">
        <f t="shared" si="59"/>
        <v>86</v>
      </c>
      <c r="BD96" s="25">
        <v>9</v>
      </c>
      <c r="BE96" s="25">
        <v>7</v>
      </c>
      <c r="BF96" s="25">
        <v>35</v>
      </c>
      <c r="BG96" s="28">
        <f t="shared" si="60"/>
        <v>51</v>
      </c>
      <c r="BH96" s="29">
        <v>33</v>
      </c>
      <c r="BI96" s="28">
        <f t="shared" si="61"/>
        <v>84</v>
      </c>
      <c r="BJ96" s="29">
        <f t="shared" si="62"/>
        <v>427</v>
      </c>
      <c r="BK96" s="29">
        <v>68</v>
      </c>
      <c r="BL96" s="10">
        <f t="shared" si="63"/>
        <v>650</v>
      </c>
      <c r="BM96" s="8">
        <f t="shared" si="64"/>
        <v>83.333333333333343</v>
      </c>
      <c r="BO96" s="3" t="s">
        <v>2091</v>
      </c>
      <c r="BP96" s="3" t="s">
        <v>2091</v>
      </c>
      <c r="BQ96" s="3" t="s">
        <v>2090</v>
      </c>
      <c r="BR96" s="3" t="s">
        <v>2090</v>
      </c>
      <c r="BS96" s="3" t="s">
        <v>2090</v>
      </c>
      <c r="BT96" s="3" t="s">
        <v>2090</v>
      </c>
      <c r="BU96" s="3" t="s">
        <v>2090</v>
      </c>
      <c r="BV96" s="3" t="s">
        <v>2090</v>
      </c>
      <c r="BW96" s="3" t="s">
        <v>2090</v>
      </c>
      <c r="BX96" s="3" t="s">
        <v>2090</v>
      </c>
      <c r="BY96" s="3" t="s">
        <v>2090</v>
      </c>
      <c r="BZ96" s="3" t="s">
        <v>2087</v>
      </c>
      <c r="CB96" s="3">
        <v>2</v>
      </c>
      <c r="CC96" s="3">
        <v>3</v>
      </c>
      <c r="CD96" s="3">
        <v>3</v>
      </c>
      <c r="CE96" s="3">
        <v>3</v>
      </c>
      <c r="CF96" s="3">
        <v>3</v>
      </c>
      <c r="CG96" s="3">
        <v>3</v>
      </c>
      <c r="CH96" s="3">
        <v>1</v>
      </c>
      <c r="CI96" s="3">
        <v>1.5</v>
      </c>
      <c r="CJ96" s="3">
        <v>1.5</v>
      </c>
      <c r="CK96" s="3">
        <v>1</v>
      </c>
      <c r="CL96" s="3">
        <v>1</v>
      </c>
      <c r="CM96" s="3">
        <v>0.5</v>
      </c>
      <c r="CN96" s="3">
        <f t="shared" si="65"/>
        <v>0</v>
      </c>
      <c r="CO96" s="31" t="str">
        <f t="shared" si="66"/>
        <v>Pass</v>
      </c>
      <c r="CP96" s="3">
        <v>9.74</v>
      </c>
      <c r="CQ96" s="3">
        <v>23.5</v>
      </c>
      <c r="CR96" s="3">
        <v>229</v>
      </c>
      <c r="CS96" s="3">
        <v>997</v>
      </c>
    </row>
    <row r="97" spans="1:98" ht="18" customHeight="1" x14ac:dyDescent="0.2">
      <c r="A97" s="4">
        <v>87</v>
      </c>
      <c r="B97" s="7" t="s">
        <v>260</v>
      </c>
      <c r="C97" s="7" t="s">
        <v>261</v>
      </c>
      <c r="D97" s="7" t="s">
        <v>1624</v>
      </c>
      <c r="E97" s="7" t="s">
        <v>1129</v>
      </c>
      <c r="F97" s="7"/>
      <c r="G97" s="25">
        <v>0</v>
      </c>
      <c r="H97" s="25">
        <v>6</v>
      </c>
      <c r="I97" s="25">
        <v>3</v>
      </c>
      <c r="J97" s="26">
        <f t="shared" si="45"/>
        <v>9</v>
      </c>
      <c r="K97" s="25">
        <v>2</v>
      </c>
      <c r="L97" s="25">
        <v>5</v>
      </c>
      <c r="M97" s="25">
        <v>7</v>
      </c>
      <c r="N97" s="26">
        <f t="shared" si="46"/>
        <v>14</v>
      </c>
      <c r="O97" s="25">
        <v>2</v>
      </c>
      <c r="P97" s="25" t="s">
        <v>2032</v>
      </c>
      <c r="Q97" s="24">
        <v>10</v>
      </c>
      <c r="R97" s="26">
        <f t="shared" si="47"/>
        <v>12</v>
      </c>
      <c r="S97" s="25">
        <v>0</v>
      </c>
      <c r="T97" s="25" t="s">
        <v>2032</v>
      </c>
      <c r="U97" s="25">
        <v>7</v>
      </c>
      <c r="V97" s="26">
        <f t="shared" si="48"/>
        <v>7</v>
      </c>
      <c r="W97" s="25">
        <v>3</v>
      </c>
      <c r="X97" s="25" t="s">
        <v>2032</v>
      </c>
      <c r="Y97" s="25">
        <v>9</v>
      </c>
      <c r="Z97" s="26">
        <f t="shared" si="49"/>
        <v>12</v>
      </c>
      <c r="AA97" s="25">
        <v>2</v>
      </c>
      <c r="AB97" s="25" t="s">
        <v>2032</v>
      </c>
      <c r="AC97" s="25">
        <v>7</v>
      </c>
      <c r="AD97" s="26">
        <f t="shared" si="50"/>
        <v>9</v>
      </c>
      <c r="AE97" s="27">
        <f t="shared" si="51"/>
        <v>63</v>
      </c>
      <c r="AF97" s="25">
        <v>7</v>
      </c>
      <c r="AG97" s="25" t="s">
        <v>2032</v>
      </c>
      <c r="AH97" s="25">
        <v>26</v>
      </c>
      <c r="AI97" s="28">
        <f t="shared" si="52"/>
        <v>33</v>
      </c>
      <c r="AJ97" s="29">
        <v>29</v>
      </c>
      <c r="AK97" s="28">
        <f t="shared" si="53"/>
        <v>62</v>
      </c>
      <c r="AL97" s="25" t="s">
        <v>2032</v>
      </c>
      <c r="AM97" s="25">
        <v>8</v>
      </c>
      <c r="AN97" s="25">
        <v>24</v>
      </c>
      <c r="AO97" s="28">
        <f t="shared" si="54"/>
        <v>32</v>
      </c>
      <c r="AP97" s="29">
        <v>27</v>
      </c>
      <c r="AQ97" s="28">
        <f t="shared" si="55"/>
        <v>59</v>
      </c>
      <c r="AR97" s="25">
        <v>7</v>
      </c>
      <c r="AS97" s="25" t="s">
        <v>2032</v>
      </c>
      <c r="AT97" s="25">
        <v>28</v>
      </c>
      <c r="AU97" s="28">
        <f t="shared" si="56"/>
        <v>35</v>
      </c>
      <c r="AV97" s="29">
        <v>27</v>
      </c>
      <c r="AW97" s="28">
        <f t="shared" si="57"/>
        <v>62</v>
      </c>
      <c r="AX97" s="25">
        <v>8</v>
      </c>
      <c r="AY97" s="25" t="s">
        <v>2032</v>
      </c>
      <c r="AZ97" s="25">
        <v>26</v>
      </c>
      <c r="BA97" s="28">
        <f t="shared" si="58"/>
        <v>34</v>
      </c>
      <c r="BB97" s="29">
        <v>24</v>
      </c>
      <c r="BC97" s="28">
        <f t="shared" si="59"/>
        <v>58</v>
      </c>
      <c r="BD97" s="25">
        <v>7</v>
      </c>
      <c r="BE97" s="25">
        <v>7</v>
      </c>
      <c r="BF97" s="25">
        <v>26</v>
      </c>
      <c r="BG97" s="28">
        <f t="shared" si="60"/>
        <v>40</v>
      </c>
      <c r="BH97" s="29">
        <v>29</v>
      </c>
      <c r="BI97" s="28">
        <f t="shared" si="61"/>
        <v>69</v>
      </c>
      <c r="BJ97" s="29">
        <f t="shared" si="62"/>
        <v>310</v>
      </c>
      <c r="BK97" s="29">
        <v>45</v>
      </c>
      <c r="BL97" s="10">
        <f t="shared" si="63"/>
        <v>418</v>
      </c>
      <c r="BM97" s="8">
        <f t="shared" si="64"/>
        <v>53.589743589743591</v>
      </c>
      <c r="BO97" s="3" t="s">
        <v>2088</v>
      </c>
      <c r="BP97" s="3" t="s">
        <v>2089</v>
      </c>
      <c r="BQ97" s="3" t="s">
        <v>2089</v>
      </c>
      <c r="BR97" s="3" t="s">
        <v>2094</v>
      </c>
      <c r="BS97" s="3" t="s">
        <v>2089</v>
      </c>
      <c r="BT97" s="3" t="s">
        <v>2088</v>
      </c>
      <c r="BU97" s="3" t="s">
        <v>2094</v>
      </c>
      <c r="BV97" s="3" t="s">
        <v>2094</v>
      </c>
      <c r="BW97" s="3" t="s">
        <v>2094</v>
      </c>
      <c r="BX97" s="3" t="s">
        <v>2094</v>
      </c>
      <c r="BY97" s="3" t="s">
        <v>2087</v>
      </c>
      <c r="BZ97" s="3" t="s">
        <v>2033</v>
      </c>
      <c r="CB97" s="3">
        <v>2</v>
      </c>
      <c r="CC97" s="3">
        <v>3</v>
      </c>
      <c r="CD97" s="3">
        <v>3</v>
      </c>
      <c r="CE97" s="3">
        <v>3</v>
      </c>
      <c r="CF97" s="3">
        <v>3</v>
      </c>
      <c r="CG97" s="3">
        <v>3</v>
      </c>
      <c r="CH97" s="3">
        <v>1</v>
      </c>
      <c r="CI97" s="3">
        <v>1.5</v>
      </c>
      <c r="CJ97" s="3">
        <v>1.5</v>
      </c>
      <c r="CK97" s="3">
        <v>1</v>
      </c>
      <c r="CL97" s="3">
        <v>1</v>
      </c>
      <c r="CM97" s="3">
        <v>0.5</v>
      </c>
      <c r="CN97" s="3">
        <f t="shared" si="65"/>
        <v>3</v>
      </c>
      <c r="CO97" s="31" t="str">
        <f t="shared" si="66"/>
        <v>Fail</v>
      </c>
      <c r="CP97" s="32">
        <v>4.2234042553191493</v>
      </c>
      <c r="CQ97" s="3">
        <v>14.5</v>
      </c>
      <c r="CR97" s="3">
        <v>99.25</v>
      </c>
      <c r="CS97" s="3">
        <v>604</v>
      </c>
      <c r="CT97" s="1">
        <f>CR97/23.5</f>
        <v>4.2234042553191493</v>
      </c>
    </row>
    <row r="98" spans="1:98" ht="18" customHeight="1" x14ac:dyDescent="0.2">
      <c r="A98" s="4">
        <v>88</v>
      </c>
      <c r="B98" s="7" t="s">
        <v>262</v>
      </c>
      <c r="C98" s="7" t="s">
        <v>263</v>
      </c>
      <c r="D98" s="7" t="s">
        <v>1625</v>
      </c>
      <c r="E98" s="7" t="s">
        <v>1130</v>
      </c>
      <c r="F98" s="7"/>
      <c r="G98" s="25">
        <v>1</v>
      </c>
      <c r="H98" s="25">
        <v>5</v>
      </c>
      <c r="I98" s="25">
        <v>3</v>
      </c>
      <c r="J98" s="26">
        <f t="shared" si="45"/>
        <v>9</v>
      </c>
      <c r="K98" s="25">
        <v>0</v>
      </c>
      <c r="L98" s="25">
        <v>5</v>
      </c>
      <c r="M98" s="25">
        <v>7</v>
      </c>
      <c r="N98" s="26">
        <f t="shared" si="46"/>
        <v>12</v>
      </c>
      <c r="O98" s="25">
        <v>1</v>
      </c>
      <c r="P98" s="25">
        <v>6</v>
      </c>
      <c r="Q98" s="25">
        <v>7</v>
      </c>
      <c r="R98" s="26">
        <f t="shared" si="47"/>
        <v>14</v>
      </c>
      <c r="S98" s="25">
        <v>0</v>
      </c>
      <c r="T98" s="25" t="s">
        <v>2033</v>
      </c>
      <c r="U98" s="25">
        <v>7</v>
      </c>
      <c r="V98" s="26">
        <f t="shared" si="48"/>
        <v>7</v>
      </c>
      <c r="W98" s="25">
        <v>0</v>
      </c>
      <c r="X98" s="25">
        <v>6</v>
      </c>
      <c r="Y98" s="25">
        <v>6</v>
      </c>
      <c r="Z98" s="26">
        <f t="shared" si="49"/>
        <v>12</v>
      </c>
      <c r="AA98" s="25" t="s">
        <v>2033</v>
      </c>
      <c r="AB98" s="25" t="s">
        <v>2033</v>
      </c>
      <c r="AC98" s="25">
        <v>10</v>
      </c>
      <c r="AD98" s="26">
        <f t="shared" si="50"/>
        <v>10</v>
      </c>
      <c r="AE98" s="27">
        <f t="shared" si="51"/>
        <v>64</v>
      </c>
      <c r="AF98" s="25">
        <v>8</v>
      </c>
      <c r="AG98" s="25">
        <v>7</v>
      </c>
      <c r="AH98" s="25">
        <v>25</v>
      </c>
      <c r="AI98" s="28">
        <f t="shared" si="52"/>
        <v>40</v>
      </c>
      <c r="AJ98" s="29">
        <v>28</v>
      </c>
      <c r="AK98" s="28">
        <f t="shared" si="53"/>
        <v>68</v>
      </c>
      <c r="AL98" s="25">
        <v>7</v>
      </c>
      <c r="AM98" s="25">
        <v>7</v>
      </c>
      <c r="AN98" s="25">
        <v>22</v>
      </c>
      <c r="AO98" s="28">
        <f t="shared" si="54"/>
        <v>36</v>
      </c>
      <c r="AP98" s="29">
        <v>26</v>
      </c>
      <c r="AQ98" s="28">
        <f t="shared" si="55"/>
        <v>62</v>
      </c>
      <c r="AR98" s="25">
        <v>9</v>
      </c>
      <c r="AS98" s="25">
        <v>6</v>
      </c>
      <c r="AT98" s="25">
        <v>32</v>
      </c>
      <c r="AU98" s="28">
        <f t="shared" si="56"/>
        <v>47</v>
      </c>
      <c r="AV98" s="29">
        <v>29</v>
      </c>
      <c r="AW98" s="28">
        <f t="shared" si="57"/>
        <v>76</v>
      </c>
      <c r="AX98" s="25">
        <v>6</v>
      </c>
      <c r="AY98" s="25">
        <v>6</v>
      </c>
      <c r="AZ98" s="25">
        <v>27</v>
      </c>
      <c r="BA98" s="28">
        <f t="shared" si="58"/>
        <v>39</v>
      </c>
      <c r="BB98" s="29">
        <v>24</v>
      </c>
      <c r="BC98" s="28">
        <f t="shared" si="59"/>
        <v>63</v>
      </c>
      <c r="BD98" s="25">
        <v>7</v>
      </c>
      <c r="BE98" s="25">
        <v>8</v>
      </c>
      <c r="BF98" s="25">
        <v>30</v>
      </c>
      <c r="BG98" s="28">
        <f t="shared" si="60"/>
        <v>45</v>
      </c>
      <c r="BH98" s="29">
        <v>30</v>
      </c>
      <c r="BI98" s="28">
        <f t="shared" si="61"/>
        <v>75</v>
      </c>
      <c r="BJ98" s="29">
        <f t="shared" si="62"/>
        <v>344</v>
      </c>
      <c r="BK98" s="29">
        <v>57</v>
      </c>
      <c r="BL98" s="10">
        <f t="shared" si="63"/>
        <v>465</v>
      </c>
      <c r="BM98" s="8">
        <f t="shared" si="64"/>
        <v>59.615384615384613</v>
      </c>
      <c r="BO98" s="3" t="s">
        <v>2089</v>
      </c>
      <c r="BP98" s="3" t="s">
        <v>2093</v>
      </c>
      <c r="BQ98" s="3" t="s">
        <v>2089</v>
      </c>
      <c r="BR98" s="3" t="s">
        <v>2089</v>
      </c>
      <c r="BS98" s="3" t="s">
        <v>2089</v>
      </c>
      <c r="BT98" s="3" t="s">
        <v>2089</v>
      </c>
      <c r="BU98" s="3" t="s">
        <v>2087</v>
      </c>
      <c r="BV98" s="3" t="s">
        <v>2094</v>
      </c>
      <c r="BW98" s="3" t="s">
        <v>2091</v>
      </c>
      <c r="BX98" s="3" t="s">
        <v>2095</v>
      </c>
      <c r="BY98" s="3" t="s">
        <v>2032</v>
      </c>
      <c r="BZ98" s="3" t="s">
        <v>2088</v>
      </c>
      <c r="CB98" s="3">
        <v>2</v>
      </c>
      <c r="CC98" s="3">
        <v>3</v>
      </c>
      <c r="CD98" s="3">
        <v>3</v>
      </c>
      <c r="CE98" s="3">
        <v>3</v>
      </c>
      <c r="CF98" s="3">
        <v>3</v>
      </c>
      <c r="CG98" s="3">
        <v>3</v>
      </c>
      <c r="CH98" s="3">
        <v>1</v>
      </c>
      <c r="CI98" s="3">
        <v>1.5</v>
      </c>
      <c r="CJ98" s="3">
        <v>1.5</v>
      </c>
      <c r="CK98" s="3">
        <v>1</v>
      </c>
      <c r="CL98" s="3">
        <v>1</v>
      </c>
      <c r="CM98" s="3">
        <v>0.5</v>
      </c>
      <c r="CN98" s="3">
        <f t="shared" si="65"/>
        <v>5</v>
      </c>
      <c r="CO98" s="31" t="str">
        <f t="shared" si="66"/>
        <v>Fail</v>
      </c>
      <c r="CP98" s="32">
        <v>2.9468085106382977</v>
      </c>
      <c r="CQ98" s="3">
        <v>9.5</v>
      </c>
      <c r="CR98" s="3">
        <v>69.25</v>
      </c>
      <c r="CS98" s="3">
        <v>574</v>
      </c>
      <c r="CT98" s="1">
        <f>CR98/23.5</f>
        <v>2.9468085106382977</v>
      </c>
    </row>
    <row r="99" spans="1:98" ht="18" customHeight="1" x14ac:dyDescent="0.2">
      <c r="A99" s="4">
        <v>89</v>
      </c>
      <c r="B99" s="7" t="s">
        <v>264</v>
      </c>
      <c r="C99" s="7" t="s">
        <v>265</v>
      </c>
      <c r="D99" s="7" t="s">
        <v>1626</v>
      </c>
      <c r="E99" s="7" t="s">
        <v>1131</v>
      </c>
      <c r="F99" s="7"/>
      <c r="G99" s="25">
        <v>10</v>
      </c>
      <c r="H99" s="24">
        <v>10</v>
      </c>
      <c r="I99" s="25">
        <v>3</v>
      </c>
      <c r="J99" s="26">
        <f t="shared" si="45"/>
        <v>23</v>
      </c>
      <c r="K99" s="25">
        <v>8</v>
      </c>
      <c r="L99" s="25">
        <v>10</v>
      </c>
      <c r="M99" s="25">
        <v>7</v>
      </c>
      <c r="N99" s="26">
        <f t="shared" si="46"/>
        <v>25</v>
      </c>
      <c r="O99" s="25">
        <v>10</v>
      </c>
      <c r="P99" s="25">
        <v>10</v>
      </c>
      <c r="Q99" s="25">
        <v>10</v>
      </c>
      <c r="R99" s="26">
        <f t="shared" si="47"/>
        <v>30</v>
      </c>
      <c r="S99" s="25">
        <v>6</v>
      </c>
      <c r="T99" s="25">
        <v>10</v>
      </c>
      <c r="U99" s="25">
        <v>4</v>
      </c>
      <c r="V99" s="26">
        <f t="shared" si="48"/>
        <v>20</v>
      </c>
      <c r="W99" s="25">
        <v>9</v>
      </c>
      <c r="X99" s="25">
        <v>10</v>
      </c>
      <c r="Y99" s="25">
        <v>10</v>
      </c>
      <c r="Z99" s="26">
        <f t="shared" si="49"/>
        <v>29</v>
      </c>
      <c r="AA99" s="25">
        <v>9</v>
      </c>
      <c r="AB99" s="25">
        <v>10</v>
      </c>
      <c r="AC99" s="25">
        <v>10</v>
      </c>
      <c r="AD99" s="26">
        <f t="shared" si="50"/>
        <v>29</v>
      </c>
      <c r="AE99" s="27">
        <f t="shared" si="51"/>
        <v>156</v>
      </c>
      <c r="AF99" s="25">
        <v>9</v>
      </c>
      <c r="AG99" s="25">
        <v>9</v>
      </c>
      <c r="AH99" s="25">
        <v>36</v>
      </c>
      <c r="AI99" s="28">
        <f t="shared" si="52"/>
        <v>54</v>
      </c>
      <c r="AJ99" s="29">
        <v>33</v>
      </c>
      <c r="AK99" s="28">
        <f t="shared" si="53"/>
        <v>87</v>
      </c>
      <c r="AL99" s="25">
        <v>8</v>
      </c>
      <c r="AM99" s="25">
        <v>9</v>
      </c>
      <c r="AN99" s="25">
        <v>37</v>
      </c>
      <c r="AO99" s="28">
        <f t="shared" si="54"/>
        <v>54</v>
      </c>
      <c r="AP99" s="29">
        <v>33</v>
      </c>
      <c r="AQ99" s="28">
        <f t="shared" si="55"/>
        <v>87</v>
      </c>
      <c r="AR99" s="25">
        <v>9</v>
      </c>
      <c r="AS99" s="25">
        <v>7</v>
      </c>
      <c r="AT99" s="25">
        <v>37</v>
      </c>
      <c r="AU99" s="28">
        <f t="shared" si="56"/>
        <v>53</v>
      </c>
      <c r="AV99" s="29">
        <v>33</v>
      </c>
      <c r="AW99" s="28">
        <f t="shared" si="57"/>
        <v>86</v>
      </c>
      <c r="AX99" s="25">
        <v>8</v>
      </c>
      <c r="AY99" s="25">
        <v>8</v>
      </c>
      <c r="AZ99" s="25">
        <v>38</v>
      </c>
      <c r="BA99" s="28">
        <f t="shared" si="58"/>
        <v>54</v>
      </c>
      <c r="BB99" s="29">
        <v>31</v>
      </c>
      <c r="BC99" s="28">
        <f t="shared" si="59"/>
        <v>85</v>
      </c>
      <c r="BD99" s="25">
        <v>9</v>
      </c>
      <c r="BE99" s="25">
        <v>8</v>
      </c>
      <c r="BF99" s="25">
        <v>33</v>
      </c>
      <c r="BG99" s="28">
        <f t="shared" si="60"/>
        <v>50</v>
      </c>
      <c r="BH99" s="29">
        <v>31</v>
      </c>
      <c r="BI99" s="28">
        <f t="shared" si="61"/>
        <v>81</v>
      </c>
      <c r="BJ99" s="29">
        <f t="shared" si="62"/>
        <v>426</v>
      </c>
      <c r="BK99" s="29">
        <v>79</v>
      </c>
      <c r="BL99" s="10">
        <f t="shared" si="63"/>
        <v>661</v>
      </c>
      <c r="BM99" s="8">
        <f t="shared" si="64"/>
        <v>84.743589743589737</v>
      </c>
      <c r="BO99" s="3" t="s">
        <v>2087</v>
      </c>
      <c r="BP99" s="3" t="s">
        <v>2090</v>
      </c>
      <c r="BQ99" s="3" t="s">
        <v>2087</v>
      </c>
      <c r="BR99" s="3" t="s">
        <v>2090</v>
      </c>
      <c r="BS99" s="3" t="s">
        <v>2090</v>
      </c>
      <c r="BT99" s="3" t="s">
        <v>2091</v>
      </c>
      <c r="BU99" s="3" t="s">
        <v>2090</v>
      </c>
      <c r="BV99" s="3" t="s">
        <v>2090</v>
      </c>
      <c r="BW99" s="3" t="s">
        <v>2090</v>
      </c>
      <c r="BX99" s="3" t="s">
        <v>2090</v>
      </c>
      <c r="BY99" s="3" t="s">
        <v>2090</v>
      </c>
      <c r="BZ99" s="3" t="s">
        <v>2091</v>
      </c>
      <c r="CB99" s="3">
        <v>2</v>
      </c>
      <c r="CC99" s="3">
        <v>3</v>
      </c>
      <c r="CD99" s="3">
        <v>3</v>
      </c>
      <c r="CE99" s="3">
        <v>3</v>
      </c>
      <c r="CF99" s="3">
        <v>3</v>
      </c>
      <c r="CG99" s="3">
        <v>3</v>
      </c>
      <c r="CH99" s="3">
        <v>1</v>
      </c>
      <c r="CI99" s="3">
        <v>1.5</v>
      </c>
      <c r="CJ99" s="3">
        <v>1.5</v>
      </c>
      <c r="CK99" s="3">
        <v>1</v>
      </c>
      <c r="CL99" s="3">
        <v>1</v>
      </c>
      <c r="CM99" s="3">
        <v>0.5</v>
      </c>
      <c r="CN99" s="3">
        <f t="shared" si="65"/>
        <v>0</v>
      </c>
      <c r="CO99" s="31" t="str">
        <f t="shared" si="66"/>
        <v>Pass</v>
      </c>
      <c r="CP99" s="3">
        <v>9.43</v>
      </c>
      <c r="CQ99" s="3">
        <v>23.5</v>
      </c>
      <c r="CR99" s="3">
        <v>221.5</v>
      </c>
      <c r="CS99" s="3">
        <v>969</v>
      </c>
    </row>
    <row r="100" spans="1:98" ht="18" customHeight="1" x14ac:dyDescent="0.2">
      <c r="A100" s="4">
        <v>90</v>
      </c>
      <c r="B100" s="7" t="s">
        <v>266</v>
      </c>
      <c r="C100" s="7" t="s">
        <v>267</v>
      </c>
      <c r="D100" s="7" t="s">
        <v>1627</v>
      </c>
      <c r="E100" s="7" t="s">
        <v>1132</v>
      </c>
      <c r="F100" s="7"/>
      <c r="G100" s="25">
        <v>5</v>
      </c>
      <c r="H100" s="25">
        <v>9</v>
      </c>
      <c r="I100" s="25">
        <v>3</v>
      </c>
      <c r="J100" s="26">
        <f t="shared" si="45"/>
        <v>17</v>
      </c>
      <c r="K100" s="25">
        <v>2</v>
      </c>
      <c r="L100" s="25" t="s">
        <v>2032</v>
      </c>
      <c r="M100" s="25">
        <v>10</v>
      </c>
      <c r="N100" s="26">
        <f t="shared" si="46"/>
        <v>12</v>
      </c>
      <c r="O100" s="25">
        <v>4</v>
      </c>
      <c r="P100" s="25">
        <v>6</v>
      </c>
      <c r="Q100" s="25">
        <v>9</v>
      </c>
      <c r="R100" s="26">
        <f t="shared" si="47"/>
        <v>19</v>
      </c>
      <c r="S100" s="25" t="s">
        <v>2032</v>
      </c>
      <c r="T100" s="25" t="s">
        <v>2033</v>
      </c>
      <c r="U100" s="25">
        <v>7</v>
      </c>
      <c r="V100" s="26">
        <f t="shared" si="48"/>
        <v>7</v>
      </c>
      <c r="W100" s="25" t="s">
        <v>2032</v>
      </c>
      <c r="X100" s="25">
        <v>9</v>
      </c>
      <c r="Y100" s="25">
        <v>9</v>
      </c>
      <c r="Z100" s="26">
        <f t="shared" si="49"/>
        <v>18</v>
      </c>
      <c r="AA100" s="25" t="s">
        <v>2033</v>
      </c>
      <c r="AB100" s="25" t="s">
        <v>2033</v>
      </c>
      <c r="AC100" s="25">
        <v>10</v>
      </c>
      <c r="AD100" s="26">
        <f t="shared" si="50"/>
        <v>10</v>
      </c>
      <c r="AE100" s="27">
        <f t="shared" si="51"/>
        <v>83</v>
      </c>
      <c r="AF100" s="25">
        <v>8</v>
      </c>
      <c r="AG100" s="25" t="s">
        <v>2032</v>
      </c>
      <c r="AH100" s="25">
        <v>34</v>
      </c>
      <c r="AI100" s="28">
        <f t="shared" si="52"/>
        <v>42</v>
      </c>
      <c r="AJ100" s="29">
        <v>30</v>
      </c>
      <c r="AK100" s="28">
        <f t="shared" si="53"/>
        <v>72</v>
      </c>
      <c r="AL100" s="25">
        <v>7</v>
      </c>
      <c r="AM100" s="25">
        <v>8</v>
      </c>
      <c r="AN100" s="25">
        <v>35</v>
      </c>
      <c r="AO100" s="28">
        <f t="shared" si="54"/>
        <v>50</v>
      </c>
      <c r="AP100" s="29">
        <v>31</v>
      </c>
      <c r="AQ100" s="28">
        <f t="shared" si="55"/>
        <v>81</v>
      </c>
      <c r="AR100" s="25">
        <v>8</v>
      </c>
      <c r="AS100" s="25">
        <v>7</v>
      </c>
      <c r="AT100" s="25">
        <v>27</v>
      </c>
      <c r="AU100" s="28">
        <f t="shared" si="56"/>
        <v>42</v>
      </c>
      <c r="AV100" s="29">
        <v>27</v>
      </c>
      <c r="AW100" s="28">
        <f t="shared" si="57"/>
        <v>69</v>
      </c>
      <c r="AX100" s="25">
        <v>8</v>
      </c>
      <c r="AY100" s="25">
        <v>8</v>
      </c>
      <c r="AZ100" s="25">
        <v>38</v>
      </c>
      <c r="BA100" s="28">
        <f t="shared" si="58"/>
        <v>54</v>
      </c>
      <c r="BB100" s="29">
        <v>31</v>
      </c>
      <c r="BC100" s="28">
        <f t="shared" si="59"/>
        <v>85</v>
      </c>
      <c r="BD100" s="25">
        <v>8</v>
      </c>
      <c r="BE100" s="25">
        <v>8</v>
      </c>
      <c r="BF100" s="25">
        <v>30</v>
      </c>
      <c r="BG100" s="28">
        <f t="shared" si="60"/>
        <v>46</v>
      </c>
      <c r="BH100" s="29">
        <v>31</v>
      </c>
      <c r="BI100" s="28">
        <f t="shared" si="61"/>
        <v>77</v>
      </c>
      <c r="BJ100" s="29">
        <f t="shared" si="62"/>
        <v>384</v>
      </c>
      <c r="BK100" s="29">
        <v>65</v>
      </c>
      <c r="BL100" s="10">
        <f t="shared" si="63"/>
        <v>532</v>
      </c>
      <c r="BM100" s="8">
        <f t="shared" si="64"/>
        <v>68.205128205128204</v>
      </c>
      <c r="BO100" s="3" t="s">
        <v>2092</v>
      </c>
      <c r="BP100" s="3" t="s">
        <v>2095</v>
      </c>
      <c r="BQ100" s="3" t="s">
        <v>2093</v>
      </c>
      <c r="BR100" s="3" t="s">
        <v>2093</v>
      </c>
      <c r="BS100" s="3" t="s">
        <v>2094</v>
      </c>
      <c r="BT100" s="3" t="s">
        <v>2088</v>
      </c>
      <c r="BU100" s="3" t="s">
        <v>2032</v>
      </c>
      <c r="BV100" s="3" t="s">
        <v>2090</v>
      </c>
      <c r="BW100" s="3" t="s">
        <v>2087</v>
      </c>
      <c r="BX100" s="3" t="s">
        <v>2090</v>
      </c>
      <c r="BY100" s="3" t="s">
        <v>2091</v>
      </c>
      <c r="BZ100" s="3" t="s">
        <v>2095</v>
      </c>
      <c r="CB100" s="3">
        <v>2</v>
      </c>
      <c r="CC100" s="3">
        <v>3</v>
      </c>
      <c r="CD100" s="3">
        <v>3</v>
      </c>
      <c r="CE100" s="3">
        <v>3</v>
      </c>
      <c r="CF100" s="3">
        <v>3</v>
      </c>
      <c r="CG100" s="3">
        <v>3</v>
      </c>
      <c r="CH100" s="3">
        <v>1</v>
      </c>
      <c r="CI100" s="3">
        <v>1.5</v>
      </c>
      <c r="CJ100" s="3">
        <v>1.5</v>
      </c>
      <c r="CK100" s="3">
        <v>1</v>
      </c>
      <c r="CL100" s="3">
        <v>1</v>
      </c>
      <c r="CM100" s="3">
        <v>0.5</v>
      </c>
      <c r="CN100" s="3">
        <f t="shared" si="65"/>
        <v>0</v>
      </c>
      <c r="CO100" s="31" t="str">
        <f t="shared" si="66"/>
        <v>Pass</v>
      </c>
      <c r="CP100" s="3">
        <v>7.12</v>
      </c>
      <c r="CQ100" s="3">
        <v>23.5</v>
      </c>
      <c r="CR100" s="3">
        <v>167.25</v>
      </c>
      <c r="CS100" s="3">
        <v>769</v>
      </c>
    </row>
    <row r="101" spans="1:98" ht="18" customHeight="1" x14ac:dyDescent="0.2">
      <c r="A101" s="4">
        <v>91</v>
      </c>
      <c r="B101" s="7" t="s">
        <v>268</v>
      </c>
      <c r="C101" s="7" t="s">
        <v>269</v>
      </c>
      <c r="D101" s="7" t="s">
        <v>1628</v>
      </c>
      <c r="E101" s="7" t="s">
        <v>1133</v>
      </c>
      <c r="F101" s="7"/>
      <c r="G101" s="25">
        <v>2</v>
      </c>
      <c r="H101" s="25">
        <v>9</v>
      </c>
      <c r="I101" s="25">
        <v>10</v>
      </c>
      <c r="J101" s="26">
        <f t="shared" si="45"/>
        <v>21</v>
      </c>
      <c r="K101" s="25">
        <v>1</v>
      </c>
      <c r="L101" s="25">
        <v>8</v>
      </c>
      <c r="M101" s="25">
        <v>10</v>
      </c>
      <c r="N101" s="26">
        <f t="shared" si="46"/>
        <v>19</v>
      </c>
      <c r="O101" s="25" t="s">
        <v>2033</v>
      </c>
      <c r="P101" s="25">
        <v>10</v>
      </c>
      <c r="Q101" s="25">
        <v>10</v>
      </c>
      <c r="R101" s="26">
        <f t="shared" si="47"/>
        <v>20</v>
      </c>
      <c r="S101" s="25">
        <v>3</v>
      </c>
      <c r="T101" s="25">
        <v>8</v>
      </c>
      <c r="U101" s="24">
        <v>10</v>
      </c>
      <c r="V101" s="26">
        <f t="shared" si="48"/>
        <v>21</v>
      </c>
      <c r="W101" s="25">
        <v>5</v>
      </c>
      <c r="X101" s="25">
        <v>10</v>
      </c>
      <c r="Y101" s="25">
        <v>10</v>
      </c>
      <c r="Z101" s="26">
        <f t="shared" si="49"/>
        <v>25</v>
      </c>
      <c r="AA101" s="25">
        <v>6</v>
      </c>
      <c r="AB101" s="25">
        <v>10</v>
      </c>
      <c r="AC101" s="25">
        <v>10</v>
      </c>
      <c r="AD101" s="26">
        <f t="shared" si="50"/>
        <v>26</v>
      </c>
      <c r="AE101" s="27">
        <f t="shared" si="51"/>
        <v>132</v>
      </c>
      <c r="AF101" s="25">
        <v>8</v>
      </c>
      <c r="AG101" s="25">
        <v>8</v>
      </c>
      <c r="AH101" s="25">
        <v>38</v>
      </c>
      <c r="AI101" s="28">
        <f t="shared" si="52"/>
        <v>54</v>
      </c>
      <c r="AJ101" s="29">
        <v>30</v>
      </c>
      <c r="AK101" s="28">
        <f t="shared" si="53"/>
        <v>84</v>
      </c>
      <c r="AL101" s="25">
        <v>7</v>
      </c>
      <c r="AM101" s="25">
        <v>8</v>
      </c>
      <c r="AN101" s="25">
        <v>34</v>
      </c>
      <c r="AO101" s="28">
        <f t="shared" si="54"/>
        <v>49</v>
      </c>
      <c r="AP101" s="29">
        <v>28</v>
      </c>
      <c r="AQ101" s="28">
        <f t="shared" si="55"/>
        <v>77</v>
      </c>
      <c r="AR101" s="25">
        <v>9</v>
      </c>
      <c r="AS101" s="25">
        <v>9</v>
      </c>
      <c r="AT101" s="25">
        <v>39</v>
      </c>
      <c r="AU101" s="28">
        <f t="shared" si="56"/>
        <v>57</v>
      </c>
      <c r="AV101" s="29">
        <v>35</v>
      </c>
      <c r="AW101" s="28">
        <f t="shared" si="57"/>
        <v>92</v>
      </c>
      <c r="AX101" s="25">
        <v>8</v>
      </c>
      <c r="AY101" s="25">
        <v>8</v>
      </c>
      <c r="AZ101" s="25">
        <v>38</v>
      </c>
      <c r="BA101" s="28">
        <f t="shared" si="58"/>
        <v>54</v>
      </c>
      <c r="BB101" s="29">
        <v>31</v>
      </c>
      <c r="BC101" s="28">
        <f t="shared" si="59"/>
        <v>85</v>
      </c>
      <c r="BD101" s="25">
        <v>7</v>
      </c>
      <c r="BE101" s="25">
        <v>8</v>
      </c>
      <c r="BF101" s="25">
        <v>34</v>
      </c>
      <c r="BG101" s="28">
        <f t="shared" si="60"/>
        <v>49</v>
      </c>
      <c r="BH101" s="29">
        <v>32</v>
      </c>
      <c r="BI101" s="28">
        <f t="shared" si="61"/>
        <v>81</v>
      </c>
      <c r="BJ101" s="29">
        <f t="shared" si="62"/>
        <v>419</v>
      </c>
      <c r="BK101" s="29">
        <v>82</v>
      </c>
      <c r="BL101" s="10">
        <f t="shared" si="63"/>
        <v>633</v>
      </c>
      <c r="BM101" s="8">
        <f t="shared" si="64"/>
        <v>81.15384615384616</v>
      </c>
      <c r="BO101" s="3" t="s">
        <v>2092</v>
      </c>
      <c r="BP101" s="3" t="s">
        <v>2087</v>
      </c>
      <c r="BQ101" s="3" t="s">
        <v>2094</v>
      </c>
      <c r="BR101" s="3" t="s">
        <v>2095</v>
      </c>
      <c r="BS101" s="3" t="s">
        <v>2087</v>
      </c>
      <c r="BT101" s="3" t="s">
        <v>2087</v>
      </c>
      <c r="BU101" s="3" t="s">
        <v>2090</v>
      </c>
      <c r="BV101" s="3" t="s">
        <v>2091</v>
      </c>
      <c r="BW101" s="3" t="s">
        <v>2090</v>
      </c>
      <c r="BX101" s="3" t="s">
        <v>2090</v>
      </c>
      <c r="BY101" s="3" t="s">
        <v>2090</v>
      </c>
      <c r="BZ101" s="3" t="s">
        <v>2090</v>
      </c>
      <c r="CB101" s="3">
        <v>2</v>
      </c>
      <c r="CC101" s="3">
        <v>3</v>
      </c>
      <c r="CD101" s="3">
        <v>3</v>
      </c>
      <c r="CE101" s="3">
        <v>3</v>
      </c>
      <c r="CF101" s="3">
        <v>3</v>
      </c>
      <c r="CG101" s="3">
        <v>3</v>
      </c>
      <c r="CH101" s="3">
        <v>1</v>
      </c>
      <c r="CI101" s="3">
        <v>1.5</v>
      </c>
      <c r="CJ101" s="3">
        <v>1.5</v>
      </c>
      <c r="CK101" s="3">
        <v>1</v>
      </c>
      <c r="CL101" s="3">
        <v>1</v>
      </c>
      <c r="CM101" s="3">
        <v>0.5</v>
      </c>
      <c r="CN101" s="3">
        <f t="shared" si="65"/>
        <v>0</v>
      </c>
      <c r="CO101" s="31" t="str">
        <f t="shared" si="66"/>
        <v>Pass</v>
      </c>
      <c r="CP101" s="3">
        <v>8.0399999999999991</v>
      </c>
      <c r="CQ101" s="3">
        <v>23.5</v>
      </c>
      <c r="CR101" s="3">
        <v>189</v>
      </c>
      <c r="CS101" s="3">
        <v>880</v>
      </c>
    </row>
    <row r="102" spans="1:98" ht="18" customHeight="1" x14ac:dyDescent="0.2">
      <c r="A102" s="4">
        <v>92</v>
      </c>
      <c r="B102" s="7" t="s">
        <v>270</v>
      </c>
      <c r="C102" s="7" t="s">
        <v>271</v>
      </c>
      <c r="D102" s="7" t="s">
        <v>1629</v>
      </c>
      <c r="E102" s="7" t="s">
        <v>1134</v>
      </c>
      <c r="F102" s="7"/>
      <c r="G102" s="25">
        <v>8</v>
      </c>
      <c r="H102" s="24">
        <v>10</v>
      </c>
      <c r="I102" s="25">
        <v>5</v>
      </c>
      <c r="J102" s="26">
        <f t="shared" si="45"/>
        <v>23</v>
      </c>
      <c r="K102" s="25">
        <v>2</v>
      </c>
      <c r="L102" s="25">
        <v>10</v>
      </c>
      <c r="M102" s="25">
        <v>10</v>
      </c>
      <c r="N102" s="26">
        <f t="shared" si="46"/>
        <v>22</v>
      </c>
      <c r="O102" s="25">
        <v>6</v>
      </c>
      <c r="P102" s="25">
        <v>10</v>
      </c>
      <c r="Q102" s="25">
        <v>9</v>
      </c>
      <c r="R102" s="26">
        <f t="shared" si="47"/>
        <v>25</v>
      </c>
      <c r="S102" s="25">
        <v>4</v>
      </c>
      <c r="T102" s="25">
        <v>10</v>
      </c>
      <c r="U102" s="25">
        <v>6</v>
      </c>
      <c r="V102" s="26">
        <f t="shared" si="48"/>
        <v>20</v>
      </c>
      <c r="W102" s="25">
        <v>7</v>
      </c>
      <c r="X102" s="25">
        <v>10</v>
      </c>
      <c r="Y102" s="25">
        <v>9</v>
      </c>
      <c r="Z102" s="26">
        <f t="shared" si="49"/>
        <v>26</v>
      </c>
      <c r="AA102" s="25">
        <v>6</v>
      </c>
      <c r="AB102" s="25">
        <v>10</v>
      </c>
      <c r="AC102" s="25">
        <v>10</v>
      </c>
      <c r="AD102" s="26">
        <f t="shared" si="50"/>
        <v>26</v>
      </c>
      <c r="AE102" s="27">
        <f t="shared" si="51"/>
        <v>142</v>
      </c>
      <c r="AF102" s="25">
        <v>7</v>
      </c>
      <c r="AG102" s="25">
        <v>8</v>
      </c>
      <c r="AH102" s="25">
        <v>35</v>
      </c>
      <c r="AI102" s="28">
        <f t="shared" si="52"/>
        <v>50</v>
      </c>
      <c r="AJ102" s="29">
        <v>31</v>
      </c>
      <c r="AK102" s="28">
        <f t="shared" si="53"/>
        <v>81</v>
      </c>
      <c r="AL102" s="25">
        <v>8</v>
      </c>
      <c r="AM102" s="25">
        <v>8</v>
      </c>
      <c r="AN102" s="25">
        <v>35</v>
      </c>
      <c r="AO102" s="28">
        <f t="shared" si="54"/>
        <v>51</v>
      </c>
      <c r="AP102" s="29">
        <v>32</v>
      </c>
      <c r="AQ102" s="28">
        <f t="shared" si="55"/>
        <v>83</v>
      </c>
      <c r="AR102" s="25">
        <v>9</v>
      </c>
      <c r="AS102" s="25">
        <v>8</v>
      </c>
      <c r="AT102" s="25">
        <v>35</v>
      </c>
      <c r="AU102" s="28">
        <f t="shared" si="56"/>
        <v>52</v>
      </c>
      <c r="AV102" s="29">
        <v>32</v>
      </c>
      <c r="AW102" s="28">
        <f t="shared" si="57"/>
        <v>84</v>
      </c>
      <c r="AX102" s="25">
        <v>8</v>
      </c>
      <c r="AY102" s="25">
        <v>7</v>
      </c>
      <c r="AZ102" s="25">
        <v>40</v>
      </c>
      <c r="BA102" s="28">
        <f t="shared" si="58"/>
        <v>55</v>
      </c>
      <c r="BB102" s="29">
        <v>30</v>
      </c>
      <c r="BC102" s="28">
        <f t="shared" si="59"/>
        <v>85</v>
      </c>
      <c r="BD102" s="25">
        <v>8</v>
      </c>
      <c r="BE102" s="25">
        <v>8</v>
      </c>
      <c r="BF102" s="25">
        <v>36</v>
      </c>
      <c r="BG102" s="28">
        <f t="shared" si="60"/>
        <v>52</v>
      </c>
      <c r="BH102" s="29">
        <v>34</v>
      </c>
      <c r="BI102" s="28">
        <f t="shared" si="61"/>
        <v>86</v>
      </c>
      <c r="BJ102" s="29">
        <f t="shared" si="62"/>
        <v>419</v>
      </c>
      <c r="BK102" s="29">
        <v>80</v>
      </c>
      <c r="BL102" s="10">
        <f t="shared" si="63"/>
        <v>641</v>
      </c>
      <c r="BM102" s="8">
        <f t="shared" si="64"/>
        <v>82.179487179487182</v>
      </c>
      <c r="BO102" s="3" t="s">
        <v>2093</v>
      </c>
      <c r="BP102" s="3" t="s">
        <v>2032</v>
      </c>
      <c r="BQ102" s="3" t="s">
        <v>2087</v>
      </c>
      <c r="BR102" s="3" t="s">
        <v>2032</v>
      </c>
      <c r="BS102" s="3" t="s">
        <v>2094</v>
      </c>
      <c r="BT102" s="3" t="s">
        <v>2032</v>
      </c>
      <c r="BU102" s="3" t="s">
        <v>2090</v>
      </c>
      <c r="BV102" s="3" t="s">
        <v>2090</v>
      </c>
      <c r="BW102" s="3" t="s">
        <v>2090</v>
      </c>
      <c r="BX102" s="3" t="s">
        <v>2090</v>
      </c>
      <c r="BY102" s="3" t="s">
        <v>2090</v>
      </c>
      <c r="BZ102" s="3" t="s">
        <v>2091</v>
      </c>
      <c r="CB102" s="3">
        <v>2</v>
      </c>
      <c r="CC102" s="3">
        <v>3</v>
      </c>
      <c r="CD102" s="3">
        <v>3</v>
      </c>
      <c r="CE102" s="3">
        <v>3</v>
      </c>
      <c r="CF102" s="3">
        <v>3</v>
      </c>
      <c r="CG102" s="3">
        <v>3</v>
      </c>
      <c r="CH102" s="3">
        <v>1</v>
      </c>
      <c r="CI102" s="3">
        <v>1.5</v>
      </c>
      <c r="CJ102" s="3">
        <v>1.5</v>
      </c>
      <c r="CK102" s="3">
        <v>1</v>
      </c>
      <c r="CL102" s="3">
        <v>1</v>
      </c>
      <c r="CM102" s="3">
        <v>0.5</v>
      </c>
      <c r="CN102" s="3">
        <f t="shared" si="65"/>
        <v>0</v>
      </c>
      <c r="CO102" s="31" t="str">
        <f t="shared" si="66"/>
        <v>Pass</v>
      </c>
      <c r="CP102" s="3">
        <v>8.43</v>
      </c>
      <c r="CQ102" s="3">
        <v>23.5</v>
      </c>
      <c r="CR102" s="3">
        <v>198</v>
      </c>
      <c r="CS102" s="3">
        <v>898</v>
      </c>
    </row>
    <row r="103" spans="1:98" ht="18" customHeight="1" x14ac:dyDescent="0.2">
      <c r="A103" s="4">
        <v>93</v>
      </c>
      <c r="B103" s="7" t="s">
        <v>272</v>
      </c>
      <c r="C103" s="7" t="s">
        <v>273</v>
      </c>
      <c r="D103" s="7" t="s">
        <v>1630</v>
      </c>
      <c r="E103" s="7" t="s">
        <v>1135</v>
      </c>
      <c r="F103" s="7"/>
      <c r="G103" s="25">
        <v>0</v>
      </c>
      <c r="H103" s="25" t="s">
        <v>2033</v>
      </c>
      <c r="I103" s="25">
        <v>10</v>
      </c>
      <c r="J103" s="26">
        <f t="shared" si="45"/>
        <v>10</v>
      </c>
      <c r="K103" s="25">
        <v>2</v>
      </c>
      <c r="L103" s="25">
        <v>6</v>
      </c>
      <c r="M103" s="24">
        <v>10</v>
      </c>
      <c r="N103" s="26">
        <f t="shared" si="46"/>
        <v>18</v>
      </c>
      <c r="O103" s="25">
        <v>2</v>
      </c>
      <c r="P103" s="25" t="s">
        <v>2032</v>
      </c>
      <c r="Q103" s="24">
        <v>10</v>
      </c>
      <c r="R103" s="26">
        <f t="shared" si="47"/>
        <v>12</v>
      </c>
      <c r="S103" s="25">
        <v>3</v>
      </c>
      <c r="T103" s="25">
        <v>5</v>
      </c>
      <c r="U103" s="24">
        <v>10</v>
      </c>
      <c r="V103" s="26">
        <f t="shared" si="48"/>
        <v>18</v>
      </c>
      <c r="W103" s="25">
        <v>1</v>
      </c>
      <c r="X103" s="25">
        <v>5</v>
      </c>
      <c r="Y103" s="24">
        <v>10</v>
      </c>
      <c r="Z103" s="26">
        <f t="shared" si="49"/>
        <v>16</v>
      </c>
      <c r="AA103" s="25">
        <v>3</v>
      </c>
      <c r="AB103" s="25" t="s">
        <v>2033</v>
      </c>
      <c r="AC103" s="25">
        <v>10</v>
      </c>
      <c r="AD103" s="26">
        <f t="shared" si="50"/>
        <v>13</v>
      </c>
      <c r="AE103" s="27">
        <f t="shared" si="51"/>
        <v>87</v>
      </c>
      <c r="AF103" s="25">
        <v>7</v>
      </c>
      <c r="AG103" s="25">
        <v>7</v>
      </c>
      <c r="AH103" s="25">
        <v>34</v>
      </c>
      <c r="AI103" s="28">
        <f t="shared" si="52"/>
        <v>48</v>
      </c>
      <c r="AJ103" s="29">
        <v>27</v>
      </c>
      <c r="AK103" s="28">
        <f t="shared" si="53"/>
        <v>75</v>
      </c>
      <c r="AL103" s="25">
        <v>8</v>
      </c>
      <c r="AM103" s="25">
        <v>8</v>
      </c>
      <c r="AN103" s="25">
        <v>36</v>
      </c>
      <c r="AO103" s="28">
        <f t="shared" si="54"/>
        <v>52</v>
      </c>
      <c r="AP103" s="29">
        <v>30</v>
      </c>
      <c r="AQ103" s="28">
        <f t="shared" si="55"/>
        <v>82</v>
      </c>
      <c r="AR103" s="25">
        <v>9</v>
      </c>
      <c r="AS103" s="25">
        <v>6</v>
      </c>
      <c r="AT103" s="25">
        <v>36</v>
      </c>
      <c r="AU103" s="28">
        <f t="shared" si="56"/>
        <v>51</v>
      </c>
      <c r="AV103" s="29">
        <v>27</v>
      </c>
      <c r="AW103" s="28">
        <f t="shared" si="57"/>
        <v>78</v>
      </c>
      <c r="AX103" s="25">
        <v>8</v>
      </c>
      <c r="AY103" s="25">
        <v>8</v>
      </c>
      <c r="AZ103" s="25">
        <v>40</v>
      </c>
      <c r="BA103" s="28">
        <f t="shared" si="58"/>
        <v>56</v>
      </c>
      <c r="BB103" s="29">
        <v>32</v>
      </c>
      <c r="BC103" s="28">
        <f t="shared" si="59"/>
        <v>88</v>
      </c>
      <c r="BD103" s="25">
        <v>7</v>
      </c>
      <c r="BE103" s="25">
        <v>8</v>
      </c>
      <c r="BF103" s="25">
        <v>35</v>
      </c>
      <c r="BG103" s="28">
        <f t="shared" si="60"/>
        <v>50</v>
      </c>
      <c r="BH103" s="29">
        <v>29</v>
      </c>
      <c r="BI103" s="28">
        <f t="shared" si="61"/>
        <v>79</v>
      </c>
      <c r="BJ103" s="29">
        <f t="shared" si="62"/>
        <v>402</v>
      </c>
      <c r="BK103" s="29">
        <v>52</v>
      </c>
      <c r="BL103" s="10">
        <f t="shared" si="63"/>
        <v>541</v>
      </c>
      <c r="BM103" s="8">
        <f t="shared" si="64"/>
        <v>69.358974358974351</v>
      </c>
      <c r="BO103" s="3" t="s">
        <v>2094</v>
      </c>
      <c r="BP103" s="3" t="s">
        <v>2033</v>
      </c>
      <c r="BQ103" s="3" t="s">
        <v>2033</v>
      </c>
      <c r="BR103" s="3" t="s">
        <v>2093</v>
      </c>
      <c r="BS103" s="3" t="s">
        <v>2033</v>
      </c>
      <c r="BT103" s="3" t="s">
        <v>2088</v>
      </c>
      <c r="BU103" s="3" t="s">
        <v>2032</v>
      </c>
      <c r="BV103" s="3" t="s">
        <v>2090</v>
      </c>
      <c r="BW103" s="3" t="s">
        <v>2091</v>
      </c>
      <c r="BX103" s="3" t="s">
        <v>2090</v>
      </c>
      <c r="BY103" s="3" t="s">
        <v>2091</v>
      </c>
      <c r="BZ103" s="3" t="s">
        <v>2093</v>
      </c>
      <c r="CB103" s="3">
        <v>2</v>
      </c>
      <c r="CC103" s="3">
        <v>3</v>
      </c>
      <c r="CD103" s="3">
        <v>3</v>
      </c>
      <c r="CE103" s="3">
        <v>3</v>
      </c>
      <c r="CF103" s="3">
        <v>3</v>
      </c>
      <c r="CG103" s="3">
        <v>3</v>
      </c>
      <c r="CH103" s="3">
        <v>1</v>
      </c>
      <c r="CI103" s="3">
        <v>1.5</v>
      </c>
      <c r="CJ103" s="3">
        <v>1.5</v>
      </c>
      <c r="CK103" s="3">
        <v>1</v>
      </c>
      <c r="CL103" s="3">
        <v>1</v>
      </c>
      <c r="CM103" s="3">
        <v>0.5</v>
      </c>
      <c r="CN103" s="3">
        <f t="shared" si="65"/>
        <v>0</v>
      </c>
      <c r="CO103" s="31" t="str">
        <f t="shared" si="66"/>
        <v>Pass</v>
      </c>
      <c r="CP103" s="3">
        <v>6.81</v>
      </c>
      <c r="CQ103" s="3">
        <v>23.5</v>
      </c>
      <c r="CR103" s="3">
        <v>160</v>
      </c>
      <c r="CS103" s="3">
        <v>762</v>
      </c>
    </row>
    <row r="104" spans="1:98" ht="18" customHeight="1" x14ac:dyDescent="0.2">
      <c r="A104" s="4">
        <v>94</v>
      </c>
      <c r="B104" s="7" t="s">
        <v>274</v>
      </c>
      <c r="C104" s="7" t="s">
        <v>275</v>
      </c>
      <c r="D104" s="7" t="s">
        <v>1631</v>
      </c>
      <c r="E104" s="7" t="s">
        <v>1136</v>
      </c>
      <c r="F104" s="7"/>
      <c r="G104" s="25">
        <v>10</v>
      </c>
      <c r="H104" s="24">
        <v>10</v>
      </c>
      <c r="I104" s="25">
        <v>10</v>
      </c>
      <c r="J104" s="26">
        <f t="shared" ref="J104:J135" si="67">IF(AND((G104="A"),(H104 ="A"), (I104="A")),"A",SUM(G104:I104))</f>
        <v>30</v>
      </c>
      <c r="K104" s="25">
        <v>5</v>
      </c>
      <c r="L104" s="25">
        <v>10</v>
      </c>
      <c r="M104" s="25">
        <v>10</v>
      </c>
      <c r="N104" s="26">
        <f t="shared" ref="N104:N135" si="68">IF(AND((K104="A"),(L104 ="A"), (M104="A")),"A",SUM(K104:M104))</f>
        <v>25</v>
      </c>
      <c r="O104" s="25">
        <v>9</v>
      </c>
      <c r="P104" s="25">
        <v>9</v>
      </c>
      <c r="Q104" s="25">
        <v>10</v>
      </c>
      <c r="R104" s="26">
        <f t="shared" ref="R104:R135" si="69">IF(AND((O104="A"),(P104 ="A"), (Q104="A")),"A",SUM(O104:Q104))</f>
        <v>28</v>
      </c>
      <c r="S104" s="25">
        <v>4</v>
      </c>
      <c r="T104" s="25">
        <v>10</v>
      </c>
      <c r="U104" s="24">
        <v>10</v>
      </c>
      <c r="V104" s="26">
        <f t="shared" ref="V104:V135" si="70">IF(AND((S104="A"),(T104 ="A"), (U104="A")),"A",SUM(S104:U104))</f>
        <v>24</v>
      </c>
      <c r="W104" s="25">
        <v>7</v>
      </c>
      <c r="X104" s="25">
        <v>10</v>
      </c>
      <c r="Y104" s="25">
        <v>10</v>
      </c>
      <c r="Z104" s="26">
        <f t="shared" ref="Z104:Z135" si="71">IF(AND((W104="A"),(X104 ="A"), (Y104="A")),"A",SUM(W104:Y104))</f>
        <v>27</v>
      </c>
      <c r="AA104" s="25">
        <v>9</v>
      </c>
      <c r="AB104" s="25">
        <v>10</v>
      </c>
      <c r="AC104" s="25">
        <v>10</v>
      </c>
      <c r="AD104" s="26">
        <f t="shared" ref="AD104:AD135" si="72">IF(AND((AA104="A"),(AB104 ="A"), (AC104="A")),"A",SUM(AA104:AC104))</f>
        <v>29</v>
      </c>
      <c r="AE104" s="27">
        <f t="shared" ref="AE104:AE135" si="73">SUM(J104,N104,R104,V104,Z104,AD104)</f>
        <v>163</v>
      </c>
      <c r="AF104" s="25">
        <v>8</v>
      </c>
      <c r="AG104" s="25">
        <v>8</v>
      </c>
      <c r="AH104" s="25">
        <v>40</v>
      </c>
      <c r="AI104" s="28">
        <f t="shared" ref="AI104:AI135" si="74">IF(AND((AF104="A"), (AG104 ="A"), (AH104="A")),"A",SUM(AF104:AH104))</f>
        <v>56</v>
      </c>
      <c r="AJ104" s="29">
        <v>31</v>
      </c>
      <c r="AK104" s="28">
        <f t="shared" ref="AK104:AK135" si="75">IF(AND((AI104 ="A"), (AJ104="A")),"A",SUM(AI104:AJ104))</f>
        <v>87</v>
      </c>
      <c r="AL104" s="25">
        <v>9</v>
      </c>
      <c r="AM104" s="25">
        <v>9</v>
      </c>
      <c r="AN104" s="25">
        <v>35</v>
      </c>
      <c r="AO104" s="28">
        <f t="shared" ref="AO104:AO135" si="76">IF(AND((AL104="A"), (AM104 ="A"), (AN104="A")),"A",SUM(AL104:AN104))</f>
        <v>53</v>
      </c>
      <c r="AP104" s="29">
        <v>32</v>
      </c>
      <c r="AQ104" s="28">
        <f t="shared" ref="AQ104:AQ135" si="77">IF(AND((AO104 ="A"), (AP104="A")),"A",SUM(AO104:AP104))</f>
        <v>85</v>
      </c>
      <c r="AR104" s="25">
        <v>9</v>
      </c>
      <c r="AS104" s="25">
        <v>9</v>
      </c>
      <c r="AT104" s="25">
        <v>37</v>
      </c>
      <c r="AU104" s="28">
        <f t="shared" ref="AU104:AU135" si="78">IF(AND((AR104="A"), (AS104 ="A"), (AT104="A")),"A",SUM(AR104:AT104))</f>
        <v>55</v>
      </c>
      <c r="AV104" s="29">
        <v>34</v>
      </c>
      <c r="AW104" s="28">
        <f t="shared" ref="AW104:AW135" si="79">IF(AND((AU104 ="A"), (AV104="A")),"A",SUM(AU104:AV104))</f>
        <v>89</v>
      </c>
      <c r="AX104" s="25">
        <v>9</v>
      </c>
      <c r="AY104" s="25">
        <v>9</v>
      </c>
      <c r="AZ104" s="25">
        <v>38</v>
      </c>
      <c r="BA104" s="28">
        <f t="shared" ref="BA104:BA135" si="80">IF(AND((AX104="A"), (AY104 ="A"), (AZ104="A")),"A",SUM(AX104:AZ104))</f>
        <v>56</v>
      </c>
      <c r="BB104" s="29">
        <v>30</v>
      </c>
      <c r="BC104" s="28">
        <f t="shared" ref="BC104:BC135" si="81">IF(AND((BA104 ="A"), (BB104="A")),"A",SUM(BA104:BB104))</f>
        <v>86</v>
      </c>
      <c r="BD104" s="25">
        <v>9</v>
      </c>
      <c r="BE104" s="25">
        <v>8</v>
      </c>
      <c r="BF104" s="25">
        <v>36</v>
      </c>
      <c r="BG104" s="28">
        <f t="shared" ref="BG104:BG135" si="82">IF(AND((BD104="A"), (BE104 ="A"), (BF104="A")),"A",SUM(BD104:BF104))</f>
        <v>53</v>
      </c>
      <c r="BH104" s="29">
        <v>31</v>
      </c>
      <c r="BI104" s="28">
        <f t="shared" ref="BI104:BI135" si="83">IF(AND((BG104 ="A"), (BH104="A")),"A",SUM(BG104:BH104))</f>
        <v>84</v>
      </c>
      <c r="BJ104" s="29">
        <f t="shared" ref="BJ104:BJ135" si="84">SUM(AK104,AQ104,AW104,BC104,BI104)</f>
        <v>431</v>
      </c>
      <c r="BK104" s="29">
        <v>96</v>
      </c>
      <c r="BL104" s="10">
        <f t="shared" ref="BL104:BL135" si="85">BJ104+AE104+BK104</f>
        <v>690</v>
      </c>
      <c r="BM104" s="8">
        <f t="shared" ref="BM104:BM135" si="86">BL104/780*100</f>
        <v>88.461538461538453</v>
      </c>
      <c r="BO104" s="3" t="s">
        <v>2095</v>
      </c>
      <c r="BP104" s="3" t="s">
        <v>2090</v>
      </c>
      <c r="BQ104" s="3" t="s">
        <v>2032</v>
      </c>
      <c r="BR104" s="3" t="s">
        <v>2091</v>
      </c>
      <c r="BS104" s="3" t="s">
        <v>2087</v>
      </c>
      <c r="BT104" s="3" t="s">
        <v>2091</v>
      </c>
      <c r="BU104" s="3" t="s">
        <v>2090</v>
      </c>
      <c r="BV104" s="3" t="s">
        <v>2090</v>
      </c>
      <c r="BW104" s="3" t="s">
        <v>2090</v>
      </c>
      <c r="BX104" s="3" t="s">
        <v>2090</v>
      </c>
      <c r="BY104" s="3" t="s">
        <v>2090</v>
      </c>
      <c r="BZ104" s="3" t="s">
        <v>2090</v>
      </c>
      <c r="CB104" s="3">
        <v>2</v>
      </c>
      <c r="CC104" s="3">
        <v>3</v>
      </c>
      <c r="CD104" s="3">
        <v>3</v>
      </c>
      <c r="CE104" s="3">
        <v>3</v>
      </c>
      <c r="CF104" s="3">
        <v>3</v>
      </c>
      <c r="CG104" s="3">
        <v>3</v>
      </c>
      <c r="CH104" s="3">
        <v>1</v>
      </c>
      <c r="CI104" s="3">
        <v>1.5</v>
      </c>
      <c r="CJ104" s="3">
        <v>1.5</v>
      </c>
      <c r="CK104" s="3">
        <v>1</v>
      </c>
      <c r="CL104" s="3">
        <v>1</v>
      </c>
      <c r="CM104" s="3">
        <v>0.5</v>
      </c>
      <c r="CN104" s="3">
        <f t="shared" ref="CN104:CN134" si="87">COUNTIF(BO104:BZ104,"F")</f>
        <v>0</v>
      </c>
      <c r="CO104" s="31" t="str">
        <f t="shared" ref="CO104:CO135" si="88">IF(CN104=0,"Pass","Fail")</f>
        <v>Pass</v>
      </c>
      <c r="CP104" s="3">
        <v>9.09</v>
      </c>
      <c r="CQ104" s="3">
        <v>23.5</v>
      </c>
      <c r="CR104" s="3">
        <v>213.5</v>
      </c>
      <c r="CS104" s="3">
        <v>984</v>
      </c>
    </row>
    <row r="105" spans="1:98" ht="18" customHeight="1" x14ac:dyDescent="0.2">
      <c r="A105" s="4">
        <v>95</v>
      </c>
      <c r="B105" s="7" t="s">
        <v>276</v>
      </c>
      <c r="C105" s="7" t="s">
        <v>277</v>
      </c>
      <c r="D105" s="7" t="s">
        <v>1632</v>
      </c>
      <c r="E105" s="7" t="s">
        <v>1137</v>
      </c>
      <c r="F105" s="7"/>
      <c r="G105" s="25">
        <v>6</v>
      </c>
      <c r="H105" s="24">
        <v>10</v>
      </c>
      <c r="I105" s="25">
        <v>3</v>
      </c>
      <c r="J105" s="26">
        <f t="shared" si="67"/>
        <v>19</v>
      </c>
      <c r="K105" s="25">
        <v>6</v>
      </c>
      <c r="L105" s="25">
        <v>10</v>
      </c>
      <c r="M105" s="25">
        <v>10</v>
      </c>
      <c r="N105" s="26">
        <f t="shared" si="68"/>
        <v>26</v>
      </c>
      <c r="O105" s="25">
        <v>9</v>
      </c>
      <c r="P105" s="25">
        <v>10</v>
      </c>
      <c r="Q105" s="25">
        <v>10</v>
      </c>
      <c r="R105" s="26">
        <f t="shared" si="69"/>
        <v>29</v>
      </c>
      <c r="S105" s="25">
        <v>7</v>
      </c>
      <c r="T105" s="25">
        <v>10</v>
      </c>
      <c r="U105" s="24">
        <v>10</v>
      </c>
      <c r="V105" s="26">
        <f t="shared" si="70"/>
        <v>27</v>
      </c>
      <c r="W105" s="25">
        <v>8</v>
      </c>
      <c r="X105" s="25">
        <v>10</v>
      </c>
      <c r="Y105" s="25">
        <v>10</v>
      </c>
      <c r="Z105" s="26">
        <f t="shared" si="71"/>
        <v>28</v>
      </c>
      <c r="AA105" s="25">
        <v>9</v>
      </c>
      <c r="AB105" s="25">
        <v>10</v>
      </c>
      <c r="AC105" s="25">
        <v>10</v>
      </c>
      <c r="AD105" s="26">
        <f t="shared" si="72"/>
        <v>29</v>
      </c>
      <c r="AE105" s="27">
        <f t="shared" si="73"/>
        <v>158</v>
      </c>
      <c r="AF105" s="25">
        <v>9</v>
      </c>
      <c r="AG105" s="25">
        <v>8</v>
      </c>
      <c r="AH105" s="25">
        <v>39</v>
      </c>
      <c r="AI105" s="28">
        <f t="shared" si="74"/>
        <v>56</v>
      </c>
      <c r="AJ105" s="29">
        <v>32</v>
      </c>
      <c r="AK105" s="28">
        <f t="shared" si="75"/>
        <v>88</v>
      </c>
      <c r="AL105" s="25">
        <v>8</v>
      </c>
      <c r="AM105" s="25">
        <v>8</v>
      </c>
      <c r="AN105" s="25">
        <v>34</v>
      </c>
      <c r="AO105" s="28">
        <f t="shared" si="76"/>
        <v>50</v>
      </c>
      <c r="AP105" s="29">
        <v>32</v>
      </c>
      <c r="AQ105" s="28">
        <f t="shared" si="77"/>
        <v>82</v>
      </c>
      <c r="AR105" s="25">
        <v>9</v>
      </c>
      <c r="AS105" s="25">
        <v>9</v>
      </c>
      <c r="AT105" s="25">
        <v>36</v>
      </c>
      <c r="AU105" s="28">
        <f t="shared" si="78"/>
        <v>54</v>
      </c>
      <c r="AV105" s="29">
        <v>34</v>
      </c>
      <c r="AW105" s="28">
        <f t="shared" si="79"/>
        <v>88</v>
      </c>
      <c r="AX105" s="25">
        <v>9</v>
      </c>
      <c r="AY105" s="25">
        <v>8</v>
      </c>
      <c r="AZ105" s="25">
        <v>38</v>
      </c>
      <c r="BA105" s="28">
        <f t="shared" si="80"/>
        <v>55</v>
      </c>
      <c r="BB105" s="29">
        <v>34</v>
      </c>
      <c r="BC105" s="28">
        <f t="shared" si="81"/>
        <v>89</v>
      </c>
      <c r="BD105" s="25">
        <v>8</v>
      </c>
      <c r="BE105" s="25">
        <v>8</v>
      </c>
      <c r="BF105" s="25">
        <v>39</v>
      </c>
      <c r="BG105" s="28">
        <f t="shared" si="82"/>
        <v>55</v>
      </c>
      <c r="BH105" s="29">
        <v>29</v>
      </c>
      <c r="BI105" s="28">
        <f t="shared" si="83"/>
        <v>84</v>
      </c>
      <c r="BJ105" s="29">
        <f t="shared" si="84"/>
        <v>431</v>
      </c>
      <c r="BK105" s="29">
        <v>93</v>
      </c>
      <c r="BL105" s="10">
        <f t="shared" si="85"/>
        <v>682</v>
      </c>
      <c r="BM105" s="8">
        <f t="shared" si="86"/>
        <v>87.435897435897431</v>
      </c>
      <c r="BO105" s="3" t="s">
        <v>2095</v>
      </c>
      <c r="BP105" s="3" t="s">
        <v>2095</v>
      </c>
      <c r="BQ105" s="3" t="s">
        <v>2032</v>
      </c>
      <c r="BR105" s="3" t="s">
        <v>2091</v>
      </c>
      <c r="BS105" s="3" t="s">
        <v>2091</v>
      </c>
      <c r="BT105" s="3" t="s">
        <v>2090</v>
      </c>
      <c r="BU105" s="3" t="s">
        <v>2090</v>
      </c>
      <c r="BV105" s="3" t="s">
        <v>2090</v>
      </c>
      <c r="BW105" s="3" t="s">
        <v>2090</v>
      </c>
      <c r="BX105" s="3" t="s">
        <v>2090</v>
      </c>
      <c r="BY105" s="3" t="s">
        <v>2090</v>
      </c>
      <c r="BZ105" s="3" t="s">
        <v>2090</v>
      </c>
      <c r="CB105" s="3">
        <v>2</v>
      </c>
      <c r="CC105" s="3">
        <v>3</v>
      </c>
      <c r="CD105" s="3">
        <v>3</v>
      </c>
      <c r="CE105" s="3">
        <v>3</v>
      </c>
      <c r="CF105" s="3">
        <v>3</v>
      </c>
      <c r="CG105" s="3">
        <v>3</v>
      </c>
      <c r="CH105" s="3">
        <v>1</v>
      </c>
      <c r="CI105" s="3">
        <v>1.5</v>
      </c>
      <c r="CJ105" s="3">
        <v>1.5</v>
      </c>
      <c r="CK105" s="3">
        <v>1</v>
      </c>
      <c r="CL105" s="3">
        <v>1</v>
      </c>
      <c r="CM105" s="3">
        <v>0.5</v>
      </c>
      <c r="CN105" s="3">
        <f t="shared" si="87"/>
        <v>0</v>
      </c>
      <c r="CO105" s="31" t="str">
        <f t="shared" si="88"/>
        <v>Pass</v>
      </c>
      <c r="CP105" s="3">
        <v>9.02</v>
      </c>
      <c r="CQ105" s="3">
        <v>23.5</v>
      </c>
      <c r="CR105" s="3">
        <v>212</v>
      </c>
      <c r="CS105" s="3">
        <v>965</v>
      </c>
    </row>
    <row r="106" spans="1:98" ht="18" customHeight="1" x14ac:dyDescent="0.2">
      <c r="A106" s="4">
        <v>96</v>
      </c>
      <c r="B106" s="7" t="s">
        <v>278</v>
      </c>
      <c r="C106" s="7" t="s">
        <v>279</v>
      </c>
      <c r="D106" s="7" t="s">
        <v>1633</v>
      </c>
      <c r="E106" s="7" t="s">
        <v>1138</v>
      </c>
      <c r="F106" s="7"/>
      <c r="G106" s="25">
        <v>7</v>
      </c>
      <c r="H106" s="24">
        <v>10</v>
      </c>
      <c r="I106" s="25">
        <v>10</v>
      </c>
      <c r="J106" s="26">
        <f t="shared" si="67"/>
        <v>27</v>
      </c>
      <c r="K106" s="25">
        <v>4</v>
      </c>
      <c r="L106" s="25">
        <v>7</v>
      </c>
      <c r="M106" s="25">
        <v>10</v>
      </c>
      <c r="N106" s="26">
        <f t="shared" si="68"/>
        <v>21</v>
      </c>
      <c r="O106" s="25">
        <v>7</v>
      </c>
      <c r="P106" s="25">
        <v>7</v>
      </c>
      <c r="Q106" s="25">
        <v>10</v>
      </c>
      <c r="R106" s="26">
        <f t="shared" si="69"/>
        <v>24</v>
      </c>
      <c r="S106" s="25">
        <v>4</v>
      </c>
      <c r="T106" s="25">
        <v>9</v>
      </c>
      <c r="U106" s="25">
        <v>6</v>
      </c>
      <c r="V106" s="26">
        <f t="shared" si="70"/>
        <v>19</v>
      </c>
      <c r="W106" s="25">
        <v>5</v>
      </c>
      <c r="X106" s="25">
        <v>10</v>
      </c>
      <c r="Y106" s="25">
        <v>10</v>
      </c>
      <c r="Z106" s="26">
        <f t="shared" si="71"/>
        <v>25</v>
      </c>
      <c r="AA106" s="25">
        <v>8</v>
      </c>
      <c r="AB106" s="25">
        <v>9</v>
      </c>
      <c r="AC106" s="25">
        <v>10</v>
      </c>
      <c r="AD106" s="26">
        <f t="shared" si="72"/>
        <v>27</v>
      </c>
      <c r="AE106" s="27">
        <f t="shared" si="73"/>
        <v>143</v>
      </c>
      <c r="AF106" s="25">
        <v>8</v>
      </c>
      <c r="AG106" s="25">
        <v>8</v>
      </c>
      <c r="AH106" s="25">
        <v>40</v>
      </c>
      <c r="AI106" s="28">
        <f t="shared" si="74"/>
        <v>56</v>
      </c>
      <c r="AJ106" s="29">
        <v>32</v>
      </c>
      <c r="AK106" s="28">
        <f t="shared" si="75"/>
        <v>88</v>
      </c>
      <c r="AL106" s="25">
        <v>9</v>
      </c>
      <c r="AM106" s="25">
        <v>9</v>
      </c>
      <c r="AN106" s="25">
        <v>38</v>
      </c>
      <c r="AO106" s="28">
        <f t="shared" si="76"/>
        <v>56</v>
      </c>
      <c r="AP106" s="29">
        <v>33</v>
      </c>
      <c r="AQ106" s="28">
        <f t="shared" si="77"/>
        <v>89</v>
      </c>
      <c r="AR106" s="25">
        <v>9</v>
      </c>
      <c r="AS106" s="25">
        <v>8</v>
      </c>
      <c r="AT106" s="25">
        <v>33</v>
      </c>
      <c r="AU106" s="28">
        <f t="shared" si="78"/>
        <v>50</v>
      </c>
      <c r="AV106" s="29">
        <v>31</v>
      </c>
      <c r="AW106" s="28">
        <f t="shared" si="79"/>
        <v>81</v>
      </c>
      <c r="AX106" s="25">
        <v>10</v>
      </c>
      <c r="AY106" s="25">
        <v>10</v>
      </c>
      <c r="AZ106" s="25">
        <v>40</v>
      </c>
      <c r="BA106" s="28">
        <f t="shared" si="80"/>
        <v>60</v>
      </c>
      <c r="BB106" s="29">
        <v>38</v>
      </c>
      <c r="BC106" s="28">
        <f t="shared" si="81"/>
        <v>98</v>
      </c>
      <c r="BD106" s="25">
        <v>8</v>
      </c>
      <c r="BE106" s="25">
        <v>8</v>
      </c>
      <c r="BF106" s="25">
        <v>36</v>
      </c>
      <c r="BG106" s="28">
        <f t="shared" si="82"/>
        <v>52</v>
      </c>
      <c r="BH106" s="29">
        <v>32</v>
      </c>
      <c r="BI106" s="28">
        <f t="shared" si="83"/>
        <v>84</v>
      </c>
      <c r="BJ106" s="29">
        <f t="shared" si="84"/>
        <v>440</v>
      </c>
      <c r="BK106" s="29">
        <v>79</v>
      </c>
      <c r="BL106" s="10">
        <f t="shared" si="85"/>
        <v>662</v>
      </c>
      <c r="BM106" s="8">
        <f t="shared" si="86"/>
        <v>84.871794871794876</v>
      </c>
      <c r="BO106" s="3" t="s">
        <v>2088</v>
      </c>
      <c r="BP106" s="3" t="s">
        <v>2091</v>
      </c>
      <c r="BQ106" s="3" t="s">
        <v>2094</v>
      </c>
      <c r="BR106" s="3" t="s">
        <v>2091</v>
      </c>
      <c r="BS106" s="3" t="s">
        <v>2091</v>
      </c>
      <c r="BT106" s="3" t="s">
        <v>2091</v>
      </c>
      <c r="BU106" s="3" t="s">
        <v>2090</v>
      </c>
      <c r="BV106" s="3" t="s">
        <v>2090</v>
      </c>
      <c r="BW106" s="3" t="s">
        <v>2090</v>
      </c>
      <c r="BX106" s="3" t="s">
        <v>2090</v>
      </c>
      <c r="BY106" s="3" t="s">
        <v>2090</v>
      </c>
      <c r="BZ106" s="3" t="s">
        <v>2091</v>
      </c>
      <c r="CB106" s="3">
        <v>2</v>
      </c>
      <c r="CC106" s="3">
        <v>3</v>
      </c>
      <c r="CD106" s="3">
        <v>3</v>
      </c>
      <c r="CE106" s="3">
        <v>3</v>
      </c>
      <c r="CF106" s="3">
        <v>3</v>
      </c>
      <c r="CG106" s="3">
        <v>3</v>
      </c>
      <c r="CH106" s="3">
        <v>1</v>
      </c>
      <c r="CI106" s="3">
        <v>1.5</v>
      </c>
      <c r="CJ106" s="3">
        <v>1.5</v>
      </c>
      <c r="CK106" s="3">
        <v>1</v>
      </c>
      <c r="CL106" s="3">
        <v>1</v>
      </c>
      <c r="CM106" s="3">
        <v>0.5</v>
      </c>
      <c r="CN106" s="3">
        <f t="shared" si="87"/>
        <v>0</v>
      </c>
      <c r="CO106" s="31" t="str">
        <f t="shared" si="88"/>
        <v>Pass</v>
      </c>
      <c r="CP106" s="3">
        <v>8.7899999999999991</v>
      </c>
      <c r="CQ106" s="3">
        <v>23.5</v>
      </c>
      <c r="CR106" s="3">
        <v>206.5</v>
      </c>
      <c r="CS106" s="3">
        <v>940</v>
      </c>
    </row>
    <row r="107" spans="1:98" ht="18" customHeight="1" x14ac:dyDescent="0.2">
      <c r="A107" s="4">
        <v>97</v>
      </c>
      <c r="B107" s="7" t="s">
        <v>280</v>
      </c>
      <c r="C107" s="7" t="s">
        <v>281</v>
      </c>
      <c r="D107" s="7" t="s">
        <v>1634</v>
      </c>
      <c r="E107" s="7" t="s">
        <v>1139</v>
      </c>
      <c r="F107" s="7"/>
      <c r="G107" s="25">
        <v>9</v>
      </c>
      <c r="H107" s="24">
        <v>10</v>
      </c>
      <c r="I107" s="25">
        <v>9</v>
      </c>
      <c r="J107" s="26">
        <f t="shared" si="67"/>
        <v>28</v>
      </c>
      <c r="K107" s="25">
        <v>4</v>
      </c>
      <c r="L107" s="25">
        <v>10</v>
      </c>
      <c r="M107" s="25">
        <v>10</v>
      </c>
      <c r="N107" s="26">
        <f t="shared" si="68"/>
        <v>24</v>
      </c>
      <c r="O107" s="25">
        <v>10</v>
      </c>
      <c r="P107" s="25">
        <v>10</v>
      </c>
      <c r="Q107" s="25">
        <v>10</v>
      </c>
      <c r="R107" s="26">
        <f t="shared" si="69"/>
        <v>30</v>
      </c>
      <c r="S107" s="25">
        <v>8</v>
      </c>
      <c r="T107" s="25">
        <v>10</v>
      </c>
      <c r="U107" s="25">
        <v>7</v>
      </c>
      <c r="V107" s="26">
        <f t="shared" si="70"/>
        <v>25</v>
      </c>
      <c r="W107" s="25">
        <v>8</v>
      </c>
      <c r="X107" s="25">
        <v>10</v>
      </c>
      <c r="Y107" s="25">
        <v>10</v>
      </c>
      <c r="Z107" s="26">
        <f t="shared" si="71"/>
        <v>28</v>
      </c>
      <c r="AA107" s="25">
        <v>10</v>
      </c>
      <c r="AB107" s="25">
        <v>10</v>
      </c>
      <c r="AC107" s="25">
        <v>10</v>
      </c>
      <c r="AD107" s="26">
        <f t="shared" si="72"/>
        <v>30</v>
      </c>
      <c r="AE107" s="27">
        <f t="shared" si="73"/>
        <v>165</v>
      </c>
      <c r="AF107" s="25">
        <v>9</v>
      </c>
      <c r="AG107" s="25">
        <v>10</v>
      </c>
      <c r="AH107" s="25">
        <v>40</v>
      </c>
      <c r="AI107" s="28">
        <f t="shared" si="74"/>
        <v>59</v>
      </c>
      <c r="AJ107" s="29">
        <v>40</v>
      </c>
      <c r="AK107" s="28">
        <f t="shared" si="75"/>
        <v>99</v>
      </c>
      <c r="AL107" s="25">
        <v>9</v>
      </c>
      <c r="AM107" s="25">
        <v>9</v>
      </c>
      <c r="AN107" s="25">
        <v>36</v>
      </c>
      <c r="AO107" s="28">
        <f t="shared" si="76"/>
        <v>54</v>
      </c>
      <c r="AP107" s="29">
        <v>35</v>
      </c>
      <c r="AQ107" s="28">
        <f t="shared" si="77"/>
        <v>89</v>
      </c>
      <c r="AR107" s="25">
        <v>8</v>
      </c>
      <c r="AS107" s="25">
        <v>9</v>
      </c>
      <c r="AT107" s="25">
        <v>38</v>
      </c>
      <c r="AU107" s="28">
        <f t="shared" si="78"/>
        <v>55</v>
      </c>
      <c r="AV107" s="29">
        <v>34</v>
      </c>
      <c r="AW107" s="28">
        <f t="shared" si="79"/>
        <v>89</v>
      </c>
      <c r="AX107" s="25">
        <v>9</v>
      </c>
      <c r="AY107" s="25">
        <v>9</v>
      </c>
      <c r="AZ107" s="25">
        <v>38</v>
      </c>
      <c r="BA107" s="28">
        <f t="shared" si="80"/>
        <v>56</v>
      </c>
      <c r="BB107" s="29">
        <v>32</v>
      </c>
      <c r="BC107" s="28">
        <f t="shared" si="81"/>
        <v>88</v>
      </c>
      <c r="BD107" s="25">
        <v>9</v>
      </c>
      <c r="BE107" s="25">
        <v>9</v>
      </c>
      <c r="BF107" s="25">
        <v>36</v>
      </c>
      <c r="BG107" s="28">
        <f t="shared" si="82"/>
        <v>54</v>
      </c>
      <c r="BH107" s="29">
        <v>35</v>
      </c>
      <c r="BI107" s="28">
        <f t="shared" si="83"/>
        <v>89</v>
      </c>
      <c r="BJ107" s="29">
        <f t="shared" si="84"/>
        <v>454</v>
      </c>
      <c r="BK107" s="29">
        <v>94</v>
      </c>
      <c r="BL107" s="10">
        <f t="shared" si="85"/>
        <v>713</v>
      </c>
      <c r="BM107" s="8">
        <f t="shared" si="86"/>
        <v>91.410256410256409</v>
      </c>
      <c r="BO107" s="3" t="s">
        <v>2091</v>
      </c>
      <c r="BP107" s="3" t="s">
        <v>2090</v>
      </c>
      <c r="BQ107" s="3" t="s">
        <v>2090</v>
      </c>
      <c r="BR107" s="3" t="s">
        <v>2091</v>
      </c>
      <c r="BS107" s="3" t="s">
        <v>2090</v>
      </c>
      <c r="BT107" s="3" t="s">
        <v>2091</v>
      </c>
      <c r="BU107" s="3" t="s">
        <v>2090</v>
      </c>
      <c r="BV107" s="3" t="s">
        <v>2090</v>
      </c>
      <c r="BW107" s="3" t="s">
        <v>2090</v>
      </c>
      <c r="BX107" s="3" t="s">
        <v>2090</v>
      </c>
      <c r="BY107" s="3" t="s">
        <v>2090</v>
      </c>
      <c r="BZ107" s="3" t="s">
        <v>2090</v>
      </c>
      <c r="CB107" s="3">
        <v>2</v>
      </c>
      <c r="CC107" s="3">
        <v>3</v>
      </c>
      <c r="CD107" s="3">
        <v>3</v>
      </c>
      <c r="CE107" s="3">
        <v>3</v>
      </c>
      <c r="CF107" s="3">
        <v>3</v>
      </c>
      <c r="CG107" s="3">
        <v>3</v>
      </c>
      <c r="CH107" s="3">
        <v>1</v>
      </c>
      <c r="CI107" s="3">
        <v>1.5</v>
      </c>
      <c r="CJ107" s="3">
        <v>1.5</v>
      </c>
      <c r="CK107" s="3">
        <v>1</v>
      </c>
      <c r="CL107" s="3">
        <v>1</v>
      </c>
      <c r="CM107" s="3">
        <v>0.5</v>
      </c>
      <c r="CN107" s="3">
        <f t="shared" si="87"/>
        <v>0</v>
      </c>
      <c r="CO107" s="31" t="str">
        <f t="shared" si="88"/>
        <v>Pass</v>
      </c>
      <c r="CP107" s="3">
        <v>9.66</v>
      </c>
      <c r="CQ107" s="3">
        <v>23.5</v>
      </c>
      <c r="CR107" s="3">
        <v>227</v>
      </c>
      <c r="CS107" s="3">
        <v>1048</v>
      </c>
    </row>
    <row r="108" spans="1:98" ht="18" customHeight="1" x14ac:dyDescent="0.2">
      <c r="A108" s="4">
        <v>98</v>
      </c>
      <c r="B108" s="7" t="s">
        <v>282</v>
      </c>
      <c r="C108" s="7" t="s">
        <v>283</v>
      </c>
      <c r="D108" s="7" t="s">
        <v>1635</v>
      </c>
      <c r="E108" s="7" t="s">
        <v>1140</v>
      </c>
      <c r="F108" s="7"/>
      <c r="G108" s="25">
        <v>6</v>
      </c>
      <c r="H108" s="24">
        <v>10</v>
      </c>
      <c r="I108" s="25">
        <v>8</v>
      </c>
      <c r="J108" s="26">
        <f t="shared" si="67"/>
        <v>24</v>
      </c>
      <c r="K108" s="25">
        <v>6</v>
      </c>
      <c r="L108" s="25">
        <v>10</v>
      </c>
      <c r="M108" s="25">
        <v>10</v>
      </c>
      <c r="N108" s="26">
        <f t="shared" si="68"/>
        <v>26</v>
      </c>
      <c r="O108" s="25">
        <v>8</v>
      </c>
      <c r="P108" s="25">
        <v>10</v>
      </c>
      <c r="Q108" s="25">
        <v>10</v>
      </c>
      <c r="R108" s="26">
        <f t="shared" si="69"/>
        <v>28</v>
      </c>
      <c r="S108" s="25">
        <v>4</v>
      </c>
      <c r="T108" s="25">
        <v>10</v>
      </c>
      <c r="U108" s="25">
        <v>7</v>
      </c>
      <c r="V108" s="26">
        <f t="shared" si="70"/>
        <v>21</v>
      </c>
      <c r="W108" s="25">
        <v>7</v>
      </c>
      <c r="X108" s="25">
        <v>10</v>
      </c>
      <c r="Y108" s="25">
        <v>10</v>
      </c>
      <c r="Z108" s="26">
        <f t="shared" si="71"/>
        <v>27</v>
      </c>
      <c r="AA108" s="25">
        <v>9</v>
      </c>
      <c r="AB108" s="25">
        <v>10</v>
      </c>
      <c r="AC108" s="25">
        <v>10</v>
      </c>
      <c r="AD108" s="26">
        <f t="shared" si="72"/>
        <v>29</v>
      </c>
      <c r="AE108" s="27">
        <f t="shared" si="73"/>
        <v>155</v>
      </c>
      <c r="AF108" s="25">
        <v>8</v>
      </c>
      <c r="AG108" s="25">
        <v>9</v>
      </c>
      <c r="AH108" s="25">
        <v>40</v>
      </c>
      <c r="AI108" s="28">
        <f t="shared" si="74"/>
        <v>57</v>
      </c>
      <c r="AJ108" s="29">
        <v>35</v>
      </c>
      <c r="AK108" s="28">
        <f t="shared" si="75"/>
        <v>92</v>
      </c>
      <c r="AL108" s="25">
        <v>9</v>
      </c>
      <c r="AM108" s="25">
        <v>9</v>
      </c>
      <c r="AN108" s="25">
        <v>35</v>
      </c>
      <c r="AO108" s="28">
        <f t="shared" si="76"/>
        <v>53</v>
      </c>
      <c r="AP108" s="29">
        <v>35</v>
      </c>
      <c r="AQ108" s="28">
        <f t="shared" si="77"/>
        <v>88</v>
      </c>
      <c r="AR108" s="25">
        <v>9</v>
      </c>
      <c r="AS108" s="25">
        <v>10</v>
      </c>
      <c r="AT108" s="25">
        <v>40</v>
      </c>
      <c r="AU108" s="28">
        <f t="shared" si="78"/>
        <v>59</v>
      </c>
      <c r="AV108" s="29">
        <v>37</v>
      </c>
      <c r="AW108" s="28">
        <f t="shared" si="79"/>
        <v>96</v>
      </c>
      <c r="AX108" s="25">
        <v>8</v>
      </c>
      <c r="AY108" s="25">
        <v>8</v>
      </c>
      <c r="AZ108" s="25">
        <v>38</v>
      </c>
      <c r="BA108" s="28">
        <f t="shared" si="80"/>
        <v>54</v>
      </c>
      <c r="BB108" s="29">
        <v>33</v>
      </c>
      <c r="BC108" s="28">
        <f t="shared" si="81"/>
        <v>87</v>
      </c>
      <c r="BD108" s="25">
        <v>9</v>
      </c>
      <c r="BE108" s="25">
        <v>8</v>
      </c>
      <c r="BF108" s="25">
        <v>36</v>
      </c>
      <c r="BG108" s="28">
        <f t="shared" si="82"/>
        <v>53</v>
      </c>
      <c r="BH108" s="29">
        <v>31</v>
      </c>
      <c r="BI108" s="28">
        <f t="shared" si="83"/>
        <v>84</v>
      </c>
      <c r="BJ108" s="29">
        <f t="shared" si="84"/>
        <v>447</v>
      </c>
      <c r="BK108" s="29">
        <v>95</v>
      </c>
      <c r="BL108" s="10">
        <f t="shared" si="85"/>
        <v>697</v>
      </c>
      <c r="BM108" s="8">
        <f t="shared" si="86"/>
        <v>89.358974358974365</v>
      </c>
      <c r="BO108" s="3" t="s">
        <v>2032</v>
      </c>
      <c r="BP108" s="3" t="s">
        <v>2032</v>
      </c>
      <c r="BQ108" s="3" t="s">
        <v>2090</v>
      </c>
      <c r="BR108" s="3" t="s">
        <v>2087</v>
      </c>
      <c r="BS108" s="3" t="s">
        <v>2087</v>
      </c>
      <c r="BT108" s="3" t="s">
        <v>2091</v>
      </c>
      <c r="BU108" s="3" t="s">
        <v>2090</v>
      </c>
      <c r="BV108" s="3" t="s">
        <v>2090</v>
      </c>
      <c r="BW108" s="3" t="s">
        <v>2090</v>
      </c>
      <c r="BX108" s="3" t="s">
        <v>2090</v>
      </c>
      <c r="BY108" s="3" t="s">
        <v>2090</v>
      </c>
      <c r="BZ108" s="3" t="s">
        <v>2090</v>
      </c>
      <c r="CB108" s="3">
        <v>2</v>
      </c>
      <c r="CC108" s="3">
        <v>3</v>
      </c>
      <c r="CD108" s="3">
        <v>3</v>
      </c>
      <c r="CE108" s="3">
        <v>3</v>
      </c>
      <c r="CF108" s="3">
        <v>3</v>
      </c>
      <c r="CG108" s="3">
        <v>3</v>
      </c>
      <c r="CH108" s="3">
        <v>1</v>
      </c>
      <c r="CI108" s="3">
        <v>1.5</v>
      </c>
      <c r="CJ108" s="3">
        <v>1.5</v>
      </c>
      <c r="CK108" s="3">
        <v>1</v>
      </c>
      <c r="CL108" s="3">
        <v>1</v>
      </c>
      <c r="CM108" s="3">
        <v>0.5</v>
      </c>
      <c r="CN108" s="3">
        <f t="shared" si="87"/>
        <v>0</v>
      </c>
      <c r="CO108" s="31" t="str">
        <f t="shared" si="88"/>
        <v>Pass</v>
      </c>
      <c r="CP108" s="3">
        <v>9.0399999999999991</v>
      </c>
      <c r="CQ108" s="3">
        <v>23.5</v>
      </c>
      <c r="CR108" s="3">
        <v>212.5</v>
      </c>
      <c r="CS108" s="3">
        <v>988</v>
      </c>
    </row>
    <row r="109" spans="1:98" ht="18" customHeight="1" x14ac:dyDescent="0.2">
      <c r="A109" s="4">
        <v>99</v>
      </c>
      <c r="B109" s="7" t="s">
        <v>286</v>
      </c>
      <c r="C109" s="7" t="s">
        <v>287</v>
      </c>
      <c r="D109" s="7" t="s">
        <v>1637</v>
      </c>
      <c r="E109" s="7" t="s">
        <v>1142</v>
      </c>
      <c r="F109" s="7"/>
      <c r="G109" s="25">
        <v>7</v>
      </c>
      <c r="H109" s="25">
        <v>8</v>
      </c>
      <c r="I109" s="25">
        <v>7</v>
      </c>
      <c r="J109" s="26">
        <f t="shared" si="67"/>
        <v>22</v>
      </c>
      <c r="K109" s="25">
        <v>3</v>
      </c>
      <c r="L109" s="25">
        <v>5</v>
      </c>
      <c r="M109" s="25">
        <v>7</v>
      </c>
      <c r="N109" s="26">
        <f t="shared" si="68"/>
        <v>15</v>
      </c>
      <c r="O109" s="25">
        <v>5</v>
      </c>
      <c r="P109" s="25">
        <v>7</v>
      </c>
      <c r="Q109" s="25">
        <v>10</v>
      </c>
      <c r="R109" s="26">
        <f t="shared" si="69"/>
        <v>22</v>
      </c>
      <c r="S109" s="25">
        <v>3</v>
      </c>
      <c r="T109" s="25">
        <v>7</v>
      </c>
      <c r="U109" s="25">
        <v>7</v>
      </c>
      <c r="V109" s="26">
        <f t="shared" si="70"/>
        <v>17</v>
      </c>
      <c r="W109" s="25">
        <v>3</v>
      </c>
      <c r="X109" s="25">
        <v>9</v>
      </c>
      <c r="Y109" s="25">
        <v>10</v>
      </c>
      <c r="Z109" s="26">
        <f t="shared" si="71"/>
        <v>22</v>
      </c>
      <c r="AA109" s="25">
        <v>6</v>
      </c>
      <c r="AB109" s="25">
        <v>10</v>
      </c>
      <c r="AC109" s="25">
        <v>10</v>
      </c>
      <c r="AD109" s="26">
        <f t="shared" si="72"/>
        <v>26</v>
      </c>
      <c r="AE109" s="27">
        <f t="shared" si="73"/>
        <v>124</v>
      </c>
      <c r="AF109" s="25">
        <v>8</v>
      </c>
      <c r="AG109" s="25">
        <v>8</v>
      </c>
      <c r="AH109" s="25">
        <v>35</v>
      </c>
      <c r="AI109" s="28">
        <f t="shared" si="74"/>
        <v>51</v>
      </c>
      <c r="AJ109" s="29">
        <v>32</v>
      </c>
      <c r="AK109" s="28">
        <f t="shared" si="75"/>
        <v>83</v>
      </c>
      <c r="AL109" s="25">
        <v>8</v>
      </c>
      <c r="AM109" s="25">
        <v>9</v>
      </c>
      <c r="AN109" s="25">
        <v>35</v>
      </c>
      <c r="AO109" s="28">
        <f t="shared" si="76"/>
        <v>52</v>
      </c>
      <c r="AP109" s="29">
        <v>27</v>
      </c>
      <c r="AQ109" s="28">
        <f t="shared" si="77"/>
        <v>79</v>
      </c>
      <c r="AR109" s="25">
        <v>9</v>
      </c>
      <c r="AS109" s="25">
        <v>10</v>
      </c>
      <c r="AT109" s="25">
        <v>38</v>
      </c>
      <c r="AU109" s="28">
        <f t="shared" si="78"/>
        <v>57</v>
      </c>
      <c r="AV109" s="29">
        <v>36</v>
      </c>
      <c r="AW109" s="28">
        <f t="shared" si="79"/>
        <v>93</v>
      </c>
      <c r="AX109" s="25">
        <v>8</v>
      </c>
      <c r="AY109" s="25">
        <v>8</v>
      </c>
      <c r="AZ109" s="25">
        <v>39</v>
      </c>
      <c r="BA109" s="28">
        <f t="shared" si="80"/>
        <v>55</v>
      </c>
      <c r="BB109" s="29">
        <v>34</v>
      </c>
      <c r="BC109" s="28">
        <f t="shared" si="81"/>
        <v>89</v>
      </c>
      <c r="BD109" s="25">
        <v>8</v>
      </c>
      <c r="BE109" s="25">
        <v>7</v>
      </c>
      <c r="BF109" s="25">
        <v>38</v>
      </c>
      <c r="BG109" s="28">
        <f t="shared" si="82"/>
        <v>53</v>
      </c>
      <c r="BH109" s="29">
        <v>29</v>
      </c>
      <c r="BI109" s="28">
        <f t="shared" si="83"/>
        <v>82</v>
      </c>
      <c r="BJ109" s="29">
        <f t="shared" si="84"/>
        <v>426</v>
      </c>
      <c r="BK109" s="29">
        <v>91</v>
      </c>
      <c r="BL109" s="10">
        <f t="shared" si="85"/>
        <v>641</v>
      </c>
      <c r="BM109" s="8">
        <f t="shared" si="86"/>
        <v>82.179487179487182</v>
      </c>
      <c r="BO109" s="3" t="s">
        <v>2088</v>
      </c>
      <c r="BP109" s="3" t="s">
        <v>2032</v>
      </c>
      <c r="BQ109" s="3" t="s">
        <v>2094</v>
      </c>
      <c r="BR109" s="3" t="s">
        <v>2094</v>
      </c>
      <c r="BS109" s="3" t="s">
        <v>2093</v>
      </c>
      <c r="BT109" s="3" t="s">
        <v>2032</v>
      </c>
      <c r="BU109" s="3" t="s">
        <v>2090</v>
      </c>
      <c r="BV109" s="3" t="s">
        <v>2091</v>
      </c>
      <c r="BW109" s="3" t="s">
        <v>2090</v>
      </c>
      <c r="BX109" s="3" t="s">
        <v>2090</v>
      </c>
      <c r="BY109" s="3" t="s">
        <v>2090</v>
      </c>
      <c r="BZ109" s="3" t="s">
        <v>2090</v>
      </c>
      <c r="CB109" s="3">
        <v>2</v>
      </c>
      <c r="CC109" s="3">
        <v>3</v>
      </c>
      <c r="CD109" s="3">
        <v>3</v>
      </c>
      <c r="CE109" s="3">
        <v>3</v>
      </c>
      <c r="CF109" s="3">
        <v>3</v>
      </c>
      <c r="CG109" s="3">
        <v>3</v>
      </c>
      <c r="CH109" s="3">
        <v>1</v>
      </c>
      <c r="CI109" s="3">
        <v>1.5</v>
      </c>
      <c r="CJ109" s="3">
        <v>1.5</v>
      </c>
      <c r="CK109" s="3">
        <v>1</v>
      </c>
      <c r="CL109" s="3">
        <v>1</v>
      </c>
      <c r="CM109" s="3">
        <v>0.5</v>
      </c>
      <c r="CN109" s="3">
        <f t="shared" si="87"/>
        <v>0</v>
      </c>
      <c r="CO109" s="31" t="str">
        <f t="shared" si="88"/>
        <v>Pass</v>
      </c>
      <c r="CP109" s="3">
        <v>7.98</v>
      </c>
      <c r="CQ109" s="3">
        <v>23.5</v>
      </c>
      <c r="CR109" s="3">
        <v>187.5</v>
      </c>
      <c r="CS109" s="3">
        <v>885</v>
      </c>
    </row>
    <row r="110" spans="1:98" ht="18" customHeight="1" x14ac:dyDescent="0.2">
      <c r="A110" s="4">
        <v>100</v>
      </c>
      <c r="B110" s="7" t="s">
        <v>288</v>
      </c>
      <c r="C110" s="7" t="s">
        <v>289</v>
      </c>
      <c r="D110" s="7" t="s">
        <v>1638</v>
      </c>
      <c r="E110" s="7" t="s">
        <v>1143</v>
      </c>
      <c r="F110" s="7"/>
      <c r="G110" s="25">
        <v>7</v>
      </c>
      <c r="H110" s="25">
        <v>8</v>
      </c>
      <c r="I110" s="25">
        <v>3</v>
      </c>
      <c r="J110" s="26">
        <f t="shared" si="67"/>
        <v>18</v>
      </c>
      <c r="K110" s="25">
        <v>4</v>
      </c>
      <c r="L110" s="25">
        <v>10</v>
      </c>
      <c r="M110" s="25">
        <v>10</v>
      </c>
      <c r="N110" s="26">
        <f t="shared" si="68"/>
        <v>24</v>
      </c>
      <c r="O110" s="25">
        <v>6</v>
      </c>
      <c r="P110" s="25">
        <v>9</v>
      </c>
      <c r="Q110" s="25">
        <v>10</v>
      </c>
      <c r="R110" s="26">
        <f t="shared" si="69"/>
        <v>25</v>
      </c>
      <c r="S110" s="25">
        <v>6</v>
      </c>
      <c r="T110" s="25">
        <v>10</v>
      </c>
      <c r="U110" s="25">
        <v>6</v>
      </c>
      <c r="V110" s="26">
        <f t="shared" si="70"/>
        <v>22</v>
      </c>
      <c r="W110" s="25">
        <v>7</v>
      </c>
      <c r="X110" s="25">
        <v>10</v>
      </c>
      <c r="Y110" s="25">
        <v>10</v>
      </c>
      <c r="Z110" s="26">
        <f t="shared" si="71"/>
        <v>27</v>
      </c>
      <c r="AA110" s="25">
        <v>6</v>
      </c>
      <c r="AB110" s="25">
        <v>9</v>
      </c>
      <c r="AC110" s="25">
        <v>10</v>
      </c>
      <c r="AD110" s="26">
        <f t="shared" si="72"/>
        <v>25</v>
      </c>
      <c r="AE110" s="27">
        <f t="shared" si="73"/>
        <v>141</v>
      </c>
      <c r="AF110" s="25">
        <v>8</v>
      </c>
      <c r="AG110" s="25">
        <v>8</v>
      </c>
      <c r="AH110" s="25">
        <v>40</v>
      </c>
      <c r="AI110" s="28">
        <f t="shared" si="74"/>
        <v>56</v>
      </c>
      <c r="AJ110" s="29">
        <v>30</v>
      </c>
      <c r="AK110" s="28">
        <f t="shared" si="75"/>
        <v>86</v>
      </c>
      <c r="AL110" s="25">
        <v>8</v>
      </c>
      <c r="AM110" s="25">
        <v>8</v>
      </c>
      <c r="AN110" s="25">
        <v>36</v>
      </c>
      <c r="AO110" s="28">
        <f t="shared" si="76"/>
        <v>52</v>
      </c>
      <c r="AP110" s="29">
        <v>25</v>
      </c>
      <c r="AQ110" s="28">
        <f t="shared" si="77"/>
        <v>77</v>
      </c>
      <c r="AR110" s="25">
        <v>9</v>
      </c>
      <c r="AS110" s="25">
        <v>8</v>
      </c>
      <c r="AT110" s="25">
        <v>37</v>
      </c>
      <c r="AU110" s="28">
        <f t="shared" si="78"/>
        <v>54</v>
      </c>
      <c r="AV110" s="29">
        <v>34</v>
      </c>
      <c r="AW110" s="28">
        <f t="shared" si="79"/>
        <v>88</v>
      </c>
      <c r="AX110" s="25">
        <v>8</v>
      </c>
      <c r="AY110" s="25">
        <v>8</v>
      </c>
      <c r="AZ110" s="25">
        <v>38</v>
      </c>
      <c r="BA110" s="28">
        <f t="shared" si="80"/>
        <v>54</v>
      </c>
      <c r="BB110" s="29">
        <v>32</v>
      </c>
      <c r="BC110" s="28">
        <f t="shared" si="81"/>
        <v>86</v>
      </c>
      <c r="BD110" s="25">
        <v>8</v>
      </c>
      <c r="BE110" s="25">
        <v>8</v>
      </c>
      <c r="BF110" s="25">
        <v>36</v>
      </c>
      <c r="BG110" s="28">
        <f t="shared" si="82"/>
        <v>52</v>
      </c>
      <c r="BH110" s="29">
        <v>30</v>
      </c>
      <c r="BI110" s="28">
        <f t="shared" si="83"/>
        <v>82</v>
      </c>
      <c r="BJ110" s="29">
        <f t="shared" si="84"/>
        <v>419</v>
      </c>
      <c r="BK110" s="29">
        <v>80</v>
      </c>
      <c r="BL110" s="10">
        <f t="shared" si="85"/>
        <v>640</v>
      </c>
      <c r="BM110" s="8">
        <f t="shared" si="86"/>
        <v>82.051282051282044</v>
      </c>
      <c r="BO110" s="3" t="s">
        <v>2093</v>
      </c>
      <c r="BP110" s="3" t="s">
        <v>2095</v>
      </c>
      <c r="BQ110" s="3" t="s">
        <v>2095</v>
      </c>
      <c r="BR110" s="3" t="s">
        <v>2093</v>
      </c>
      <c r="BS110" s="3" t="s">
        <v>2093</v>
      </c>
      <c r="BT110" s="3" t="s">
        <v>2094</v>
      </c>
      <c r="BU110" s="3" t="s">
        <v>2090</v>
      </c>
      <c r="BV110" s="3" t="s">
        <v>2091</v>
      </c>
      <c r="BW110" s="3" t="s">
        <v>2090</v>
      </c>
      <c r="BX110" s="3" t="s">
        <v>2090</v>
      </c>
      <c r="BY110" s="3" t="s">
        <v>2090</v>
      </c>
      <c r="BZ110" s="3" t="s">
        <v>2091</v>
      </c>
      <c r="CB110" s="3">
        <v>2</v>
      </c>
      <c r="CC110" s="3">
        <v>3</v>
      </c>
      <c r="CD110" s="3">
        <v>3</v>
      </c>
      <c r="CE110" s="3">
        <v>3</v>
      </c>
      <c r="CF110" s="3">
        <v>3</v>
      </c>
      <c r="CG110" s="3">
        <v>3</v>
      </c>
      <c r="CH110" s="3">
        <v>1</v>
      </c>
      <c r="CI110" s="3">
        <v>1.5</v>
      </c>
      <c r="CJ110" s="3">
        <v>1.5</v>
      </c>
      <c r="CK110" s="3">
        <v>1</v>
      </c>
      <c r="CL110" s="3">
        <v>1</v>
      </c>
      <c r="CM110" s="3">
        <v>0.5</v>
      </c>
      <c r="CN110" s="3">
        <f t="shared" si="87"/>
        <v>0</v>
      </c>
      <c r="CO110" s="31" t="str">
        <f t="shared" si="88"/>
        <v>Pass</v>
      </c>
      <c r="CP110" s="3">
        <v>7.53</v>
      </c>
      <c r="CQ110" s="3">
        <v>23.5</v>
      </c>
      <c r="CR110" s="3">
        <v>177</v>
      </c>
      <c r="CS110" s="3">
        <v>842</v>
      </c>
    </row>
    <row r="111" spans="1:98" ht="18" customHeight="1" x14ac:dyDescent="0.2">
      <c r="A111" s="4">
        <v>101</v>
      </c>
      <c r="B111" s="7" t="s">
        <v>290</v>
      </c>
      <c r="C111" s="7" t="s">
        <v>291</v>
      </c>
      <c r="D111" s="7" t="s">
        <v>1639</v>
      </c>
      <c r="E111" s="7" t="s">
        <v>1144</v>
      </c>
      <c r="F111" s="7"/>
      <c r="G111" s="25">
        <v>6</v>
      </c>
      <c r="H111" s="24">
        <v>10</v>
      </c>
      <c r="I111" s="25">
        <v>7</v>
      </c>
      <c r="J111" s="26">
        <f t="shared" si="67"/>
        <v>23</v>
      </c>
      <c r="K111" s="25">
        <v>6</v>
      </c>
      <c r="L111" s="25">
        <v>10</v>
      </c>
      <c r="M111" s="25">
        <v>10</v>
      </c>
      <c r="N111" s="26">
        <f t="shared" si="68"/>
        <v>26</v>
      </c>
      <c r="O111" s="25">
        <v>7</v>
      </c>
      <c r="P111" s="25">
        <v>10</v>
      </c>
      <c r="Q111" s="25">
        <v>10</v>
      </c>
      <c r="R111" s="26">
        <f t="shared" si="69"/>
        <v>27</v>
      </c>
      <c r="S111" s="25">
        <v>5</v>
      </c>
      <c r="T111" s="25">
        <v>10</v>
      </c>
      <c r="U111" s="25">
        <v>4</v>
      </c>
      <c r="V111" s="26">
        <f t="shared" si="70"/>
        <v>19</v>
      </c>
      <c r="W111" s="25">
        <v>7</v>
      </c>
      <c r="X111" s="25">
        <v>10</v>
      </c>
      <c r="Y111" s="25">
        <v>10</v>
      </c>
      <c r="Z111" s="26">
        <f t="shared" si="71"/>
        <v>27</v>
      </c>
      <c r="AA111" s="25">
        <v>5</v>
      </c>
      <c r="AB111" s="25">
        <v>10</v>
      </c>
      <c r="AC111" s="25">
        <v>10</v>
      </c>
      <c r="AD111" s="26">
        <f t="shared" si="72"/>
        <v>25</v>
      </c>
      <c r="AE111" s="27">
        <f t="shared" si="73"/>
        <v>147</v>
      </c>
      <c r="AF111" s="25">
        <v>8</v>
      </c>
      <c r="AG111" s="25">
        <v>8</v>
      </c>
      <c r="AH111" s="25">
        <v>38</v>
      </c>
      <c r="AI111" s="28">
        <f t="shared" si="74"/>
        <v>54</v>
      </c>
      <c r="AJ111" s="29">
        <v>32</v>
      </c>
      <c r="AK111" s="28">
        <f t="shared" si="75"/>
        <v>86</v>
      </c>
      <c r="AL111" s="25">
        <v>8</v>
      </c>
      <c r="AM111" s="25">
        <v>8</v>
      </c>
      <c r="AN111" s="25">
        <v>27</v>
      </c>
      <c r="AO111" s="28">
        <f t="shared" si="76"/>
        <v>43</v>
      </c>
      <c r="AP111" s="29">
        <v>28</v>
      </c>
      <c r="AQ111" s="28">
        <f t="shared" si="77"/>
        <v>71</v>
      </c>
      <c r="AR111" s="25">
        <v>7</v>
      </c>
      <c r="AS111" s="25">
        <v>7</v>
      </c>
      <c r="AT111" s="25">
        <v>36</v>
      </c>
      <c r="AU111" s="28">
        <f t="shared" si="78"/>
        <v>50</v>
      </c>
      <c r="AV111" s="29">
        <v>30</v>
      </c>
      <c r="AW111" s="28">
        <f t="shared" si="79"/>
        <v>80</v>
      </c>
      <c r="AX111" s="25">
        <v>8</v>
      </c>
      <c r="AY111" s="25">
        <v>8</v>
      </c>
      <c r="AZ111" s="25">
        <v>35</v>
      </c>
      <c r="BA111" s="28">
        <f t="shared" si="80"/>
        <v>51</v>
      </c>
      <c r="BB111" s="29">
        <v>31</v>
      </c>
      <c r="BC111" s="28">
        <f t="shared" si="81"/>
        <v>82</v>
      </c>
      <c r="BD111" s="25">
        <v>7</v>
      </c>
      <c r="BE111" s="25">
        <v>7</v>
      </c>
      <c r="BF111" s="25">
        <v>31</v>
      </c>
      <c r="BG111" s="28">
        <f t="shared" si="82"/>
        <v>45</v>
      </c>
      <c r="BH111" s="29">
        <v>30</v>
      </c>
      <c r="BI111" s="28">
        <f t="shared" si="83"/>
        <v>75</v>
      </c>
      <c r="BJ111" s="29">
        <f t="shared" si="84"/>
        <v>394</v>
      </c>
      <c r="BK111" s="29">
        <v>57</v>
      </c>
      <c r="BL111" s="10">
        <f t="shared" si="85"/>
        <v>598</v>
      </c>
      <c r="BM111" s="8">
        <f t="shared" si="86"/>
        <v>76.666666666666671</v>
      </c>
      <c r="BO111" s="3" t="s">
        <v>2087</v>
      </c>
      <c r="BP111" s="3" t="s">
        <v>2095</v>
      </c>
      <c r="BQ111" s="3" t="s">
        <v>2090</v>
      </c>
      <c r="BR111" s="3" t="s">
        <v>2094</v>
      </c>
      <c r="BS111" s="3" t="s">
        <v>2095</v>
      </c>
      <c r="BT111" s="3" t="s">
        <v>2091</v>
      </c>
      <c r="BU111" s="3" t="s">
        <v>2090</v>
      </c>
      <c r="BV111" s="3" t="s">
        <v>2087</v>
      </c>
      <c r="BW111" s="3" t="s">
        <v>2091</v>
      </c>
      <c r="BX111" s="3" t="s">
        <v>2090</v>
      </c>
      <c r="BY111" s="3" t="s">
        <v>2032</v>
      </c>
      <c r="BZ111" s="3" t="s">
        <v>2088</v>
      </c>
      <c r="CB111" s="3">
        <v>2</v>
      </c>
      <c r="CC111" s="3">
        <v>3</v>
      </c>
      <c r="CD111" s="3">
        <v>3</v>
      </c>
      <c r="CE111" s="3">
        <v>3</v>
      </c>
      <c r="CF111" s="3">
        <v>3</v>
      </c>
      <c r="CG111" s="3">
        <v>3</v>
      </c>
      <c r="CH111" s="3">
        <v>1</v>
      </c>
      <c r="CI111" s="3">
        <v>1.5</v>
      </c>
      <c r="CJ111" s="3">
        <v>1.5</v>
      </c>
      <c r="CK111" s="3">
        <v>1</v>
      </c>
      <c r="CL111" s="3">
        <v>1</v>
      </c>
      <c r="CM111" s="3">
        <v>0.5</v>
      </c>
      <c r="CN111" s="3">
        <f t="shared" si="87"/>
        <v>0</v>
      </c>
      <c r="CO111" s="31" t="str">
        <f t="shared" si="88"/>
        <v>Pass</v>
      </c>
      <c r="CP111" s="3">
        <v>8.35</v>
      </c>
      <c r="CQ111" s="3">
        <v>23.5</v>
      </c>
      <c r="CR111" s="3">
        <v>196.25</v>
      </c>
      <c r="CS111" s="3">
        <v>879</v>
      </c>
    </row>
    <row r="112" spans="1:98" ht="18" customHeight="1" x14ac:dyDescent="0.2">
      <c r="A112" s="4">
        <v>102</v>
      </c>
      <c r="B112" s="7" t="s">
        <v>292</v>
      </c>
      <c r="C112" s="7" t="s">
        <v>293</v>
      </c>
      <c r="D112" s="7" t="s">
        <v>1640</v>
      </c>
      <c r="E112" s="7" t="s">
        <v>1145</v>
      </c>
      <c r="F112" s="7"/>
      <c r="G112" s="25">
        <v>3</v>
      </c>
      <c r="H112" s="24">
        <v>10</v>
      </c>
      <c r="I112" s="25">
        <v>5</v>
      </c>
      <c r="J112" s="26">
        <f t="shared" si="67"/>
        <v>18</v>
      </c>
      <c r="K112" s="25">
        <v>5</v>
      </c>
      <c r="L112" s="25">
        <v>6</v>
      </c>
      <c r="M112" s="25">
        <v>7</v>
      </c>
      <c r="N112" s="26">
        <f t="shared" si="68"/>
        <v>18</v>
      </c>
      <c r="O112" s="25">
        <v>4</v>
      </c>
      <c r="P112" s="25">
        <v>9</v>
      </c>
      <c r="Q112" s="25">
        <v>10</v>
      </c>
      <c r="R112" s="26">
        <f t="shared" si="69"/>
        <v>23</v>
      </c>
      <c r="S112" s="25">
        <v>4</v>
      </c>
      <c r="T112" s="25">
        <v>7</v>
      </c>
      <c r="U112" s="25">
        <v>7</v>
      </c>
      <c r="V112" s="26">
        <f t="shared" si="70"/>
        <v>18</v>
      </c>
      <c r="W112" s="25">
        <v>7</v>
      </c>
      <c r="X112" s="25">
        <v>8</v>
      </c>
      <c r="Y112" s="25">
        <v>10</v>
      </c>
      <c r="Z112" s="26">
        <f t="shared" si="71"/>
        <v>25</v>
      </c>
      <c r="AA112" s="25">
        <v>6</v>
      </c>
      <c r="AB112" s="25">
        <v>8</v>
      </c>
      <c r="AC112" s="25">
        <v>10</v>
      </c>
      <c r="AD112" s="26">
        <f t="shared" si="72"/>
        <v>24</v>
      </c>
      <c r="AE112" s="27">
        <f t="shared" si="73"/>
        <v>126</v>
      </c>
      <c r="AF112" s="25">
        <v>8</v>
      </c>
      <c r="AG112" s="25">
        <v>8</v>
      </c>
      <c r="AH112" s="25">
        <v>38</v>
      </c>
      <c r="AI112" s="28">
        <f t="shared" si="74"/>
        <v>54</v>
      </c>
      <c r="AJ112" s="29">
        <v>32</v>
      </c>
      <c r="AK112" s="28">
        <f t="shared" si="75"/>
        <v>86</v>
      </c>
      <c r="AL112" s="25">
        <v>9</v>
      </c>
      <c r="AM112" s="25">
        <v>8</v>
      </c>
      <c r="AN112" s="25">
        <v>34</v>
      </c>
      <c r="AO112" s="28">
        <f t="shared" si="76"/>
        <v>51</v>
      </c>
      <c r="AP112" s="29">
        <v>30</v>
      </c>
      <c r="AQ112" s="28">
        <f t="shared" si="77"/>
        <v>81</v>
      </c>
      <c r="AR112" s="25">
        <v>9</v>
      </c>
      <c r="AS112" s="25">
        <v>7</v>
      </c>
      <c r="AT112" s="25">
        <v>34</v>
      </c>
      <c r="AU112" s="28">
        <f t="shared" si="78"/>
        <v>50</v>
      </c>
      <c r="AV112" s="29">
        <v>31</v>
      </c>
      <c r="AW112" s="28">
        <f t="shared" si="79"/>
        <v>81</v>
      </c>
      <c r="AX112" s="25">
        <v>8</v>
      </c>
      <c r="AY112" s="25">
        <v>8</v>
      </c>
      <c r="AZ112" s="25">
        <v>40</v>
      </c>
      <c r="BA112" s="28">
        <f t="shared" si="80"/>
        <v>56</v>
      </c>
      <c r="BB112" s="29">
        <v>30</v>
      </c>
      <c r="BC112" s="28">
        <f t="shared" si="81"/>
        <v>86</v>
      </c>
      <c r="BD112" s="25">
        <v>7</v>
      </c>
      <c r="BE112" s="25">
        <v>7</v>
      </c>
      <c r="BF112" s="25">
        <v>31</v>
      </c>
      <c r="BG112" s="28">
        <f t="shared" si="82"/>
        <v>45</v>
      </c>
      <c r="BH112" s="29">
        <v>26</v>
      </c>
      <c r="BI112" s="28">
        <f t="shared" si="83"/>
        <v>71</v>
      </c>
      <c r="BJ112" s="29">
        <f t="shared" si="84"/>
        <v>405</v>
      </c>
      <c r="BK112" s="29">
        <v>79</v>
      </c>
      <c r="BL112" s="10">
        <f t="shared" si="85"/>
        <v>610</v>
      </c>
      <c r="BM112" s="8">
        <f t="shared" si="86"/>
        <v>78.205128205128204</v>
      </c>
      <c r="BO112" s="3" t="s">
        <v>2095</v>
      </c>
      <c r="BP112" s="3" t="s">
        <v>2094</v>
      </c>
      <c r="BQ112" s="3" t="s">
        <v>2087</v>
      </c>
      <c r="BR112" s="3" t="s">
        <v>2095</v>
      </c>
      <c r="BS112" s="3" t="s">
        <v>2094</v>
      </c>
      <c r="BT112" s="3" t="s">
        <v>2091</v>
      </c>
      <c r="BU112" s="3" t="s">
        <v>2090</v>
      </c>
      <c r="BV112" s="3" t="s">
        <v>2090</v>
      </c>
      <c r="BW112" s="3" t="s">
        <v>2090</v>
      </c>
      <c r="BX112" s="3" t="s">
        <v>2090</v>
      </c>
      <c r="BY112" s="3" t="s">
        <v>2087</v>
      </c>
      <c r="BZ112" s="3" t="s">
        <v>2091</v>
      </c>
      <c r="CB112" s="3">
        <v>2</v>
      </c>
      <c r="CC112" s="3">
        <v>3</v>
      </c>
      <c r="CD112" s="3">
        <v>3</v>
      </c>
      <c r="CE112" s="3">
        <v>3</v>
      </c>
      <c r="CF112" s="3">
        <v>3</v>
      </c>
      <c r="CG112" s="3">
        <v>3</v>
      </c>
      <c r="CH112" s="3">
        <v>1</v>
      </c>
      <c r="CI112" s="3">
        <v>1.5</v>
      </c>
      <c r="CJ112" s="3">
        <v>1.5</v>
      </c>
      <c r="CK112" s="3">
        <v>1</v>
      </c>
      <c r="CL112" s="3">
        <v>1</v>
      </c>
      <c r="CM112" s="3">
        <v>0.5</v>
      </c>
      <c r="CN112" s="3">
        <f t="shared" si="87"/>
        <v>0</v>
      </c>
      <c r="CO112" s="31" t="str">
        <f t="shared" si="88"/>
        <v>Pass</v>
      </c>
      <c r="CP112" s="3">
        <v>8.2100000000000009</v>
      </c>
      <c r="CQ112" s="3">
        <v>23.5</v>
      </c>
      <c r="CR112" s="3">
        <v>193</v>
      </c>
      <c r="CS112" s="3">
        <v>878</v>
      </c>
    </row>
    <row r="113" spans="1:98" ht="18" customHeight="1" x14ac:dyDescent="0.2">
      <c r="A113" s="4">
        <v>104</v>
      </c>
      <c r="B113" s="7" t="s">
        <v>235</v>
      </c>
      <c r="C113" s="7" t="s">
        <v>2047</v>
      </c>
      <c r="D113" s="7" t="s">
        <v>1611</v>
      </c>
      <c r="E113" s="7" t="s">
        <v>1116</v>
      </c>
      <c r="F113" s="7"/>
      <c r="G113" s="25">
        <v>4</v>
      </c>
      <c r="H113" s="24">
        <v>10</v>
      </c>
      <c r="I113" s="25">
        <v>9</v>
      </c>
      <c r="J113" s="26">
        <f t="shared" si="67"/>
        <v>23</v>
      </c>
      <c r="K113" s="25">
        <v>8</v>
      </c>
      <c r="L113" s="25">
        <v>10</v>
      </c>
      <c r="M113" s="25">
        <v>10</v>
      </c>
      <c r="N113" s="26">
        <f t="shared" si="68"/>
        <v>28</v>
      </c>
      <c r="O113" s="25">
        <v>9</v>
      </c>
      <c r="P113" s="25">
        <v>10</v>
      </c>
      <c r="Q113" s="25">
        <v>10</v>
      </c>
      <c r="R113" s="26">
        <f t="shared" si="69"/>
        <v>29</v>
      </c>
      <c r="S113" s="25">
        <v>5</v>
      </c>
      <c r="T113" s="25">
        <v>10</v>
      </c>
      <c r="U113" s="24">
        <v>10</v>
      </c>
      <c r="V113" s="26">
        <f t="shared" si="70"/>
        <v>25</v>
      </c>
      <c r="W113" s="25">
        <v>7</v>
      </c>
      <c r="X113" s="25">
        <v>10</v>
      </c>
      <c r="Y113" s="25">
        <v>10</v>
      </c>
      <c r="Z113" s="26">
        <f t="shared" si="71"/>
        <v>27</v>
      </c>
      <c r="AA113" s="25">
        <v>8</v>
      </c>
      <c r="AB113" s="25">
        <v>10</v>
      </c>
      <c r="AC113" s="25">
        <v>10</v>
      </c>
      <c r="AD113" s="26">
        <f t="shared" si="72"/>
        <v>28</v>
      </c>
      <c r="AE113" s="27">
        <f t="shared" si="73"/>
        <v>160</v>
      </c>
      <c r="AF113" s="25">
        <v>8</v>
      </c>
      <c r="AG113" s="25">
        <v>9</v>
      </c>
      <c r="AH113" s="25">
        <v>40</v>
      </c>
      <c r="AI113" s="28">
        <f t="shared" si="74"/>
        <v>57</v>
      </c>
      <c r="AJ113" s="29">
        <v>34</v>
      </c>
      <c r="AK113" s="28">
        <f t="shared" si="75"/>
        <v>91</v>
      </c>
      <c r="AL113" s="25">
        <v>9</v>
      </c>
      <c r="AM113" s="25">
        <v>8</v>
      </c>
      <c r="AN113" s="25">
        <v>39</v>
      </c>
      <c r="AO113" s="28">
        <f t="shared" si="76"/>
        <v>56</v>
      </c>
      <c r="AP113" s="29">
        <v>33</v>
      </c>
      <c r="AQ113" s="28">
        <f t="shared" si="77"/>
        <v>89</v>
      </c>
      <c r="AR113" s="25">
        <v>8</v>
      </c>
      <c r="AS113" s="25">
        <v>9</v>
      </c>
      <c r="AT113" s="25">
        <v>39</v>
      </c>
      <c r="AU113" s="28">
        <f t="shared" si="78"/>
        <v>56</v>
      </c>
      <c r="AV113" s="29">
        <v>34</v>
      </c>
      <c r="AW113" s="28">
        <f t="shared" si="79"/>
        <v>90</v>
      </c>
      <c r="AX113" s="25">
        <v>8</v>
      </c>
      <c r="AY113" s="25">
        <v>8</v>
      </c>
      <c r="AZ113" s="25">
        <v>38</v>
      </c>
      <c r="BA113" s="28">
        <f t="shared" si="80"/>
        <v>54</v>
      </c>
      <c r="BB113" s="29">
        <v>33</v>
      </c>
      <c r="BC113" s="28">
        <f t="shared" si="81"/>
        <v>87</v>
      </c>
      <c r="BD113" s="25">
        <v>8</v>
      </c>
      <c r="BE113" s="25">
        <v>8</v>
      </c>
      <c r="BF113" s="25">
        <v>33</v>
      </c>
      <c r="BG113" s="28">
        <f t="shared" si="82"/>
        <v>49</v>
      </c>
      <c r="BH113" s="29">
        <v>31</v>
      </c>
      <c r="BI113" s="28">
        <f t="shared" si="83"/>
        <v>80</v>
      </c>
      <c r="BJ113" s="29">
        <f t="shared" si="84"/>
        <v>437</v>
      </c>
      <c r="BK113" s="29">
        <v>79</v>
      </c>
      <c r="BL113" s="10">
        <f t="shared" si="85"/>
        <v>676</v>
      </c>
      <c r="BM113" s="8">
        <f t="shared" si="86"/>
        <v>86.666666666666671</v>
      </c>
      <c r="BO113" s="3" t="s">
        <v>2087</v>
      </c>
      <c r="BP113" s="3" t="s">
        <v>2032</v>
      </c>
      <c r="BQ113" s="3" t="s">
        <v>2087</v>
      </c>
      <c r="BR113" s="3" t="s">
        <v>2087</v>
      </c>
      <c r="BS113" s="3" t="s">
        <v>2091</v>
      </c>
      <c r="BT113" s="3" t="s">
        <v>2090</v>
      </c>
      <c r="BU113" s="3" t="s">
        <v>2090</v>
      </c>
      <c r="BV113" s="3" t="s">
        <v>2090</v>
      </c>
      <c r="BW113" s="3" t="s">
        <v>2090</v>
      </c>
      <c r="BX113" s="3" t="s">
        <v>2090</v>
      </c>
      <c r="BY113" s="3" t="s">
        <v>2091</v>
      </c>
      <c r="BZ113" s="3" t="s">
        <v>2091</v>
      </c>
      <c r="CB113" s="3">
        <v>2</v>
      </c>
      <c r="CC113" s="3">
        <v>3</v>
      </c>
      <c r="CD113" s="3">
        <v>3</v>
      </c>
      <c r="CE113" s="3">
        <v>3</v>
      </c>
      <c r="CF113" s="3">
        <v>3</v>
      </c>
      <c r="CG113" s="3">
        <v>3</v>
      </c>
      <c r="CH113" s="3">
        <v>1</v>
      </c>
      <c r="CI113" s="3">
        <v>1.5</v>
      </c>
      <c r="CJ113" s="3">
        <v>1.5</v>
      </c>
      <c r="CK113" s="3">
        <v>1</v>
      </c>
      <c r="CL113" s="3">
        <v>1</v>
      </c>
      <c r="CM113" s="3">
        <v>0.5</v>
      </c>
      <c r="CN113" s="3">
        <f t="shared" si="87"/>
        <v>0</v>
      </c>
      <c r="CO113" s="31" t="str">
        <f t="shared" si="88"/>
        <v>Pass</v>
      </c>
      <c r="CP113" s="3">
        <v>8.94</v>
      </c>
      <c r="CQ113" s="3">
        <v>23.5</v>
      </c>
      <c r="CR113" s="3">
        <v>210</v>
      </c>
      <c r="CS113" s="3">
        <v>966</v>
      </c>
    </row>
    <row r="114" spans="1:98" ht="18" customHeight="1" x14ac:dyDescent="0.2">
      <c r="A114" s="4">
        <v>105</v>
      </c>
      <c r="B114" s="7" t="s">
        <v>304</v>
      </c>
      <c r="C114" s="7" t="s">
        <v>2048</v>
      </c>
      <c r="D114" s="7" t="s">
        <v>1646</v>
      </c>
      <c r="E114" s="7" t="s">
        <v>1151</v>
      </c>
      <c r="F114" s="7"/>
      <c r="G114" s="25">
        <v>9</v>
      </c>
      <c r="H114" s="24">
        <v>10</v>
      </c>
      <c r="I114" s="25">
        <v>10</v>
      </c>
      <c r="J114" s="26">
        <f t="shared" si="67"/>
        <v>29</v>
      </c>
      <c r="K114" s="25">
        <v>7</v>
      </c>
      <c r="L114" s="25">
        <v>10</v>
      </c>
      <c r="M114" s="25">
        <v>10</v>
      </c>
      <c r="N114" s="26">
        <f t="shared" si="68"/>
        <v>27</v>
      </c>
      <c r="O114" s="25">
        <v>8</v>
      </c>
      <c r="P114" s="25">
        <v>10</v>
      </c>
      <c r="Q114" s="25">
        <v>10</v>
      </c>
      <c r="R114" s="26">
        <f t="shared" si="69"/>
        <v>28</v>
      </c>
      <c r="S114" s="25">
        <v>3</v>
      </c>
      <c r="T114" s="25">
        <v>10</v>
      </c>
      <c r="U114" s="24">
        <v>10</v>
      </c>
      <c r="V114" s="26">
        <f t="shared" si="70"/>
        <v>23</v>
      </c>
      <c r="W114" s="25">
        <v>9</v>
      </c>
      <c r="X114" s="25">
        <v>10</v>
      </c>
      <c r="Y114" s="25">
        <v>10</v>
      </c>
      <c r="Z114" s="26">
        <f t="shared" si="71"/>
        <v>29</v>
      </c>
      <c r="AA114" s="25">
        <v>9</v>
      </c>
      <c r="AB114" s="25">
        <v>10</v>
      </c>
      <c r="AC114" s="25">
        <v>10</v>
      </c>
      <c r="AD114" s="26">
        <f t="shared" si="72"/>
        <v>29</v>
      </c>
      <c r="AE114" s="27">
        <f t="shared" si="73"/>
        <v>165</v>
      </c>
      <c r="AF114" s="25">
        <v>9</v>
      </c>
      <c r="AG114" s="25">
        <v>9</v>
      </c>
      <c r="AH114" s="25">
        <v>38</v>
      </c>
      <c r="AI114" s="28">
        <f t="shared" si="74"/>
        <v>56</v>
      </c>
      <c r="AJ114" s="29">
        <v>33</v>
      </c>
      <c r="AK114" s="28">
        <f t="shared" si="75"/>
        <v>89</v>
      </c>
      <c r="AL114" s="25">
        <v>8</v>
      </c>
      <c r="AM114" s="25">
        <v>8</v>
      </c>
      <c r="AN114" s="25">
        <v>37</v>
      </c>
      <c r="AO114" s="28">
        <f t="shared" si="76"/>
        <v>53</v>
      </c>
      <c r="AP114" s="29">
        <v>30</v>
      </c>
      <c r="AQ114" s="28">
        <f t="shared" si="77"/>
        <v>83</v>
      </c>
      <c r="AR114" s="25">
        <v>8</v>
      </c>
      <c r="AS114" s="25">
        <v>8</v>
      </c>
      <c r="AT114" s="25">
        <v>39</v>
      </c>
      <c r="AU114" s="28">
        <f t="shared" si="78"/>
        <v>55</v>
      </c>
      <c r="AV114" s="29">
        <v>32</v>
      </c>
      <c r="AW114" s="28">
        <f t="shared" si="79"/>
        <v>87</v>
      </c>
      <c r="AX114" s="25">
        <v>8</v>
      </c>
      <c r="AY114" s="25">
        <v>8</v>
      </c>
      <c r="AZ114" s="25">
        <v>38</v>
      </c>
      <c r="BA114" s="28">
        <f t="shared" si="80"/>
        <v>54</v>
      </c>
      <c r="BB114" s="29">
        <v>33</v>
      </c>
      <c r="BC114" s="28">
        <f t="shared" si="81"/>
        <v>87</v>
      </c>
      <c r="BD114" s="25">
        <v>7</v>
      </c>
      <c r="BE114" s="25">
        <v>8</v>
      </c>
      <c r="BF114" s="25">
        <v>35</v>
      </c>
      <c r="BG114" s="28">
        <f t="shared" si="82"/>
        <v>50</v>
      </c>
      <c r="BH114" s="29">
        <v>31</v>
      </c>
      <c r="BI114" s="28">
        <f t="shared" si="83"/>
        <v>81</v>
      </c>
      <c r="BJ114" s="29">
        <f t="shared" si="84"/>
        <v>427</v>
      </c>
      <c r="BK114" s="29">
        <v>91</v>
      </c>
      <c r="BL114" s="10">
        <f t="shared" si="85"/>
        <v>683</v>
      </c>
      <c r="BM114" s="8">
        <f t="shared" si="86"/>
        <v>87.564102564102569</v>
      </c>
      <c r="BO114" s="3" t="s">
        <v>2090</v>
      </c>
      <c r="BP114" s="3" t="s">
        <v>2090</v>
      </c>
      <c r="BQ114" s="3" t="s">
        <v>2087</v>
      </c>
      <c r="BR114" s="3" t="s">
        <v>2090</v>
      </c>
      <c r="BS114" s="3" t="s">
        <v>2090</v>
      </c>
      <c r="BT114" s="3" t="s">
        <v>2090</v>
      </c>
      <c r="BU114" s="3" t="s">
        <v>2090</v>
      </c>
      <c r="BV114" s="3" t="s">
        <v>2090</v>
      </c>
      <c r="BW114" s="3" t="s">
        <v>2090</v>
      </c>
      <c r="BX114" s="3" t="s">
        <v>2090</v>
      </c>
      <c r="BY114" s="3" t="s">
        <v>2090</v>
      </c>
      <c r="BZ114" s="3" t="s">
        <v>2090</v>
      </c>
      <c r="CB114" s="3">
        <v>2</v>
      </c>
      <c r="CC114" s="3">
        <v>3</v>
      </c>
      <c r="CD114" s="3">
        <v>3</v>
      </c>
      <c r="CE114" s="3">
        <v>3</v>
      </c>
      <c r="CF114" s="3">
        <v>3</v>
      </c>
      <c r="CG114" s="3">
        <v>3</v>
      </c>
      <c r="CH114" s="3">
        <v>1</v>
      </c>
      <c r="CI114" s="3">
        <v>1.5</v>
      </c>
      <c r="CJ114" s="3">
        <v>1.5</v>
      </c>
      <c r="CK114" s="3">
        <v>1</v>
      </c>
      <c r="CL114" s="3">
        <v>1</v>
      </c>
      <c r="CM114" s="3">
        <v>0.5</v>
      </c>
      <c r="CN114" s="3">
        <f t="shared" si="87"/>
        <v>0</v>
      </c>
      <c r="CO114" s="31" t="str">
        <f t="shared" si="88"/>
        <v>Pass</v>
      </c>
      <c r="CP114" s="3">
        <v>9.74</v>
      </c>
      <c r="CQ114" s="3">
        <v>23.5</v>
      </c>
      <c r="CR114" s="3">
        <v>229</v>
      </c>
      <c r="CS114" s="3">
        <v>1017</v>
      </c>
    </row>
    <row r="115" spans="1:98" ht="18" customHeight="1" x14ac:dyDescent="0.2">
      <c r="A115" s="4">
        <v>108</v>
      </c>
      <c r="B115" s="7" t="s">
        <v>294</v>
      </c>
      <c r="C115" s="7" t="s">
        <v>295</v>
      </c>
      <c r="D115" s="7" t="s">
        <v>1641</v>
      </c>
      <c r="E115" s="7" t="s">
        <v>1146</v>
      </c>
      <c r="F115" s="7"/>
      <c r="G115" s="25">
        <v>9</v>
      </c>
      <c r="H115" s="24">
        <v>10</v>
      </c>
      <c r="I115" s="25">
        <v>10</v>
      </c>
      <c r="J115" s="26">
        <f t="shared" si="67"/>
        <v>29</v>
      </c>
      <c r="K115" s="25">
        <v>7</v>
      </c>
      <c r="L115" s="25">
        <v>10</v>
      </c>
      <c r="M115" s="25">
        <v>9</v>
      </c>
      <c r="N115" s="26">
        <f t="shared" si="68"/>
        <v>26</v>
      </c>
      <c r="O115" s="25">
        <v>7</v>
      </c>
      <c r="P115" s="25">
        <v>10</v>
      </c>
      <c r="Q115" s="25">
        <v>10</v>
      </c>
      <c r="R115" s="26">
        <f t="shared" si="69"/>
        <v>27</v>
      </c>
      <c r="S115" s="25">
        <v>8</v>
      </c>
      <c r="T115" s="25">
        <v>10</v>
      </c>
      <c r="U115" s="24">
        <v>10</v>
      </c>
      <c r="V115" s="26">
        <f t="shared" si="70"/>
        <v>28</v>
      </c>
      <c r="W115" s="25">
        <v>8</v>
      </c>
      <c r="X115" s="25">
        <v>10</v>
      </c>
      <c r="Y115" s="25">
        <v>10</v>
      </c>
      <c r="Z115" s="26">
        <f t="shared" si="71"/>
        <v>28</v>
      </c>
      <c r="AA115" s="25">
        <v>7</v>
      </c>
      <c r="AB115" s="25">
        <v>10</v>
      </c>
      <c r="AC115" s="25">
        <v>10</v>
      </c>
      <c r="AD115" s="26">
        <f t="shared" si="72"/>
        <v>27</v>
      </c>
      <c r="AE115" s="27">
        <f t="shared" si="73"/>
        <v>165</v>
      </c>
      <c r="AF115" s="25">
        <v>9</v>
      </c>
      <c r="AG115" s="25">
        <v>8</v>
      </c>
      <c r="AH115" s="25">
        <v>34</v>
      </c>
      <c r="AI115" s="28">
        <f t="shared" si="74"/>
        <v>51</v>
      </c>
      <c r="AJ115" s="29">
        <v>32</v>
      </c>
      <c r="AK115" s="28">
        <f t="shared" si="75"/>
        <v>83</v>
      </c>
      <c r="AL115" s="25">
        <v>9</v>
      </c>
      <c r="AM115" s="25">
        <v>8</v>
      </c>
      <c r="AN115" s="25">
        <v>36</v>
      </c>
      <c r="AO115" s="28">
        <f t="shared" si="76"/>
        <v>53</v>
      </c>
      <c r="AP115" s="29">
        <v>30</v>
      </c>
      <c r="AQ115" s="28">
        <f t="shared" si="77"/>
        <v>83</v>
      </c>
      <c r="AR115" s="25">
        <v>8</v>
      </c>
      <c r="AS115" s="25">
        <v>9</v>
      </c>
      <c r="AT115" s="25">
        <v>40</v>
      </c>
      <c r="AU115" s="28">
        <f t="shared" si="78"/>
        <v>57</v>
      </c>
      <c r="AV115" s="29">
        <v>36</v>
      </c>
      <c r="AW115" s="28">
        <f t="shared" si="79"/>
        <v>93</v>
      </c>
      <c r="AX115" s="25">
        <v>9</v>
      </c>
      <c r="AY115" s="25">
        <v>9</v>
      </c>
      <c r="AZ115" s="25">
        <v>39</v>
      </c>
      <c r="BA115" s="28">
        <f t="shared" si="80"/>
        <v>57</v>
      </c>
      <c r="BB115" s="29">
        <v>36</v>
      </c>
      <c r="BC115" s="28">
        <f t="shared" si="81"/>
        <v>93</v>
      </c>
      <c r="BD115" s="25">
        <v>8</v>
      </c>
      <c r="BE115" s="25">
        <v>8</v>
      </c>
      <c r="BF115" s="25">
        <v>35</v>
      </c>
      <c r="BG115" s="28">
        <f t="shared" si="82"/>
        <v>51</v>
      </c>
      <c r="BH115" s="29">
        <v>32</v>
      </c>
      <c r="BI115" s="28">
        <f t="shared" si="83"/>
        <v>83</v>
      </c>
      <c r="BJ115" s="29">
        <f t="shared" si="84"/>
        <v>435</v>
      </c>
      <c r="BK115" s="29">
        <v>95</v>
      </c>
      <c r="BL115" s="10">
        <f t="shared" si="85"/>
        <v>695</v>
      </c>
      <c r="BM115" s="8">
        <f t="shared" si="86"/>
        <v>89.102564102564102</v>
      </c>
      <c r="BO115" s="3" t="s">
        <v>2090</v>
      </c>
      <c r="BP115" s="3" t="s">
        <v>2090</v>
      </c>
      <c r="BQ115" s="3" t="s">
        <v>2032</v>
      </c>
      <c r="BR115" s="3" t="s">
        <v>2090</v>
      </c>
      <c r="BS115" s="3" t="s">
        <v>2032</v>
      </c>
      <c r="BT115" s="3" t="s">
        <v>2090</v>
      </c>
      <c r="BU115" s="3" t="s">
        <v>2090</v>
      </c>
      <c r="BV115" s="3" t="s">
        <v>2090</v>
      </c>
      <c r="BW115" s="3" t="s">
        <v>2090</v>
      </c>
      <c r="BX115" s="3" t="s">
        <v>2090</v>
      </c>
      <c r="BY115" s="3" t="s">
        <v>2090</v>
      </c>
      <c r="BZ115" s="3" t="s">
        <v>2090</v>
      </c>
      <c r="CB115" s="3">
        <v>2</v>
      </c>
      <c r="CC115" s="3">
        <v>3</v>
      </c>
      <c r="CD115" s="3">
        <v>3</v>
      </c>
      <c r="CE115" s="3">
        <v>3</v>
      </c>
      <c r="CF115" s="3">
        <v>3</v>
      </c>
      <c r="CG115" s="3">
        <v>3</v>
      </c>
      <c r="CH115" s="3">
        <v>1</v>
      </c>
      <c r="CI115" s="3">
        <v>1.5</v>
      </c>
      <c r="CJ115" s="3">
        <v>1.5</v>
      </c>
      <c r="CK115" s="3">
        <v>1</v>
      </c>
      <c r="CL115" s="3">
        <v>1</v>
      </c>
      <c r="CM115" s="3">
        <v>0.5</v>
      </c>
      <c r="CN115" s="3">
        <f t="shared" si="87"/>
        <v>0</v>
      </c>
      <c r="CO115" s="31" t="str">
        <f t="shared" si="88"/>
        <v>Pass</v>
      </c>
      <c r="CP115" s="3">
        <v>9.6199999999999992</v>
      </c>
      <c r="CQ115" s="3">
        <v>23.5</v>
      </c>
      <c r="CR115" s="3">
        <v>226</v>
      </c>
      <c r="CS115" s="3">
        <v>1017</v>
      </c>
    </row>
    <row r="116" spans="1:98" ht="18" customHeight="1" x14ac:dyDescent="0.2">
      <c r="A116" s="4">
        <v>109</v>
      </c>
      <c r="B116" s="7" t="s">
        <v>296</v>
      </c>
      <c r="C116" s="7" t="s">
        <v>297</v>
      </c>
      <c r="D116" s="7" t="s">
        <v>1642</v>
      </c>
      <c r="E116" s="7" t="s">
        <v>1147</v>
      </c>
      <c r="F116" s="7"/>
      <c r="G116" s="25">
        <v>9</v>
      </c>
      <c r="H116" s="24">
        <v>10</v>
      </c>
      <c r="I116" s="25">
        <v>10</v>
      </c>
      <c r="J116" s="26">
        <f t="shared" si="67"/>
        <v>29</v>
      </c>
      <c r="K116" s="25">
        <v>7</v>
      </c>
      <c r="L116" s="25">
        <v>10</v>
      </c>
      <c r="M116" s="25">
        <v>7</v>
      </c>
      <c r="N116" s="26">
        <f t="shared" si="68"/>
        <v>24</v>
      </c>
      <c r="O116" s="25">
        <v>7</v>
      </c>
      <c r="P116" s="25">
        <v>9</v>
      </c>
      <c r="Q116" s="25">
        <v>10</v>
      </c>
      <c r="R116" s="26">
        <f t="shared" si="69"/>
        <v>26</v>
      </c>
      <c r="S116" s="25">
        <v>8</v>
      </c>
      <c r="T116" s="25">
        <v>9</v>
      </c>
      <c r="U116" s="25">
        <v>7</v>
      </c>
      <c r="V116" s="26">
        <f t="shared" si="70"/>
        <v>24</v>
      </c>
      <c r="W116" s="25">
        <v>7</v>
      </c>
      <c r="X116" s="25">
        <v>9</v>
      </c>
      <c r="Y116" s="25">
        <v>10</v>
      </c>
      <c r="Z116" s="26">
        <f t="shared" si="71"/>
        <v>26</v>
      </c>
      <c r="AA116" s="25">
        <v>8</v>
      </c>
      <c r="AB116" s="25">
        <v>10</v>
      </c>
      <c r="AC116" s="25">
        <v>10</v>
      </c>
      <c r="AD116" s="26">
        <f t="shared" si="72"/>
        <v>28</v>
      </c>
      <c r="AE116" s="27">
        <f t="shared" si="73"/>
        <v>157</v>
      </c>
      <c r="AF116" s="25">
        <v>8</v>
      </c>
      <c r="AG116" s="25">
        <v>8</v>
      </c>
      <c r="AH116" s="25">
        <v>33</v>
      </c>
      <c r="AI116" s="28">
        <f t="shared" si="74"/>
        <v>49</v>
      </c>
      <c r="AJ116" s="29">
        <v>33</v>
      </c>
      <c r="AK116" s="28">
        <f t="shared" si="75"/>
        <v>82</v>
      </c>
      <c r="AL116" s="25">
        <v>8</v>
      </c>
      <c r="AM116" s="25">
        <v>9</v>
      </c>
      <c r="AN116" s="25">
        <v>38</v>
      </c>
      <c r="AO116" s="28">
        <f t="shared" si="76"/>
        <v>55</v>
      </c>
      <c r="AP116" s="29">
        <v>33</v>
      </c>
      <c r="AQ116" s="28">
        <f t="shared" si="77"/>
        <v>88</v>
      </c>
      <c r="AR116" s="25">
        <v>9</v>
      </c>
      <c r="AS116" s="25">
        <v>10</v>
      </c>
      <c r="AT116" s="25">
        <v>39</v>
      </c>
      <c r="AU116" s="28">
        <f t="shared" si="78"/>
        <v>58</v>
      </c>
      <c r="AV116" s="29">
        <v>36</v>
      </c>
      <c r="AW116" s="28">
        <f t="shared" si="79"/>
        <v>94</v>
      </c>
      <c r="AX116" s="25">
        <v>8</v>
      </c>
      <c r="AY116" s="25">
        <v>9</v>
      </c>
      <c r="AZ116" s="25">
        <v>38</v>
      </c>
      <c r="BA116" s="28">
        <f t="shared" si="80"/>
        <v>55</v>
      </c>
      <c r="BB116" s="29">
        <v>33</v>
      </c>
      <c r="BC116" s="28">
        <f t="shared" si="81"/>
        <v>88</v>
      </c>
      <c r="BD116" s="25">
        <v>9</v>
      </c>
      <c r="BE116" s="25">
        <v>8</v>
      </c>
      <c r="BF116" s="25">
        <v>34</v>
      </c>
      <c r="BG116" s="28">
        <f t="shared" si="82"/>
        <v>51</v>
      </c>
      <c r="BH116" s="29">
        <v>31</v>
      </c>
      <c r="BI116" s="28">
        <f t="shared" si="83"/>
        <v>82</v>
      </c>
      <c r="BJ116" s="29">
        <f t="shared" si="84"/>
        <v>434</v>
      </c>
      <c r="BK116" s="29">
        <v>88</v>
      </c>
      <c r="BL116" s="10">
        <f t="shared" si="85"/>
        <v>679</v>
      </c>
      <c r="BM116" s="8">
        <f t="shared" si="86"/>
        <v>87.051282051282058</v>
      </c>
      <c r="BO116" s="3" t="s">
        <v>2087</v>
      </c>
      <c r="BP116" s="3" t="s">
        <v>2032</v>
      </c>
      <c r="BQ116" s="3" t="s">
        <v>2095</v>
      </c>
      <c r="BR116" s="3" t="s">
        <v>2094</v>
      </c>
      <c r="BS116" s="3" t="s">
        <v>2094</v>
      </c>
      <c r="BT116" s="3" t="s">
        <v>2090</v>
      </c>
      <c r="BU116" s="3" t="s">
        <v>2090</v>
      </c>
      <c r="BV116" s="3" t="s">
        <v>2090</v>
      </c>
      <c r="BW116" s="3" t="s">
        <v>2090</v>
      </c>
      <c r="BX116" s="3" t="s">
        <v>2090</v>
      </c>
      <c r="BY116" s="3" t="s">
        <v>2090</v>
      </c>
      <c r="BZ116" s="3" t="s">
        <v>2090</v>
      </c>
      <c r="CB116" s="3">
        <v>2</v>
      </c>
      <c r="CC116" s="3">
        <v>3</v>
      </c>
      <c r="CD116" s="3">
        <v>3</v>
      </c>
      <c r="CE116" s="3">
        <v>3</v>
      </c>
      <c r="CF116" s="3">
        <v>3</v>
      </c>
      <c r="CG116" s="3">
        <v>3</v>
      </c>
      <c r="CH116" s="3">
        <v>1</v>
      </c>
      <c r="CI116" s="3">
        <v>1.5</v>
      </c>
      <c r="CJ116" s="3">
        <v>1.5</v>
      </c>
      <c r="CK116" s="3">
        <v>1</v>
      </c>
      <c r="CL116" s="3">
        <v>1</v>
      </c>
      <c r="CM116" s="3">
        <v>0.5</v>
      </c>
      <c r="CN116" s="3">
        <f t="shared" si="87"/>
        <v>0</v>
      </c>
      <c r="CO116" s="31" t="str">
        <f t="shared" si="88"/>
        <v>Pass</v>
      </c>
      <c r="CP116" s="3">
        <v>8.5500000000000007</v>
      </c>
      <c r="CQ116" s="3">
        <v>23.5</v>
      </c>
      <c r="CR116" s="3">
        <v>201</v>
      </c>
      <c r="CS116" s="3">
        <v>936</v>
      </c>
    </row>
    <row r="117" spans="1:98" ht="18" customHeight="1" x14ac:dyDescent="0.2">
      <c r="A117" s="4">
        <v>110</v>
      </c>
      <c r="B117" s="7" t="s">
        <v>298</v>
      </c>
      <c r="C117" s="7" t="s">
        <v>299</v>
      </c>
      <c r="D117" s="7" t="s">
        <v>1643</v>
      </c>
      <c r="E117" s="7" t="s">
        <v>1148</v>
      </c>
      <c r="F117" s="7"/>
      <c r="G117" s="25">
        <v>8</v>
      </c>
      <c r="H117" s="24">
        <v>10</v>
      </c>
      <c r="I117" s="25">
        <v>10</v>
      </c>
      <c r="J117" s="26">
        <f t="shared" si="67"/>
        <v>28</v>
      </c>
      <c r="K117" s="25">
        <v>4</v>
      </c>
      <c r="L117" s="25">
        <v>10</v>
      </c>
      <c r="M117" s="25">
        <v>10</v>
      </c>
      <c r="N117" s="26">
        <f t="shared" si="68"/>
        <v>24</v>
      </c>
      <c r="O117" s="25">
        <v>8</v>
      </c>
      <c r="P117" s="25">
        <v>10</v>
      </c>
      <c r="Q117" s="25">
        <v>10</v>
      </c>
      <c r="R117" s="26">
        <f t="shared" si="69"/>
        <v>28</v>
      </c>
      <c r="S117" s="25">
        <v>6</v>
      </c>
      <c r="T117" s="25">
        <v>9</v>
      </c>
      <c r="U117" s="25">
        <v>6</v>
      </c>
      <c r="V117" s="26">
        <f t="shared" si="70"/>
        <v>21</v>
      </c>
      <c r="W117" s="25">
        <v>5</v>
      </c>
      <c r="X117" s="25">
        <v>10</v>
      </c>
      <c r="Y117" s="25">
        <v>10</v>
      </c>
      <c r="Z117" s="26">
        <f t="shared" si="71"/>
        <v>25</v>
      </c>
      <c r="AA117" s="25">
        <v>5</v>
      </c>
      <c r="AB117" s="25">
        <v>8</v>
      </c>
      <c r="AC117" s="25">
        <v>10</v>
      </c>
      <c r="AD117" s="26">
        <f t="shared" si="72"/>
        <v>23</v>
      </c>
      <c r="AE117" s="27">
        <f t="shared" si="73"/>
        <v>149</v>
      </c>
      <c r="AF117" s="25">
        <v>9</v>
      </c>
      <c r="AG117" s="25">
        <v>8</v>
      </c>
      <c r="AH117" s="25">
        <v>36</v>
      </c>
      <c r="AI117" s="28">
        <f t="shared" si="74"/>
        <v>53</v>
      </c>
      <c r="AJ117" s="29">
        <v>32</v>
      </c>
      <c r="AK117" s="28">
        <f t="shared" si="75"/>
        <v>85</v>
      </c>
      <c r="AL117" s="25">
        <v>9</v>
      </c>
      <c r="AM117" s="25">
        <v>8</v>
      </c>
      <c r="AN117" s="25">
        <v>40</v>
      </c>
      <c r="AO117" s="28">
        <f t="shared" si="76"/>
        <v>57</v>
      </c>
      <c r="AP117" s="29">
        <v>32</v>
      </c>
      <c r="AQ117" s="28">
        <f t="shared" si="77"/>
        <v>89</v>
      </c>
      <c r="AR117" s="25">
        <v>8</v>
      </c>
      <c r="AS117" s="25">
        <v>10</v>
      </c>
      <c r="AT117" s="25">
        <v>39</v>
      </c>
      <c r="AU117" s="28">
        <f t="shared" si="78"/>
        <v>57</v>
      </c>
      <c r="AV117" s="29">
        <v>35</v>
      </c>
      <c r="AW117" s="28">
        <f t="shared" si="79"/>
        <v>92</v>
      </c>
      <c r="AX117" s="25">
        <v>9</v>
      </c>
      <c r="AY117" s="25">
        <v>9</v>
      </c>
      <c r="AZ117" s="25">
        <v>38</v>
      </c>
      <c r="BA117" s="28">
        <f t="shared" si="80"/>
        <v>56</v>
      </c>
      <c r="BB117" s="29">
        <v>33</v>
      </c>
      <c r="BC117" s="28">
        <f t="shared" si="81"/>
        <v>89</v>
      </c>
      <c r="BD117" s="25">
        <v>8</v>
      </c>
      <c r="BE117" s="25">
        <v>8</v>
      </c>
      <c r="BF117" s="25">
        <v>36</v>
      </c>
      <c r="BG117" s="28">
        <f t="shared" si="82"/>
        <v>52</v>
      </c>
      <c r="BH117" s="29">
        <v>32</v>
      </c>
      <c r="BI117" s="28">
        <f t="shared" si="83"/>
        <v>84</v>
      </c>
      <c r="BJ117" s="29">
        <f t="shared" si="84"/>
        <v>439</v>
      </c>
      <c r="BK117" s="29">
        <v>91</v>
      </c>
      <c r="BL117" s="10">
        <f t="shared" si="85"/>
        <v>679</v>
      </c>
      <c r="BM117" s="8">
        <f t="shared" si="86"/>
        <v>87.051282051282058</v>
      </c>
      <c r="BO117" s="3" t="s">
        <v>2094</v>
      </c>
      <c r="BP117" s="3" t="s">
        <v>2095</v>
      </c>
      <c r="BQ117" s="3" t="s">
        <v>2087</v>
      </c>
      <c r="BR117" s="3" t="s">
        <v>2093</v>
      </c>
      <c r="BS117" s="3" t="s">
        <v>2093</v>
      </c>
      <c r="BT117" s="3" t="s">
        <v>2094</v>
      </c>
      <c r="BU117" s="3" t="s">
        <v>2090</v>
      </c>
      <c r="BV117" s="3" t="s">
        <v>2090</v>
      </c>
      <c r="BW117" s="3" t="s">
        <v>2090</v>
      </c>
      <c r="BX117" s="3" t="s">
        <v>2090</v>
      </c>
      <c r="BY117" s="3" t="s">
        <v>2090</v>
      </c>
      <c r="BZ117" s="3" t="s">
        <v>2090</v>
      </c>
      <c r="CB117" s="3">
        <v>2</v>
      </c>
      <c r="CC117" s="3">
        <v>3</v>
      </c>
      <c r="CD117" s="3">
        <v>3</v>
      </c>
      <c r="CE117" s="3">
        <v>3</v>
      </c>
      <c r="CF117" s="3">
        <v>3</v>
      </c>
      <c r="CG117" s="3">
        <v>3</v>
      </c>
      <c r="CH117" s="3">
        <v>1</v>
      </c>
      <c r="CI117" s="3">
        <v>1.5</v>
      </c>
      <c r="CJ117" s="3">
        <v>1.5</v>
      </c>
      <c r="CK117" s="3">
        <v>1</v>
      </c>
      <c r="CL117" s="3">
        <v>1</v>
      </c>
      <c r="CM117" s="3">
        <v>0.5</v>
      </c>
      <c r="CN117" s="3">
        <f t="shared" si="87"/>
        <v>0</v>
      </c>
      <c r="CO117" s="31" t="str">
        <f t="shared" si="88"/>
        <v>Pass</v>
      </c>
      <c r="CP117" s="3">
        <v>7.77</v>
      </c>
      <c r="CQ117" s="3">
        <v>23.5</v>
      </c>
      <c r="CR117" s="3">
        <v>182.5</v>
      </c>
      <c r="CS117" s="3">
        <v>889</v>
      </c>
    </row>
    <row r="118" spans="1:98" ht="18" customHeight="1" x14ac:dyDescent="0.2">
      <c r="A118" s="4">
        <v>111</v>
      </c>
      <c r="B118" s="7" t="s">
        <v>300</v>
      </c>
      <c r="C118" s="7" t="s">
        <v>301</v>
      </c>
      <c r="D118" s="7" t="s">
        <v>1644</v>
      </c>
      <c r="E118" s="7" t="s">
        <v>1149</v>
      </c>
      <c r="F118" s="7"/>
      <c r="G118" s="25">
        <v>7</v>
      </c>
      <c r="H118" s="25">
        <v>9</v>
      </c>
      <c r="I118" s="25">
        <v>10</v>
      </c>
      <c r="J118" s="26">
        <f t="shared" si="67"/>
        <v>26</v>
      </c>
      <c r="K118" s="25">
        <v>5</v>
      </c>
      <c r="L118" s="25">
        <v>10</v>
      </c>
      <c r="M118" s="24">
        <v>10</v>
      </c>
      <c r="N118" s="26">
        <f t="shared" si="68"/>
        <v>25</v>
      </c>
      <c r="O118" s="25">
        <v>4</v>
      </c>
      <c r="P118" s="25">
        <v>8</v>
      </c>
      <c r="Q118" s="25">
        <v>10</v>
      </c>
      <c r="R118" s="26">
        <f t="shared" si="69"/>
        <v>22</v>
      </c>
      <c r="S118" s="25">
        <v>4</v>
      </c>
      <c r="T118" s="25">
        <v>10</v>
      </c>
      <c r="U118" s="24">
        <v>10</v>
      </c>
      <c r="V118" s="26">
        <f t="shared" si="70"/>
        <v>24</v>
      </c>
      <c r="W118" s="25">
        <v>7</v>
      </c>
      <c r="X118" s="25">
        <v>8</v>
      </c>
      <c r="Y118" s="24">
        <v>10</v>
      </c>
      <c r="Z118" s="26">
        <f t="shared" si="71"/>
        <v>25</v>
      </c>
      <c r="AA118" s="25">
        <v>2</v>
      </c>
      <c r="AB118" s="25">
        <v>10</v>
      </c>
      <c r="AC118" s="25">
        <v>10</v>
      </c>
      <c r="AD118" s="26">
        <f t="shared" si="72"/>
        <v>22</v>
      </c>
      <c r="AE118" s="27">
        <f t="shared" si="73"/>
        <v>144</v>
      </c>
      <c r="AF118" s="25">
        <v>8</v>
      </c>
      <c r="AG118" s="25">
        <v>8</v>
      </c>
      <c r="AH118" s="25">
        <v>40</v>
      </c>
      <c r="AI118" s="28">
        <f t="shared" si="74"/>
        <v>56</v>
      </c>
      <c r="AJ118" s="29">
        <v>31</v>
      </c>
      <c r="AK118" s="28">
        <f t="shared" si="75"/>
        <v>87</v>
      </c>
      <c r="AL118" s="25">
        <v>8</v>
      </c>
      <c r="AM118" s="25">
        <v>8</v>
      </c>
      <c r="AN118" s="25">
        <v>40</v>
      </c>
      <c r="AO118" s="28">
        <f t="shared" si="76"/>
        <v>56</v>
      </c>
      <c r="AP118" s="29">
        <v>26</v>
      </c>
      <c r="AQ118" s="28">
        <f t="shared" si="77"/>
        <v>82</v>
      </c>
      <c r="AR118" s="25">
        <v>8</v>
      </c>
      <c r="AS118" s="25">
        <v>8</v>
      </c>
      <c r="AT118" s="24">
        <v>40</v>
      </c>
      <c r="AU118" s="28">
        <f t="shared" si="78"/>
        <v>56</v>
      </c>
      <c r="AV118" s="29">
        <v>31</v>
      </c>
      <c r="AW118" s="28">
        <f t="shared" si="79"/>
        <v>87</v>
      </c>
      <c r="AX118" s="25">
        <v>8</v>
      </c>
      <c r="AY118" s="25">
        <v>8</v>
      </c>
      <c r="AZ118" s="25">
        <v>40</v>
      </c>
      <c r="BA118" s="28">
        <f t="shared" si="80"/>
        <v>56</v>
      </c>
      <c r="BB118" s="29">
        <v>35</v>
      </c>
      <c r="BC118" s="28">
        <f t="shared" si="81"/>
        <v>91</v>
      </c>
      <c r="BD118" s="25">
        <v>7</v>
      </c>
      <c r="BE118" s="25">
        <v>7</v>
      </c>
      <c r="BF118" s="25">
        <v>40</v>
      </c>
      <c r="BG118" s="28">
        <f t="shared" si="82"/>
        <v>54</v>
      </c>
      <c r="BH118" s="29">
        <v>26</v>
      </c>
      <c r="BI118" s="28">
        <f t="shared" si="83"/>
        <v>80</v>
      </c>
      <c r="BJ118" s="29">
        <f t="shared" si="84"/>
        <v>427</v>
      </c>
      <c r="BK118" s="29">
        <v>71</v>
      </c>
      <c r="BL118" s="10">
        <f t="shared" si="85"/>
        <v>642</v>
      </c>
      <c r="BM118" s="8">
        <f t="shared" si="86"/>
        <v>82.307692307692307</v>
      </c>
      <c r="BO118" s="3" t="s">
        <v>2092</v>
      </c>
      <c r="BP118" s="3" t="s">
        <v>2090</v>
      </c>
      <c r="BQ118" s="3" t="s">
        <v>2087</v>
      </c>
      <c r="BR118" s="3" t="s">
        <v>2087</v>
      </c>
      <c r="BS118" s="3" t="s">
        <v>2087</v>
      </c>
      <c r="BT118" s="3" t="s">
        <v>2087</v>
      </c>
      <c r="BU118" s="3" t="s">
        <v>2090</v>
      </c>
      <c r="BV118" s="3" t="s">
        <v>2090</v>
      </c>
      <c r="BW118" s="3" t="s">
        <v>2090</v>
      </c>
      <c r="BX118" s="3" t="s">
        <v>2090</v>
      </c>
      <c r="BY118" s="3" t="s">
        <v>2091</v>
      </c>
      <c r="BZ118" s="3" t="s">
        <v>2087</v>
      </c>
      <c r="CB118" s="3">
        <v>2</v>
      </c>
      <c r="CC118" s="3">
        <v>3</v>
      </c>
      <c r="CD118" s="3">
        <v>3</v>
      </c>
      <c r="CE118" s="3">
        <v>3</v>
      </c>
      <c r="CF118" s="3">
        <v>3</v>
      </c>
      <c r="CG118" s="3">
        <v>3</v>
      </c>
      <c r="CH118" s="3">
        <v>1</v>
      </c>
      <c r="CI118" s="3">
        <v>1.5</v>
      </c>
      <c r="CJ118" s="3">
        <v>1.5</v>
      </c>
      <c r="CK118" s="3">
        <v>1</v>
      </c>
      <c r="CL118" s="3">
        <v>1</v>
      </c>
      <c r="CM118" s="3">
        <v>0.5</v>
      </c>
      <c r="CN118" s="3">
        <f t="shared" si="87"/>
        <v>0</v>
      </c>
      <c r="CO118" s="31" t="str">
        <f t="shared" si="88"/>
        <v>Pass</v>
      </c>
      <c r="CP118" s="3">
        <v>8.4700000000000006</v>
      </c>
      <c r="CQ118" s="3">
        <v>23.5</v>
      </c>
      <c r="CR118" s="3">
        <v>199</v>
      </c>
      <c r="CS118" s="3">
        <v>900</v>
      </c>
    </row>
    <row r="119" spans="1:98" ht="18" customHeight="1" x14ac:dyDescent="0.2">
      <c r="A119" s="4">
        <v>112</v>
      </c>
      <c r="B119" s="7" t="s">
        <v>302</v>
      </c>
      <c r="C119" s="7" t="s">
        <v>303</v>
      </c>
      <c r="D119" s="7" t="s">
        <v>1645</v>
      </c>
      <c r="E119" s="7" t="s">
        <v>1150</v>
      </c>
      <c r="F119" s="7"/>
      <c r="G119" s="25">
        <v>7</v>
      </c>
      <c r="H119" s="25" t="s">
        <v>2033</v>
      </c>
      <c r="I119" s="25">
        <v>7</v>
      </c>
      <c r="J119" s="26">
        <f t="shared" si="67"/>
        <v>14</v>
      </c>
      <c r="K119" s="25">
        <v>4</v>
      </c>
      <c r="L119" s="25">
        <v>10</v>
      </c>
      <c r="M119" s="25">
        <v>10</v>
      </c>
      <c r="N119" s="26">
        <f t="shared" si="68"/>
        <v>24</v>
      </c>
      <c r="O119" s="25">
        <v>6</v>
      </c>
      <c r="P119" s="25">
        <v>10</v>
      </c>
      <c r="Q119" s="25">
        <v>10</v>
      </c>
      <c r="R119" s="26">
        <f t="shared" si="69"/>
        <v>26</v>
      </c>
      <c r="S119" s="25" t="s">
        <v>2033</v>
      </c>
      <c r="T119" s="25">
        <v>10</v>
      </c>
      <c r="U119" s="25">
        <v>4</v>
      </c>
      <c r="V119" s="26">
        <f t="shared" si="70"/>
        <v>14</v>
      </c>
      <c r="W119" s="25">
        <v>6</v>
      </c>
      <c r="X119" s="25">
        <v>9</v>
      </c>
      <c r="Y119" s="25">
        <v>10</v>
      </c>
      <c r="Z119" s="26">
        <f t="shared" si="71"/>
        <v>25</v>
      </c>
      <c r="AA119" s="25">
        <v>3</v>
      </c>
      <c r="AB119" s="25">
        <v>10</v>
      </c>
      <c r="AC119" s="25">
        <v>10</v>
      </c>
      <c r="AD119" s="26">
        <f t="shared" si="72"/>
        <v>23</v>
      </c>
      <c r="AE119" s="27">
        <f t="shared" si="73"/>
        <v>126</v>
      </c>
      <c r="AF119" s="25">
        <v>9</v>
      </c>
      <c r="AG119" s="25">
        <v>8</v>
      </c>
      <c r="AH119" s="25">
        <v>30</v>
      </c>
      <c r="AI119" s="28">
        <f t="shared" si="74"/>
        <v>47</v>
      </c>
      <c r="AJ119" s="29">
        <v>31</v>
      </c>
      <c r="AK119" s="28">
        <f t="shared" si="75"/>
        <v>78</v>
      </c>
      <c r="AL119" s="25">
        <v>8</v>
      </c>
      <c r="AM119" s="25">
        <v>8</v>
      </c>
      <c r="AN119" s="25">
        <v>32</v>
      </c>
      <c r="AO119" s="28">
        <f t="shared" si="76"/>
        <v>48</v>
      </c>
      <c r="AP119" s="29">
        <v>29</v>
      </c>
      <c r="AQ119" s="28">
        <f t="shared" si="77"/>
        <v>77</v>
      </c>
      <c r="AR119" s="25">
        <v>8</v>
      </c>
      <c r="AS119" s="25">
        <v>8</v>
      </c>
      <c r="AT119" s="25">
        <v>30</v>
      </c>
      <c r="AU119" s="28">
        <f t="shared" si="78"/>
        <v>46</v>
      </c>
      <c r="AV119" s="29">
        <v>30</v>
      </c>
      <c r="AW119" s="28">
        <f t="shared" si="79"/>
        <v>76</v>
      </c>
      <c r="AX119" s="25">
        <v>7</v>
      </c>
      <c r="AY119" s="25">
        <v>8</v>
      </c>
      <c r="AZ119" s="25">
        <v>37</v>
      </c>
      <c r="BA119" s="28">
        <f t="shared" si="80"/>
        <v>52</v>
      </c>
      <c r="BB119" s="29">
        <v>27</v>
      </c>
      <c r="BC119" s="28">
        <f t="shared" si="81"/>
        <v>79</v>
      </c>
      <c r="BD119" s="25">
        <v>7</v>
      </c>
      <c r="BE119" s="25">
        <v>7</v>
      </c>
      <c r="BF119" s="25">
        <v>25</v>
      </c>
      <c r="BG119" s="28">
        <f t="shared" si="82"/>
        <v>39</v>
      </c>
      <c r="BH119" s="29">
        <v>28</v>
      </c>
      <c r="BI119" s="28">
        <f t="shared" si="83"/>
        <v>67</v>
      </c>
      <c r="BJ119" s="29">
        <f t="shared" si="84"/>
        <v>377</v>
      </c>
      <c r="BK119" s="29">
        <v>66</v>
      </c>
      <c r="BL119" s="10">
        <f t="shared" si="85"/>
        <v>569</v>
      </c>
      <c r="BM119" s="8">
        <f t="shared" si="86"/>
        <v>72.948717948717942</v>
      </c>
      <c r="BO119" s="3" t="s">
        <v>2095</v>
      </c>
      <c r="BP119" s="3" t="s">
        <v>2094</v>
      </c>
      <c r="BQ119" s="3" t="s">
        <v>2095</v>
      </c>
      <c r="BR119" s="3" t="s">
        <v>2091</v>
      </c>
      <c r="BS119" s="3" t="s">
        <v>2087</v>
      </c>
      <c r="BT119" s="3" t="s">
        <v>2087</v>
      </c>
      <c r="BU119" s="3" t="s">
        <v>2091</v>
      </c>
      <c r="BV119" s="3" t="s">
        <v>2091</v>
      </c>
      <c r="BW119" s="3" t="s">
        <v>2091</v>
      </c>
      <c r="BX119" s="3" t="s">
        <v>2091</v>
      </c>
      <c r="BY119" s="3" t="s">
        <v>2087</v>
      </c>
      <c r="BZ119" s="3" t="s">
        <v>2095</v>
      </c>
      <c r="CB119" s="3">
        <v>2</v>
      </c>
      <c r="CC119" s="3">
        <v>3</v>
      </c>
      <c r="CD119" s="3">
        <v>3</v>
      </c>
      <c r="CE119" s="3">
        <v>3</v>
      </c>
      <c r="CF119" s="3">
        <v>3</v>
      </c>
      <c r="CG119" s="3">
        <v>3</v>
      </c>
      <c r="CH119" s="3">
        <v>1</v>
      </c>
      <c r="CI119" s="3">
        <v>1.5</v>
      </c>
      <c r="CJ119" s="3">
        <v>1.5</v>
      </c>
      <c r="CK119" s="3">
        <v>1</v>
      </c>
      <c r="CL119" s="3">
        <v>1</v>
      </c>
      <c r="CM119" s="3">
        <v>0.5</v>
      </c>
      <c r="CN119" s="3">
        <f t="shared" si="87"/>
        <v>0</v>
      </c>
      <c r="CO119" s="31" t="str">
        <f t="shared" si="88"/>
        <v>Pass</v>
      </c>
      <c r="CP119" s="3">
        <v>8.1</v>
      </c>
      <c r="CQ119" s="3">
        <v>23.5</v>
      </c>
      <c r="CR119" s="3">
        <v>190.25</v>
      </c>
      <c r="CS119" s="3">
        <v>850</v>
      </c>
    </row>
    <row r="120" spans="1:98" ht="18" customHeight="1" x14ac:dyDescent="0.2">
      <c r="A120" s="4">
        <v>113</v>
      </c>
      <c r="B120" s="7" t="s">
        <v>305</v>
      </c>
      <c r="C120" s="7" t="s">
        <v>306</v>
      </c>
      <c r="D120" s="7" t="s">
        <v>1647</v>
      </c>
      <c r="E120" s="7" t="s">
        <v>1152</v>
      </c>
      <c r="F120" s="7"/>
      <c r="G120" s="25">
        <v>10</v>
      </c>
      <c r="H120" s="24">
        <v>10</v>
      </c>
      <c r="I120" s="25">
        <v>7</v>
      </c>
      <c r="J120" s="26">
        <f t="shared" si="67"/>
        <v>27</v>
      </c>
      <c r="K120" s="25">
        <v>6</v>
      </c>
      <c r="L120" s="25">
        <v>10</v>
      </c>
      <c r="M120" s="25">
        <v>10</v>
      </c>
      <c r="N120" s="26">
        <f t="shared" si="68"/>
        <v>26</v>
      </c>
      <c r="O120" s="25">
        <v>10</v>
      </c>
      <c r="P120" s="25">
        <v>10</v>
      </c>
      <c r="Q120" s="25">
        <v>10</v>
      </c>
      <c r="R120" s="26">
        <f t="shared" si="69"/>
        <v>30</v>
      </c>
      <c r="S120" s="25">
        <v>8</v>
      </c>
      <c r="T120" s="25">
        <v>10</v>
      </c>
      <c r="U120" s="25">
        <v>7</v>
      </c>
      <c r="V120" s="26">
        <f t="shared" si="70"/>
        <v>25</v>
      </c>
      <c r="W120" s="25">
        <v>7</v>
      </c>
      <c r="X120" s="25">
        <v>10</v>
      </c>
      <c r="Y120" s="25">
        <v>10</v>
      </c>
      <c r="Z120" s="26">
        <f t="shared" si="71"/>
        <v>27</v>
      </c>
      <c r="AA120" s="25">
        <v>10</v>
      </c>
      <c r="AB120" s="25">
        <v>10</v>
      </c>
      <c r="AC120" s="25">
        <v>10</v>
      </c>
      <c r="AD120" s="26">
        <f t="shared" si="72"/>
        <v>30</v>
      </c>
      <c r="AE120" s="27">
        <f t="shared" si="73"/>
        <v>165</v>
      </c>
      <c r="AF120" s="25">
        <v>10</v>
      </c>
      <c r="AG120" s="25">
        <v>9</v>
      </c>
      <c r="AH120" s="25">
        <v>40</v>
      </c>
      <c r="AI120" s="28">
        <f t="shared" si="74"/>
        <v>59</v>
      </c>
      <c r="AJ120" s="29">
        <v>36</v>
      </c>
      <c r="AK120" s="28">
        <f t="shared" si="75"/>
        <v>95</v>
      </c>
      <c r="AL120" s="25">
        <v>8</v>
      </c>
      <c r="AM120" s="25">
        <v>8</v>
      </c>
      <c r="AN120" s="25">
        <v>39</v>
      </c>
      <c r="AO120" s="28">
        <f t="shared" si="76"/>
        <v>55</v>
      </c>
      <c r="AP120" s="29">
        <v>35</v>
      </c>
      <c r="AQ120" s="28">
        <f t="shared" si="77"/>
        <v>90</v>
      </c>
      <c r="AR120" s="25">
        <v>9</v>
      </c>
      <c r="AS120" s="25">
        <v>8</v>
      </c>
      <c r="AT120" s="25">
        <v>39</v>
      </c>
      <c r="AU120" s="28">
        <f t="shared" si="78"/>
        <v>56</v>
      </c>
      <c r="AV120" s="29">
        <v>34</v>
      </c>
      <c r="AW120" s="28">
        <f t="shared" si="79"/>
        <v>90</v>
      </c>
      <c r="AX120" s="25">
        <v>9</v>
      </c>
      <c r="AY120" s="25">
        <v>9</v>
      </c>
      <c r="AZ120" s="25">
        <v>38</v>
      </c>
      <c r="BA120" s="28">
        <f t="shared" si="80"/>
        <v>56</v>
      </c>
      <c r="BB120" s="29">
        <v>34</v>
      </c>
      <c r="BC120" s="28">
        <f t="shared" si="81"/>
        <v>90</v>
      </c>
      <c r="BD120" s="25">
        <v>9</v>
      </c>
      <c r="BE120" s="25">
        <v>9</v>
      </c>
      <c r="BF120" s="25">
        <v>39</v>
      </c>
      <c r="BG120" s="28">
        <f t="shared" si="82"/>
        <v>57</v>
      </c>
      <c r="BH120" s="29">
        <v>36</v>
      </c>
      <c r="BI120" s="28">
        <f t="shared" si="83"/>
        <v>93</v>
      </c>
      <c r="BJ120" s="29">
        <f t="shared" si="84"/>
        <v>458</v>
      </c>
      <c r="BK120" s="29">
        <v>95</v>
      </c>
      <c r="BL120" s="10">
        <f t="shared" si="85"/>
        <v>718</v>
      </c>
      <c r="BM120" s="8">
        <f t="shared" si="86"/>
        <v>92.051282051282044</v>
      </c>
      <c r="BO120" s="3" t="s">
        <v>2090</v>
      </c>
      <c r="BP120" s="3" t="s">
        <v>2091</v>
      </c>
      <c r="BQ120" s="3" t="s">
        <v>2090</v>
      </c>
      <c r="BR120" s="3" t="s">
        <v>2087</v>
      </c>
      <c r="BS120" s="3" t="s">
        <v>2095</v>
      </c>
      <c r="BT120" s="3" t="s">
        <v>2090</v>
      </c>
      <c r="BU120" s="3" t="s">
        <v>2090</v>
      </c>
      <c r="BV120" s="3" t="s">
        <v>2090</v>
      </c>
      <c r="BW120" s="3" t="s">
        <v>2090</v>
      </c>
      <c r="BX120" s="3" t="s">
        <v>2090</v>
      </c>
      <c r="BY120" s="3" t="s">
        <v>2090</v>
      </c>
      <c r="BZ120" s="3" t="s">
        <v>2090</v>
      </c>
      <c r="CB120" s="3">
        <v>2</v>
      </c>
      <c r="CC120" s="3">
        <v>3</v>
      </c>
      <c r="CD120" s="3">
        <v>3</v>
      </c>
      <c r="CE120" s="3">
        <v>3</v>
      </c>
      <c r="CF120" s="3">
        <v>3</v>
      </c>
      <c r="CG120" s="3">
        <v>3</v>
      </c>
      <c r="CH120" s="3">
        <v>1</v>
      </c>
      <c r="CI120" s="3">
        <v>1.5</v>
      </c>
      <c r="CJ120" s="3">
        <v>1.5</v>
      </c>
      <c r="CK120" s="3">
        <v>1</v>
      </c>
      <c r="CL120" s="3">
        <v>1</v>
      </c>
      <c r="CM120" s="3">
        <v>0.5</v>
      </c>
      <c r="CN120" s="3">
        <f t="shared" si="87"/>
        <v>0</v>
      </c>
      <c r="CO120" s="31" t="str">
        <f t="shared" si="88"/>
        <v>Pass</v>
      </c>
      <c r="CP120" s="3">
        <v>9.3000000000000007</v>
      </c>
      <c r="CQ120" s="3">
        <v>23.5</v>
      </c>
      <c r="CR120" s="3">
        <v>218.5</v>
      </c>
      <c r="CS120" s="3">
        <v>1022</v>
      </c>
    </row>
    <row r="121" spans="1:98" ht="18" customHeight="1" x14ac:dyDescent="0.2">
      <c r="A121" s="4">
        <v>114</v>
      </c>
      <c r="B121" s="7" t="s">
        <v>307</v>
      </c>
      <c r="C121" s="7" t="s">
        <v>308</v>
      </c>
      <c r="D121" s="7" t="s">
        <v>1648</v>
      </c>
      <c r="E121" s="7" t="s">
        <v>1153</v>
      </c>
      <c r="F121" s="7"/>
      <c r="G121" s="25">
        <v>10</v>
      </c>
      <c r="H121" s="24">
        <v>10</v>
      </c>
      <c r="I121" s="25">
        <v>3</v>
      </c>
      <c r="J121" s="26">
        <f t="shared" si="67"/>
        <v>23</v>
      </c>
      <c r="K121" s="25">
        <v>6</v>
      </c>
      <c r="L121" s="25">
        <v>10</v>
      </c>
      <c r="M121" s="25">
        <v>10</v>
      </c>
      <c r="N121" s="26">
        <f t="shared" si="68"/>
        <v>26</v>
      </c>
      <c r="O121" s="25">
        <v>8</v>
      </c>
      <c r="P121" s="25">
        <v>10</v>
      </c>
      <c r="Q121" s="25">
        <v>10</v>
      </c>
      <c r="R121" s="26">
        <f t="shared" si="69"/>
        <v>28</v>
      </c>
      <c r="S121" s="25">
        <v>7</v>
      </c>
      <c r="T121" s="25">
        <v>10</v>
      </c>
      <c r="U121" s="24">
        <v>10</v>
      </c>
      <c r="V121" s="26">
        <f t="shared" si="70"/>
        <v>27</v>
      </c>
      <c r="W121" s="25">
        <v>5</v>
      </c>
      <c r="X121" s="25">
        <v>10</v>
      </c>
      <c r="Y121" s="25">
        <v>10</v>
      </c>
      <c r="Z121" s="26">
        <f t="shared" si="71"/>
        <v>25</v>
      </c>
      <c r="AA121" s="25">
        <v>5</v>
      </c>
      <c r="AB121" s="25">
        <v>10</v>
      </c>
      <c r="AC121" s="25">
        <v>10</v>
      </c>
      <c r="AD121" s="26">
        <f t="shared" si="72"/>
        <v>25</v>
      </c>
      <c r="AE121" s="27">
        <f t="shared" si="73"/>
        <v>154</v>
      </c>
      <c r="AF121" s="25">
        <v>8</v>
      </c>
      <c r="AG121" s="25">
        <v>8</v>
      </c>
      <c r="AH121" s="25">
        <v>37</v>
      </c>
      <c r="AI121" s="28">
        <f t="shared" si="74"/>
        <v>53</v>
      </c>
      <c r="AJ121" s="29">
        <v>32</v>
      </c>
      <c r="AK121" s="28">
        <f t="shared" si="75"/>
        <v>85</v>
      </c>
      <c r="AL121" s="25">
        <v>8</v>
      </c>
      <c r="AM121" s="25">
        <v>9</v>
      </c>
      <c r="AN121" s="25">
        <v>39</v>
      </c>
      <c r="AO121" s="28">
        <f t="shared" si="76"/>
        <v>56</v>
      </c>
      <c r="AP121" s="29">
        <v>33</v>
      </c>
      <c r="AQ121" s="28">
        <f t="shared" si="77"/>
        <v>89</v>
      </c>
      <c r="AR121" s="25">
        <v>8</v>
      </c>
      <c r="AS121" s="25">
        <v>8</v>
      </c>
      <c r="AT121" s="25">
        <v>40</v>
      </c>
      <c r="AU121" s="28">
        <f t="shared" si="78"/>
        <v>56</v>
      </c>
      <c r="AV121" s="29">
        <v>35</v>
      </c>
      <c r="AW121" s="28">
        <f t="shared" si="79"/>
        <v>91</v>
      </c>
      <c r="AX121" s="25">
        <v>8</v>
      </c>
      <c r="AY121" s="25">
        <v>8</v>
      </c>
      <c r="AZ121" s="25">
        <v>39</v>
      </c>
      <c r="BA121" s="28">
        <f t="shared" si="80"/>
        <v>55</v>
      </c>
      <c r="BB121" s="29">
        <v>33</v>
      </c>
      <c r="BC121" s="28">
        <f t="shared" si="81"/>
        <v>88</v>
      </c>
      <c r="BD121" s="25">
        <v>9</v>
      </c>
      <c r="BE121" s="25">
        <v>9</v>
      </c>
      <c r="BF121" s="25">
        <v>37</v>
      </c>
      <c r="BG121" s="28">
        <f t="shared" si="82"/>
        <v>55</v>
      </c>
      <c r="BH121" s="29">
        <v>34</v>
      </c>
      <c r="BI121" s="28">
        <f t="shared" si="83"/>
        <v>89</v>
      </c>
      <c r="BJ121" s="29">
        <f t="shared" si="84"/>
        <v>442</v>
      </c>
      <c r="BK121" s="29">
        <v>85</v>
      </c>
      <c r="BL121" s="10">
        <f t="shared" si="85"/>
        <v>681</v>
      </c>
      <c r="BM121" s="8">
        <f t="shared" si="86"/>
        <v>87.307692307692307</v>
      </c>
      <c r="BO121" s="3" t="s">
        <v>2094</v>
      </c>
      <c r="BP121" s="3" t="s">
        <v>2087</v>
      </c>
      <c r="BQ121" s="3" t="s">
        <v>2094</v>
      </c>
      <c r="BR121" s="3" t="s">
        <v>2032</v>
      </c>
      <c r="BS121" s="3" t="s">
        <v>2094</v>
      </c>
      <c r="BT121" s="3" t="s">
        <v>2091</v>
      </c>
      <c r="BU121" s="3" t="s">
        <v>2090</v>
      </c>
      <c r="BV121" s="3" t="s">
        <v>2090</v>
      </c>
      <c r="BW121" s="3" t="s">
        <v>2090</v>
      </c>
      <c r="BX121" s="3" t="s">
        <v>2090</v>
      </c>
      <c r="BY121" s="3" t="s">
        <v>2090</v>
      </c>
      <c r="BZ121" s="3" t="s">
        <v>2090</v>
      </c>
      <c r="CB121" s="3">
        <v>2</v>
      </c>
      <c r="CC121" s="3">
        <v>3</v>
      </c>
      <c r="CD121" s="3">
        <v>3</v>
      </c>
      <c r="CE121" s="3">
        <v>3</v>
      </c>
      <c r="CF121" s="3">
        <v>3</v>
      </c>
      <c r="CG121" s="3">
        <v>3</v>
      </c>
      <c r="CH121" s="3">
        <v>1</v>
      </c>
      <c r="CI121" s="3">
        <v>1.5</v>
      </c>
      <c r="CJ121" s="3">
        <v>1.5</v>
      </c>
      <c r="CK121" s="3">
        <v>1</v>
      </c>
      <c r="CL121" s="3">
        <v>1</v>
      </c>
      <c r="CM121" s="3">
        <v>0.5</v>
      </c>
      <c r="CN121" s="3">
        <f t="shared" si="87"/>
        <v>0</v>
      </c>
      <c r="CO121" s="31" t="str">
        <f t="shared" si="88"/>
        <v>Pass</v>
      </c>
      <c r="CP121" s="3">
        <v>8.4</v>
      </c>
      <c r="CQ121" s="3">
        <v>23.5</v>
      </c>
      <c r="CR121" s="3">
        <v>197.5</v>
      </c>
      <c r="CS121" s="3">
        <v>929</v>
      </c>
    </row>
    <row r="122" spans="1:98" ht="18" customHeight="1" x14ac:dyDescent="0.2">
      <c r="A122" s="4">
        <v>115</v>
      </c>
      <c r="B122" s="7" t="s">
        <v>309</v>
      </c>
      <c r="C122" s="7" t="s">
        <v>310</v>
      </c>
      <c r="D122" s="7" t="s">
        <v>1649</v>
      </c>
      <c r="E122" s="7" t="s">
        <v>1154</v>
      </c>
      <c r="F122" s="7"/>
      <c r="G122" s="25">
        <v>9</v>
      </c>
      <c r="H122" s="24">
        <v>10</v>
      </c>
      <c r="I122" s="25">
        <v>6</v>
      </c>
      <c r="J122" s="26">
        <f t="shared" si="67"/>
        <v>25</v>
      </c>
      <c r="K122" s="25">
        <v>6</v>
      </c>
      <c r="L122" s="25">
        <v>9</v>
      </c>
      <c r="M122" s="25">
        <v>10</v>
      </c>
      <c r="N122" s="26">
        <f t="shared" si="68"/>
        <v>25</v>
      </c>
      <c r="O122" s="25">
        <v>8</v>
      </c>
      <c r="P122" s="25">
        <v>10</v>
      </c>
      <c r="Q122" s="25">
        <v>9</v>
      </c>
      <c r="R122" s="26">
        <f t="shared" si="69"/>
        <v>27</v>
      </c>
      <c r="S122" s="25">
        <v>5</v>
      </c>
      <c r="T122" s="25">
        <v>8</v>
      </c>
      <c r="U122" s="25">
        <v>4</v>
      </c>
      <c r="V122" s="26">
        <f t="shared" si="70"/>
        <v>17</v>
      </c>
      <c r="W122" s="25">
        <v>5</v>
      </c>
      <c r="X122" s="25">
        <v>10</v>
      </c>
      <c r="Y122" s="25">
        <v>10</v>
      </c>
      <c r="Z122" s="26">
        <f t="shared" si="71"/>
        <v>25</v>
      </c>
      <c r="AA122" s="25">
        <v>6</v>
      </c>
      <c r="AB122" s="25">
        <v>10</v>
      </c>
      <c r="AC122" s="25">
        <v>10</v>
      </c>
      <c r="AD122" s="26">
        <f t="shared" si="72"/>
        <v>26</v>
      </c>
      <c r="AE122" s="27">
        <f t="shared" si="73"/>
        <v>145</v>
      </c>
      <c r="AF122" s="25">
        <v>9</v>
      </c>
      <c r="AG122" s="25">
        <v>8</v>
      </c>
      <c r="AH122" s="25">
        <v>37</v>
      </c>
      <c r="AI122" s="28">
        <f t="shared" si="74"/>
        <v>54</v>
      </c>
      <c r="AJ122" s="29">
        <v>32</v>
      </c>
      <c r="AK122" s="28">
        <f t="shared" si="75"/>
        <v>86</v>
      </c>
      <c r="AL122" s="25">
        <v>9</v>
      </c>
      <c r="AM122" s="25">
        <v>8</v>
      </c>
      <c r="AN122" s="25">
        <v>38</v>
      </c>
      <c r="AO122" s="28">
        <f t="shared" si="76"/>
        <v>55</v>
      </c>
      <c r="AP122" s="29">
        <v>33</v>
      </c>
      <c r="AQ122" s="28">
        <f t="shared" si="77"/>
        <v>88</v>
      </c>
      <c r="AR122" s="25">
        <v>9</v>
      </c>
      <c r="AS122" s="25">
        <v>10</v>
      </c>
      <c r="AT122" s="25">
        <v>39</v>
      </c>
      <c r="AU122" s="28">
        <f t="shared" si="78"/>
        <v>58</v>
      </c>
      <c r="AV122" s="29">
        <v>37</v>
      </c>
      <c r="AW122" s="28">
        <f t="shared" si="79"/>
        <v>95</v>
      </c>
      <c r="AX122" s="25">
        <v>9</v>
      </c>
      <c r="AY122" s="25">
        <v>9</v>
      </c>
      <c r="AZ122" s="25">
        <v>38</v>
      </c>
      <c r="BA122" s="28">
        <f t="shared" si="80"/>
        <v>56</v>
      </c>
      <c r="BB122" s="29">
        <v>32</v>
      </c>
      <c r="BC122" s="28">
        <f t="shared" si="81"/>
        <v>88</v>
      </c>
      <c r="BD122" s="25">
        <v>8</v>
      </c>
      <c r="BE122" s="25">
        <v>8</v>
      </c>
      <c r="BF122" s="25">
        <v>36</v>
      </c>
      <c r="BG122" s="28">
        <f t="shared" si="82"/>
        <v>52</v>
      </c>
      <c r="BH122" s="29">
        <v>31</v>
      </c>
      <c r="BI122" s="28">
        <f t="shared" si="83"/>
        <v>83</v>
      </c>
      <c r="BJ122" s="29">
        <f t="shared" si="84"/>
        <v>440</v>
      </c>
      <c r="BK122" s="29">
        <v>91</v>
      </c>
      <c r="BL122" s="10">
        <f t="shared" si="85"/>
        <v>676</v>
      </c>
      <c r="BM122" s="8">
        <f t="shared" si="86"/>
        <v>86.666666666666671</v>
      </c>
      <c r="BO122" s="3" t="s">
        <v>2095</v>
      </c>
      <c r="BP122" s="3" t="s">
        <v>2094</v>
      </c>
      <c r="BQ122" s="3" t="s">
        <v>2095</v>
      </c>
      <c r="BR122" s="3" t="s">
        <v>2094</v>
      </c>
      <c r="BS122" s="3" t="s">
        <v>2095</v>
      </c>
      <c r="BT122" s="3" t="s">
        <v>2095</v>
      </c>
      <c r="BU122" s="3" t="s">
        <v>2090</v>
      </c>
      <c r="BV122" s="3" t="s">
        <v>2090</v>
      </c>
      <c r="BW122" s="3" t="s">
        <v>2090</v>
      </c>
      <c r="BX122" s="3" t="s">
        <v>2090</v>
      </c>
      <c r="BY122" s="3" t="s">
        <v>2090</v>
      </c>
      <c r="BZ122" s="3" t="s">
        <v>2090</v>
      </c>
      <c r="CB122" s="3">
        <v>2</v>
      </c>
      <c r="CC122" s="3">
        <v>3</v>
      </c>
      <c r="CD122" s="3">
        <v>3</v>
      </c>
      <c r="CE122" s="3">
        <v>3</v>
      </c>
      <c r="CF122" s="3">
        <v>3</v>
      </c>
      <c r="CG122" s="3">
        <v>3</v>
      </c>
      <c r="CH122" s="3">
        <v>1</v>
      </c>
      <c r="CI122" s="3">
        <v>1.5</v>
      </c>
      <c r="CJ122" s="3">
        <v>1.5</v>
      </c>
      <c r="CK122" s="3">
        <v>1</v>
      </c>
      <c r="CL122" s="3">
        <v>1</v>
      </c>
      <c r="CM122" s="3">
        <v>0.5</v>
      </c>
      <c r="CN122" s="3">
        <f t="shared" si="87"/>
        <v>0</v>
      </c>
      <c r="CO122" s="31" t="str">
        <f t="shared" si="88"/>
        <v>Pass</v>
      </c>
      <c r="CP122" s="3">
        <v>8.06</v>
      </c>
      <c r="CQ122" s="3">
        <v>23.5</v>
      </c>
      <c r="CR122" s="3">
        <v>189.5</v>
      </c>
      <c r="CS122" s="3">
        <v>907</v>
      </c>
    </row>
    <row r="123" spans="1:98" ht="18" customHeight="1" x14ac:dyDescent="0.2">
      <c r="A123" s="4">
        <v>116</v>
      </c>
      <c r="B123" s="7" t="s">
        <v>311</v>
      </c>
      <c r="C123" s="7" t="s">
        <v>312</v>
      </c>
      <c r="D123" s="7" t="s">
        <v>1650</v>
      </c>
      <c r="E123" s="7" t="s">
        <v>1155</v>
      </c>
      <c r="F123" s="7"/>
      <c r="G123" s="25" t="s">
        <v>2032</v>
      </c>
      <c r="H123" s="25">
        <v>4</v>
      </c>
      <c r="I123" s="25">
        <v>3</v>
      </c>
      <c r="J123" s="26">
        <f t="shared" si="67"/>
        <v>7</v>
      </c>
      <c r="K123" s="25" t="s">
        <v>2033</v>
      </c>
      <c r="L123" s="25" t="s">
        <v>2033</v>
      </c>
      <c r="M123" s="25">
        <v>10</v>
      </c>
      <c r="N123" s="26">
        <f t="shared" si="68"/>
        <v>10</v>
      </c>
      <c r="O123" s="25" t="s">
        <v>2033</v>
      </c>
      <c r="P123" s="25" t="s">
        <v>2032</v>
      </c>
      <c r="Q123" s="24">
        <v>10</v>
      </c>
      <c r="R123" s="26">
        <f t="shared" si="69"/>
        <v>10</v>
      </c>
      <c r="S123" s="25" t="s">
        <v>2032</v>
      </c>
      <c r="T123" s="25" t="s">
        <v>2032</v>
      </c>
      <c r="U123" s="25">
        <v>7</v>
      </c>
      <c r="V123" s="26">
        <f t="shared" si="70"/>
        <v>7</v>
      </c>
      <c r="W123" s="25" t="s">
        <v>2033</v>
      </c>
      <c r="X123" s="25" t="s">
        <v>2033</v>
      </c>
      <c r="Y123" s="25">
        <v>9</v>
      </c>
      <c r="Z123" s="26">
        <f t="shared" si="71"/>
        <v>9</v>
      </c>
      <c r="AA123" s="25" t="s">
        <v>2032</v>
      </c>
      <c r="AB123" s="25" t="s">
        <v>2032</v>
      </c>
      <c r="AC123" s="25">
        <v>10</v>
      </c>
      <c r="AD123" s="26">
        <f t="shared" si="72"/>
        <v>10</v>
      </c>
      <c r="AE123" s="27">
        <f t="shared" si="73"/>
        <v>53</v>
      </c>
      <c r="AF123" s="25" t="s">
        <v>2032</v>
      </c>
      <c r="AG123" s="25" t="s">
        <v>2032</v>
      </c>
      <c r="AH123" s="25">
        <v>18</v>
      </c>
      <c r="AI123" s="28">
        <f t="shared" si="74"/>
        <v>18</v>
      </c>
      <c r="AJ123" s="29">
        <v>32</v>
      </c>
      <c r="AK123" s="28">
        <f t="shared" si="75"/>
        <v>50</v>
      </c>
      <c r="AL123" s="25" t="s">
        <v>2032</v>
      </c>
      <c r="AM123" s="25" t="s">
        <v>2032</v>
      </c>
      <c r="AN123" s="25">
        <v>29</v>
      </c>
      <c r="AO123" s="28">
        <f t="shared" si="76"/>
        <v>29</v>
      </c>
      <c r="AP123" s="29">
        <v>23</v>
      </c>
      <c r="AQ123" s="28">
        <f t="shared" si="77"/>
        <v>52</v>
      </c>
      <c r="AR123" s="25" t="s">
        <v>2032</v>
      </c>
      <c r="AS123" s="25" t="s">
        <v>2032</v>
      </c>
      <c r="AT123" s="25">
        <v>20</v>
      </c>
      <c r="AU123" s="28">
        <f t="shared" si="78"/>
        <v>20</v>
      </c>
      <c r="AV123" s="29">
        <v>20</v>
      </c>
      <c r="AW123" s="28">
        <f t="shared" si="79"/>
        <v>40</v>
      </c>
      <c r="AX123" s="25" t="s">
        <v>2032</v>
      </c>
      <c r="AY123" s="25" t="s">
        <v>2032</v>
      </c>
      <c r="AZ123" s="25">
        <v>18</v>
      </c>
      <c r="BA123" s="28">
        <f t="shared" si="80"/>
        <v>18</v>
      </c>
      <c r="BB123" s="29">
        <v>32</v>
      </c>
      <c r="BC123" s="28">
        <f t="shared" si="81"/>
        <v>50</v>
      </c>
      <c r="BD123" s="25" t="s">
        <v>2032</v>
      </c>
      <c r="BE123" s="25" t="s">
        <v>2032</v>
      </c>
      <c r="BF123" s="25">
        <v>18</v>
      </c>
      <c r="BG123" s="28">
        <f t="shared" si="82"/>
        <v>18</v>
      </c>
      <c r="BH123" s="29">
        <v>29</v>
      </c>
      <c r="BI123" s="28">
        <f t="shared" si="83"/>
        <v>47</v>
      </c>
      <c r="BJ123" s="29">
        <f t="shared" si="84"/>
        <v>239</v>
      </c>
      <c r="BK123" s="29">
        <v>40</v>
      </c>
      <c r="BL123" s="10">
        <f t="shared" si="85"/>
        <v>332</v>
      </c>
      <c r="BM123" s="8">
        <f t="shared" si="86"/>
        <v>42.564102564102562</v>
      </c>
      <c r="BO123" s="3" t="s">
        <v>2096</v>
      </c>
      <c r="BP123" s="3" t="s">
        <v>2089</v>
      </c>
      <c r="BQ123" s="3" t="s">
        <v>2092</v>
      </c>
      <c r="BR123" s="3" t="s">
        <v>2092</v>
      </c>
      <c r="BS123" s="3" t="s">
        <v>2089</v>
      </c>
      <c r="BT123" s="3" t="s">
        <v>2094</v>
      </c>
      <c r="BU123" s="3" t="s">
        <v>2093</v>
      </c>
      <c r="BV123" s="3" t="s">
        <v>2093</v>
      </c>
      <c r="BW123" s="3" t="s">
        <v>2092</v>
      </c>
      <c r="BX123" s="3" t="s">
        <v>2093</v>
      </c>
      <c r="BY123" s="3" t="s">
        <v>2033</v>
      </c>
      <c r="BZ123" s="3" t="s">
        <v>2092</v>
      </c>
      <c r="CB123" s="3">
        <v>2</v>
      </c>
      <c r="CC123" s="3">
        <v>3</v>
      </c>
      <c r="CD123" s="3">
        <v>3</v>
      </c>
      <c r="CE123" s="3">
        <v>3</v>
      </c>
      <c r="CF123" s="3">
        <v>3</v>
      </c>
      <c r="CG123" s="3">
        <v>3</v>
      </c>
      <c r="CH123" s="3">
        <v>1</v>
      </c>
      <c r="CI123" s="3">
        <v>1.5</v>
      </c>
      <c r="CJ123" s="3">
        <v>1.5</v>
      </c>
      <c r="CK123" s="3">
        <v>1</v>
      </c>
      <c r="CL123" s="3">
        <v>1</v>
      </c>
      <c r="CM123" s="3">
        <v>0.5</v>
      </c>
      <c r="CN123" s="3">
        <f t="shared" si="87"/>
        <v>2</v>
      </c>
      <c r="CO123" s="31" t="str">
        <f t="shared" si="88"/>
        <v>Fail</v>
      </c>
      <c r="CP123" s="32">
        <v>4.0638297872340425</v>
      </c>
      <c r="CQ123" s="3">
        <v>17.5</v>
      </c>
      <c r="CR123" s="3">
        <v>95.5</v>
      </c>
      <c r="CS123" s="3">
        <v>512</v>
      </c>
      <c r="CT123" s="1">
        <f>CR123/23.5</f>
        <v>4.0638297872340425</v>
      </c>
    </row>
    <row r="124" spans="1:98" ht="18" customHeight="1" x14ac:dyDescent="0.2">
      <c r="A124" s="4">
        <v>117</v>
      </c>
      <c r="B124" s="7" t="s">
        <v>313</v>
      </c>
      <c r="C124" s="7" t="s">
        <v>314</v>
      </c>
      <c r="D124" s="7" t="s">
        <v>1651</v>
      </c>
      <c r="E124" s="7" t="s">
        <v>1156</v>
      </c>
      <c r="F124" s="7"/>
      <c r="G124" s="25">
        <v>4</v>
      </c>
      <c r="H124" s="25">
        <v>9</v>
      </c>
      <c r="I124" s="25">
        <v>10</v>
      </c>
      <c r="J124" s="26">
        <f t="shared" si="67"/>
        <v>23</v>
      </c>
      <c r="K124" s="25">
        <v>3</v>
      </c>
      <c r="L124" s="25">
        <v>8</v>
      </c>
      <c r="M124" s="24">
        <v>10</v>
      </c>
      <c r="N124" s="26">
        <f t="shared" si="68"/>
        <v>21</v>
      </c>
      <c r="O124" s="25">
        <v>5</v>
      </c>
      <c r="P124" s="25">
        <v>10</v>
      </c>
      <c r="Q124" s="25">
        <v>10</v>
      </c>
      <c r="R124" s="26">
        <f t="shared" si="69"/>
        <v>25</v>
      </c>
      <c r="S124" s="25">
        <v>4</v>
      </c>
      <c r="T124" s="25">
        <v>9</v>
      </c>
      <c r="U124" s="24">
        <v>10</v>
      </c>
      <c r="V124" s="26">
        <f t="shared" si="70"/>
        <v>23</v>
      </c>
      <c r="W124" s="25">
        <v>5</v>
      </c>
      <c r="X124" s="25">
        <v>10</v>
      </c>
      <c r="Y124" s="24">
        <v>10</v>
      </c>
      <c r="Z124" s="26">
        <f t="shared" si="71"/>
        <v>25</v>
      </c>
      <c r="AA124" s="25">
        <v>6</v>
      </c>
      <c r="AB124" s="25">
        <v>9</v>
      </c>
      <c r="AC124" s="25">
        <v>10</v>
      </c>
      <c r="AD124" s="26">
        <f t="shared" si="72"/>
        <v>25</v>
      </c>
      <c r="AE124" s="27">
        <f t="shared" si="73"/>
        <v>142</v>
      </c>
      <c r="AF124" s="25">
        <v>8</v>
      </c>
      <c r="AG124" s="25">
        <v>8</v>
      </c>
      <c r="AH124" s="25">
        <v>40</v>
      </c>
      <c r="AI124" s="28">
        <f t="shared" si="74"/>
        <v>56</v>
      </c>
      <c r="AJ124" s="29">
        <v>31</v>
      </c>
      <c r="AK124" s="28">
        <f t="shared" si="75"/>
        <v>87</v>
      </c>
      <c r="AL124" s="25">
        <v>7</v>
      </c>
      <c r="AM124" s="25">
        <v>8</v>
      </c>
      <c r="AN124" s="25">
        <v>40</v>
      </c>
      <c r="AO124" s="28">
        <f t="shared" si="76"/>
        <v>55</v>
      </c>
      <c r="AP124" s="29">
        <v>29</v>
      </c>
      <c r="AQ124" s="28">
        <f t="shared" si="77"/>
        <v>84</v>
      </c>
      <c r="AR124" s="25">
        <v>8</v>
      </c>
      <c r="AS124" s="25">
        <v>9</v>
      </c>
      <c r="AT124" s="24">
        <v>40</v>
      </c>
      <c r="AU124" s="28">
        <f t="shared" si="78"/>
        <v>57</v>
      </c>
      <c r="AV124" s="29">
        <v>32</v>
      </c>
      <c r="AW124" s="28">
        <f t="shared" si="79"/>
        <v>89</v>
      </c>
      <c r="AX124" s="25">
        <v>7</v>
      </c>
      <c r="AY124" s="25">
        <v>8</v>
      </c>
      <c r="AZ124" s="25">
        <v>40</v>
      </c>
      <c r="BA124" s="28">
        <f t="shared" si="80"/>
        <v>55</v>
      </c>
      <c r="BB124" s="29">
        <v>32</v>
      </c>
      <c r="BC124" s="28">
        <f t="shared" si="81"/>
        <v>87</v>
      </c>
      <c r="BD124" s="25">
        <v>7</v>
      </c>
      <c r="BE124" s="25">
        <v>7</v>
      </c>
      <c r="BF124" s="25">
        <v>40</v>
      </c>
      <c r="BG124" s="28">
        <f t="shared" si="82"/>
        <v>54</v>
      </c>
      <c r="BH124" s="29">
        <v>29</v>
      </c>
      <c r="BI124" s="28">
        <f t="shared" si="83"/>
        <v>83</v>
      </c>
      <c r="BJ124" s="29">
        <f t="shared" si="84"/>
        <v>430</v>
      </c>
      <c r="BK124" s="29">
        <v>86</v>
      </c>
      <c r="BL124" s="10">
        <f t="shared" si="85"/>
        <v>658</v>
      </c>
      <c r="BM124" s="8">
        <f t="shared" si="86"/>
        <v>84.358974358974365</v>
      </c>
      <c r="BO124" s="3" t="s">
        <v>2088</v>
      </c>
      <c r="BP124" s="3" t="s">
        <v>2091</v>
      </c>
      <c r="BQ124" s="3" t="s">
        <v>2095</v>
      </c>
      <c r="BR124" s="3" t="s">
        <v>2095</v>
      </c>
      <c r="BS124" s="3" t="s">
        <v>2091</v>
      </c>
      <c r="BT124" s="3" t="s">
        <v>2088</v>
      </c>
      <c r="BU124" s="3" t="s">
        <v>2090</v>
      </c>
      <c r="BV124" s="3" t="s">
        <v>2090</v>
      </c>
      <c r="BW124" s="3" t="s">
        <v>2090</v>
      </c>
      <c r="BX124" s="3" t="s">
        <v>2090</v>
      </c>
      <c r="BY124" s="3" t="s">
        <v>2090</v>
      </c>
      <c r="BZ124" s="3" t="s">
        <v>2090</v>
      </c>
      <c r="CB124" s="3">
        <v>2</v>
      </c>
      <c r="CC124" s="3">
        <v>3</v>
      </c>
      <c r="CD124" s="3">
        <v>3</v>
      </c>
      <c r="CE124" s="3">
        <v>3</v>
      </c>
      <c r="CF124" s="3">
        <v>3</v>
      </c>
      <c r="CG124" s="3">
        <v>3</v>
      </c>
      <c r="CH124" s="3">
        <v>1</v>
      </c>
      <c r="CI124" s="3">
        <v>1.5</v>
      </c>
      <c r="CJ124" s="3">
        <v>1.5</v>
      </c>
      <c r="CK124" s="3">
        <v>1</v>
      </c>
      <c r="CL124" s="3">
        <v>1</v>
      </c>
      <c r="CM124" s="3">
        <v>0.5</v>
      </c>
      <c r="CN124" s="3">
        <f t="shared" si="87"/>
        <v>0</v>
      </c>
      <c r="CO124" s="31" t="str">
        <f t="shared" si="88"/>
        <v>Pass</v>
      </c>
      <c r="CP124" s="3">
        <v>8.36</v>
      </c>
      <c r="CQ124" s="3">
        <v>23.5</v>
      </c>
      <c r="CR124" s="3">
        <v>196.5</v>
      </c>
      <c r="CS124" s="3">
        <v>910</v>
      </c>
    </row>
    <row r="125" spans="1:98" ht="18" customHeight="1" x14ac:dyDescent="0.2">
      <c r="A125" s="4">
        <v>118</v>
      </c>
      <c r="B125" s="7" t="s">
        <v>315</v>
      </c>
      <c r="C125" s="7" t="s">
        <v>316</v>
      </c>
      <c r="D125" s="7" t="s">
        <v>1652</v>
      </c>
      <c r="E125" s="7" t="s">
        <v>1157</v>
      </c>
      <c r="F125" s="7"/>
      <c r="G125" s="25">
        <v>8</v>
      </c>
      <c r="H125" s="24">
        <v>10</v>
      </c>
      <c r="I125" s="25">
        <v>3</v>
      </c>
      <c r="J125" s="26">
        <f t="shared" si="67"/>
        <v>21</v>
      </c>
      <c r="K125" s="25">
        <v>8</v>
      </c>
      <c r="L125" s="25">
        <v>10</v>
      </c>
      <c r="M125" s="25">
        <v>7</v>
      </c>
      <c r="N125" s="26">
        <f t="shared" si="68"/>
        <v>25</v>
      </c>
      <c r="O125" s="25">
        <v>7</v>
      </c>
      <c r="P125" s="25">
        <v>10</v>
      </c>
      <c r="Q125" s="25">
        <v>10</v>
      </c>
      <c r="R125" s="26">
        <f t="shared" si="69"/>
        <v>27</v>
      </c>
      <c r="S125" s="25">
        <v>6</v>
      </c>
      <c r="T125" s="25">
        <v>10</v>
      </c>
      <c r="U125" s="25">
        <v>4</v>
      </c>
      <c r="V125" s="26">
        <f t="shared" si="70"/>
        <v>20</v>
      </c>
      <c r="W125" s="25">
        <v>6</v>
      </c>
      <c r="X125" s="25">
        <v>10</v>
      </c>
      <c r="Y125" s="25">
        <v>10</v>
      </c>
      <c r="Z125" s="26">
        <f t="shared" si="71"/>
        <v>26</v>
      </c>
      <c r="AA125" s="25">
        <v>8</v>
      </c>
      <c r="AB125" s="25">
        <v>10</v>
      </c>
      <c r="AC125" s="25">
        <v>10</v>
      </c>
      <c r="AD125" s="26">
        <f t="shared" si="72"/>
        <v>28</v>
      </c>
      <c r="AE125" s="27">
        <f t="shared" si="73"/>
        <v>147</v>
      </c>
      <c r="AF125" s="25">
        <v>8</v>
      </c>
      <c r="AG125" s="25">
        <v>8</v>
      </c>
      <c r="AH125" s="25">
        <v>37</v>
      </c>
      <c r="AI125" s="28">
        <f t="shared" si="74"/>
        <v>53</v>
      </c>
      <c r="AJ125" s="29">
        <v>31</v>
      </c>
      <c r="AK125" s="28">
        <f t="shared" si="75"/>
        <v>84</v>
      </c>
      <c r="AL125" s="25">
        <v>8</v>
      </c>
      <c r="AM125" s="25">
        <v>7</v>
      </c>
      <c r="AN125" s="25">
        <v>38</v>
      </c>
      <c r="AO125" s="28">
        <f t="shared" si="76"/>
        <v>53</v>
      </c>
      <c r="AP125" s="29">
        <v>28</v>
      </c>
      <c r="AQ125" s="28">
        <f t="shared" si="77"/>
        <v>81</v>
      </c>
      <c r="AR125" s="25">
        <v>8</v>
      </c>
      <c r="AS125" s="25">
        <v>7</v>
      </c>
      <c r="AT125" s="25">
        <v>36</v>
      </c>
      <c r="AU125" s="28">
        <f t="shared" si="78"/>
        <v>51</v>
      </c>
      <c r="AV125" s="29">
        <v>32</v>
      </c>
      <c r="AW125" s="28">
        <f t="shared" si="79"/>
        <v>83</v>
      </c>
      <c r="AX125" s="25">
        <v>8</v>
      </c>
      <c r="AY125" s="25">
        <v>9</v>
      </c>
      <c r="AZ125" s="25">
        <v>39</v>
      </c>
      <c r="BA125" s="28">
        <f t="shared" si="80"/>
        <v>56</v>
      </c>
      <c r="BB125" s="29">
        <v>33</v>
      </c>
      <c r="BC125" s="28">
        <f t="shared" si="81"/>
        <v>89</v>
      </c>
      <c r="BD125" s="25">
        <v>8</v>
      </c>
      <c r="BE125" s="25">
        <v>8</v>
      </c>
      <c r="BF125" s="25">
        <v>35</v>
      </c>
      <c r="BG125" s="28">
        <f t="shared" si="82"/>
        <v>51</v>
      </c>
      <c r="BH125" s="29">
        <v>31</v>
      </c>
      <c r="BI125" s="28">
        <f t="shared" si="83"/>
        <v>82</v>
      </c>
      <c r="BJ125" s="29">
        <f t="shared" si="84"/>
        <v>419</v>
      </c>
      <c r="BK125" s="29">
        <v>73</v>
      </c>
      <c r="BL125" s="10">
        <f t="shared" si="85"/>
        <v>639</v>
      </c>
      <c r="BM125" s="8">
        <f t="shared" si="86"/>
        <v>81.92307692307692</v>
      </c>
      <c r="BO125" s="3" t="s">
        <v>2087</v>
      </c>
      <c r="BP125" s="3" t="s">
        <v>2094</v>
      </c>
      <c r="BQ125" s="3" t="s">
        <v>2090</v>
      </c>
      <c r="BR125" s="3" t="s">
        <v>2032</v>
      </c>
      <c r="BS125" s="3" t="s">
        <v>2087</v>
      </c>
      <c r="BT125" s="3" t="s">
        <v>2091</v>
      </c>
      <c r="BU125" s="3" t="s">
        <v>2090</v>
      </c>
      <c r="BV125" s="3" t="s">
        <v>2090</v>
      </c>
      <c r="BW125" s="3" t="s">
        <v>2090</v>
      </c>
      <c r="BX125" s="3" t="s">
        <v>2090</v>
      </c>
      <c r="BY125" s="3" t="s">
        <v>2090</v>
      </c>
      <c r="BZ125" s="3" t="s">
        <v>2032</v>
      </c>
      <c r="CB125" s="3">
        <v>2</v>
      </c>
      <c r="CC125" s="3">
        <v>3</v>
      </c>
      <c r="CD125" s="3">
        <v>3</v>
      </c>
      <c r="CE125" s="3">
        <v>3</v>
      </c>
      <c r="CF125" s="3">
        <v>3</v>
      </c>
      <c r="CG125" s="3">
        <v>3</v>
      </c>
      <c r="CH125" s="3">
        <v>1</v>
      </c>
      <c r="CI125" s="3">
        <v>1.5</v>
      </c>
      <c r="CJ125" s="3">
        <v>1.5</v>
      </c>
      <c r="CK125" s="3">
        <v>1</v>
      </c>
      <c r="CL125" s="3">
        <v>1</v>
      </c>
      <c r="CM125" s="3">
        <v>0.5</v>
      </c>
      <c r="CN125" s="3">
        <f t="shared" si="87"/>
        <v>0</v>
      </c>
      <c r="CO125" s="31" t="str">
        <f t="shared" si="88"/>
        <v>Pass</v>
      </c>
      <c r="CP125" s="3">
        <v>8.84</v>
      </c>
      <c r="CQ125" s="3">
        <v>23.5</v>
      </c>
      <c r="CR125" s="3">
        <v>207.75</v>
      </c>
      <c r="CS125" s="3">
        <v>920</v>
      </c>
    </row>
    <row r="126" spans="1:98" ht="18" customHeight="1" x14ac:dyDescent="0.2">
      <c r="A126" s="4">
        <v>119</v>
      </c>
      <c r="B126" s="7" t="s">
        <v>317</v>
      </c>
      <c r="C126" s="7" t="s">
        <v>318</v>
      </c>
      <c r="D126" s="7" t="s">
        <v>1653</v>
      </c>
      <c r="E126" s="7" t="s">
        <v>1158</v>
      </c>
      <c r="F126" s="7"/>
      <c r="G126" s="25">
        <v>8</v>
      </c>
      <c r="H126" s="24">
        <v>10</v>
      </c>
      <c r="I126" s="25">
        <v>10</v>
      </c>
      <c r="J126" s="26">
        <f t="shared" si="67"/>
        <v>28</v>
      </c>
      <c r="K126" s="25">
        <v>7</v>
      </c>
      <c r="L126" s="25">
        <v>10</v>
      </c>
      <c r="M126" s="25">
        <v>10</v>
      </c>
      <c r="N126" s="26">
        <f t="shared" si="68"/>
        <v>27</v>
      </c>
      <c r="O126" s="25">
        <v>8</v>
      </c>
      <c r="P126" s="25">
        <v>10</v>
      </c>
      <c r="Q126" s="25">
        <v>10</v>
      </c>
      <c r="R126" s="26">
        <f t="shared" si="69"/>
        <v>28</v>
      </c>
      <c r="S126" s="25">
        <v>6</v>
      </c>
      <c r="T126" s="25">
        <v>10</v>
      </c>
      <c r="U126" s="25">
        <v>7</v>
      </c>
      <c r="V126" s="26">
        <f t="shared" si="70"/>
        <v>23</v>
      </c>
      <c r="W126" s="25">
        <v>6</v>
      </c>
      <c r="X126" s="25">
        <v>10</v>
      </c>
      <c r="Y126" s="25">
        <v>10</v>
      </c>
      <c r="Z126" s="26">
        <f t="shared" si="71"/>
        <v>26</v>
      </c>
      <c r="AA126" s="25">
        <v>9</v>
      </c>
      <c r="AB126" s="25">
        <v>10</v>
      </c>
      <c r="AC126" s="25">
        <v>10</v>
      </c>
      <c r="AD126" s="26">
        <f t="shared" si="72"/>
        <v>29</v>
      </c>
      <c r="AE126" s="27">
        <f t="shared" si="73"/>
        <v>161</v>
      </c>
      <c r="AF126" s="25">
        <v>7</v>
      </c>
      <c r="AG126" s="25">
        <v>9</v>
      </c>
      <c r="AH126" s="25">
        <v>40</v>
      </c>
      <c r="AI126" s="28">
        <f t="shared" si="74"/>
        <v>56</v>
      </c>
      <c r="AJ126" s="29">
        <v>33</v>
      </c>
      <c r="AK126" s="28">
        <f t="shared" si="75"/>
        <v>89</v>
      </c>
      <c r="AL126" s="25">
        <v>8</v>
      </c>
      <c r="AM126" s="25">
        <v>8</v>
      </c>
      <c r="AN126" s="25">
        <v>39</v>
      </c>
      <c r="AO126" s="28">
        <f t="shared" si="76"/>
        <v>55</v>
      </c>
      <c r="AP126" s="29">
        <v>30</v>
      </c>
      <c r="AQ126" s="28">
        <f t="shared" si="77"/>
        <v>85</v>
      </c>
      <c r="AR126" s="25">
        <v>9</v>
      </c>
      <c r="AS126" s="25">
        <v>9</v>
      </c>
      <c r="AT126" s="25">
        <v>38</v>
      </c>
      <c r="AU126" s="28">
        <f t="shared" si="78"/>
        <v>56</v>
      </c>
      <c r="AV126" s="29">
        <v>36</v>
      </c>
      <c r="AW126" s="28">
        <f t="shared" si="79"/>
        <v>92</v>
      </c>
      <c r="AX126" s="25">
        <v>9</v>
      </c>
      <c r="AY126" s="25">
        <v>8</v>
      </c>
      <c r="AZ126" s="25">
        <v>37</v>
      </c>
      <c r="BA126" s="28">
        <f t="shared" si="80"/>
        <v>54</v>
      </c>
      <c r="BB126" s="29">
        <v>35</v>
      </c>
      <c r="BC126" s="28">
        <f t="shared" si="81"/>
        <v>89</v>
      </c>
      <c r="BD126" s="25">
        <v>8</v>
      </c>
      <c r="BE126" s="25">
        <v>8</v>
      </c>
      <c r="BF126" s="25">
        <v>28</v>
      </c>
      <c r="BG126" s="28">
        <f t="shared" si="82"/>
        <v>44</v>
      </c>
      <c r="BH126" s="29">
        <v>32</v>
      </c>
      <c r="BI126" s="28">
        <f t="shared" si="83"/>
        <v>76</v>
      </c>
      <c r="BJ126" s="29">
        <f t="shared" si="84"/>
        <v>431</v>
      </c>
      <c r="BK126" s="29">
        <v>83</v>
      </c>
      <c r="BL126" s="10">
        <f t="shared" si="85"/>
        <v>675</v>
      </c>
      <c r="BM126" s="8">
        <f t="shared" si="86"/>
        <v>86.538461538461547</v>
      </c>
      <c r="BO126" s="3" t="s">
        <v>2087</v>
      </c>
      <c r="BP126" s="3" t="s">
        <v>2032</v>
      </c>
      <c r="BQ126" s="3" t="s">
        <v>2088</v>
      </c>
      <c r="BR126" s="3" t="s">
        <v>2094</v>
      </c>
      <c r="BS126" s="3" t="s">
        <v>2091</v>
      </c>
      <c r="BT126" s="3" t="s">
        <v>2087</v>
      </c>
      <c r="BU126" s="3" t="s">
        <v>2090</v>
      </c>
      <c r="BV126" s="3" t="s">
        <v>2090</v>
      </c>
      <c r="BW126" s="3" t="s">
        <v>2090</v>
      </c>
      <c r="BX126" s="3" t="s">
        <v>2090</v>
      </c>
      <c r="BY126" s="3" t="s">
        <v>2091</v>
      </c>
      <c r="BZ126" s="3" t="s">
        <v>2090</v>
      </c>
      <c r="CB126" s="3">
        <v>2</v>
      </c>
      <c r="CC126" s="3">
        <v>3</v>
      </c>
      <c r="CD126" s="3">
        <v>3</v>
      </c>
      <c r="CE126" s="3">
        <v>3</v>
      </c>
      <c r="CF126" s="3">
        <v>3</v>
      </c>
      <c r="CG126" s="3">
        <v>3</v>
      </c>
      <c r="CH126" s="3">
        <v>1</v>
      </c>
      <c r="CI126" s="3">
        <v>1.5</v>
      </c>
      <c r="CJ126" s="3">
        <v>1.5</v>
      </c>
      <c r="CK126" s="3">
        <v>1</v>
      </c>
      <c r="CL126" s="3">
        <v>1</v>
      </c>
      <c r="CM126" s="3">
        <v>0.5</v>
      </c>
      <c r="CN126" s="3">
        <f t="shared" si="87"/>
        <v>0</v>
      </c>
      <c r="CO126" s="31" t="str">
        <f t="shared" si="88"/>
        <v>Pass</v>
      </c>
      <c r="CP126" s="3">
        <v>8.3800000000000008</v>
      </c>
      <c r="CQ126" s="3">
        <v>23.5</v>
      </c>
      <c r="CR126" s="3">
        <v>197</v>
      </c>
      <c r="CS126" s="3">
        <v>914</v>
      </c>
    </row>
    <row r="127" spans="1:98" ht="18" customHeight="1" x14ac:dyDescent="0.2">
      <c r="A127" s="4">
        <v>120</v>
      </c>
      <c r="B127" s="7" t="s">
        <v>319</v>
      </c>
      <c r="C127" s="7" t="s">
        <v>320</v>
      </c>
      <c r="D127" s="7" t="s">
        <v>1654</v>
      </c>
      <c r="E127" s="7" t="s">
        <v>1159</v>
      </c>
      <c r="F127" s="7"/>
      <c r="G127" s="25">
        <v>8</v>
      </c>
      <c r="H127" s="25">
        <v>9</v>
      </c>
      <c r="I127" s="25">
        <v>7</v>
      </c>
      <c r="J127" s="26">
        <f t="shared" si="67"/>
        <v>24</v>
      </c>
      <c r="K127" s="25">
        <v>8</v>
      </c>
      <c r="L127" s="25">
        <v>8</v>
      </c>
      <c r="M127" s="25">
        <v>9</v>
      </c>
      <c r="N127" s="26">
        <f t="shared" si="68"/>
        <v>25</v>
      </c>
      <c r="O127" s="25">
        <v>7</v>
      </c>
      <c r="P127" s="25">
        <v>10</v>
      </c>
      <c r="Q127" s="25">
        <v>10</v>
      </c>
      <c r="R127" s="26">
        <f t="shared" si="69"/>
        <v>27</v>
      </c>
      <c r="S127" s="25">
        <v>4</v>
      </c>
      <c r="T127" s="25">
        <v>10</v>
      </c>
      <c r="U127" s="24">
        <v>10</v>
      </c>
      <c r="V127" s="26">
        <f t="shared" si="70"/>
        <v>24</v>
      </c>
      <c r="W127" s="25">
        <v>8</v>
      </c>
      <c r="X127" s="25">
        <v>10</v>
      </c>
      <c r="Y127" s="25">
        <v>10</v>
      </c>
      <c r="Z127" s="26">
        <f t="shared" si="71"/>
        <v>28</v>
      </c>
      <c r="AA127" s="25">
        <v>10</v>
      </c>
      <c r="AB127" s="25">
        <v>10</v>
      </c>
      <c r="AC127" s="25">
        <v>10</v>
      </c>
      <c r="AD127" s="26">
        <f t="shared" si="72"/>
        <v>30</v>
      </c>
      <c r="AE127" s="27">
        <f t="shared" si="73"/>
        <v>158</v>
      </c>
      <c r="AF127" s="25">
        <v>7</v>
      </c>
      <c r="AG127" s="25">
        <v>8</v>
      </c>
      <c r="AH127" s="25">
        <v>38</v>
      </c>
      <c r="AI127" s="28">
        <f t="shared" si="74"/>
        <v>53</v>
      </c>
      <c r="AJ127" s="29">
        <v>32</v>
      </c>
      <c r="AK127" s="28">
        <f t="shared" si="75"/>
        <v>85</v>
      </c>
      <c r="AL127" s="25">
        <v>8</v>
      </c>
      <c r="AM127" s="25">
        <v>8</v>
      </c>
      <c r="AN127" s="25">
        <v>37</v>
      </c>
      <c r="AO127" s="28">
        <f t="shared" si="76"/>
        <v>53</v>
      </c>
      <c r="AP127" s="29">
        <v>28</v>
      </c>
      <c r="AQ127" s="28">
        <f t="shared" si="77"/>
        <v>81</v>
      </c>
      <c r="AR127" s="25">
        <v>9</v>
      </c>
      <c r="AS127" s="25">
        <v>9</v>
      </c>
      <c r="AT127" s="25">
        <v>40</v>
      </c>
      <c r="AU127" s="28">
        <f t="shared" si="78"/>
        <v>58</v>
      </c>
      <c r="AV127" s="29">
        <v>37</v>
      </c>
      <c r="AW127" s="28">
        <f t="shared" si="79"/>
        <v>95</v>
      </c>
      <c r="AX127" s="25">
        <v>9</v>
      </c>
      <c r="AY127" s="25">
        <v>9</v>
      </c>
      <c r="AZ127" s="25">
        <v>38</v>
      </c>
      <c r="BA127" s="28">
        <f t="shared" si="80"/>
        <v>56</v>
      </c>
      <c r="BB127" s="29">
        <v>37</v>
      </c>
      <c r="BC127" s="28">
        <f t="shared" si="81"/>
        <v>93</v>
      </c>
      <c r="BD127" s="25">
        <v>9</v>
      </c>
      <c r="BE127" s="25">
        <v>9</v>
      </c>
      <c r="BF127" s="25">
        <v>36</v>
      </c>
      <c r="BG127" s="28">
        <f t="shared" si="82"/>
        <v>54</v>
      </c>
      <c r="BH127" s="29">
        <v>34</v>
      </c>
      <c r="BI127" s="28">
        <f t="shared" si="83"/>
        <v>88</v>
      </c>
      <c r="BJ127" s="29">
        <f t="shared" si="84"/>
        <v>442</v>
      </c>
      <c r="BK127" s="29">
        <v>68</v>
      </c>
      <c r="BL127" s="10">
        <f t="shared" si="85"/>
        <v>668</v>
      </c>
      <c r="BM127" s="8">
        <f t="shared" si="86"/>
        <v>85.641025641025635</v>
      </c>
      <c r="BO127" s="3" t="s">
        <v>2091</v>
      </c>
      <c r="BP127" s="3" t="s">
        <v>2094</v>
      </c>
      <c r="BQ127" s="3" t="s">
        <v>2090</v>
      </c>
      <c r="BR127" s="3" t="s">
        <v>2087</v>
      </c>
      <c r="BS127" s="3" t="s">
        <v>2091</v>
      </c>
      <c r="BT127" s="3" t="s">
        <v>2090</v>
      </c>
      <c r="BU127" s="3" t="s">
        <v>2090</v>
      </c>
      <c r="BV127" s="3" t="s">
        <v>2090</v>
      </c>
      <c r="BW127" s="3" t="s">
        <v>2090</v>
      </c>
      <c r="BX127" s="3" t="s">
        <v>2090</v>
      </c>
      <c r="BY127" s="3" t="s">
        <v>2090</v>
      </c>
      <c r="BZ127" s="3" t="s">
        <v>2087</v>
      </c>
      <c r="CB127" s="3">
        <v>2</v>
      </c>
      <c r="CC127" s="3">
        <v>3</v>
      </c>
      <c r="CD127" s="3">
        <v>3</v>
      </c>
      <c r="CE127" s="3">
        <v>3</v>
      </c>
      <c r="CF127" s="3">
        <v>3</v>
      </c>
      <c r="CG127" s="3">
        <v>3</v>
      </c>
      <c r="CH127" s="3">
        <v>1</v>
      </c>
      <c r="CI127" s="3">
        <v>1.5</v>
      </c>
      <c r="CJ127" s="3">
        <v>1.5</v>
      </c>
      <c r="CK127" s="3">
        <v>1</v>
      </c>
      <c r="CL127" s="3">
        <v>1</v>
      </c>
      <c r="CM127" s="3">
        <v>0.5</v>
      </c>
      <c r="CN127" s="3">
        <f t="shared" si="87"/>
        <v>0</v>
      </c>
      <c r="CO127" s="31" t="str">
        <f t="shared" si="88"/>
        <v>Pass</v>
      </c>
      <c r="CP127" s="3">
        <v>9.11</v>
      </c>
      <c r="CQ127" s="3">
        <v>23.5</v>
      </c>
      <c r="CR127" s="3">
        <v>214</v>
      </c>
      <c r="CS127" s="3">
        <v>959</v>
      </c>
    </row>
    <row r="128" spans="1:98" ht="18" customHeight="1" x14ac:dyDescent="0.2">
      <c r="A128" s="4">
        <v>121</v>
      </c>
      <c r="B128" s="7" t="s">
        <v>321</v>
      </c>
      <c r="C128" s="7" t="s">
        <v>322</v>
      </c>
      <c r="D128" s="7" t="s">
        <v>1655</v>
      </c>
      <c r="E128" s="7" t="s">
        <v>1160</v>
      </c>
      <c r="F128" s="7"/>
      <c r="G128" s="25">
        <v>9</v>
      </c>
      <c r="H128" s="24">
        <v>10</v>
      </c>
      <c r="I128" s="25">
        <v>10</v>
      </c>
      <c r="J128" s="26">
        <f t="shared" si="67"/>
        <v>29</v>
      </c>
      <c r="K128" s="25">
        <v>7</v>
      </c>
      <c r="L128" s="25">
        <v>10</v>
      </c>
      <c r="M128" s="25">
        <v>10</v>
      </c>
      <c r="N128" s="26">
        <f t="shared" si="68"/>
        <v>27</v>
      </c>
      <c r="O128" s="25">
        <v>10</v>
      </c>
      <c r="P128" s="25">
        <v>10</v>
      </c>
      <c r="Q128" s="25">
        <v>10</v>
      </c>
      <c r="R128" s="26">
        <f t="shared" si="69"/>
        <v>30</v>
      </c>
      <c r="S128" s="25">
        <v>8</v>
      </c>
      <c r="T128" s="25">
        <v>10</v>
      </c>
      <c r="U128" s="25">
        <v>7</v>
      </c>
      <c r="V128" s="26">
        <f t="shared" si="70"/>
        <v>25</v>
      </c>
      <c r="W128" s="25">
        <v>9</v>
      </c>
      <c r="X128" s="25">
        <v>10</v>
      </c>
      <c r="Y128" s="25">
        <v>10</v>
      </c>
      <c r="Z128" s="26">
        <f t="shared" si="71"/>
        <v>29</v>
      </c>
      <c r="AA128" s="25">
        <v>10</v>
      </c>
      <c r="AB128" s="25">
        <v>10</v>
      </c>
      <c r="AC128" s="25">
        <v>10</v>
      </c>
      <c r="AD128" s="26">
        <f t="shared" si="72"/>
        <v>30</v>
      </c>
      <c r="AE128" s="27">
        <f t="shared" si="73"/>
        <v>170</v>
      </c>
      <c r="AF128" s="25">
        <v>10</v>
      </c>
      <c r="AG128" s="25">
        <v>10</v>
      </c>
      <c r="AH128" s="25">
        <v>40</v>
      </c>
      <c r="AI128" s="28">
        <f t="shared" si="74"/>
        <v>60</v>
      </c>
      <c r="AJ128" s="29">
        <v>40</v>
      </c>
      <c r="AK128" s="28">
        <f t="shared" si="75"/>
        <v>100</v>
      </c>
      <c r="AL128" s="25">
        <v>9</v>
      </c>
      <c r="AM128" s="25">
        <v>9</v>
      </c>
      <c r="AN128" s="25">
        <v>38</v>
      </c>
      <c r="AO128" s="28">
        <f t="shared" si="76"/>
        <v>56</v>
      </c>
      <c r="AP128" s="29">
        <v>34</v>
      </c>
      <c r="AQ128" s="28">
        <f t="shared" si="77"/>
        <v>90</v>
      </c>
      <c r="AR128" s="25">
        <v>9</v>
      </c>
      <c r="AS128" s="25">
        <v>9</v>
      </c>
      <c r="AT128" s="25">
        <v>39</v>
      </c>
      <c r="AU128" s="28">
        <f t="shared" si="78"/>
        <v>57</v>
      </c>
      <c r="AV128" s="29">
        <v>35</v>
      </c>
      <c r="AW128" s="28">
        <f t="shared" si="79"/>
        <v>92</v>
      </c>
      <c r="AX128" s="25">
        <v>9</v>
      </c>
      <c r="AY128" s="25">
        <v>10</v>
      </c>
      <c r="AZ128" s="25">
        <v>40</v>
      </c>
      <c r="BA128" s="28">
        <f t="shared" si="80"/>
        <v>59</v>
      </c>
      <c r="BB128" s="29">
        <v>36</v>
      </c>
      <c r="BC128" s="28">
        <f t="shared" si="81"/>
        <v>95</v>
      </c>
      <c r="BD128" s="25">
        <v>9</v>
      </c>
      <c r="BE128" s="25">
        <v>9</v>
      </c>
      <c r="BF128" s="25">
        <v>36</v>
      </c>
      <c r="BG128" s="28">
        <f t="shared" si="82"/>
        <v>54</v>
      </c>
      <c r="BH128" s="29">
        <v>36</v>
      </c>
      <c r="BI128" s="28">
        <f t="shared" si="83"/>
        <v>90</v>
      </c>
      <c r="BJ128" s="29">
        <f t="shared" si="84"/>
        <v>467</v>
      </c>
      <c r="BK128" s="29">
        <v>96</v>
      </c>
      <c r="BL128" s="10">
        <f t="shared" si="85"/>
        <v>733</v>
      </c>
      <c r="BM128" s="8">
        <f t="shared" si="86"/>
        <v>93.974358974358978</v>
      </c>
      <c r="BO128" s="3" t="s">
        <v>2090</v>
      </c>
      <c r="BP128" s="3" t="s">
        <v>2090</v>
      </c>
      <c r="BQ128" s="3" t="s">
        <v>2090</v>
      </c>
      <c r="BR128" s="3" t="s">
        <v>2090</v>
      </c>
      <c r="BS128" s="3" t="s">
        <v>2090</v>
      </c>
      <c r="BT128" s="3" t="s">
        <v>2090</v>
      </c>
      <c r="BU128" s="3" t="s">
        <v>2090</v>
      </c>
      <c r="BV128" s="3" t="s">
        <v>2090</v>
      </c>
      <c r="BW128" s="3" t="s">
        <v>2090</v>
      </c>
      <c r="BX128" s="3" t="s">
        <v>2090</v>
      </c>
      <c r="BY128" s="3" t="s">
        <v>2090</v>
      </c>
      <c r="BZ128" s="3" t="s">
        <v>2090</v>
      </c>
      <c r="CB128" s="3">
        <v>2</v>
      </c>
      <c r="CC128" s="3">
        <v>3</v>
      </c>
      <c r="CD128" s="3">
        <v>3</v>
      </c>
      <c r="CE128" s="3">
        <v>3</v>
      </c>
      <c r="CF128" s="3">
        <v>3</v>
      </c>
      <c r="CG128" s="3">
        <v>3</v>
      </c>
      <c r="CH128" s="3">
        <v>1</v>
      </c>
      <c r="CI128" s="3">
        <v>1.5</v>
      </c>
      <c r="CJ128" s="3">
        <v>1.5</v>
      </c>
      <c r="CK128" s="3">
        <v>1</v>
      </c>
      <c r="CL128" s="3">
        <v>1</v>
      </c>
      <c r="CM128" s="3">
        <v>0.5</v>
      </c>
      <c r="CN128" s="3">
        <f t="shared" si="87"/>
        <v>0</v>
      </c>
      <c r="CO128" s="31" t="str">
        <f t="shared" si="88"/>
        <v>Pass</v>
      </c>
      <c r="CP128" s="3">
        <v>10</v>
      </c>
      <c r="CQ128" s="3">
        <v>23.5</v>
      </c>
      <c r="CR128" s="3">
        <v>235</v>
      </c>
      <c r="CS128" s="3">
        <v>1085</v>
      </c>
    </row>
    <row r="129" spans="1:98" ht="18" customHeight="1" x14ac:dyDescent="0.2">
      <c r="A129" s="4">
        <v>122</v>
      </c>
      <c r="B129" s="7" t="s">
        <v>323</v>
      </c>
      <c r="C129" s="7" t="s">
        <v>324</v>
      </c>
      <c r="D129" s="7" t="s">
        <v>1656</v>
      </c>
      <c r="E129" s="7" t="s">
        <v>1161</v>
      </c>
      <c r="F129" s="7"/>
      <c r="G129" s="25">
        <v>7</v>
      </c>
      <c r="H129" s="24">
        <v>10</v>
      </c>
      <c r="I129" s="25">
        <v>6</v>
      </c>
      <c r="J129" s="26">
        <f t="shared" si="67"/>
        <v>23</v>
      </c>
      <c r="K129" s="25">
        <v>6</v>
      </c>
      <c r="L129" s="25">
        <v>10</v>
      </c>
      <c r="M129" s="25">
        <v>7</v>
      </c>
      <c r="N129" s="26">
        <f t="shared" si="68"/>
        <v>23</v>
      </c>
      <c r="O129" s="25">
        <v>7</v>
      </c>
      <c r="P129" s="25">
        <v>8</v>
      </c>
      <c r="Q129" s="25">
        <v>10</v>
      </c>
      <c r="R129" s="26">
        <f t="shared" si="69"/>
        <v>25</v>
      </c>
      <c r="S129" s="25">
        <v>7</v>
      </c>
      <c r="T129" s="25">
        <v>10</v>
      </c>
      <c r="U129" s="24">
        <v>10</v>
      </c>
      <c r="V129" s="26">
        <f t="shared" si="70"/>
        <v>27</v>
      </c>
      <c r="W129" s="25">
        <v>5</v>
      </c>
      <c r="X129" s="25">
        <v>10</v>
      </c>
      <c r="Y129" s="25">
        <v>9</v>
      </c>
      <c r="Z129" s="26">
        <f t="shared" si="71"/>
        <v>24</v>
      </c>
      <c r="AA129" s="25">
        <v>4</v>
      </c>
      <c r="AB129" s="25">
        <v>10</v>
      </c>
      <c r="AC129" s="25">
        <v>10</v>
      </c>
      <c r="AD129" s="26">
        <f t="shared" si="72"/>
        <v>24</v>
      </c>
      <c r="AE129" s="27">
        <f t="shared" si="73"/>
        <v>146</v>
      </c>
      <c r="AF129" s="25">
        <v>8</v>
      </c>
      <c r="AG129" s="25">
        <v>8</v>
      </c>
      <c r="AH129" s="25">
        <v>37</v>
      </c>
      <c r="AI129" s="28">
        <f t="shared" si="74"/>
        <v>53</v>
      </c>
      <c r="AJ129" s="29">
        <v>32</v>
      </c>
      <c r="AK129" s="28">
        <f t="shared" si="75"/>
        <v>85</v>
      </c>
      <c r="AL129" s="25">
        <v>7</v>
      </c>
      <c r="AM129" s="25">
        <v>8</v>
      </c>
      <c r="AN129" s="25">
        <v>31</v>
      </c>
      <c r="AO129" s="28">
        <f t="shared" si="76"/>
        <v>46</v>
      </c>
      <c r="AP129" s="29">
        <v>29</v>
      </c>
      <c r="AQ129" s="28">
        <f t="shared" si="77"/>
        <v>75</v>
      </c>
      <c r="AR129" s="25">
        <v>8</v>
      </c>
      <c r="AS129" s="25">
        <v>7</v>
      </c>
      <c r="AT129" s="25">
        <v>34</v>
      </c>
      <c r="AU129" s="28">
        <f t="shared" si="78"/>
        <v>49</v>
      </c>
      <c r="AV129" s="29">
        <v>31</v>
      </c>
      <c r="AW129" s="28">
        <f t="shared" si="79"/>
        <v>80</v>
      </c>
      <c r="AX129" s="25">
        <v>8</v>
      </c>
      <c r="AY129" s="25">
        <v>8</v>
      </c>
      <c r="AZ129" s="25">
        <v>39</v>
      </c>
      <c r="BA129" s="28">
        <f t="shared" si="80"/>
        <v>55</v>
      </c>
      <c r="BB129" s="29">
        <v>31</v>
      </c>
      <c r="BC129" s="28">
        <f t="shared" si="81"/>
        <v>86</v>
      </c>
      <c r="BD129" s="25">
        <v>7</v>
      </c>
      <c r="BE129" s="25">
        <v>7</v>
      </c>
      <c r="BF129" s="25">
        <v>31</v>
      </c>
      <c r="BG129" s="28">
        <f t="shared" si="82"/>
        <v>45</v>
      </c>
      <c r="BH129" s="29">
        <v>28</v>
      </c>
      <c r="BI129" s="28">
        <f t="shared" si="83"/>
        <v>73</v>
      </c>
      <c r="BJ129" s="29">
        <f t="shared" si="84"/>
        <v>399</v>
      </c>
      <c r="BK129" s="29">
        <v>73</v>
      </c>
      <c r="BL129" s="10">
        <f t="shared" si="85"/>
        <v>618</v>
      </c>
      <c r="BM129" s="8">
        <f t="shared" si="86"/>
        <v>79.230769230769226</v>
      </c>
      <c r="BO129" s="3" t="s">
        <v>2087</v>
      </c>
      <c r="BP129" s="3" t="s">
        <v>2032</v>
      </c>
      <c r="BQ129" s="3" t="s">
        <v>2091</v>
      </c>
      <c r="BR129" s="3" t="s">
        <v>2091</v>
      </c>
      <c r="BS129" s="3" t="s">
        <v>2032</v>
      </c>
      <c r="BT129" s="3" t="s">
        <v>2091</v>
      </c>
      <c r="BU129" s="3" t="s">
        <v>2090</v>
      </c>
      <c r="BV129" s="3" t="s">
        <v>2032</v>
      </c>
      <c r="BW129" s="3" t="s">
        <v>2091</v>
      </c>
      <c r="BX129" s="3" t="s">
        <v>2090</v>
      </c>
      <c r="BY129" s="3" t="s">
        <v>2032</v>
      </c>
      <c r="BZ129" s="3" t="s">
        <v>2032</v>
      </c>
      <c r="CB129" s="3">
        <v>2</v>
      </c>
      <c r="CC129" s="3">
        <v>3</v>
      </c>
      <c r="CD129" s="3">
        <v>3</v>
      </c>
      <c r="CE129" s="3">
        <v>3</v>
      </c>
      <c r="CF129" s="3">
        <v>3</v>
      </c>
      <c r="CG129" s="3">
        <v>3</v>
      </c>
      <c r="CH129" s="3">
        <v>1</v>
      </c>
      <c r="CI129" s="3">
        <v>1.5</v>
      </c>
      <c r="CJ129" s="3">
        <v>1.5</v>
      </c>
      <c r="CK129" s="3">
        <v>1</v>
      </c>
      <c r="CL129" s="3">
        <v>1</v>
      </c>
      <c r="CM129" s="3">
        <v>0.5</v>
      </c>
      <c r="CN129" s="3">
        <f t="shared" si="87"/>
        <v>0</v>
      </c>
      <c r="CO129" s="31" t="str">
        <f t="shared" si="88"/>
        <v>Pass</v>
      </c>
      <c r="CP129" s="3">
        <v>8.81</v>
      </c>
      <c r="CQ129" s="3">
        <v>23.5</v>
      </c>
      <c r="CR129" s="3">
        <v>207</v>
      </c>
      <c r="CS129" s="3">
        <v>928</v>
      </c>
    </row>
    <row r="130" spans="1:98" ht="18" customHeight="1" x14ac:dyDescent="0.2">
      <c r="A130" s="4">
        <v>123</v>
      </c>
      <c r="B130" s="7" t="s">
        <v>325</v>
      </c>
      <c r="C130" s="7" t="s">
        <v>326</v>
      </c>
      <c r="D130" s="7" t="s">
        <v>1657</v>
      </c>
      <c r="E130" s="7" t="s">
        <v>1162</v>
      </c>
      <c r="F130" s="7"/>
      <c r="G130" s="25">
        <v>5</v>
      </c>
      <c r="H130" s="25">
        <v>7</v>
      </c>
      <c r="I130" s="25">
        <v>5</v>
      </c>
      <c r="J130" s="26">
        <f t="shared" si="67"/>
        <v>17</v>
      </c>
      <c r="K130" s="25">
        <v>4</v>
      </c>
      <c r="L130" s="25">
        <v>7</v>
      </c>
      <c r="M130" s="25">
        <v>7</v>
      </c>
      <c r="N130" s="26">
        <f t="shared" si="68"/>
        <v>18</v>
      </c>
      <c r="O130" s="25">
        <v>4</v>
      </c>
      <c r="P130" s="25">
        <v>6</v>
      </c>
      <c r="Q130" s="25">
        <v>10</v>
      </c>
      <c r="R130" s="26">
        <f t="shared" si="69"/>
        <v>20</v>
      </c>
      <c r="S130" s="25">
        <v>3</v>
      </c>
      <c r="T130" s="25">
        <v>9</v>
      </c>
      <c r="U130" s="25">
        <v>4</v>
      </c>
      <c r="V130" s="26">
        <f t="shared" si="70"/>
        <v>16</v>
      </c>
      <c r="W130" s="25">
        <v>5</v>
      </c>
      <c r="X130" s="25">
        <v>7</v>
      </c>
      <c r="Y130" s="25">
        <v>10</v>
      </c>
      <c r="Z130" s="26">
        <f t="shared" si="71"/>
        <v>22</v>
      </c>
      <c r="AA130" s="25">
        <v>3</v>
      </c>
      <c r="AB130" s="25">
        <v>8</v>
      </c>
      <c r="AC130" s="25">
        <v>10</v>
      </c>
      <c r="AD130" s="26">
        <f t="shared" si="72"/>
        <v>21</v>
      </c>
      <c r="AE130" s="27">
        <f t="shared" si="73"/>
        <v>114</v>
      </c>
      <c r="AF130" s="25">
        <v>8</v>
      </c>
      <c r="AG130" s="25">
        <v>8</v>
      </c>
      <c r="AH130" s="25">
        <v>40</v>
      </c>
      <c r="AI130" s="28">
        <f t="shared" si="74"/>
        <v>56</v>
      </c>
      <c r="AJ130" s="29">
        <v>31</v>
      </c>
      <c r="AK130" s="28">
        <f t="shared" si="75"/>
        <v>87</v>
      </c>
      <c r="AL130" s="25">
        <v>7</v>
      </c>
      <c r="AM130" s="25">
        <v>8</v>
      </c>
      <c r="AN130" s="25">
        <v>36</v>
      </c>
      <c r="AO130" s="28">
        <f t="shared" si="76"/>
        <v>51</v>
      </c>
      <c r="AP130" s="29">
        <v>29</v>
      </c>
      <c r="AQ130" s="28">
        <f t="shared" si="77"/>
        <v>80</v>
      </c>
      <c r="AR130" s="25">
        <v>8</v>
      </c>
      <c r="AS130" s="25">
        <v>7</v>
      </c>
      <c r="AT130" s="25">
        <v>33</v>
      </c>
      <c r="AU130" s="28">
        <f t="shared" si="78"/>
        <v>48</v>
      </c>
      <c r="AV130" s="29">
        <v>31</v>
      </c>
      <c r="AW130" s="28">
        <f t="shared" si="79"/>
        <v>79</v>
      </c>
      <c r="AX130" s="25">
        <v>8</v>
      </c>
      <c r="AY130" s="25">
        <v>8</v>
      </c>
      <c r="AZ130" s="25">
        <v>36</v>
      </c>
      <c r="BA130" s="28">
        <f t="shared" si="80"/>
        <v>52</v>
      </c>
      <c r="BB130" s="29">
        <v>31</v>
      </c>
      <c r="BC130" s="28">
        <f t="shared" si="81"/>
        <v>83</v>
      </c>
      <c r="BD130" s="25">
        <v>7</v>
      </c>
      <c r="BE130" s="25">
        <v>8</v>
      </c>
      <c r="BF130" s="25">
        <v>29</v>
      </c>
      <c r="BG130" s="28">
        <f t="shared" si="82"/>
        <v>44</v>
      </c>
      <c r="BH130" s="29">
        <v>29</v>
      </c>
      <c r="BI130" s="28">
        <f t="shared" si="83"/>
        <v>73</v>
      </c>
      <c r="BJ130" s="29">
        <f t="shared" si="84"/>
        <v>402</v>
      </c>
      <c r="BK130" s="29">
        <v>78</v>
      </c>
      <c r="BL130" s="10">
        <f t="shared" si="85"/>
        <v>594</v>
      </c>
      <c r="BM130" s="8">
        <f t="shared" si="86"/>
        <v>76.153846153846146</v>
      </c>
      <c r="BO130" s="3" t="s">
        <v>2088</v>
      </c>
      <c r="BP130" s="3" t="s">
        <v>2093</v>
      </c>
      <c r="BQ130" s="3" t="s">
        <v>2095</v>
      </c>
      <c r="BR130" s="3" t="s">
        <v>2093</v>
      </c>
      <c r="BS130" s="3" t="s">
        <v>2094</v>
      </c>
      <c r="BT130" s="3" t="s">
        <v>2087</v>
      </c>
      <c r="BU130" s="3" t="s">
        <v>2090</v>
      </c>
      <c r="BV130" s="3" t="s">
        <v>2091</v>
      </c>
      <c r="BW130" s="3" t="s">
        <v>2091</v>
      </c>
      <c r="BX130" s="3" t="s">
        <v>2090</v>
      </c>
      <c r="BY130" s="3" t="s">
        <v>2032</v>
      </c>
      <c r="BZ130" s="3" t="s">
        <v>2091</v>
      </c>
      <c r="CB130" s="3">
        <v>2</v>
      </c>
      <c r="CC130" s="3">
        <v>3</v>
      </c>
      <c r="CD130" s="3">
        <v>3</v>
      </c>
      <c r="CE130" s="3">
        <v>3</v>
      </c>
      <c r="CF130" s="3">
        <v>3</v>
      </c>
      <c r="CG130" s="3">
        <v>3</v>
      </c>
      <c r="CH130" s="3">
        <v>1</v>
      </c>
      <c r="CI130" s="3">
        <v>1.5</v>
      </c>
      <c r="CJ130" s="3">
        <v>1.5</v>
      </c>
      <c r="CK130" s="3">
        <v>1</v>
      </c>
      <c r="CL130" s="3">
        <v>1</v>
      </c>
      <c r="CM130" s="3">
        <v>0.5</v>
      </c>
      <c r="CN130" s="3">
        <f t="shared" si="87"/>
        <v>0</v>
      </c>
      <c r="CO130" s="31" t="str">
        <f t="shared" si="88"/>
        <v>Pass</v>
      </c>
      <c r="CP130" s="3">
        <v>7.51</v>
      </c>
      <c r="CQ130" s="3">
        <v>23.5</v>
      </c>
      <c r="CR130" s="3">
        <v>176.5</v>
      </c>
      <c r="CS130" s="3">
        <v>831</v>
      </c>
    </row>
    <row r="131" spans="1:98" ht="18" customHeight="1" x14ac:dyDescent="0.2">
      <c r="A131" s="4">
        <v>124</v>
      </c>
      <c r="B131" s="7" t="s">
        <v>327</v>
      </c>
      <c r="C131" s="7" t="s">
        <v>328</v>
      </c>
      <c r="D131" s="7" t="s">
        <v>1658</v>
      </c>
      <c r="E131" s="7" t="s">
        <v>1163</v>
      </c>
      <c r="F131" s="7"/>
      <c r="G131" s="25">
        <v>2</v>
      </c>
      <c r="H131" s="24">
        <v>10</v>
      </c>
      <c r="I131" s="25">
        <v>10</v>
      </c>
      <c r="J131" s="26">
        <f t="shared" si="67"/>
        <v>22</v>
      </c>
      <c r="K131" s="25">
        <v>0</v>
      </c>
      <c r="L131" s="25">
        <v>5</v>
      </c>
      <c r="M131" s="25">
        <v>10</v>
      </c>
      <c r="N131" s="26">
        <f t="shared" si="68"/>
        <v>15</v>
      </c>
      <c r="O131" s="25">
        <v>3</v>
      </c>
      <c r="P131" s="25">
        <v>6</v>
      </c>
      <c r="Q131" s="25">
        <v>10</v>
      </c>
      <c r="R131" s="26">
        <f t="shared" si="69"/>
        <v>19</v>
      </c>
      <c r="S131" s="25">
        <v>1</v>
      </c>
      <c r="T131" s="25">
        <v>10</v>
      </c>
      <c r="U131" s="24">
        <v>10</v>
      </c>
      <c r="V131" s="26">
        <f t="shared" si="70"/>
        <v>21</v>
      </c>
      <c r="W131" s="25">
        <v>1</v>
      </c>
      <c r="X131" s="25">
        <v>6</v>
      </c>
      <c r="Y131" s="25">
        <v>7</v>
      </c>
      <c r="Z131" s="26">
        <f t="shared" si="71"/>
        <v>14</v>
      </c>
      <c r="AA131" s="25">
        <v>2</v>
      </c>
      <c r="AB131" s="25">
        <v>4</v>
      </c>
      <c r="AC131" s="25">
        <v>10</v>
      </c>
      <c r="AD131" s="26">
        <f t="shared" si="72"/>
        <v>16</v>
      </c>
      <c r="AE131" s="27">
        <f t="shared" si="73"/>
        <v>107</v>
      </c>
      <c r="AF131" s="25">
        <v>7</v>
      </c>
      <c r="AG131" s="25">
        <v>7</v>
      </c>
      <c r="AH131" s="25">
        <v>33</v>
      </c>
      <c r="AI131" s="28">
        <f t="shared" si="74"/>
        <v>47</v>
      </c>
      <c r="AJ131" s="29">
        <v>28</v>
      </c>
      <c r="AK131" s="28">
        <f t="shared" si="75"/>
        <v>75</v>
      </c>
      <c r="AL131" s="25">
        <v>8</v>
      </c>
      <c r="AM131" s="25">
        <v>7</v>
      </c>
      <c r="AN131" s="25">
        <v>35</v>
      </c>
      <c r="AO131" s="28">
        <f t="shared" si="76"/>
        <v>50</v>
      </c>
      <c r="AP131" s="29">
        <v>30</v>
      </c>
      <c r="AQ131" s="28">
        <f t="shared" si="77"/>
        <v>80</v>
      </c>
      <c r="AR131" s="25">
        <v>7</v>
      </c>
      <c r="AS131" s="25">
        <v>7</v>
      </c>
      <c r="AT131" s="25">
        <v>36</v>
      </c>
      <c r="AU131" s="28">
        <f t="shared" si="78"/>
        <v>50</v>
      </c>
      <c r="AV131" s="29">
        <v>29</v>
      </c>
      <c r="AW131" s="28">
        <f t="shared" si="79"/>
        <v>79</v>
      </c>
      <c r="AX131" s="25">
        <v>7</v>
      </c>
      <c r="AY131" s="25">
        <v>7</v>
      </c>
      <c r="AZ131" s="25">
        <v>35</v>
      </c>
      <c r="BA131" s="28">
        <f t="shared" si="80"/>
        <v>49</v>
      </c>
      <c r="BB131" s="29">
        <v>29</v>
      </c>
      <c r="BC131" s="28">
        <f t="shared" si="81"/>
        <v>78</v>
      </c>
      <c r="BD131" s="25">
        <v>7</v>
      </c>
      <c r="BE131" s="25">
        <v>8</v>
      </c>
      <c r="BF131" s="25">
        <v>34</v>
      </c>
      <c r="BG131" s="28">
        <f t="shared" si="82"/>
        <v>49</v>
      </c>
      <c r="BH131" s="29">
        <v>33</v>
      </c>
      <c r="BI131" s="28">
        <f t="shared" si="83"/>
        <v>82</v>
      </c>
      <c r="BJ131" s="29">
        <f t="shared" si="84"/>
        <v>394</v>
      </c>
      <c r="BK131" s="29">
        <v>71</v>
      </c>
      <c r="BL131" s="10">
        <f t="shared" si="85"/>
        <v>572</v>
      </c>
      <c r="BM131" s="8">
        <f t="shared" si="86"/>
        <v>73.333333333333329</v>
      </c>
      <c r="BO131" s="3" t="s">
        <v>2033</v>
      </c>
      <c r="BP131" s="3" t="s">
        <v>2088</v>
      </c>
      <c r="BQ131" s="3" t="s">
        <v>2089</v>
      </c>
      <c r="BR131" s="3" t="s">
        <v>2093</v>
      </c>
      <c r="BS131" s="3" t="s">
        <v>2096</v>
      </c>
      <c r="BT131" s="3" t="s">
        <v>2033</v>
      </c>
      <c r="BU131" s="3" t="s">
        <v>2032</v>
      </c>
      <c r="BV131" s="3" t="s">
        <v>2091</v>
      </c>
      <c r="BW131" s="3" t="s">
        <v>2091</v>
      </c>
      <c r="BX131" s="3" t="s">
        <v>2091</v>
      </c>
      <c r="BY131" s="3" t="s">
        <v>2090</v>
      </c>
      <c r="BZ131" s="3" t="s">
        <v>2087</v>
      </c>
      <c r="CB131" s="3">
        <v>2</v>
      </c>
      <c r="CC131" s="3">
        <v>3</v>
      </c>
      <c r="CD131" s="3">
        <v>3</v>
      </c>
      <c r="CE131" s="3">
        <v>3</v>
      </c>
      <c r="CF131" s="3">
        <v>3</v>
      </c>
      <c r="CG131" s="3">
        <v>3</v>
      </c>
      <c r="CH131" s="3">
        <v>1</v>
      </c>
      <c r="CI131" s="3">
        <v>1.5</v>
      </c>
      <c r="CJ131" s="3">
        <v>1.5</v>
      </c>
      <c r="CK131" s="3">
        <v>1</v>
      </c>
      <c r="CL131" s="3">
        <v>1</v>
      </c>
      <c r="CM131" s="3">
        <v>0.5</v>
      </c>
      <c r="CN131" s="3">
        <f t="shared" si="87"/>
        <v>1</v>
      </c>
      <c r="CO131" s="31" t="str">
        <f t="shared" si="88"/>
        <v>Fail</v>
      </c>
      <c r="CP131" s="32">
        <v>5.7659574468085104</v>
      </c>
      <c r="CQ131" s="3">
        <v>20.5</v>
      </c>
      <c r="CR131" s="3">
        <v>135.5</v>
      </c>
      <c r="CS131" s="3">
        <v>739</v>
      </c>
      <c r="CT131" s="1">
        <f>CR131/23.5</f>
        <v>5.7659574468085104</v>
      </c>
    </row>
    <row r="132" spans="1:98" ht="18" customHeight="1" x14ac:dyDescent="0.2">
      <c r="A132" s="4">
        <v>125</v>
      </c>
      <c r="B132" s="7" t="s">
        <v>329</v>
      </c>
      <c r="C132" s="7" t="s">
        <v>328</v>
      </c>
      <c r="D132" s="7" t="s">
        <v>1659</v>
      </c>
      <c r="E132" s="7" t="s">
        <v>1164</v>
      </c>
      <c r="F132" s="7"/>
      <c r="G132" s="25">
        <v>3</v>
      </c>
      <c r="H132" s="24">
        <v>10</v>
      </c>
      <c r="I132" s="25">
        <v>10</v>
      </c>
      <c r="J132" s="26">
        <f t="shared" si="67"/>
        <v>23</v>
      </c>
      <c r="K132" s="25">
        <v>3</v>
      </c>
      <c r="L132" s="25">
        <v>8</v>
      </c>
      <c r="M132" s="25">
        <v>9</v>
      </c>
      <c r="N132" s="26">
        <f t="shared" si="68"/>
        <v>20</v>
      </c>
      <c r="O132" s="25">
        <v>3</v>
      </c>
      <c r="P132" s="25">
        <v>8</v>
      </c>
      <c r="Q132" s="25">
        <v>10</v>
      </c>
      <c r="R132" s="26">
        <f t="shared" si="69"/>
        <v>21</v>
      </c>
      <c r="S132" s="25" t="s">
        <v>2033</v>
      </c>
      <c r="T132" s="25">
        <v>10</v>
      </c>
      <c r="U132" s="24">
        <v>10</v>
      </c>
      <c r="V132" s="26">
        <f t="shared" si="70"/>
        <v>20</v>
      </c>
      <c r="W132" s="25">
        <v>1</v>
      </c>
      <c r="X132" s="25">
        <v>6</v>
      </c>
      <c r="Y132" s="25">
        <v>7</v>
      </c>
      <c r="Z132" s="26">
        <f t="shared" si="71"/>
        <v>14</v>
      </c>
      <c r="AA132" s="25">
        <v>4</v>
      </c>
      <c r="AB132" s="25">
        <v>9</v>
      </c>
      <c r="AC132" s="25">
        <v>10</v>
      </c>
      <c r="AD132" s="26">
        <f t="shared" si="72"/>
        <v>23</v>
      </c>
      <c r="AE132" s="27">
        <f t="shared" si="73"/>
        <v>121</v>
      </c>
      <c r="AF132" s="25">
        <v>8</v>
      </c>
      <c r="AG132" s="25">
        <v>7</v>
      </c>
      <c r="AH132" s="25">
        <v>36</v>
      </c>
      <c r="AI132" s="28">
        <f t="shared" si="74"/>
        <v>51</v>
      </c>
      <c r="AJ132" s="29">
        <v>27</v>
      </c>
      <c r="AK132" s="28">
        <f t="shared" si="75"/>
        <v>78</v>
      </c>
      <c r="AL132" s="25">
        <v>8</v>
      </c>
      <c r="AM132" s="25">
        <v>8</v>
      </c>
      <c r="AN132" s="25">
        <v>35</v>
      </c>
      <c r="AO132" s="28">
        <f t="shared" si="76"/>
        <v>51</v>
      </c>
      <c r="AP132" s="29">
        <v>32</v>
      </c>
      <c r="AQ132" s="28">
        <f t="shared" si="77"/>
        <v>83</v>
      </c>
      <c r="AR132" s="25">
        <v>8</v>
      </c>
      <c r="AS132" s="25">
        <v>7</v>
      </c>
      <c r="AT132" s="25">
        <v>34</v>
      </c>
      <c r="AU132" s="28">
        <f t="shared" si="78"/>
        <v>49</v>
      </c>
      <c r="AV132" s="29">
        <v>30</v>
      </c>
      <c r="AW132" s="28">
        <f t="shared" si="79"/>
        <v>79</v>
      </c>
      <c r="AX132" s="25">
        <v>8</v>
      </c>
      <c r="AY132" s="25">
        <v>7</v>
      </c>
      <c r="AZ132" s="25">
        <v>37</v>
      </c>
      <c r="BA132" s="28">
        <f t="shared" si="80"/>
        <v>52</v>
      </c>
      <c r="BB132" s="29">
        <v>29</v>
      </c>
      <c r="BC132" s="28">
        <f t="shared" si="81"/>
        <v>81</v>
      </c>
      <c r="BD132" s="25">
        <v>8</v>
      </c>
      <c r="BE132" s="25">
        <v>8</v>
      </c>
      <c r="BF132" s="25">
        <v>35</v>
      </c>
      <c r="BG132" s="28">
        <f t="shared" si="82"/>
        <v>51</v>
      </c>
      <c r="BH132" s="29">
        <v>33</v>
      </c>
      <c r="BI132" s="28">
        <f t="shared" si="83"/>
        <v>84</v>
      </c>
      <c r="BJ132" s="29">
        <f t="shared" si="84"/>
        <v>405</v>
      </c>
      <c r="BK132" s="29">
        <v>93</v>
      </c>
      <c r="BL132" s="10">
        <f t="shared" si="85"/>
        <v>619</v>
      </c>
      <c r="BM132" s="8">
        <f t="shared" si="86"/>
        <v>79.358974358974351</v>
      </c>
      <c r="BO132" s="3" t="s">
        <v>2094</v>
      </c>
      <c r="BP132" s="3" t="s">
        <v>2095</v>
      </c>
      <c r="BQ132" s="3" t="s">
        <v>2093</v>
      </c>
      <c r="BR132" s="3" t="s">
        <v>2094</v>
      </c>
      <c r="BS132" s="3" t="s">
        <v>2093</v>
      </c>
      <c r="BT132" s="3" t="s">
        <v>2091</v>
      </c>
      <c r="BU132" s="3" t="s">
        <v>2091</v>
      </c>
      <c r="BV132" s="3" t="s">
        <v>2090</v>
      </c>
      <c r="BW132" s="3" t="s">
        <v>2091</v>
      </c>
      <c r="BX132" s="3" t="s">
        <v>2090</v>
      </c>
      <c r="BY132" s="3" t="s">
        <v>2090</v>
      </c>
      <c r="BZ132" s="3" t="s">
        <v>2090</v>
      </c>
      <c r="CB132" s="3">
        <v>2</v>
      </c>
      <c r="CC132" s="3">
        <v>3</v>
      </c>
      <c r="CD132" s="3">
        <v>3</v>
      </c>
      <c r="CE132" s="3">
        <v>3</v>
      </c>
      <c r="CF132" s="3">
        <v>3</v>
      </c>
      <c r="CG132" s="3">
        <v>3</v>
      </c>
      <c r="CH132" s="3">
        <v>1</v>
      </c>
      <c r="CI132" s="3">
        <v>1.5</v>
      </c>
      <c r="CJ132" s="3">
        <v>1.5</v>
      </c>
      <c r="CK132" s="3">
        <v>1</v>
      </c>
      <c r="CL132" s="3">
        <v>1</v>
      </c>
      <c r="CM132" s="3">
        <v>0.5</v>
      </c>
      <c r="CN132" s="3">
        <f t="shared" si="87"/>
        <v>0</v>
      </c>
      <c r="CO132" s="31" t="str">
        <f t="shared" si="88"/>
        <v>Pass</v>
      </c>
      <c r="CP132" s="3">
        <v>7.79</v>
      </c>
      <c r="CQ132" s="3">
        <v>23.5</v>
      </c>
      <c r="CR132" s="3">
        <v>183</v>
      </c>
      <c r="CS132" s="3">
        <v>866</v>
      </c>
    </row>
    <row r="133" spans="1:98" ht="18" customHeight="1" x14ac:dyDescent="0.2">
      <c r="A133" s="4">
        <v>162</v>
      </c>
      <c r="B133" s="7" t="s">
        <v>330</v>
      </c>
      <c r="C133" s="7" t="s">
        <v>331</v>
      </c>
      <c r="D133" s="7" t="s">
        <v>1660</v>
      </c>
      <c r="E133" s="7" t="s">
        <v>1165</v>
      </c>
      <c r="F133" s="7"/>
      <c r="G133" s="25">
        <v>8</v>
      </c>
      <c r="H133" s="24">
        <v>10</v>
      </c>
      <c r="I133" s="25">
        <v>7</v>
      </c>
      <c r="J133" s="26">
        <f t="shared" si="67"/>
        <v>25</v>
      </c>
      <c r="K133" s="25">
        <v>7</v>
      </c>
      <c r="L133" s="25">
        <v>9</v>
      </c>
      <c r="M133" s="25">
        <v>10</v>
      </c>
      <c r="N133" s="26">
        <f t="shared" si="68"/>
        <v>26</v>
      </c>
      <c r="O133" s="25">
        <v>7</v>
      </c>
      <c r="P133" s="25">
        <v>8</v>
      </c>
      <c r="Q133" s="25">
        <v>10</v>
      </c>
      <c r="R133" s="26">
        <f t="shared" si="69"/>
        <v>25</v>
      </c>
      <c r="S133" s="25">
        <v>2</v>
      </c>
      <c r="T133" s="25">
        <v>10</v>
      </c>
      <c r="U133" s="25">
        <v>9</v>
      </c>
      <c r="V133" s="26">
        <f t="shared" si="70"/>
        <v>21</v>
      </c>
      <c r="W133" s="25">
        <v>4</v>
      </c>
      <c r="X133" s="25">
        <v>10</v>
      </c>
      <c r="Y133" s="25">
        <v>9</v>
      </c>
      <c r="Z133" s="26">
        <f t="shared" si="71"/>
        <v>23</v>
      </c>
      <c r="AA133" s="25">
        <v>6</v>
      </c>
      <c r="AB133" s="25">
        <v>10</v>
      </c>
      <c r="AC133" s="25">
        <v>10</v>
      </c>
      <c r="AD133" s="26">
        <f t="shared" si="72"/>
        <v>26</v>
      </c>
      <c r="AE133" s="27">
        <f t="shared" si="73"/>
        <v>146</v>
      </c>
      <c r="AF133" s="25">
        <v>8</v>
      </c>
      <c r="AG133" s="25">
        <v>8</v>
      </c>
      <c r="AH133" s="25">
        <v>38</v>
      </c>
      <c r="AI133" s="28">
        <f t="shared" si="74"/>
        <v>54</v>
      </c>
      <c r="AJ133" s="29">
        <v>31</v>
      </c>
      <c r="AK133" s="28">
        <f t="shared" si="75"/>
        <v>85</v>
      </c>
      <c r="AL133" s="25">
        <v>8</v>
      </c>
      <c r="AM133" s="25">
        <v>8</v>
      </c>
      <c r="AN133" s="25">
        <v>39</v>
      </c>
      <c r="AO133" s="28">
        <f t="shared" si="76"/>
        <v>55</v>
      </c>
      <c r="AP133" s="29">
        <v>29</v>
      </c>
      <c r="AQ133" s="28">
        <f t="shared" si="77"/>
        <v>84</v>
      </c>
      <c r="AR133" s="25">
        <v>8</v>
      </c>
      <c r="AS133" s="25">
        <v>8</v>
      </c>
      <c r="AT133" s="25">
        <v>30</v>
      </c>
      <c r="AU133" s="28">
        <f t="shared" si="78"/>
        <v>46</v>
      </c>
      <c r="AV133" s="29">
        <v>30</v>
      </c>
      <c r="AW133" s="28">
        <f t="shared" si="79"/>
        <v>76</v>
      </c>
      <c r="AX133" s="25">
        <v>9</v>
      </c>
      <c r="AY133" s="25">
        <v>8</v>
      </c>
      <c r="AZ133" s="25">
        <v>39</v>
      </c>
      <c r="BA133" s="28">
        <f t="shared" si="80"/>
        <v>56</v>
      </c>
      <c r="BB133" s="29">
        <v>30</v>
      </c>
      <c r="BC133" s="28">
        <f t="shared" si="81"/>
        <v>86</v>
      </c>
      <c r="BD133" s="25">
        <v>8</v>
      </c>
      <c r="BE133" s="25">
        <v>9</v>
      </c>
      <c r="BF133" s="25">
        <v>31</v>
      </c>
      <c r="BG133" s="28">
        <f t="shared" si="82"/>
        <v>48</v>
      </c>
      <c r="BH133" s="29">
        <v>35</v>
      </c>
      <c r="BI133" s="28">
        <f t="shared" si="83"/>
        <v>83</v>
      </c>
      <c r="BJ133" s="29">
        <f t="shared" si="84"/>
        <v>414</v>
      </c>
      <c r="BK133" s="29">
        <v>81</v>
      </c>
      <c r="BL133" s="10">
        <f t="shared" si="85"/>
        <v>641</v>
      </c>
      <c r="BM133" s="8">
        <f t="shared" si="86"/>
        <v>82.179487179487182</v>
      </c>
      <c r="BO133" s="3" t="s">
        <v>2087</v>
      </c>
      <c r="BP133" s="3" t="s">
        <v>2087</v>
      </c>
      <c r="BQ133" s="3" t="s">
        <v>2087</v>
      </c>
      <c r="BR133" s="3" t="s">
        <v>2094</v>
      </c>
      <c r="BS133" s="3" t="s">
        <v>2087</v>
      </c>
      <c r="BT133" s="3" t="s">
        <v>2090</v>
      </c>
      <c r="BU133" s="3" t="s">
        <v>2090</v>
      </c>
      <c r="BV133" s="3" t="s">
        <v>2090</v>
      </c>
      <c r="BW133" s="3" t="s">
        <v>2091</v>
      </c>
      <c r="BX133" s="3" t="s">
        <v>2090</v>
      </c>
      <c r="BY133" s="3" t="s">
        <v>2090</v>
      </c>
      <c r="BZ133" s="3" t="s">
        <v>2090</v>
      </c>
      <c r="CB133" s="3">
        <v>2</v>
      </c>
      <c r="CC133" s="3">
        <v>3</v>
      </c>
      <c r="CD133" s="3">
        <v>3</v>
      </c>
      <c r="CE133" s="3">
        <v>3</v>
      </c>
      <c r="CF133" s="3">
        <v>3</v>
      </c>
      <c r="CG133" s="3">
        <v>3</v>
      </c>
      <c r="CH133" s="3">
        <v>1</v>
      </c>
      <c r="CI133" s="3">
        <v>1.5</v>
      </c>
      <c r="CJ133" s="3">
        <v>1.5</v>
      </c>
      <c r="CK133" s="3">
        <v>1</v>
      </c>
      <c r="CL133" s="3">
        <v>1</v>
      </c>
      <c r="CM133" s="3">
        <v>0.5</v>
      </c>
      <c r="CN133" s="3">
        <f t="shared" si="87"/>
        <v>0</v>
      </c>
      <c r="CO133" s="31" t="str">
        <f t="shared" si="88"/>
        <v>Pass</v>
      </c>
      <c r="CP133" s="3">
        <v>8.6199999999999992</v>
      </c>
      <c r="CQ133" s="3">
        <v>23.5</v>
      </c>
      <c r="CR133" s="3">
        <v>202.5</v>
      </c>
      <c r="CS133" s="3">
        <v>915</v>
      </c>
    </row>
    <row r="134" spans="1:98" ht="18" customHeight="1" x14ac:dyDescent="0.2">
      <c r="A134" s="4">
        <v>186</v>
      </c>
      <c r="B134" s="7" t="s">
        <v>332</v>
      </c>
      <c r="C134" s="7" t="s">
        <v>333</v>
      </c>
      <c r="D134" s="7" t="s">
        <v>1661</v>
      </c>
      <c r="E134" s="7" t="s">
        <v>1166</v>
      </c>
      <c r="F134" s="7"/>
      <c r="G134" s="25">
        <v>10</v>
      </c>
      <c r="H134" s="24">
        <v>10</v>
      </c>
      <c r="I134" s="25">
        <v>10</v>
      </c>
      <c r="J134" s="26">
        <f t="shared" si="67"/>
        <v>30</v>
      </c>
      <c r="K134" s="25">
        <v>8</v>
      </c>
      <c r="L134" s="25">
        <v>10</v>
      </c>
      <c r="M134" s="25">
        <v>9</v>
      </c>
      <c r="N134" s="26">
        <f t="shared" si="68"/>
        <v>27</v>
      </c>
      <c r="O134" s="25">
        <v>8</v>
      </c>
      <c r="P134" s="25">
        <v>10</v>
      </c>
      <c r="Q134" s="25">
        <v>10</v>
      </c>
      <c r="R134" s="26">
        <f t="shared" si="69"/>
        <v>28</v>
      </c>
      <c r="S134" s="25">
        <v>8</v>
      </c>
      <c r="T134" s="25">
        <v>10</v>
      </c>
      <c r="U134" s="24">
        <v>10</v>
      </c>
      <c r="V134" s="26">
        <f t="shared" si="70"/>
        <v>28</v>
      </c>
      <c r="W134" s="25">
        <v>9</v>
      </c>
      <c r="X134" s="25">
        <v>10</v>
      </c>
      <c r="Y134" s="25">
        <v>10</v>
      </c>
      <c r="Z134" s="26">
        <f t="shared" si="71"/>
        <v>29</v>
      </c>
      <c r="AA134" s="25">
        <v>10</v>
      </c>
      <c r="AB134" s="25">
        <v>10</v>
      </c>
      <c r="AC134" s="25">
        <v>10</v>
      </c>
      <c r="AD134" s="26">
        <f t="shared" si="72"/>
        <v>30</v>
      </c>
      <c r="AE134" s="27">
        <f t="shared" si="73"/>
        <v>172</v>
      </c>
      <c r="AF134" s="25">
        <v>10</v>
      </c>
      <c r="AG134" s="25">
        <v>9</v>
      </c>
      <c r="AH134" s="25">
        <v>39</v>
      </c>
      <c r="AI134" s="28">
        <f t="shared" si="74"/>
        <v>58</v>
      </c>
      <c r="AJ134" s="29">
        <v>36</v>
      </c>
      <c r="AK134" s="28">
        <f t="shared" si="75"/>
        <v>94</v>
      </c>
      <c r="AL134" s="25">
        <v>9</v>
      </c>
      <c r="AM134" s="25">
        <v>9</v>
      </c>
      <c r="AN134" s="25">
        <v>40</v>
      </c>
      <c r="AO134" s="28">
        <f t="shared" si="76"/>
        <v>58</v>
      </c>
      <c r="AP134" s="29">
        <v>34</v>
      </c>
      <c r="AQ134" s="28">
        <f t="shared" si="77"/>
        <v>92</v>
      </c>
      <c r="AR134" s="25">
        <v>8</v>
      </c>
      <c r="AS134" s="25">
        <v>8</v>
      </c>
      <c r="AT134" s="25">
        <v>35</v>
      </c>
      <c r="AU134" s="28">
        <f t="shared" si="78"/>
        <v>51</v>
      </c>
      <c r="AV134" s="29">
        <v>33</v>
      </c>
      <c r="AW134" s="28">
        <f t="shared" si="79"/>
        <v>84</v>
      </c>
      <c r="AX134" s="25">
        <v>9</v>
      </c>
      <c r="AY134" s="25">
        <v>9</v>
      </c>
      <c r="AZ134" s="25">
        <v>37</v>
      </c>
      <c r="BA134" s="28">
        <f t="shared" si="80"/>
        <v>55</v>
      </c>
      <c r="BB134" s="29">
        <v>36</v>
      </c>
      <c r="BC134" s="28">
        <f t="shared" si="81"/>
        <v>91</v>
      </c>
      <c r="BD134" s="25">
        <v>9</v>
      </c>
      <c r="BE134" s="25">
        <v>8</v>
      </c>
      <c r="BF134" s="25">
        <v>36</v>
      </c>
      <c r="BG134" s="28">
        <f t="shared" si="82"/>
        <v>53</v>
      </c>
      <c r="BH134" s="29">
        <v>36</v>
      </c>
      <c r="BI134" s="28">
        <f t="shared" si="83"/>
        <v>89</v>
      </c>
      <c r="BJ134" s="29">
        <f t="shared" si="84"/>
        <v>450</v>
      </c>
      <c r="BK134" s="29">
        <v>95</v>
      </c>
      <c r="BL134" s="10">
        <f t="shared" si="85"/>
        <v>717</v>
      </c>
      <c r="BM134" s="8">
        <f t="shared" si="86"/>
        <v>91.92307692307692</v>
      </c>
      <c r="BO134" s="3" t="s">
        <v>2091</v>
      </c>
      <c r="BP134" s="3" t="s">
        <v>2090</v>
      </c>
      <c r="BQ134" s="3" t="s">
        <v>2091</v>
      </c>
      <c r="BR134" s="3" t="s">
        <v>2091</v>
      </c>
      <c r="BS134" s="3" t="s">
        <v>2090</v>
      </c>
      <c r="BT134" s="3" t="s">
        <v>2090</v>
      </c>
      <c r="BU134" s="3" t="s">
        <v>2090</v>
      </c>
      <c r="BV134" s="3" t="s">
        <v>2090</v>
      </c>
      <c r="BW134" s="3" t="s">
        <v>2090</v>
      </c>
      <c r="BX134" s="3" t="s">
        <v>2090</v>
      </c>
      <c r="BY134" s="3" t="s">
        <v>2090</v>
      </c>
      <c r="BZ134" s="3" t="s">
        <v>2090</v>
      </c>
      <c r="CB134" s="3">
        <v>2</v>
      </c>
      <c r="CC134" s="3">
        <v>3</v>
      </c>
      <c r="CD134" s="3">
        <v>3</v>
      </c>
      <c r="CE134" s="3">
        <v>3</v>
      </c>
      <c r="CF134" s="3">
        <v>3</v>
      </c>
      <c r="CG134" s="3">
        <v>3</v>
      </c>
      <c r="CH134" s="3">
        <v>1</v>
      </c>
      <c r="CI134" s="3">
        <v>1.5</v>
      </c>
      <c r="CJ134" s="3">
        <v>1.5</v>
      </c>
      <c r="CK134" s="3">
        <v>1</v>
      </c>
      <c r="CL134" s="3">
        <v>1</v>
      </c>
      <c r="CM134" s="3">
        <v>0.5</v>
      </c>
      <c r="CN134" s="3">
        <f t="shared" si="87"/>
        <v>0</v>
      </c>
      <c r="CO134" s="31" t="str">
        <f t="shared" si="88"/>
        <v>Pass</v>
      </c>
      <c r="CP134" s="3">
        <v>9.66</v>
      </c>
      <c r="CQ134" s="3">
        <v>23.5</v>
      </c>
      <c r="CR134" s="3">
        <v>227</v>
      </c>
      <c r="CS134" s="3">
        <v>1040</v>
      </c>
    </row>
    <row r="135" spans="1:98" ht="18" customHeight="1" x14ac:dyDescent="0.2">
      <c r="A135" s="4"/>
      <c r="B135" s="7"/>
      <c r="C135" s="7"/>
      <c r="D135" s="7"/>
      <c r="E135" s="7"/>
      <c r="F135" s="7"/>
      <c r="G135" s="25"/>
      <c r="H135" s="24"/>
      <c r="I135" s="25"/>
      <c r="J135" s="26"/>
      <c r="K135" s="25"/>
      <c r="L135" s="25"/>
      <c r="M135" s="25"/>
      <c r="N135" s="26"/>
      <c r="O135" s="25"/>
      <c r="P135" s="25"/>
      <c r="Q135" s="25"/>
      <c r="R135" s="26"/>
      <c r="S135" s="25"/>
      <c r="T135" s="25"/>
      <c r="U135" s="24"/>
      <c r="V135" s="26"/>
      <c r="W135" s="25"/>
      <c r="X135" s="25"/>
      <c r="Y135" s="25"/>
      <c r="Z135" s="26"/>
      <c r="AA135" s="25"/>
      <c r="AB135" s="25"/>
      <c r="AC135" s="25"/>
      <c r="AD135" s="26"/>
      <c r="AE135" s="27"/>
      <c r="AF135" s="25"/>
      <c r="AG135" s="25"/>
      <c r="AH135" s="25"/>
      <c r="AI135" s="28"/>
      <c r="AJ135" s="29"/>
      <c r="AK135" s="28"/>
      <c r="AL135" s="25"/>
      <c r="AM135" s="25"/>
      <c r="AN135" s="25"/>
      <c r="AO135" s="28"/>
      <c r="AP135" s="29"/>
      <c r="AQ135" s="28"/>
      <c r="AR135" s="25"/>
      <c r="AS135" s="25"/>
      <c r="AT135" s="25"/>
      <c r="AU135" s="28"/>
      <c r="AV135" s="29"/>
      <c r="AW135" s="28"/>
      <c r="AX135" s="25"/>
      <c r="AY135" s="25"/>
      <c r="AZ135" s="25"/>
      <c r="BA135" s="28"/>
      <c r="BB135" s="29"/>
      <c r="BC135" s="28"/>
      <c r="BD135" s="25"/>
      <c r="BE135" s="25"/>
      <c r="BF135" s="25"/>
      <c r="BG135" s="28"/>
      <c r="BH135" s="29"/>
      <c r="BI135" s="28"/>
      <c r="BJ135" s="29"/>
      <c r="BK135" s="29"/>
      <c r="BL135" s="10"/>
      <c r="BM135" s="8"/>
      <c r="BO135" s="3">
        <f>COUNTIF(BO72:BO134,"f")</f>
        <v>3</v>
      </c>
      <c r="BP135" s="3">
        <f t="shared" ref="BP135:BT135" si="89">COUNTIF(BP72:BP134,"f")</f>
        <v>4</v>
      </c>
      <c r="BQ135" s="3">
        <f t="shared" si="89"/>
        <v>9</v>
      </c>
      <c r="BR135" s="3">
        <f t="shared" si="89"/>
        <v>3</v>
      </c>
      <c r="BS135" s="3">
        <f t="shared" si="89"/>
        <v>5</v>
      </c>
      <c r="BT135" s="3">
        <f t="shared" si="89"/>
        <v>2</v>
      </c>
      <c r="BU135" s="3"/>
      <c r="BV135" s="3"/>
      <c r="BW135" s="3"/>
      <c r="BX135" s="3"/>
      <c r="BY135" s="3"/>
      <c r="BZ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1"/>
      <c r="CP135" s="3"/>
      <c r="CQ135" s="3"/>
      <c r="CR135" s="3"/>
      <c r="CS135" s="3"/>
    </row>
    <row r="136" spans="1:98" ht="18" customHeight="1" x14ac:dyDescent="0.2">
      <c r="A136" s="4">
        <v>106</v>
      </c>
      <c r="B136" s="7" t="s">
        <v>366</v>
      </c>
      <c r="C136" s="7" t="s">
        <v>2049</v>
      </c>
      <c r="D136" s="7" t="s">
        <v>1552</v>
      </c>
      <c r="E136" s="7" t="s">
        <v>1183</v>
      </c>
      <c r="F136" s="7"/>
      <c r="G136" s="25">
        <v>6</v>
      </c>
      <c r="H136" s="24">
        <v>10</v>
      </c>
      <c r="I136" s="25">
        <v>10</v>
      </c>
      <c r="J136" s="26">
        <f t="shared" ref="J136:J167" si="90">IF(AND((G136="A"),(H136 ="A"), (I136="A")),"A",SUM(G136:I136))</f>
        <v>26</v>
      </c>
      <c r="K136" s="25">
        <v>6</v>
      </c>
      <c r="L136" s="25">
        <v>8</v>
      </c>
      <c r="M136" s="25">
        <v>7</v>
      </c>
      <c r="N136" s="26">
        <f t="shared" ref="N136:N167" si="91">IF(AND((K136="A"),(L136 ="A"), (M136="A")),"A",SUM(K136:M136))</f>
        <v>21</v>
      </c>
      <c r="O136" s="25">
        <v>9</v>
      </c>
      <c r="P136" s="25">
        <v>10</v>
      </c>
      <c r="Q136" s="25">
        <v>10</v>
      </c>
      <c r="R136" s="26">
        <f t="shared" ref="R136:R167" si="92">IF(AND((O136="A"),(P136 ="A"), (Q136="A")),"A",SUM(O136:Q136))</f>
        <v>29</v>
      </c>
      <c r="S136" s="25">
        <v>8</v>
      </c>
      <c r="T136" s="25">
        <v>10</v>
      </c>
      <c r="U136" s="24">
        <v>10</v>
      </c>
      <c r="V136" s="26">
        <f t="shared" ref="V136:V167" si="93">IF(AND((S136="A"),(T136 ="A"), (U136="A")),"A",SUM(S136:U136))</f>
        <v>28</v>
      </c>
      <c r="W136" s="25">
        <v>7</v>
      </c>
      <c r="X136" s="25">
        <v>10</v>
      </c>
      <c r="Y136" s="25">
        <v>10</v>
      </c>
      <c r="Z136" s="26">
        <f t="shared" ref="Z136:Z167" si="94">IF(AND((W136="A"),(X136 ="A"), (Y136="A")),"A",SUM(W136:Y136))</f>
        <v>27</v>
      </c>
      <c r="AA136" s="25">
        <v>9</v>
      </c>
      <c r="AB136" s="25">
        <v>10</v>
      </c>
      <c r="AC136" s="25">
        <v>9</v>
      </c>
      <c r="AD136" s="26">
        <f t="shared" ref="AD136:AD167" si="95">IF(AND((AA136="A"),(AB136 ="A"), (AC136="A")),"A",SUM(AA136:AC136))</f>
        <v>28</v>
      </c>
      <c r="AE136" s="27">
        <f t="shared" ref="AE136:AE167" si="96">SUM(J136,N136,R136,V136,Z136,AD136)</f>
        <v>159</v>
      </c>
      <c r="AF136" s="25">
        <v>10</v>
      </c>
      <c r="AG136" s="25">
        <v>10</v>
      </c>
      <c r="AH136" s="25">
        <v>40</v>
      </c>
      <c r="AI136" s="28">
        <f t="shared" ref="AI136:AI167" si="97">IF(AND((AF136="A"), (AG136 ="A"), (AH136="A")),"A",SUM(AF136:AH136))</f>
        <v>60</v>
      </c>
      <c r="AJ136" s="29">
        <v>36</v>
      </c>
      <c r="AK136" s="28">
        <f t="shared" ref="AK136:AK167" si="98">IF(AND((AI136 ="A"), (AJ136="A")),"A",SUM(AI136:AJ136))</f>
        <v>96</v>
      </c>
      <c r="AL136" s="25">
        <v>9</v>
      </c>
      <c r="AM136" s="25">
        <v>8</v>
      </c>
      <c r="AN136" s="25">
        <v>34</v>
      </c>
      <c r="AO136" s="28">
        <f t="shared" ref="AO136:AO167" si="99">IF(AND((AL136="A"), (AM136 ="A"), (AN136="A")),"A",SUM(AL136:AN136))</f>
        <v>51</v>
      </c>
      <c r="AP136" s="29">
        <v>33</v>
      </c>
      <c r="AQ136" s="28">
        <f t="shared" ref="AQ136:AQ167" si="100">IF(AND((AO136 ="A"), (AP136="A")),"A",SUM(AO136:AP136))</f>
        <v>84</v>
      </c>
      <c r="AR136" s="25">
        <v>8</v>
      </c>
      <c r="AS136" s="25">
        <v>8</v>
      </c>
      <c r="AT136" s="25">
        <v>38</v>
      </c>
      <c r="AU136" s="28">
        <f t="shared" ref="AU136:AU167" si="101">IF(AND((AR136="A"), (AS136 ="A"), (AT136="A")),"A",SUM(AR136:AT136))</f>
        <v>54</v>
      </c>
      <c r="AV136" s="29">
        <v>33</v>
      </c>
      <c r="AW136" s="28">
        <f t="shared" ref="AW136:AW167" si="102">IF(AND((AU136 ="A"), (AV136="A")),"A",SUM(AU136:AV136))</f>
        <v>87</v>
      </c>
      <c r="AX136" s="25">
        <v>6</v>
      </c>
      <c r="AY136" s="25">
        <v>9</v>
      </c>
      <c r="AZ136" s="25">
        <v>39</v>
      </c>
      <c r="BA136" s="28">
        <f t="shared" ref="BA136:BA167" si="103">IF(AND((AX136="A"), (AY136 ="A"), (AZ136="A")),"A",SUM(AX136:AZ136))</f>
        <v>54</v>
      </c>
      <c r="BB136" s="29">
        <v>32</v>
      </c>
      <c r="BC136" s="28">
        <f t="shared" ref="BC136:BC167" si="104">IF(AND((BA136 ="A"), (BB136="A")),"A",SUM(BA136:BB136))</f>
        <v>86</v>
      </c>
      <c r="BD136" s="25">
        <v>10</v>
      </c>
      <c r="BE136" s="25">
        <v>7</v>
      </c>
      <c r="BF136" s="25">
        <v>38</v>
      </c>
      <c r="BG136" s="28">
        <f t="shared" ref="BG136:BG167" si="105">IF(AND((BD136="A"), (BE136 ="A"), (BF136="A")),"A",SUM(BD136:BF136))</f>
        <v>55</v>
      </c>
      <c r="BH136" s="29">
        <v>31</v>
      </c>
      <c r="BI136" s="28">
        <f t="shared" ref="BI136:BI167" si="106">IF(AND((BG136 ="A"), (BH136="A")),"A",SUM(BG136:BH136))</f>
        <v>86</v>
      </c>
      <c r="BJ136" s="29">
        <f t="shared" ref="BJ136:BJ167" si="107">SUM(AK136,AQ136,AW136,BC136,BI136)</f>
        <v>439</v>
      </c>
      <c r="BK136" s="29">
        <v>83</v>
      </c>
      <c r="BL136" s="10">
        <f t="shared" ref="BL136:BL167" si="108">BJ136+AE136+BK136</f>
        <v>681</v>
      </c>
      <c r="BM136" s="8">
        <f t="shared" ref="BM136:BM167" si="109">BL136/780*100</f>
        <v>87.307692307692307</v>
      </c>
      <c r="BO136" s="3" t="s">
        <v>2095</v>
      </c>
      <c r="BP136" s="3" t="s">
        <v>2091</v>
      </c>
      <c r="BQ136" s="3" t="s">
        <v>2087</v>
      </c>
      <c r="BR136" s="3" t="s">
        <v>2090</v>
      </c>
      <c r="BS136" s="3" t="s">
        <v>2087</v>
      </c>
      <c r="BT136" s="3" t="s">
        <v>2090</v>
      </c>
      <c r="BU136" s="3" t="s">
        <v>2090</v>
      </c>
      <c r="BV136" s="3" t="s">
        <v>2090</v>
      </c>
      <c r="BW136" s="3" t="s">
        <v>2090</v>
      </c>
      <c r="BX136" s="3" t="s">
        <v>2090</v>
      </c>
      <c r="BY136" s="3" t="s">
        <v>2090</v>
      </c>
      <c r="BZ136" s="3" t="s">
        <v>2090</v>
      </c>
      <c r="CB136" s="3">
        <v>2</v>
      </c>
      <c r="CC136" s="3">
        <v>3</v>
      </c>
      <c r="CD136" s="3">
        <v>3</v>
      </c>
      <c r="CE136" s="3">
        <v>3</v>
      </c>
      <c r="CF136" s="3">
        <v>3</v>
      </c>
      <c r="CG136" s="3">
        <v>3</v>
      </c>
      <c r="CH136" s="3">
        <v>1</v>
      </c>
      <c r="CI136" s="3">
        <v>1.5</v>
      </c>
      <c r="CJ136" s="3">
        <v>1.5</v>
      </c>
      <c r="CK136" s="3">
        <v>1</v>
      </c>
      <c r="CL136" s="3">
        <v>1</v>
      </c>
      <c r="CM136" s="3">
        <v>0.5</v>
      </c>
      <c r="CN136" s="3">
        <f t="shared" ref="CN136:CN167" si="110">COUNTIF(BO136:BZ136,"F")</f>
        <v>0</v>
      </c>
      <c r="CO136" s="31" t="str">
        <f t="shared" ref="CO136:CO167" si="111">IF(CN136=0,"Pass","Fail")</f>
        <v>Pass</v>
      </c>
      <c r="CP136" s="3">
        <v>9.15</v>
      </c>
      <c r="CQ136" s="3">
        <v>23.5</v>
      </c>
      <c r="CR136" s="3">
        <v>215</v>
      </c>
      <c r="CS136" s="3">
        <v>970</v>
      </c>
    </row>
    <row r="137" spans="1:98" ht="18" customHeight="1" x14ac:dyDescent="0.2">
      <c r="A137" s="4">
        <v>107</v>
      </c>
      <c r="B137" s="7" t="s">
        <v>375</v>
      </c>
      <c r="C137" s="7" t="s">
        <v>2050</v>
      </c>
      <c r="D137" s="7" t="s">
        <v>1557</v>
      </c>
      <c r="E137" s="7" t="s">
        <v>1188</v>
      </c>
      <c r="F137" s="7"/>
      <c r="G137" s="25">
        <v>8</v>
      </c>
      <c r="H137" s="24">
        <v>10</v>
      </c>
      <c r="I137" s="25">
        <v>5</v>
      </c>
      <c r="J137" s="26">
        <f t="shared" si="90"/>
        <v>23</v>
      </c>
      <c r="K137" s="25">
        <v>8</v>
      </c>
      <c r="L137" s="25">
        <v>10</v>
      </c>
      <c r="M137" s="25">
        <v>10</v>
      </c>
      <c r="N137" s="26">
        <f t="shared" si="91"/>
        <v>28</v>
      </c>
      <c r="O137" s="25">
        <v>9</v>
      </c>
      <c r="P137" s="25">
        <v>10</v>
      </c>
      <c r="Q137" s="25">
        <v>10</v>
      </c>
      <c r="R137" s="26">
        <f t="shared" si="92"/>
        <v>29</v>
      </c>
      <c r="S137" s="25">
        <v>8</v>
      </c>
      <c r="T137" s="25">
        <v>10</v>
      </c>
      <c r="U137" s="25">
        <v>10</v>
      </c>
      <c r="V137" s="26">
        <f t="shared" si="93"/>
        <v>28</v>
      </c>
      <c r="W137" s="25">
        <v>6</v>
      </c>
      <c r="X137" s="25">
        <v>10</v>
      </c>
      <c r="Y137" s="25">
        <v>10</v>
      </c>
      <c r="Z137" s="26">
        <f t="shared" si="94"/>
        <v>26</v>
      </c>
      <c r="AA137" s="25">
        <v>8</v>
      </c>
      <c r="AB137" s="25">
        <v>10</v>
      </c>
      <c r="AC137" s="25">
        <v>8</v>
      </c>
      <c r="AD137" s="26">
        <f t="shared" si="95"/>
        <v>26</v>
      </c>
      <c r="AE137" s="27">
        <f t="shared" si="96"/>
        <v>160</v>
      </c>
      <c r="AF137" s="25">
        <v>10</v>
      </c>
      <c r="AG137" s="25">
        <v>10</v>
      </c>
      <c r="AH137" s="25">
        <v>40</v>
      </c>
      <c r="AI137" s="28">
        <f t="shared" si="97"/>
        <v>60</v>
      </c>
      <c r="AJ137" s="29">
        <v>37</v>
      </c>
      <c r="AK137" s="28">
        <f t="shared" si="98"/>
        <v>97</v>
      </c>
      <c r="AL137" s="25">
        <v>8</v>
      </c>
      <c r="AM137" s="25">
        <v>8</v>
      </c>
      <c r="AN137" s="25">
        <v>38</v>
      </c>
      <c r="AO137" s="28">
        <f t="shared" si="99"/>
        <v>54</v>
      </c>
      <c r="AP137" s="29">
        <v>36</v>
      </c>
      <c r="AQ137" s="28">
        <f t="shared" si="100"/>
        <v>90</v>
      </c>
      <c r="AR137" s="25">
        <v>9</v>
      </c>
      <c r="AS137" s="25">
        <v>8</v>
      </c>
      <c r="AT137" s="25">
        <v>38</v>
      </c>
      <c r="AU137" s="28">
        <f t="shared" si="101"/>
        <v>55</v>
      </c>
      <c r="AV137" s="29">
        <v>33</v>
      </c>
      <c r="AW137" s="28">
        <f t="shared" si="102"/>
        <v>88</v>
      </c>
      <c r="AX137" s="25">
        <v>10</v>
      </c>
      <c r="AY137" s="25">
        <v>9</v>
      </c>
      <c r="AZ137" s="25">
        <v>39</v>
      </c>
      <c r="BA137" s="28">
        <f t="shared" si="103"/>
        <v>58</v>
      </c>
      <c r="BB137" s="29">
        <v>34</v>
      </c>
      <c r="BC137" s="28">
        <f t="shared" si="104"/>
        <v>92</v>
      </c>
      <c r="BD137" s="25">
        <v>9</v>
      </c>
      <c r="BE137" s="25">
        <v>9</v>
      </c>
      <c r="BF137" s="25">
        <v>38</v>
      </c>
      <c r="BG137" s="28">
        <f t="shared" si="105"/>
        <v>56</v>
      </c>
      <c r="BH137" s="29">
        <v>32</v>
      </c>
      <c r="BI137" s="28">
        <f t="shared" si="106"/>
        <v>88</v>
      </c>
      <c r="BJ137" s="29">
        <f t="shared" si="107"/>
        <v>455</v>
      </c>
      <c r="BK137" s="29">
        <v>77</v>
      </c>
      <c r="BL137" s="10">
        <f t="shared" si="108"/>
        <v>692</v>
      </c>
      <c r="BM137" s="8">
        <f t="shared" si="109"/>
        <v>88.717948717948715</v>
      </c>
      <c r="BO137" s="3" t="s">
        <v>2091</v>
      </c>
      <c r="BP137" s="3" t="s">
        <v>2090</v>
      </c>
      <c r="BQ137" s="3" t="s">
        <v>2090</v>
      </c>
      <c r="BR137" s="3" t="s">
        <v>2091</v>
      </c>
      <c r="BS137" s="3" t="s">
        <v>2091</v>
      </c>
      <c r="BT137" s="3" t="s">
        <v>2090</v>
      </c>
      <c r="BU137" s="3" t="s">
        <v>2090</v>
      </c>
      <c r="BV137" s="3" t="s">
        <v>2090</v>
      </c>
      <c r="BW137" s="3" t="s">
        <v>2090</v>
      </c>
      <c r="BX137" s="3" t="s">
        <v>2090</v>
      </c>
      <c r="BY137" s="3" t="s">
        <v>2090</v>
      </c>
      <c r="BZ137" s="3" t="s">
        <v>2091</v>
      </c>
      <c r="CB137" s="3">
        <v>2</v>
      </c>
      <c r="CC137" s="3">
        <v>3</v>
      </c>
      <c r="CD137" s="3">
        <v>3</v>
      </c>
      <c r="CE137" s="3">
        <v>3</v>
      </c>
      <c r="CF137" s="3">
        <v>3</v>
      </c>
      <c r="CG137" s="3">
        <v>3</v>
      </c>
      <c r="CH137" s="3">
        <v>1</v>
      </c>
      <c r="CI137" s="3">
        <v>1.5</v>
      </c>
      <c r="CJ137" s="3">
        <v>1.5</v>
      </c>
      <c r="CK137" s="3">
        <v>1</v>
      </c>
      <c r="CL137" s="3">
        <v>1</v>
      </c>
      <c r="CM137" s="3">
        <v>0.5</v>
      </c>
      <c r="CN137" s="3">
        <f t="shared" si="110"/>
        <v>0</v>
      </c>
      <c r="CO137" s="31" t="str">
        <f t="shared" si="111"/>
        <v>Pass</v>
      </c>
      <c r="CP137" s="3">
        <v>9.64</v>
      </c>
      <c r="CQ137" s="3">
        <v>23.5</v>
      </c>
      <c r="CR137" s="3">
        <v>226.5</v>
      </c>
      <c r="CS137" s="3">
        <v>1030</v>
      </c>
    </row>
    <row r="138" spans="1:98" ht="18" customHeight="1" x14ac:dyDescent="0.2">
      <c r="A138" s="4">
        <v>126</v>
      </c>
      <c r="B138" s="7" t="s">
        <v>334</v>
      </c>
      <c r="C138" s="7" t="s">
        <v>335</v>
      </c>
      <c r="D138" s="7" t="s">
        <v>1536</v>
      </c>
      <c r="E138" s="7" t="s">
        <v>1167</v>
      </c>
      <c r="F138" s="7"/>
      <c r="G138" s="25">
        <v>8</v>
      </c>
      <c r="H138" s="24">
        <v>10</v>
      </c>
      <c r="I138" s="25">
        <v>10</v>
      </c>
      <c r="J138" s="26">
        <f t="shared" si="90"/>
        <v>28</v>
      </c>
      <c r="K138" s="25">
        <v>3</v>
      </c>
      <c r="L138" s="25">
        <v>7</v>
      </c>
      <c r="M138" s="25">
        <v>10</v>
      </c>
      <c r="N138" s="26">
        <f t="shared" si="91"/>
        <v>20</v>
      </c>
      <c r="O138" s="25">
        <v>9</v>
      </c>
      <c r="P138" s="25">
        <v>10</v>
      </c>
      <c r="Q138" s="25">
        <v>10</v>
      </c>
      <c r="R138" s="26">
        <f t="shared" si="92"/>
        <v>29</v>
      </c>
      <c r="S138" s="25">
        <v>5</v>
      </c>
      <c r="T138" s="25">
        <v>10</v>
      </c>
      <c r="U138" s="25">
        <v>10</v>
      </c>
      <c r="V138" s="26">
        <f t="shared" si="93"/>
        <v>25</v>
      </c>
      <c r="W138" s="25">
        <v>7</v>
      </c>
      <c r="X138" s="25">
        <v>10</v>
      </c>
      <c r="Y138" s="25">
        <v>10</v>
      </c>
      <c r="Z138" s="26">
        <f t="shared" si="94"/>
        <v>27</v>
      </c>
      <c r="AA138" s="25">
        <v>8</v>
      </c>
      <c r="AB138" s="25">
        <v>6</v>
      </c>
      <c r="AC138" s="25">
        <v>10</v>
      </c>
      <c r="AD138" s="26">
        <f t="shared" si="95"/>
        <v>24</v>
      </c>
      <c r="AE138" s="27">
        <f t="shared" si="96"/>
        <v>153</v>
      </c>
      <c r="AF138" s="25">
        <v>10</v>
      </c>
      <c r="AG138" s="25">
        <v>10</v>
      </c>
      <c r="AH138" s="25">
        <v>40</v>
      </c>
      <c r="AI138" s="28">
        <f t="shared" si="97"/>
        <v>60</v>
      </c>
      <c r="AJ138" s="29">
        <v>37</v>
      </c>
      <c r="AK138" s="28">
        <f t="shared" si="98"/>
        <v>97</v>
      </c>
      <c r="AL138" s="25">
        <v>8</v>
      </c>
      <c r="AM138" s="25">
        <v>8</v>
      </c>
      <c r="AN138" s="25">
        <v>38</v>
      </c>
      <c r="AO138" s="28">
        <f t="shared" si="99"/>
        <v>54</v>
      </c>
      <c r="AP138" s="29">
        <v>33</v>
      </c>
      <c r="AQ138" s="28">
        <f t="shared" si="100"/>
        <v>87</v>
      </c>
      <c r="AR138" s="25">
        <v>9</v>
      </c>
      <c r="AS138" s="25">
        <v>9</v>
      </c>
      <c r="AT138" s="25">
        <v>40</v>
      </c>
      <c r="AU138" s="28">
        <f t="shared" si="101"/>
        <v>58</v>
      </c>
      <c r="AV138" s="29">
        <v>36</v>
      </c>
      <c r="AW138" s="28">
        <f t="shared" si="102"/>
        <v>94</v>
      </c>
      <c r="AX138" s="25">
        <v>7</v>
      </c>
      <c r="AY138" s="25">
        <v>9</v>
      </c>
      <c r="AZ138" s="25">
        <v>40</v>
      </c>
      <c r="BA138" s="28">
        <f t="shared" si="103"/>
        <v>56</v>
      </c>
      <c r="BB138" s="29">
        <v>32</v>
      </c>
      <c r="BC138" s="28">
        <f t="shared" si="104"/>
        <v>88</v>
      </c>
      <c r="BD138" s="25">
        <v>10</v>
      </c>
      <c r="BE138" s="25">
        <v>9</v>
      </c>
      <c r="BF138" s="25">
        <v>39</v>
      </c>
      <c r="BG138" s="28">
        <f t="shared" si="105"/>
        <v>58</v>
      </c>
      <c r="BH138" s="29">
        <v>34</v>
      </c>
      <c r="BI138" s="28">
        <f t="shared" si="106"/>
        <v>92</v>
      </c>
      <c r="BJ138" s="29">
        <f t="shared" si="107"/>
        <v>458</v>
      </c>
      <c r="BK138" s="29">
        <v>91</v>
      </c>
      <c r="BL138" s="10">
        <f t="shared" si="108"/>
        <v>702</v>
      </c>
      <c r="BM138" s="8">
        <f t="shared" si="109"/>
        <v>90</v>
      </c>
      <c r="BO138" s="3" t="s">
        <v>2094</v>
      </c>
      <c r="BP138" s="3" t="s">
        <v>2091</v>
      </c>
      <c r="BQ138" s="3" t="s">
        <v>2090</v>
      </c>
      <c r="BR138" s="3" t="s">
        <v>2032</v>
      </c>
      <c r="BS138" s="3" t="s">
        <v>2091</v>
      </c>
      <c r="BT138" s="3" t="s">
        <v>2032</v>
      </c>
      <c r="BU138" s="3" t="s">
        <v>2090</v>
      </c>
      <c r="BV138" s="3" t="s">
        <v>2090</v>
      </c>
      <c r="BW138" s="3" t="s">
        <v>2090</v>
      </c>
      <c r="BX138" s="3" t="s">
        <v>2090</v>
      </c>
      <c r="BY138" s="3" t="s">
        <v>2090</v>
      </c>
      <c r="BZ138" s="3" t="s">
        <v>2090</v>
      </c>
      <c r="CB138" s="3">
        <v>2</v>
      </c>
      <c r="CC138" s="3">
        <v>3</v>
      </c>
      <c r="CD138" s="3">
        <v>3</v>
      </c>
      <c r="CE138" s="3">
        <v>3</v>
      </c>
      <c r="CF138" s="3">
        <v>3</v>
      </c>
      <c r="CG138" s="3">
        <v>3</v>
      </c>
      <c r="CH138" s="3">
        <v>1</v>
      </c>
      <c r="CI138" s="3">
        <v>1.5</v>
      </c>
      <c r="CJ138" s="3">
        <v>1.5</v>
      </c>
      <c r="CK138" s="3">
        <v>1</v>
      </c>
      <c r="CL138" s="3">
        <v>1</v>
      </c>
      <c r="CM138" s="3">
        <v>0.5</v>
      </c>
      <c r="CN138" s="3">
        <f t="shared" si="110"/>
        <v>0</v>
      </c>
      <c r="CO138" s="31" t="str">
        <f t="shared" si="111"/>
        <v>Pass</v>
      </c>
      <c r="CP138" s="3">
        <v>9.11</v>
      </c>
      <c r="CQ138" s="3">
        <v>23.5</v>
      </c>
      <c r="CR138" s="3">
        <v>214</v>
      </c>
      <c r="CS138" s="3">
        <v>997</v>
      </c>
    </row>
    <row r="139" spans="1:98" ht="18" customHeight="1" x14ac:dyDescent="0.2">
      <c r="A139" s="4">
        <v>127</v>
      </c>
      <c r="B139" s="7" t="s">
        <v>336</v>
      </c>
      <c r="C139" s="7" t="s">
        <v>337</v>
      </c>
      <c r="D139" s="7" t="s">
        <v>1537</v>
      </c>
      <c r="E139" s="7" t="s">
        <v>1168</v>
      </c>
      <c r="F139" s="7"/>
      <c r="G139" s="25">
        <v>4</v>
      </c>
      <c r="H139" s="25">
        <v>7</v>
      </c>
      <c r="I139" s="25">
        <v>9</v>
      </c>
      <c r="J139" s="26">
        <f t="shared" si="90"/>
        <v>20</v>
      </c>
      <c r="K139" s="25">
        <v>2</v>
      </c>
      <c r="L139" s="25">
        <v>7</v>
      </c>
      <c r="M139" s="25">
        <v>10</v>
      </c>
      <c r="N139" s="26">
        <f t="shared" si="91"/>
        <v>19</v>
      </c>
      <c r="O139" s="25">
        <v>8</v>
      </c>
      <c r="P139" s="25">
        <v>10</v>
      </c>
      <c r="Q139" s="25">
        <v>10</v>
      </c>
      <c r="R139" s="26">
        <f t="shared" si="92"/>
        <v>28</v>
      </c>
      <c r="S139" s="25">
        <v>5</v>
      </c>
      <c r="T139" s="25">
        <v>9</v>
      </c>
      <c r="U139" s="25">
        <v>10</v>
      </c>
      <c r="V139" s="26">
        <f t="shared" si="93"/>
        <v>24</v>
      </c>
      <c r="W139" s="25">
        <v>6</v>
      </c>
      <c r="X139" s="25">
        <v>10</v>
      </c>
      <c r="Y139" s="25">
        <v>10</v>
      </c>
      <c r="Z139" s="26">
        <f t="shared" si="94"/>
        <v>26</v>
      </c>
      <c r="AA139" s="25">
        <v>3</v>
      </c>
      <c r="AB139" s="25">
        <v>7</v>
      </c>
      <c r="AC139" s="25">
        <v>10</v>
      </c>
      <c r="AD139" s="26">
        <f t="shared" si="95"/>
        <v>20</v>
      </c>
      <c r="AE139" s="27">
        <f t="shared" si="96"/>
        <v>137</v>
      </c>
      <c r="AF139" s="25">
        <v>6</v>
      </c>
      <c r="AG139" s="25">
        <v>6</v>
      </c>
      <c r="AH139" s="25">
        <v>40</v>
      </c>
      <c r="AI139" s="28">
        <f t="shared" si="97"/>
        <v>52</v>
      </c>
      <c r="AJ139" s="29">
        <v>24</v>
      </c>
      <c r="AK139" s="28">
        <f t="shared" si="98"/>
        <v>76</v>
      </c>
      <c r="AL139" s="25">
        <v>6</v>
      </c>
      <c r="AM139" s="25">
        <v>8</v>
      </c>
      <c r="AN139" s="25">
        <v>33</v>
      </c>
      <c r="AO139" s="28">
        <f t="shared" si="99"/>
        <v>47</v>
      </c>
      <c r="AP139" s="29">
        <v>32</v>
      </c>
      <c r="AQ139" s="28">
        <f t="shared" si="100"/>
        <v>79</v>
      </c>
      <c r="AR139" s="25">
        <v>8</v>
      </c>
      <c r="AS139" s="25">
        <v>7</v>
      </c>
      <c r="AT139" s="25">
        <v>39</v>
      </c>
      <c r="AU139" s="28">
        <f t="shared" si="101"/>
        <v>54</v>
      </c>
      <c r="AV139" s="29">
        <v>34</v>
      </c>
      <c r="AW139" s="28">
        <f t="shared" si="102"/>
        <v>88</v>
      </c>
      <c r="AX139" s="25">
        <v>6</v>
      </c>
      <c r="AY139" s="25">
        <v>6</v>
      </c>
      <c r="AZ139" s="25">
        <v>39</v>
      </c>
      <c r="BA139" s="28">
        <f t="shared" si="103"/>
        <v>51</v>
      </c>
      <c r="BB139" s="29">
        <v>25</v>
      </c>
      <c r="BC139" s="28">
        <f t="shared" si="104"/>
        <v>76</v>
      </c>
      <c r="BD139" s="25">
        <v>10</v>
      </c>
      <c r="BE139" s="25">
        <v>7</v>
      </c>
      <c r="BF139" s="24">
        <v>40</v>
      </c>
      <c r="BG139" s="28">
        <f t="shared" si="105"/>
        <v>57</v>
      </c>
      <c r="BH139" s="29">
        <v>26</v>
      </c>
      <c r="BI139" s="28">
        <f t="shared" si="106"/>
        <v>83</v>
      </c>
      <c r="BJ139" s="29">
        <f t="shared" si="107"/>
        <v>402</v>
      </c>
      <c r="BK139" s="29">
        <v>79</v>
      </c>
      <c r="BL139" s="10">
        <f t="shared" si="108"/>
        <v>618</v>
      </c>
      <c r="BM139" s="8">
        <f t="shared" si="109"/>
        <v>79.230769230769226</v>
      </c>
      <c r="BO139" s="3" t="s">
        <v>2092</v>
      </c>
      <c r="BP139" s="3" t="s">
        <v>2088</v>
      </c>
      <c r="BQ139" s="3" t="s">
        <v>2093</v>
      </c>
      <c r="BR139" s="3" t="s">
        <v>2094</v>
      </c>
      <c r="BS139" s="3" t="s">
        <v>2087</v>
      </c>
      <c r="BT139" s="3" t="s">
        <v>2093</v>
      </c>
      <c r="BU139" s="3" t="s">
        <v>2091</v>
      </c>
      <c r="BV139" s="3" t="s">
        <v>2091</v>
      </c>
      <c r="BW139" s="3" t="s">
        <v>2090</v>
      </c>
      <c r="BX139" s="3" t="s">
        <v>2091</v>
      </c>
      <c r="BY139" s="3" t="s">
        <v>2090</v>
      </c>
      <c r="BZ139" s="3" t="s">
        <v>2091</v>
      </c>
      <c r="CB139" s="3">
        <v>2</v>
      </c>
      <c r="CC139" s="3">
        <v>3</v>
      </c>
      <c r="CD139" s="3">
        <v>3</v>
      </c>
      <c r="CE139" s="3">
        <v>3</v>
      </c>
      <c r="CF139" s="3">
        <v>3</v>
      </c>
      <c r="CG139" s="3">
        <v>3</v>
      </c>
      <c r="CH139" s="3">
        <v>1</v>
      </c>
      <c r="CI139" s="3">
        <v>1.5</v>
      </c>
      <c r="CJ139" s="3">
        <v>1.5</v>
      </c>
      <c r="CK139" s="3">
        <v>1</v>
      </c>
      <c r="CL139" s="3">
        <v>1</v>
      </c>
      <c r="CM139" s="3">
        <v>0.5</v>
      </c>
      <c r="CN139" s="3">
        <f t="shared" si="110"/>
        <v>0</v>
      </c>
      <c r="CO139" s="31" t="str">
        <f t="shared" si="111"/>
        <v>Pass</v>
      </c>
      <c r="CP139" s="3">
        <v>7.3</v>
      </c>
      <c r="CQ139" s="3">
        <v>23.5</v>
      </c>
      <c r="CR139" s="3">
        <v>171.5</v>
      </c>
      <c r="CS139" s="3">
        <v>819</v>
      </c>
    </row>
    <row r="140" spans="1:98" ht="18" customHeight="1" x14ac:dyDescent="0.2">
      <c r="A140" s="4">
        <v>128</v>
      </c>
      <c r="B140" s="7" t="s">
        <v>338</v>
      </c>
      <c r="C140" s="7" t="s">
        <v>339</v>
      </c>
      <c r="D140" s="7" t="s">
        <v>1538</v>
      </c>
      <c r="E140" s="7" t="s">
        <v>1169</v>
      </c>
      <c r="F140" s="7"/>
      <c r="G140" s="25">
        <v>4</v>
      </c>
      <c r="H140" s="24">
        <v>10</v>
      </c>
      <c r="I140" s="25">
        <v>9</v>
      </c>
      <c r="J140" s="26">
        <f t="shared" si="90"/>
        <v>23</v>
      </c>
      <c r="K140" s="25">
        <v>4</v>
      </c>
      <c r="L140" s="25">
        <v>7</v>
      </c>
      <c r="M140" s="25">
        <v>7</v>
      </c>
      <c r="N140" s="26">
        <f t="shared" si="91"/>
        <v>18</v>
      </c>
      <c r="O140" s="25">
        <v>6</v>
      </c>
      <c r="P140" s="25">
        <v>8</v>
      </c>
      <c r="Q140" s="25">
        <v>10</v>
      </c>
      <c r="R140" s="26">
        <f t="shared" si="92"/>
        <v>24</v>
      </c>
      <c r="S140" s="25">
        <v>4</v>
      </c>
      <c r="T140" s="25">
        <v>8</v>
      </c>
      <c r="U140" s="25">
        <v>10</v>
      </c>
      <c r="V140" s="26">
        <f t="shared" si="93"/>
        <v>22</v>
      </c>
      <c r="W140" s="25">
        <v>3</v>
      </c>
      <c r="X140" s="25">
        <v>10</v>
      </c>
      <c r="Y140" s="25">
        <v>10</v>
      </c>
      <c r="Z140" s="26">
        <f t="shared" si="94"/>
        <v>23</v>
      </c>
      <c r="AA140" s="25">
        <v>5</v>
      </c>
      <c r="AB140" s="25">
        <v>8</v>
      </c>
      <c r="AC140" s="25">
        <v>3</v>
      </c>
      <c r="AD140" s="26">
        <f t="shared" si="95"/>
        <v>16</v>
      </c>
      <c r="AE140" s="27">
        <f t="shared" si="96"/>
        <v>126</v>
      </c>
      <c r="AF140" s="25">
        <v>6</v>
      </c>
      <c r="AG140" s="25">
        <v>6</v>
      </c>
      <c r="AH140" s="25">
        <v>40</v>
      </c>
      <c r="AI140" s="28">
        <f t="shared" si="97"/>
        <v>52</v>
      </c>
      <c r="AJ140" s="29">
        <v>30</v>
      </c>
      <c r="AK140" s="28">
        <f t="shared" si="98"/>
        <v>82</v>
      </c>
      <c r="AL140" s="25">
        <v>9</v>
      </c>
      <c r="AM140" s="25">
        <v>8</v>
      </c>
      <c r="AN140" s="25">
        <v>40</v>
      </c>
      <c r="AO140" s="28">
        <f t="shared" si="99"/>
        <v>57</v>
      </c>
      <c r="AP140" s="29">
        <v>30</v>
      </c>
      <c r="AQ140" s="28">
        <f t="shared" si="100"/>
        <v>87</v>
      </c>
      <c r="AR140" s="25">
        <v>7</v>
      </c>
      <c r="AS140" s="25">
        <v>9</v>
      </c>
      <c r="AT140" s="25">
        <v>39</v>
      </c>
      <c r="AU140" s="28">
        <f t="shared" si="101"/>
        <v>55</v>
      </c>
      <c r="AV140" s="29">
        <v>36</v>
      </c>
      <c r="AW140" s="28">
        <f t="shared" si="102"/>
        <v>91</v>
      </c>
      <c r="AX140" s="25">
        <v>10</v>
      </c>
      <c r="AY140" s="25">
        <v>7</v>
      </c>
      <c r="AZ140" s="25">
        <v>40</v>
      </c>
      <c r="BA140" s="28">
        <f t="shared" si="103"/>
        <v>57</v>
      </c>
      <c r="BB140" s="29">
        <v>34</v>
      </c>
      <c r="BC140" s="28">
        <f t="shared" si="104"/>
        <v>91</v>
      </c>
      <c r="BD140" s="25">
        <v>10</v>
      </c>
      <c r="BE140" s="25">
        <v>5</v>
      </c>
      <c r="BF140" s="25">
        <v>39</v>
      </c>
      <c r="BG140" s="28">
        <f t="shared" si="105"/>
        <v>54</v>
      </c>
      <c r="BH140" s="29">
        <v>26</v>
      </c>
      <c r="BI140" s="28">
        <f t="shared" si="106"/>
        <v>80</v>
      </c>
      <c r="BJ140" s="29">
        <f t="shared" si="107"/>
        <v>431</v>
      </c>
      <c r="BK140" s="29">
        <v>79</v>
      </c>
      <c r="BL140" s="10">
        <f t="shared" si="108"/>
        <v>636</v>
      </c>
      <c r="BM140" s="8">
        <f t="shared" si="109"/>
        <v>81.538461538461533</v>
      </c>
      <c r="BO140" s="3" t="s">
        <v>2088</v>
      </c>
      <c r="BP140" s="3" t="s">
        <v>2095</v>
      </c>
      <c r="BQ140" s="3" t="s">
        <v>2095</v>
      </c>
      <c r="BR140" s="3" t="s">
        <v>2094</v>
      </c>
      <c r="BS140" s="3" t="s">
        <v>2093</v>
      </c>
      <c r="BT140" s="3" t="s">
        <v>2093</v>
      </c>
      <c r="BU140" s="3" t="s">
        <v>2090</v>
      </c>
      <c r="BV140" s="3" t="s">
        <v>2090</v>
      </c>
      <c r="BW140" s="3" t="s">
        <v>2090</v>
      </c>
      <c r="BX140" s="3" t="s">
        <v>2090</v>
      </c>
      <c r="BY140" s="3" t="s">
        <v>2091</v>
      </c>
      <c r="BZ140" s="3" t="s">
        <v>2091</v>
      </c>
      <c r="CB140" s="3">
        <v>2</v>
      </c>
      <c r="CC140" s="3">
        <v>3</v>
      </c>
      <c r="CD140" s="3">
        <v>3</v>
      </c>
      <c r="CE140" s="3">
        <v>3</v>
      </c>
      <c r="CF140" s="3">
        <v>3</v>
      </c>
      <c r="CG140" s="3">
        <v>3</v>
      </c>
      <c r="CH140" s="3">
        <v>1</v>
      </c>
      <c r="CI140" s="3">
        <v>1.5</v>
      </c>
      <c r="CJ140" s="3">
        <v>1.5</v>
      </c>
      <c r="CK140" s="3">
        <v>1</v>
      </c>
      <c r="CL140" s="3">
        <v>1</v>
      </c>
      <c r="CM140" s="3">
        <v>0.5</v>
      </c>
      <c r="CN140" s="3">
        <f t="shared" si="110"/>
        <v>0</v>
      </c>
      <c r="CO140" s="31" t="str">
        <f t="shared" si="111"/>
        <v>Pass</v>
      </c>
      <c r="CP140" s="3">
        <v>7.6</v>
      </c>
      <c r="CQ140" s="3">
        <v>23.5</v>
      </c>
      <c r="CR140" s="3">
        <v>178.5</v>
      </c>
      <c r="CS140" s="3">
        <v>854</v>
      </c>
    </row>
    <row r="141" spans="1:98" ht="18" customHeight="1" x14ac:dyDescent="0.2">
      <c r="A141" s="4">
        <v>129</v>
      </c>
      <c r="B141" s="7" t="s">
        <v>340</v>
      </c>
      <c r="C141" s="7" t="s">
        <v>341</v>
      </c>
      <c r="D141" s="7" t="s">
        <v>1539</v>
      </c>
      <c r="E141" s="7" t="s">
        <v>1170</v>
      </c>
      <c r="F141" s="7"/>
      <c r="G141" s="25">
        <v>2</v>
      </c>
      <c r="H141" s="25">
        <v>9</v>
      </c>
      <c r="I141" s="25">
        <v>10</v>
      </c>
      <c r="J141" s="26">
        <f t="shared" si="90"/>
        <v>21</v>
      </c>
      <c r="K141" s="25">
        <v>5</v>
      </c>
      <c r="L141" s="25">
        <v>5</v>
      </c>
      <c r="M141" s="25">
        <v>7</v>
      </c>
      <c r="N141" s="26">
        <f t="shared" si="91"/>
        <v>17</v>
      </c>
      <c r="O141" s="25">
        <v>8</v>
      </c>
      <c r="P141" s="25" t="s">
        <v>2032</v>
      </c>
      <c r="Q141" s="24">
        <v>10</v>
      </c>
      <c r="R141" s="26">
        <f t="shared" si="92"/>
        <v>18</v>
      </c>
      <c r="S141" s="25">
        <v>5</v>
      </c>
      <c r="T141" s="25">
        <v>6</v>
      </c>
      <c r="U141" s="24">
        <v>10</v>
      </c>
      <c r="V141" s="26">
        <f t="shared" si="93"/>
        <v>21</v>
      </c>
      <c r="W141" s="25">
        <v>4</v>
      </c>
      <c r="X141" s="25" t="s">
        <v>2033</v>
      </c>
      <c r="Y141" s="25">
        <v>10</v>
      </c>
      <c r="Z141" s="26">
        <f t="shared" si="94"/>
        <v>14</v>
      </c>
      <c r="AA141" s="25">
        <v>5</v>
      </c>
      <c r="AB141" s="25">
        <v>7</v>
      </c>
      <c r="AC141" s="25">
        <v>6</v>
      </c>
      <c r="AD141" s="26">
        <f t="shared" si="95"/>
        <v>18</v>
      </c>
      <c r="AE141" s="27">
        <f t="shared" si="96"/>
        <v>109</v>
      </c>
      <c r="AF141" s="25">
        <v>7</v>
      </c>
      <c r="AG141" s="25">
        <v>7</v>
      </c>
      <c r="AH141" s="25">
        <v>40</v>
      </c>
      <c r="AI141" s="28">
        <f t="shared" si="97"/>
        <v>54</v>
      </c>
      <c r="AJ141" s="29">
        <v>29</v>
      </c>
      <c r="AK141" s="28">
        <f t="shared" si="98"/>
        <v>83</v>
      </c>
      <c r="AL141" s="25">
        <v>8</v>
      </c>
      <c r="AM141" s="25">
        <v>9</v>
      </c>
      <c r="AN141" s="25">
        <v>23</v>
      </c>
      <c r="AO141" s="28">
        <f t="shared" si="99"/>
        <v>40</v>
      </c>
      <c r="AP141" s="29">
        <v>30</v>
      </c>
      <c r="AQ141" s="28">
        <f t="shared" si="100"/>
        <v>70</v>
      </c>
      <c r="AR141" s="25">
        <v>6</v>
      </c>
      <c r="AS141" s="25">
        <v>9</v>
      </c>
      <c r="AT141" s="25">
        <v>39</v>
      </c>
      <c r="AU141" s="28">
        <f t="shared" si="101"/>
        <v>54</v>
      </c>
      <c r="AV141" s="29">
        <v>36</v>
      </c>
      <c r="AW141" s="28">
        <f t="shared" si="102"/>
        <v>90</v>
      </c>
      <c r="AX141" s="25">
        <v>9</v>
      </c>
      <c r="AY141" s="25">
        <v>6</v>
      </c>
      <c r="AZ141" s="25">
        <v>32</v>
      </c>
      <c r="BA141" s="28">
        <f t="shared" si="103"/>
        <v>47</v>
      </c>
      <c r="BB141" s="29">
        <v>32</v>
      </c>
      <c r="BC141" s="28">
        <f t="shared" si="104"/>
        <v>79</v>
      </c>
      <c r="BD141" s="25">
        <v>7</v>
      </c>
      <c r="BE141" s="25">
        <v>5</v>
      </c>
      <c r="BF141" s="25">
        <v>37</v>
      </c>
      <c r="BG141" s="28">
        <f t="shared" si="105"/>
        <v>49</v>
      </c>
      <c r="BH141" s="29">
        <v>26</v>
      </c>
      <c r="BI141" s="28">
        <f t="shared" si="106"/>
        <v>75</v>
      </c>
      <c r="BJ141" s="29">
        <f t="shared" si="107"/>
        <v>397</v>
      </c>
      <c r="BK141" s="29">
        <v>73</v>
      </c>
      <c r="BL141" s="10">
        <f t="shared" si="108"/>
        <v>579</v>
      </c>
      <c r="BM141" s="8">
        <f t="shared" si="109"/>
        <v>74.230769230769226</v>
      </c>
      <c r="BO141" s="3" t="s">
        <v>2088</v>
      </c>
      <c r="BP141" s="3" t="s">
        <v>2088</v>
      </c>
      <c r="BQ141" s="3" t="s">
        <v>2093</v>
      </c>
      <c r="BR141" s="3" t="s">
        <v>2094</v>
      </c>
      <c r="BS141" s="3" t="s">
        <v>2093</v>
      </c>
      <c r="BT141" s="3" t="s">
        <v>2087</v>
      </c>
      <c r="BU141" s="3" t="s">
        <v>2090</v>
      </c>
      <c r="BV141" s="3" t="s">
        <v>2087</v>
      </c>
      <c r="BW141" s="3" t="s">
        <v>2090</v>
      </c>
      <c r="BX141" s="3" t="s">
        <v>2091</v>
      </c>
      <c r="BY141" s="3" t="s">
        <v>2032</v>
      </c>
      <c r="BZ141" s="3" t="s">
        <v>2032</v>
      </c>
      <c r="CB141" s="3">
        <v>2</v>
      </c>
      <c r="CC141" s="3">
        <v>3</v>
      </c>
      <c r="CD141" s="3">
        <v>3</v>
      </c>
      <c r="CE141" s="3">
        <v>3</v>
      </c>
      <c r="CF141" s="3">
        <v>3</v>
      </c>
      <c r="CG141" s="3">
        <v>3</v>
      </c>
      <c r="CH141" s="3">
        <v>1</v>
      </c>
      <c r="CI141" s="3">
        <v>1.5</v>
      </c>
      <c r="CJ141" s="3">
        <v>1.5</v>
      </c>
      <c r="CK141" s="3">
        <v>1</v>
      </c>
      <c r="CL141" s="3">
        <v>1</v>
      </c>
      <c r="CM141" s="3">
        <v>0.5</v>
      </c>
      <c r="CN141" s="3">
        <f t="shared" si="110"/>
        <v>0</v>
      </c>
      <c r="CO141" s="31" t="str">
        <f t="shared" si="111"/>
        <v>Pass</v>
      </c>
      <c r="CP141" s="3">
        <v>7.33</v>
      </c>
      <c r="CQ141" s="3">
        <v>23.5</v>
      </c>
      <c r="CR141" s="3">
        <v>172.25</v>
      </c>
      <c r="CS141" s="3">
        <v>806</v>
      </c>
    </row>
    <row r="142" spans="1:98" ht="18" customHeight="1" x14ac:dyDescent="0.2">
      <c r="A142" s="4">
        <v>130</v>
      </c>
      <c r="B142" s="7" t="s">
        <v>342</v>
      </c>
      <c r="C142" s="7" t="s">
        <v>343</v>
      </c>
      <c r="D142" s="7" t="s">
        <v>1540</v>
      </c>
      <c r="E142" s="7" t="s">
        <v>1171</v>
      </c>
      <c r="F142" s="7"/>
      <c r="G142" s="25">
        <v>6</v>
      </c>
      <c r="H142" s="24">
        <v>10</v>
      </c>
      <c r="I142" s="25">
        <v>10</v>
      </c>
      <c r="J142" s="26">
        <f t="shared" si="90"/>
        <v>26</v>
      </c>
      <c r="K142" s="25">
        <v>3</v>
      </c>
      <c r="L142" s="25">
        <v>9</v>
      </c>
      <c r="M142" s="25">
        <v>9</v>
      </c>
      <c r="N142" s="26">
        <f t="shared" si="91"/>
        <v>21</v>
      </c>
      <c r="O142" s="25">
        <v>9</v>
      </c>
      <c r="P142" s="25">
        <v>10</v>
      </c>
      <c r="Q142" s="25">
        <v>10</v>
      </c>
      <c r="R142" s="26">
        <f t="shared" si="92"/>
        <v>29</v>
      </c>
      <c r="S142" s="25">
        <v>6</v>
      </c>
      <c r="T142" s="25">
        <v>10</v>
      </c>
      <c r="U142" s="24">
        <v>10</v>
      </c>
      <c r="V142" s="26">
        <f t="shared" si="93"/>
        <v>26</v>
      </c>
      <c r="W142" s="25">
        <v>7</v>
      </c>
      <c r="X142" s="25">
        <v>10</v>
      </c>
      <c r="Y142" s="25">
        <v>10</v>
      </c>
      <c r="Z142" s="26">
        <f t="shared" si="94"/>
        <v>27</v>
      </c>
      <c r="AA142" s="25">
        <v>7</v>
      </c>
      <c r="AB142" s="25">
        <v>9</v>
      </c>
      <c r="AC142" s="25">
        <v>10</v>
      </c>
      <c r="AD142" s="26">
        <f t="shared" si="95"/>
        <v>26</v>
      </c>
      <c r="AE142" s="27">
        <f t="shared" si="96"/>
        <v>155</v>
      </c>
      <c r="AF142" s="25">
        <v>6</v>
      </c>
      <c r="AG142" s="25">
        <v>8</v>
      </c>
      <c r="AH142" s="25">
        <v>40</v>
      </c>
      <c r="AI142" s="28">
        <f t="shared" si="97"/>
        <v>54</v>
      </c>
      <c r="AJ142" s="29">
        <v>27</v>
      </c>
      <c r="AK142" s="28">
        <f t="shared" si="98"/>
        <v>81</v>
      </c>
      <c r="AL142" s="25">
        <v>8</v>
      </c>
      <c r="AM142" s="25">
        <v>7</v>
      </c>
      <c r="AN142" s="25">
        <v>38</v>
      </c>
      <c r="AO142" s="28">
        <f t="shared" si="99"/>
        <v>53</v>
      </c>
      <c r="AP142" s="29">
        <v>32</v>
      </c>
      <c r="AQ142" s="28">
        <f t="shared" si="100"/>
        <v>85</v>
      </c>
      <c r="AR142" s="25">
        <v>8</v>
      </c>
      <c r="AS142" s="25">
        <v>7</v>
      </c>
      <c r="AT142" s="25">
        <v>40</v>
      </c>
      <c r="AU142" s="28">
        <f t="shared" si="101"/>
        <v>55</v>
      </c>
      <c r="AV142" s="29">
        <v>32</v>
      </c>
      <c r="AW142" s="28">
        <f t="shared" si="102"/>
        <v>87</v>
      </c>
      <c r="AX142" s="25">
        <v>6</v>
      </c>
      <c r="AY142" s="25">
        <v>8</v>
      </c>
      <c r="AZ142" s="25">
        <v>40</v>
      </c>
      <c r="BA142" s="28">
        <f t="shared" si="103"/>
        <v>54</v>
      </c>
      <c r="BB142" s="29">
        <v>27</v>
      </c>
      <c r="BC142" s="28">
        <f t="shared" si="104"/>
        <v>81</v>
      </c>
      <c r="BD142" s="25">
        <v>10</v>
      </c>
      <c r="BE142" s="25">
        <v>8</v>
      </c>
      <c r="BF142" s="25">
        <v>37</v>
      </c>
      <c r="BG142" s="28">
        <f t="shared" si="105"/>
        <v>55</v>
      </c>
      <c r="BH142" s="29">
        <v>27</v>
      </c>
      <c r="BI142" s="28">
        <f t="shared" si="106"/>
        <v>82</v>
      </c>
      <c r="BJ142" s="29">
        <f t="shared" si="107"/>
        <v>416</v>
      </c>
      <c r="BK142" s="29">
        <v>95</v>
      </c>
      <c r="BL142" s="10">
        <f t="shared" si="108"/>
        <v>666</v>
      </c>
      <c r="BM142" s="8">
        <f t="shared" si="109"/>
        <v>85.384615384615387</v>
      </c>
      <c r="BO142" s="3" t="s">
        <v>2094</v>
      </c>
      <c r="BP142" s="3" t="s">
        <v>2090</v>
      </c>
      <c r="BQ142" s="3" t="s">
        <v>2095</v>
      </c>
      <c r="BR142" s="3" t="s">
        <v>2091</v>
      </c>
      <c r="BS142" s="3" t="s">
        <v>2094</v>
      </c>
      <c r="BT142" s="3" t="s">
        <v>2091</v>
      </c>
      <c r="BU142" s="3" t="s">
        <v>2090</v>
      </c>
      <c r="BV142" s="3" t="s">
        <v>2090</v>
      </c>
      <c r="BW142" s="3" t="s">
        <v>2090</v>
      </c>
      <c r="BX142" s="3" t="s">
        <v>2090</v>
      </c>
      <c r="BY142" s="3" t="s">
        <v>2090</v>
      </c>
      <c r="BZ142" s="3" t="s">
        <v>2090</v>
      </c>
      <c r="CB142" s="3">
        <v>2</v>
      </c>
      <c r="CC142" s="3">
        <v>3</v>
      </c>
      <c r="CD142" s="3">
        <v>3</v>
      </c>
      <c r="CE142" s="3">
        <v>3</v>
      </c>
      <c r="CF142" s="3">
        <v>3</v>
      </c>
      <c r="CG142" s="3">
        <v>3</v>
      </c>
      <c r="CH142" s="3">
        <v>1</v>
      </c>
      <c r="CI142" s="3">
        <v>1.5</v>
      </c>
      <c r="CJ142" s="3">
        <v>1.5</v>
      </c>
      <c r="CK142" s="3">
        <v>1</v>
      </c>
      <c r="CL142" s="3">
        <v>1</v>
      </c>
      <c r="CM142" s="3">
        <v>0.5</v>
      </c>
      <c r="CN142" s="3">
        <f t="shared" si="110"/>
        <v>0</v>
      </c>
      <c r="CO142" s="31" t="str">
        <f t="shared" si="111"/>
        <v>Pass</v>
      </c>
      <c r="CP142" s="3">
        <v>8.7899999999999991</v>
      </c>
      <c r="CQ142" s="3">
        <v>23.5</v>
      </c>
      <c r="CR142" s="3">
        <v>206.5</v>
      </c>
      <c r="CS142" s="3">
        <v>932</v>
      </c>
    </row>
    <row r="143" spans="1:98" ht="18" customHeight="1" x14ac:dyDescent="0.2">
      <c r="A143" s="4">
        <v>131</v>
      </c>
      <c r="B143" s="7" t="s">
        <v>344</v>
      </c>
      <c r="C143" s="7" t="s">
        <v>345</v>
      </c>
      <c r="D143" s="7" t="s">
        <v>1541</v>
      </c>
      <c r="E143" s="7" t="s">
        <v>1172</v>
      </c>
      <c r="F143" s="7"/>
      <c r="G143" s="25">
        <v>6</v>
      </c>
      <c r="H143" s="24">
        <v>10</v>
      </c>
      <c r="I143" s="25">
        <v>10</v>
      </c>
      <c r="J143" s="26">
        <f t="shared" si="90"/>
        <v>26</v>
      </c>
      <c r="K143" s="25">
        <v>7</v>
      </c>
      <c r="L143" s="25">
        <v>10</v>
      </c>
      <c r="M143" s="25">
        <v>10</v>
      </c>
      <c r="N143" s="26">
        <f t="shared" si="91"/>
        <v>27</v>
      </c>
      <c r="O143" s="25">
        <v>9</v>
      </c>
      <c r="P143" s="25">
        <v>10</v>
      </c>
      <c r="Q143" s="25">
        <v>10</v>
      </c>
      <c r="R143" s="26">
        <f t="shared" si="92"/>
        <v>29</v>
      </c>
      <c r="S143" s="25">
        <v>6</v>
      </c>
      <c r="T143" s="25">
        <v>10</v>
      </c>
      <c r="U143" s="25">
        <v>10</v>
      </c>
      <c r="V143" s="26">
        <f t="shared" si="93"/>
        <v>26</v>
      </c>
      <c r="W143" s="25">
        <v>5</v>
      </c>
      <c r="X143" s="25">
        <v>10</v>
      </c>
      <c r="Y143" s="25">
        <v>10</v>
      </c>
      <c r="Z143" s="26">
        <f t="shared" si="94"/>
        <v>25</v>
      </c>
      <c r="AA143" s="25">
        <v>7</v>
      </c>
      <c r="AB143" s="25">
        <v>5</v>
      </c>
      <c r="AC143" s="25">
        <v>10</v>
      </c>
      <c r="AD143" s="26">
        <f t="shared" si="95"/>
        <v>22</v>
      </c>
      <c r="AE143" s="27">
        <f t="shared" si="96"/>
        <v>155</v>
      </c>
      <c r="AF143" s="25">
        <v>9</v>
      </c>
      <c r="AG143" s="25">
        <v>9</v>
      </c>
      <c r="AH143" s="25">
        <v>40</v>
      </c>
      <c r="AI143" s="28">
        <f t="shared" si="97"/>
        <v>58</v>
      </c>
      <c r="AJ143" s="29">
        <v>36</v>
      </c>
      <c r="AK143" s="28">
        <f t="shared" si="98"/>
        <v>94</v>
      </c>
      <c r="AL143" s="25">
        <v>9</v>
      </c>
      <c r="AM143" s="25">
        <v>8</v>
      </c>
      <c r="AN143" s="25">
        <v>34</v>
      </c>
      <c r="AO143" s="28">
        <f t="shared" si="99"/>
        <v>51</v>
      </c>
      <c r="AP143" s="29">
        <v>35</v>
      </c>
      <c r="AQ143" s="28">
        <f t="shared" si="100"/>
        <v>86</v>
      </c>
      <c r="AR143" s="25">
        <v>9</v>
      </c>
      <c r="AS143" s="25">
        <v>7</v>
      </c>
      <c r="AT143" s="25">
        <v>40</v>
      </c>
      <c r="AU143" s="28">
        <f t="shared" si="101"/>
        <v>56</v>
      </c>
      <c r="AV143" s="29">
        <v>33</v>
      </c>
      <c r="AW143" s="28">
        <f t="shared" si="102"/>
        <v>89</v>
      </c>
      <c r="AX143" s="25">
        <v>8</v>
      </c>
      <c r="AY143" s="25">
        <v>9</v>
      </c>
      <c r="AZ143" s="25">
        <v>39</v>
      </c>
      <c r="BA143" s="28">
        <f t="shared" si="103"/>
        <v>56</v>
      </c>
      <c r="BB143" s="29">
        <v>30</v>
      </c>
      <c r="BC143" s="28">
        <f t="shared" si="104"/>
        <v>86</v>
      </c>
      <c r="BD143" s="25">
        <v>10</v>
      </c>
      <c r="BE143" s="25">
        <v>7</v>
      </c>
      <c r="BF143" s="25">
        <v>39</v>
      </c>
      <c r="BG143" s="28">
        <f t="shared" si="105"/>
        <v>56</v>
      </c>
      <c r="BH143" s="29">
        <v>27</v>
      </c>
      <c r="BI143" s="28">
        <f t="shared" si="106"/>
        <v>83</v>
      </c>
      <c r="BJ143" s="29">
        <f t="shared" si="107"/>
        <v>438</v>
      </c>
      <c r="BK143" s="29">
        <v>99</v>
      </c>
      <c r="BL143" s="10">
        <f t="shared" si="108"/>
        <v>692</v>
      </c>
      <c r="BM143" s="8">
        <f t="shared" si="109"/>
        <v>88.717948717948715</v>
      </c>
      <c r="BO143" s="3" t="s">
        <v>2088</v>
      </c>
      <c r="BP143" s="3" t="s">
        <v>2090</v>
      </c>
      <c r="BQ143" s="3" t="s">
        <v>2032</v>
      </c>
      <c r="BR143" s="3" t="s">
        <v>2087</v>
      </c>
      <c r="BS143" s="3" t="s">
        <v>2091</v>
      </c>
      <c r="BT143" s="3" t="s">
        <v>2087</v>
      </c>
      <c r="BU143" s="3" t="s">
        <v>2090</v>
      </c>
      <c r="BV143" s="3" t="s">
        <v>2090</v>
      </c>
      <c r="BW143" s="3" t="s">
        <v>2090</v>
      </c>
      <c r="BX143" s="3" t="s">
        <v>2090</v>
      </c>
      <c r="BY143" s="3" t="s">
        <v>2090</v>
      </c>
      <c r="BZ143" s="3" t="s">
        <v>2090</v>
      </c>
      <c r="CB143" s="3">
        <v>2</v>
      </c>
      <c r="CC143" s="3">
        <v>3</v>
      </c>
      <c r="CD143" s="3">
        <v>3</v>
      </c>
      <c r="CE143" s="3">
        <v>3</v>
      </c>
      <c r="CF143" s="3">
        <v>3</v>
      </c>
      <c r="CG143" s="3">
        <v>3</v>
      </c>
      <c r="CH143" s="3">
        <v>1</v>
      </c>
      <c r="CI143" s="3">
        <v>1.5</v>
      </c>
      <c r="CJ143" s="3">
        <v>1.5</v>
      </c>
      <c r="CK143" s="3">
        <v>1</v>
      </c>
      <c r="CL143" s="3">
        <v>1</v>
      </c>
      <c r="CM143" s="3">
        <v>0.5</v>
      </c>
      <c r="CN143" s="3">
        <f t="shared" si="110"/>
        <v>0</v>
      </c>
      <c r="CO143" s="31" t="str">
        <f t="shared" si="111"/>
        <v>Pass</v>
      </c>
      <c r="CP143" s="3">
        <v>8.8699999999999992</v>
      </c>
      <c r="CQ143" s="3">
        <v>23.5</v>
      </c>
      <c r="CR143" s="3">
        <v>208.5</v>
      </c>
      <c r="CS143" s="3">
        <v>974</v>
      </c>
    </row>
    <row r="144" spans="1:98" ht="18" customHeight="1" x14ac:dyDescent="0.2">
      <c r="A144" s="4">
        <v>132</v>
      </c>
      <c r="B144" s="7" t="s">
        <v>346</v>
      </c>
      <c r="C144" s="7" t="s">
        <v>347</v>
      </c>
      <c r="D144" s="7" t="s">
        <v>1542</v>
      </c>
      <c r="E144" s="7" t="s">
        <v>1173</v>
      </c>
      <c r="F144" s="7"/>
      <c r="G144" s="25">
        <v>3</v>
      </c>
      <c r="H144" s="25">
        <v>7</v>
      </c>
      <c r="I144" s="25">
        <v>10</v>
      </c>
      <c r="J144" s="26">
        <f t="shared" si="90"/>
        <v>20</v>
      </c>
      <c r="K144" s="25">
        <v>6</v>
      </c>
      <c r="L144" s="25">
        <v>10</v>
      </c>
      <c r="M144" s="25">
        <v>10</v>
      </c>
      <c r="N144" s="26">
        <f t="shared" si="91"/>
        <v>26</v>
      </c>
      <c r="O144" s="25">
        <v>9</v>
      </c>
      <c r="P144" s="25">
        <v>10</v>
      </c>
      <c r="Q144" s="25">
        <v>10</v>
      </c>
      <c r="R144" s="26">
        <f t="shared" si="92"/>
        <v>29</v>
      </c>
      <c r="S144" s="25">
        <v>6</v>
      </c>
      <c r="T144" s="25">
        <v>9</v>
      </c>
      <c r="U144" s="25">
        <v>10</v>
      </c>
      <c r="V144" s="26">
        <f t="shared" si="93"/>
        <v>25</v>
      </c>
      <c r="W144" s="25">
        <v>4</v>
      </c>
      <c r="X144" s="25">
        <v>8</v>
      </c>
      <c r="Y144" s="25">
        <v>10</v>
      </c>
      <c r="Z144" s="26">
        <f t="shared" si="94"/>
        <v>22</v>
      </c>
      <c r="AA144" s="25">
        <v>8</v>
      </c>
      <c r="AB144" s="25">
        <v>8</v>
      </c>
      <c r="AC144" s="25">
        <v>10</v>
      </c>
      <c r="AD144" s="26">
        <f t="shared" si="95"/>
        <v>26</v>
      </c>
      <c r="AE144" s="27">
        <f t="shared" si="96"/>
        <v>148</v>
      </c>
      <c r="AF144" s="25">
        <v>8</v>
      </c>
      <c r="AG144" s="25">
        <v>7</v>
      </c>
      <c r="AH144" s="25">
        <v>40</v>
      </c>
      <c r="AI144" s="28">
        <f t="shared" si="97"/>
        <v>55</v>
      </c>
      <c r="AJ144" s="29">
        <v>34</v>
      </c>
      <c r="AK144" s="28">
        <f t="shared" si="98"/>
        <v>89</v>
      </c>
      <c r="AL144" s="25">
        <v>8</v>
      </c>
      <c r="AM144" s="25">
        <v>8</v>
      </c>
      <c r="AN144" s="25">
        <v>40</v>
      </c>
      <c r="AO144" s="28">
        <f t="shared" si="99"/>
        <v>56</v>
      </c>
      <c r="AP144" s="29">
        <v>34</v>
      </c>
      <c r="AQ144" s="28">
        <f t="shared" si="100"/>
        <v>90</v>
      </c>
      <c r="AR144" s="25">
        <v>9</v>
      </c>
      <c r="AS144" s="25">
        <v>8</v>
      </c>
      <c r="AT144" s="25">
        <v>39</v>
      </c>
      <c r="AU144" s="28">
        <f t="shared" si="101"/>
        <v>56</v>
      </c>
      <c r="AV144" s="29">
        <v>33</v>
      </c>
      <c r="AW144" s="28">
        <f t="shared" si="102"/>
        <v>89</v>
      </c>
      <c r="AX144" s="25">
        <v>8</v>
      </c>
      <c r="AY144" s="25">
        <v>9</v>
      </c>
      <c r="AZ144" s="25">
        <v>40</v>
      </c>
      <c r="BA144" s="28">
        <f t="shared" si="103"/>
        <v>57</v>
      </c>
      <c r="BB144" s="29">
        <v>31</v>
      </c>
      <c r="BC144" s="28">
        <f t="shared" si="104"/>
        <v>88</v>
      </c>
      <c r="BD144" s="25">
        <v>9</v>
      </c>
      <c r="BE144" s="25">
        <v>7</v>
      </c>
      <c r="BF144" s="24">
        <v>40</v>
      </c>
      <c r="BG144" s="28">
        <f t="shared" si="105"/>
        <v>56</v>
      </c>
      <c r="BH144" s="29">
        <v>29</v>
      </c>
      <c r="BI144" s="28">
        <f t="shared" si="106"/>
        <v>85</v>
      </c>
      <c r="BJ144" s="29">
        <f t="shared" si="107"/>
        <v>441</v>
      </c>
      <c r="BK144" s="29">
        <v>90</v>
      </c>
      <c r="BL144" s="10">
        <f t="shared" si="108"/>
        <v>679</v>
      </c>
      <c r="BM144" s="8">
        <f t="shared" si="109"/>
        <v>87.051282051282058</v>
      </c>
      <c r="BO144" s="3" t="s">
        <v>2032</v>
      </c>
      <c r="BP144" s="3" t="s">
        <v>2087</v>
      </c>
      <c r="BQ144" s="3" t="s">
        <v>2090</v>
      </c>
      <c r="BR144" s="3" t="s">
        <v>2087</v>
      </c>
      <c r="BS144" s="3" t="s">
        <v>2087</v>
      </c>
      <c r="BT144" s="3" t="s">
        <v>2090</v>
      </c>
      <c r="BU144" s="3" t="s">
        <v>2090</v>
      </c>
      <c r="BV144" s="3" t="s">
        <v>2090</v>
      </c>
      <c r="BW144" s="3" t="s">
        <v>2090</v>
      </c>
      <c r="BX144" s="3" t="s">
        <v>2090</v>
      </c>
      <c r="BY144" s="3" t="s">
        <v>2090</v>
      </c>
      <c r="BZ144" s="3" t="s">
        <v>2090</v>
      </c>
      <c r="CB144" s="3">
        <v>2</v>
      </c>
      <c r="CC144" s="3">
        <v>3</v>
      </c>
      <c r="CD144" s="3">
        <v>3</v>
      </c>
      <c r="CE144" s="3">
        <v>3</v>
      </c>
      <c r="CF144" s="3">
        <v>3</v>
      </c>
      <c r="CG144" s="3">
        <v>3</v>
      </c>
      <c r="CH144" s="3">
        <v>1</v>
      </c>
      <c r="CI144" s="3">
        <v>1.5</v>
      </c>
      <c r="CJ144" s="3">
        <v>1.5</v>
      </c>
      <c r="CK144" s="3">
        <v>1</v>
      </c>
      <c r="CL144" s="3">
        <v>1</v>
      </c>
      <c r="CM144" s="3">
        <v>0.5</v>
      </c>
      <c r="CN144" s="3">
        <f t="shared" si="110"/>
        <v>0</v>
      </c>
      <c r="CO144" s="31" t="str">
        <f t="shared" si="111"/>
        <v>Pass</v>
      </c>
      <c r="CP144" s="3">
        <v>9.11</v>
      </c>
      <c r="CQ144" s="3">
        <v>23.5</v>
      </c>
      <c r="CR144" s="3">
        <v>214</v>
      </c>
      <c r="CS144" s="3">
        <v>988</v>
      </c>
    </row>
    <row r="145" spans="1:98" ht="18" customHeight="1" x14ac:dyDescent="0.2">
      <c r="A145" s="4">
        <v>133</v>
      </c>
      <c r="B145" s="7" t="s">
        <v>348</v>
      </c>
      <c r="C145" s="7" t="s">
        <v>349</v>
      </c>
      <c r="D145" s="7" t="s">
        <v>1543</v>
      </c>
      <c r="E145" s="7" t="s">
        <v>1174</v>
      </c>
      <c r="F145" s="7"/>
      <c r="G145" s="25">
        <v>7</v>
      </c>
      <c r="H145" s="24">
        <v>10</v>
      </c>
      <c r="I145" s="25">
        <v>10</v>
      </c>
      <c r="J145" s="26">
        <f t="shared" si="90"/>
        <v>27</v>
      </c>
      <c r="K145" s="25">
        <v>5</v>
      </c>
      <c r="L145" s="25">
        <v>8</v>
      </c>
      <c r="M145" s="25">
        <v>10</v>
      </c>
      <c r="N145" s="26">
        <f t="shared" si="91"/>
        <v>23</v>
      </c>
      <c r="O145" s="25">
        <v>10</v>
      </c>
      <c r="P145" s="25">
        <v>9</v>
      </c>
      <c r="Q145" s="25">
        <v>8</v>
      </c>
      <c r="R145" s="26">
        <f t="shared" si="92"/>
        <v>27</v>
      </c>
      <c r="S145" s="25">
        <v>6</v>
      </c>
      <c r="T145" s="25">
        <v>10</v>
      </c>
      <c r="U145" s="25">
        <v>10</v>
      </c>
      <c r="V145" s="26">
        <f t="shared" si="93"/>
        <v>26</v>
      </c>
      <c r="W145" s="25">
        <v>6</v>
      </c>
      <c r="X145" s="25">
        <v>10</v>
      </c>
      <c r="Y145" s="25">
        <v>10</v>
      </c>
      <c r="Z145" s="26">
        <f t="shared" si="94"/>
        <v>26</v>
      </c>
      <c r="AA145" s="25">
        <v>7</v>
      </c>
      <c r="AB145" s="25">
        <v>9</v>
      </c>
      <c r="AC145" s="25">
        <v>10</v>
      </c>
      <c r="AD145" s="26">
        <f t="shared" si="95"/>
        <v>26</v>
      </c>
      <c r="AE145" s="27">
        <f t="shared" si="96"/>
        <v>155</v>
      </c>
      <c r="AF145" s="25">
        <v>7</v>
      </c>
      <c r="AG145" s="25">
        <v>8</v>
      </c>
      <c r="AH145" s="25">
        <v>40</v>
      </c>
      <c r="AI145" s="28">
        <f t="shared" si="97"/>
        <v>55</v>
      </c>
      <c r="AJ145" s="29">
        <v>33</v>
      </c>
      <c r="AK145" s="28">
        <f t="shared" si="98"/>
        <v>88</v>
      </c>
      <c r="AL145" s="25">
        <v>9</v>
      </c>
      <c r="AM145" s="25">
        <v>9</v>
      </c>
      <c r="AN145" s="25">
        <v>38</v>
      </c>
      <c r="AO145" s="28">
        <f t="shared" si="99"/>
        <v>56</v>
      </c>
      <c r="AP145" s="29">
        <v>32</v>
      </c>
      <c r="AQ145" s="28">
        <f t="shared" si="100"/>
        <v>88</v>
      </c>
      <c r="AR145" s="25">
        <v>8</v>
      </c>
      <c r="AS145" s="25">
        <v>9</v>
      </c>
      <c r="AT145" s="25">
        <v>40</v>
      </c>
      <c r="AU145" s="28">
        <f t="shared" si="101"/>
        <v>57</v>
      </c>
      <c r="AV145" s="29">
        <v>36</v>
      </c>
      <c r="AW145" s="28">
        <f t="shared" si="102"/>
        <v>93</v>
      </c>
      <c r="AX145" s="25">
        <v>6</v>
      </c>
      <c r="AY145" s="25">
        <v>9</v>
      </c>
      <c r="AZ145" s="25">
        <v>40</v>
      </c>
      <c r="BA145" s="28">
        <f t="shared" si="103"/>
        <v>55</v>
      </c>
      <c r="BB145" s="29">
        <v>31</v>
      </c>
      <c r="BC145" s="28">
        <f t="shared" si="104"/>
        <v>86</v>
      </c>
      <c r="BD145" s="25">
        <v>8</v>
      </c>
      <c r="BE145" s="25">
        <v>7</v>
      </c>
      <c r="BF145" s="25">
        <v>40</v>
      </c>
      <c r="BG145" s="28">
        <f t="shared" si="105"/>
        <v>55</v>
      </c>
      <c r="BH145" s="29">
        <v>32</v>
      </c>
      <c r="BI145" s="28">
        <f t="shared" si="106"/>
        <v>87</v>
      </c>
      <c r="BJ145" s="29">
        <f t="shared" si="107"/>
        <v>442</v>
      </c>
      <c r="BK145" s="29">
        <v>87</v>
      </c>
      <c r="BL145" s="10">
        <f t="shared" si="108"/>
        <v>684</v>
      </c>
      <c r="BM145" s="8">
        <f t="shared" si="109"/>
        <v>87.692307692307693</v>
      </c>
      <c r="BO145" s="3" t="s">
        <v>2094</v>
      </c>
      <c r="BP145" s="3" t="s">
        <v>2032</v>
      </c>
      <c r="BQ145" s="3" t="s">
        <v>2095</v>
      </c>
      <c r="BR145" s="3" t="s">
        <v>2095</v>
      </c>
      <c r="BS145" s="3" t="s">
        <v>2095</v>
      </c>
      <c r="BT145" s="3" t="s">
        <v>2090</v>
      </c>
      <c r="BU145" s="3" t="s">
        <v>2090</v>
      </c>
      <c r="BV145" s="3" t="s">
        <v>2090</v>
      </c>
      <c r="BW145" s="3" t="s">
        <v>2090</v>
      </c>
      <c r="BX145" s="3" t="s">
        <v>2090</v>
      </c>
      <c r="BY145" s="3" t="s">
        <v>2090</v>
      </c>
      <c r="BZ145" s="3" t="s">
        <v>2090</v>
      </c>
      <c r="CB145" s="3">
        <v>2</v>
      </c>
      <c r="CC145" s="3">
        <v>3</v>
      </c>
      <c r="CD145" s="3">
        <v>3</v>
      </c>
      <c r="CE145" s="3">
        <v>3</v>
      </c>
      <c r="CF145" s="3">
        <v>3</v>
      </c>
      <c r="CG145" s="3">
        <v>3</v>
      </c>
      <c r="CH145" s="3">
        <v>1</v>
      </c>
      <c r="CI145" s="3">
        <v>1.5</v>
      </c>
      <c r="CJ145" s="3">
        <v>1.5</v>
      </c>
      <c r="CK145" s="3">
        <v>1</v>
      </c>
      <c r="CL145" s="3">
        <v>1</v>
      </c>
      <c r="CM145" s="3">
        <v>0.5</v>
      </c>
      <c r="CN145" s="3">
        <f t="shared" si="110"/>
        <v>0</v>
      </c>
      <c r="CO145" s="31" t="str">
        <f t="shared" si="111"/>
        <v>Pass</v>
      </c>
      <c r="CP145" s="3">
        <v>8.6</v>
      </c>
      <c r="CQ145" s="3">
        <v>23.5</v>
      </c>
      <c r="CR145" s="3">
        <v>202</v>
      </c>
      <c r="CS145" s="3">
        <v>944</v>
      </c>
    </row>
    <row r="146" spans="1:98" ht="18" customHeight="1" x14ac:dyDescent="0.2">
      <c r="A146" s="4">
        <v>134</v>
      </c>
      <c r="B146" s="7" t="s">
        <v>350</v>
      </c>
      <c r="C146" s="7" t="s">
        <v>351</v>
      </c>
      <c r="D146" s="7" t="s">
        <v>1544</v>
      </c>
      <c r="E146" s="7" t="s">
        <v>1175</v>
      </c>
      <c r="F146" s="7"/>
      <c r="G146" s="25">
        <v>4</v>
      </c>
      <c r="H146" s="24">
        <v>10</v>
      </c>
      <c r="I146" s="25">
        <v>10</v>
      </c>
      <c r="J146" s="26">
        <f t="shared" si="90"/>
        <v>24</v>
      </c>
      <c r="K146" s="25">
        <v>4</v>
      </c>
      <c r="L146" s="25">
        <v>5</v>
      </c>
      <c r="M146" s="25">
        <v>10</v>
      </c>
      <c r="N146" s="26">
        <f t="shared" si="91"/>
        <v>19</v>
      </c>
      <c r="O146" s="25">
        <v>5</v>
      </c>
      <c r="P146" s="25">
        <v>8</v>
      </c>
      <c r="Q146" s="25">
        <v>10</v>
      </c>
      <c r="R146" s="26">
        <f t="shared" si="92"/>
        <v>23</v>
      </c>
      <c r="S146" s="25">
        <v>6</v>
      </c>
      <c r="T146" s="25">
        <v>7</v>
      </c>
      <c r="U146" s="24">
        <v>10</v>
      </c>
      <c r="V146" s="26">
        <f t="shared" si="93"/>
        <v>23</v>
      </c>
      <c r="W146" s="25">
        <v>3</v>
      </c>
      <c r="X146" s="25">
        <v>8</v>
      </c>
      <c r="Y146" s="25">
        <v>10</v>
      </c>
      <c r="Z146" s="26">
        <f t="shared" si="94"/>
        <v>21</v>
      </c>
      <c r="AA146" s="25">
        <v>3</v>
      </c>
      <c r="AB146" s="25">
        <v>9</v>
      </c>
      <c r="AC146" s="25">
        <v>9</v>
      </c>
      <c r="AD146" s="26">
        <f t="shared" si="95"/>
        <v>21</v>
      </c>
      <c r="AE146" s="27">
        <f t="shared" si="96"/>
        <v>131</v>
      </c>
      <c r="AF146" s="25">
        <v>9</v>
      </c>
      <c r="AG146" s="25">
        <v>9</v>
      </c>
      <c r="AH146" s="25">
        <v>40</v>
      </c>
      <c r="AI146" s="28">
        <f t="shared" si="97"/>
        <v>58</v>
      </c>
      <c r="AJ146" s="29">
        <v>33</v>
      </c>
      <c r="AK146" s="28">
        <f t="shared" si="98"/>
        <v>91</v>
      </c>
      <c r="AL146" s="25">
        <v>9</v>
      </c>
      <c r="AM146" s="25">
        <v>9</v>
      </c>
      <c r="AN146" s="25">
        <v>34</v>
      </c>
      <c r="AO146" s="28">
        <f t="shared" si="99"/>
        <v>52</v>
      </c>
      <c r="AP146" s="29">
        <v>34</v>
      </c>
      <c r="AQ146" s="28">
        <f t="shared" si="100"/>
        <v>86</v>
      </c>
      <c r="AR146" s="25">
        <v>7</v>
      </c>
      <c r="AS146" s="25">
        <v>7</v>
      </c>
      <c r="AT146" s="25">
        <v>39</v>
      </c>
      <c r="AU146" s="28">
        <f t="shared" si="101"/>
        <v>53</v>
      </c>
      <c r="AV146" s="29">
        <v>33</v>
      </c>
      <c r="AW146" s="28">
        <f t="shared" si="102"/>
        <v>86</v>
      </c>
      <c r="AX146" s="25">
        <v>9</v>
      </c>
      <c r="AY146" s="25">
        <v>9</v>
      </c>
      <c r="AZ146" s="25">
        <v>38</v>
      </c>
      <c r="BA146" s="28">
        <f t="shared" si="103"/>
        <v>56</v>
      </c>
      <c r="BB146" s="29">
        <v>32</v>
      </c>
      <c r="BC146" s="28">
        <f t="shared" si="104"/>
        <v>88</v>
      </c>
      <c r="BD146" s="25">
        <v>10</v>
      </c>
      <c r="BE146" s="25">
        <v>8</v>
      </c>
      <c r="BF146" s="24">
        <v>40</v>
      </c>
      <c r="BG146" s="28">
        <f t="shared" si="105"/>
        <v>58</v>
      </c>
      <c r="BH146" s="29">
        <v>34</v>
      </c>
      <c r="BI146" s="28">
        <f t="shared" si="106"/>
        <v>92</v>
      </c>
      <c r="BJ146" s="29">
        <f t="shared" si="107"/>
        <v>443</v>
      </c>
      <c r="BK146" s="29">
        <v>92</v>
      </c>
      <c r="BL146" s="10">
        <f t="shared" si="108"/>
        <v>666</v>
      </c>
      <c r="BM146" s="8">
        <f t="shared" si="109"/>
        <v>85.384615384615387</v>
      </c>
      <c r="BO146" s="3" t="s">
        <v>2094</v>
      </c>
      <c r="BP146" s="3" t="s">
        <v>2032</v>
      </c>
      <c r="BQ146" s="3" t="s">
        <v>2087</v>
      </c>
      <c r="BR146" s="3" t="s">
        <v>2095</v>
      </c>
      <c r="BS146" s="3" t="s">
        <v>2095</v>
      </c>
      <c r="BT146" s="3" t="s">
        <v>2091</v>
      </c>
      <c r="BU146" s="3" t="s">
        <v>2090</v>
      </c>
      <c r="BV146" s="3" t="s">
        <v>2090</v>
      </c>
      <c r="BW146" s="3" t="s">
        <v>2090</v>
      </c>
      <c r="BX146" s="3" t="s">
        <v>2090</v>
      </c>
      <c r="BY146" s="3" t="s">
        <v>2090</v>
      </c>
      <c r="BZ146" s="3" t="s">
        <v>2090</v>
      </c>
      <c r="CB146" s="3">
        <v>2</v>
      </c>
      <c r="CC146" s="3">
        <v>3</v>
      </c>
      <c r="CD146" s="3">
        <v>3</v>
      </c>
      <c r="CE146" s="3">
        <v>3</v>
      </c>
      <c r="CF146" s="3">
        <v>3</v>
      </c>
      <c r="CG146" s="3">
        <v>3</v>
      </c>
      <c r="CH146" s="3">
        <v>1</v>
      </c>
      <c r="CI146" s="3">
        <v>1.5</v>
      </c>
      <c r="CJ146" s="3">
        <v>1.5</v>
      </c>
      <c r="CK146" s="3">
        <v>1</v>
      </c>
      <c r="CL146" s="3">
        <v>1</v>
      </c>
      <c r="CM146" s="3">
        <v>0.5</v>
      </c>
      <c r="CN146" s="3">
        <f t="shared" si="110"/>
        <v>0</v>
      </c>
      <c r="CO146" s="31" t="str">
        <f t="shared" si="111"/>
        <v>Pass</v>
      </c>
      <c r="CP146" s="3">
        <v>8.5299999999999994</v>
      </c>
      <c r="CQ146" s="3">
        <v>23.5</v>
      </c>
      <c r="CR146" s="3">
        <v>200.5</v>
      </c>
      <c r="CS146" s="3">
        <v>943</v>
      </c>
    </row>
    <row r="147" spans="1:98" ht="18" customHeight="1" x14ac:dyDescent="0.2">
      <c r="A147" s="4">
        <v>135</v>
      </c>
      <c r="B147" s="7" t="s">
        <v>352</v>
      </c>
      <c r="C147" s="7" t="s">
        <v>353</v>
      </c>
      <c r="D147" s="7" t="s">
        <v>1545</v>
      </c>
      <c r="E147" s="7" t="s">
        <v>1176</v>
      </c>
      <c r="F147" s="7"/>
      <c r="G147" s="25">
        <v>3</v>
      </c>
      <c r="H147" s="25">
        <v>7</v>
      </c>
      <c r="I147" s="25">
        <v>10</v>
      </c>
      <c r="J147" s="26">
        <f t="shared" si="90"/>
        <v>20</v>
      </c>
      <c r="K147" s="25">
        <v>2</v>
      </c>
      <c r="L147" s="25">
        <v>6</v>
      </c>
      <c r="M147" s="24">
        <v>10</v>
      </c>
      <c r="N147" s="26">
        <f t="shared" si="91"/>
        <v>18</v>
      </c>
      <c r="O147" s="25">
        <v>4</v>
      </c>
      <c r="P147" s="25">
        <v>4</v>
      </c>
      <c r="Q147" s="25">
        <v>10</v>
      </c>
      <c r="R147" s="26">
        <f t="shared" si="92"/>
        <v>18</v>
      </c>
      <c r="S147" s="25">
        <v>3</v>
      </c>
      <c r="T147" s="25">
        <v>4</v>
      </c>
      <c r="U147" s="24">
        <v>10</v>
      </c>
      <c r="V147" s="26">
        <f t="shared" si="93"/>
        <v>17</v>
      </c>
      <c r="W147" s="25">
        <v>2</v>
      </c>
      <c r="X147" s="25">
        <v>8</v>
      </c>
      <c r="Y147" s="24">
        <v>10</v>
      </c>
      <c r="Z147" s="26">
        <f t="shared" si="94"/>
        <v>20</v>
      </c>
      <c r="AA147" s="25">
        <v>2</v>
      </c>
      <c r="AB147" s="25">
        <v>5</v>
      </c>
      <c r="AC147" s="25">
        <v>10</v>
      </c>
      <c r="AD147" s="26">
        <f t="shared" si="95"/>
        <v>17</v>
      </c>
      <c r="AE147" s="27">
        <f t="shared" si="96"/>
        <v>110</v>
      </c>
      <c r="AF147" s="25">
        <v>7</v>
      </c>
      <c r="AG147" s="25">
        <v>7</v>
      </c>
      <c r="AH147" s="25">
        <v>40</v>
      </c>
      <c r="AI147" s="28">
        <f t="shared" si="97"/>
        <v>54</v>
      </c>
      <c r="AJ147" s="29">
        <v>26</v>
      </c>
      <c r="AK147" s="28">
        <f t="shared" si="98"/>
        <v>80</v>
      </c>
      <c r="AL147" s="25">
        <v>6</v>
      </c>
      <c r="AM147" s="25">
        <v>7</v>
      </c>
      <c r="AN147" s="25">
        <v>40</v>
      </c>
      <c r="AO147" s="28">
        <f t="shared" si="99"/>
        <v>53</v>
      </c>
      <c r="AP147" s="29">
        <v>29</v>
      </c>
      <c r="AQ147" s="28">
        <f t="shared" si="100"/>
        <v>82</v>
      </c>
      <c r="AR147" s="25">
        <v>6</v>
      </c>
      <c r="AS147" s="25">
        <v>7</v>
      </c>
      <c r="AT147" s="24">
        <v>40</v>
      </c>
      <c r="AU147" s="28">
        <f t="shared" si="101"/>
        <v>53</v>
      </c>
      <c r="AV147" s="29">
        <v>35</v>
      </c>
      <c r="AW147" s="28">
        <f t="shared" si="102"/>
        <v>88</v>
      </c>
      <c r="AX147" s="25">
        <v>5</v>
      </c>
      <c r="AY147" s="25">
        <v>10</v>
      </c>
      <c r="AZ147" s="25">
        <v>40</v>
      </c>
      <c r="BA147" s="28">
        <f t="shared" si="103"/>
        <v>55</v>
      </c>
      <c r="BB147" s="29">
        <v>21</v>
      </c>
      <c r="BC147" s="28">
        <f t="shared" si="104"/>
        <v>76</v>
      </c>
      <c r="BD147" s="25">
        <v>7</v>
      </c>
      <c r="BE147" s="25">
        <v>7</v>
      </c>
      <c r="BF147" s="24">
        <v>40</v>
      </c>
      <c r="BG147" s="28">
        <f t="shared" si="105"/>
        <v>54</v>
      </c>
      <c r="BH147" s="29">
        <v>25</v>
      </c>
      <c r="BI147" s="28">
        <f t="shared" si="106"/>
        <v>79</v>
      </c>
      <c r="BJ147" s="29">
        <f t="shared" si="107"/>
        <v>405</v>
      </c>
      <c r="BK147" s="29">
        <v>89</v>
      </c>
      <c r="BL147" s="10">
        <f t="shared" si="108"/>
        <v>604</v>
      </c>
      <c r="BM147" s="8">
        <f t="shared" si="109"/>
        <v>77.435897435897445</v>
      </c>
      <c r="BO147" s="3" t="s">
        <v>2094</v>
      </c>
      <c r="BP147" s="3" t="s">
        <v>2087</v>
      </c>
      <c r="BQ147" s="3" t="s">
        <v>2094</v>
      </c>
      <c r="BR147" s="3" t="s">
        <v>2094</v>
      </c>
      <c r="BS147" s="3" t="s">
        <v>2095</v>
      </c>
      <c r="BT147" s="3" t="s">
        <v>2095</v>
      </c>
      <c r="BU147" s="3" t="s">
        <v>2091</v>
      </c>
      <c r="BV147" s="3" t="s">
        <v>2090</v>
      </c>
      <c r="BW147" s="3" t="s">
        <v>2090</v>
      </c>
      <c r="BX147" s="3" t="s">
        <v>2091</v>
      </c>
      <c r="BY147" s="3" t="s">
        <v>2091</v>
      </c>
      <c r="BZ147" s="3" t="s">
        <v>2090</v>
      </c>
      <c r="CB147" s="3">
        <v>2</v>
      </c>
      <c r="CC147" s="3">
        <v>3</v>
      </c>
      <c r="CD147" s="3">
        <v>3</v>
      </c>
      <c r="CE147" s="3">
        <v>3</v>
      </c>
      <c r="CF147" s="3">
        <v>3</v>
      </c>
      <c r="CG147" s="3">
        <v>3</v>
      </c>
      <c r="CH147" s="3">
        <v>1</v>
      </c>
      <c r="CI147" s="3">
        <v>1.5</v>
      </c>
      <c r="CJ147" s="3">
        <v>1.5</v>
      </c>
      <c r="CK147" s="3">
        <v>1</v>
      </c>
      <c r="CL147" s="3">
        <v>1</v>
      </c>
      <c r="CM147" s="3">
        <v>0.5</v>
      </c>
      <c r="CN147" s="3">
        <f t="shared" si="110"/>
        <v>0</v>
      </c>
      <c r="CO147" s="31" t="str">
        <f t="shared" si="111"/>
        <v>Pass</v>
      </c>
      <c r="CP147" s="3">
        <v>7.96</v>
      </c>
      <c r="CQ147" s="3">
        <v>23.5</v>
      </c>
      <c r="CR147" s="3">
        <v>187</v>
      </c>
      <c r="CS147" s="3">
        <v>872</v>
      </c>
    </row>
    <row r="148" spans="1:98" ht="18" customHeight="1" x14ac:dyDescent="0.2">
      <c r="A148" s="4">
        <v>136</v>
      </c>
      <c r="B148" s="7" t="s">
        <v>354</v>
      </c>
      <c r="C148" s="7" t="s">
        <v>355</v>
      </c>
      <c r="D148" s="7" t="s">
        <v>1546</v>
      </c>
      <c r="E148" s="7" t="s">
        <v>1177</v>
      </c>
      <c r="F148" s="7"/>
      <c r="G148" s="25">
        <v>4</v>
      </c>
      <c r="H148" s="24">
        <v>10</v>
      </c>
      <c r="I148" s="25">
        <v>9</v>
      </c>
      <c r="J148" s="26">
        <f t="shared" si="90"/>
        <v>23</v>
      </c>
      <c r="K148" s="25">
        <v>4</v>
      </c>
      <c r="L148" s="25">
        <v>10</v>
      </c>
      <c r="M148" s="25">
        <v>7</v>
      </c>
      <c r="N148" s="26">
        <f t="shared" si="91"/>
        <v>21</v>
      </c>
      <c r="O148" s="25">
        <v>6</v>
      </c>
      <c r="P148" s="25">
        <v>10</v>
      </c>
      <c r="Q148" s="25">
        <v>10</v>
      </c>
      <c r="R148" s="26">
        <f t="shared" si="92"/>
        <v>26</v>
      </c>
      <c r="S148" s="25">
        <v>6</v>
      </c>
      <c r="T148" s="25">
        <v>9</v>
      </c>
      <c r="U148" s="24">
        <v>10</v>
      </c>
      <c r="V148" s="26">
        <f t="shared" si="93"/>
        <v>25</v>
      </c>
      <c r="W148" s="25">
        <v>3</v>
      </c>
      <c r="X148" s="25">
        <v>10</v>
      </c>
      <c r="Y148" s="25">
        <v>10</v>
      </c>
      <c r="Z148" s="26">
        <f t="shared" si="94"/>
        <v>23</v>
      </c>
      <c r="AA148" s="25">
        <v>5</v>
      </c>
      <c r="AB148" s="25">
        <v>10</v>
      </c>
      <c r="AC148" s="25">
        <v>7</v>
      </c>
      <c r="AD148" s="26">
        <f t="shared" si="95"/>
        <v>22</v>
      </c>
      <c r="AE148" s="27">
        <f t="shared" si="96"/>
        <v>140</v>
      </c>
      <c r="AF148" s="25">
        <v>8</v>
      </c>
      <c r="AG148" s="25">
        <v>9</v>
      </c>
      <c r="AH148" s="25">
        <v>36</v>
      </c>
      <c r="AI148" s="28">
        <f t="shared" si="97"/>
        <v>53</v>
      </c>
      <c r="AJ148" s="29">
        <v>33</v>
      </c>
      <c r="AK148" s="28">
        <f t="shared" si="98"/>
        <v>86</v>
      </c>
      <c r="AL148" s="25">
        <v>8</v>
      </c>
      <c r="AM148" s="25">
        <v>9</v>
      </c>
      <c r="AN148" s="25">
        <v>37</v>
      </c>
      <c r="AO148" s="28">
        <f t="shared" si="99"/>
        <v>54</v>
      </c>
      <c r="AP148" s="29">
        <v>29</v>
      </c>
      <c r="AQ148" s="28">
        <f t="shared" si="100"/>
        <v>83</v>
      </c>
      <c r="AR148" s="25">
        <v>8</v>
      </c>
      <c r="AS148" s="25">
        <v>7</v>
      </c>
      <c r="AT148" s="25">
        <v>38</v>
      </c>
      <c r="AU148" s="28">
        <f t="shared" si="101"/>
        <v>53</v>
      </c>
      <c r="AV148" s="29">
        <v>34</v>
      </c>
      <c r="AW148" s="28">
        <f t="shared" si="102"/>
        <v>87</v>
      </c>
      <c r="AX148" s="25">
        <v>9</v>
      </c>
      <c r="AY148" s="25">
        <v>9</v>
      </c>
      <c r="AZ148" s="25">
        <v>40</v>
      </c>
      <c r="BA148" s="28">
        <f t="shared" si="103"/>
        <v>58</v>
      </c>
      <c r="BB148" s="29">
        <v>32</v>
      </c>
      <c r="BC148" s="28">
        <f t="shared" si="104"/>
        <v>90</v>
      </c>
      <c r="BD148" s="25">
        <v>10</v>
      </c>
      <c r="BE148" s="25">
        <v>9</v>
      </c>
      <c r="BF148" s="25">
        <v>38</v>
      </c>
      <c r="BG148" s="28">
        <f t="shared" si="105"/>
        <v>57</v>
      </c>
      <c r="BH148" s="29">
        <v>36</v>
      </c>
      <c r="BI148" s="28">
        <f t="shared" si="106"/>
        <v>93</v>
      </c>
      <c r="BJ148" s="29">
        <f t="shared" si="107"/>
        <v>439</v>
      </c>
      <c r="BK148" s="29">
        <v>80</v>
      </c>
      <c r="BL148" s="10">
        <f t="shared" si="108"/>
        <v>659</v>
      </c>
      <c r="BM148" s="8">
        <f t="shared" si="109"/>
        <v>84.487179487179489</v>
      </c>
      <c r="BO148" s="3" t="s">
        <v>2094</v>
      </c>
      <c r="BP148" s="3" t="s">
        <v>2032</v>
      </c>
      <c r="BQ148" s="3" t="s">
        <v>2094</v>
      </c>
      <c r="BR148" s="3" t="s">
        <v>2032</v>
      </c>
      <c r="BS148" s="3" t="s">
        <v>2095</v>
      </c>
      <c r="BT148" s="3" t="s">
        <v>2091</v>
      </c>
      <c r="BU148" s="3" t="s">
        <v>2090</v>
      </c>
      <c r="BV148" s="3" t="s">
        <v>2090</v>
      </c>
      <c r="BW148" s="3" t="s">
        <v>2090</v>
      </c>
      <c r="BX148" s="3" t="s">
        <v>2090</v>
      </c>
      <c r="BY148" s="3" t="s">
        <v>2090</v>
      </c>
      <c r="BZ148" s="3" t="s">
        <v>2091</v>
      </c>
      <c r="CB148" s="3">
        <v>2</v>
      </c>
      <c r="CC148" s="3">
        <v>3</v>
      </c>
      <c r="CD148" s="3">
        <v>3</v>
      </c>
      <c r="CE148" s="3">
        <v>3</v>
      </c>
      <c r="CF148" s="3">
        <v>3</v>
      </c>
      <c r="CG148" s="3">
        <v>3</v>
      </c>
      <c r="CH148" s="3">
        <v>1</v>
      </c>
      <c r="CI148" s="3">
        <v>1.5</v>
      </c>
      <c r="CJ148" s="3">
        <v>1.5</v>
      </c>
      <c r="CK148" s="3">
        <v>1</v>
      </c>
      <c r="CL148" s="3">
        <v>1</v>
      </c>
      <c r="CM148" s="3">
        <v>0.5</v>
      </c>
      <c r="CN148" s="3">
        <f t="shared" si="110"/>
        <v>0</v>
      </c>
      <c r="CO148" s="31" t="str">
        <f t="shared" si="111"/>
        <v>Pass</v>
      </c>
      <c r="CP148" s="3">
        <v>8.51</v>
      </c>
      <c r="CQ148" s="3">
        <v>23.5</v>
      </c>
      <c r="CR148" s="3">
        <v>200</v>
      </c>
      <c r="CS148" s="3">
        <v>927</v>
      </c>
    </row>
    <row r="149" spans="1:98" ht="18" customHeight="1" x14ac:dyDescent="0.2">
      <c r="A149" s="4">
        <v>137</v>
      </c>
      <c r="B149" s="7" t="s">
        <v>356</v>
      </c>
      <c r="C149" s="7" t="s">
        <v>357</v>
      </c>
      <c r="D149" s="7" t="s">
        <v>1547</v>
      </c>
      <c r="E149" s="7" t="s">
        <v>1178</v>
      </c>
      <c r="F149" s="7"/>
      <c r="G149" s="25">
        <v>1</v>
      </c>
      <c r="H149" s="25">
        <v>5</v>
      </c>
      <c r="I149" s="25">
        <v>10</v>
      </c>
      <c r="J149" s="26">
        <f t="shared" si="90"/>
        <v>16</v>
      </c>
      <c r="K149" s="25">
        <v>2</v>
      </c>
      <c r="L149" s="25">
        <v>10</v>
      </c>
      <c r="M149" s="25">
        <v>10</v>
      </c>
      <c r="N149" s="26">
        <f t="shared" si="91"/>
        <v>22</v>
      </c>
      <c r="O149" s="25">
        <v>4</v>
      </c>
      <c r="P149" s="25">
        <v>7</v>
      </c>
      <c r="Q149" s="25">
        <v>10</v>
      </c>
      <c r="R149" s="26">
        <f t="shared" si="92"/>
        <v>21</v>
      </c>
      <c r="S149" s="25">
        <v>2</v>
      </c>
      <c r="T149" s="25">
        <v>7</v>
      </c>
      <c r="U149" s="24">
        <v>10</v>
      </c>
      <c r="V149" s="26">
        <f t="shared" si="93"/>
        <v>19</v>
      </c>
      <c r="W149" s="25">
        <v>1</v>
      </c>
      <c r="X149" s="25">
        <v>4</v>
      </c>
      <c r="Y149" s="25">
        <v>10</v>
      </c>
      <c r="Z149" s="26">
        <f t="shared" si="94"/>
        <v>15</v>
      </c>
      <c r="AA149" s="25">
        <v>3</v>
      </c>
      <c r="AB149" s="25">
        <v>10</v>
      </c>
      <c r="AC149" s="25">
        <v>10</v>
      </c>
      <c r="AD149" s="26">
        <f t="shared" si="95"/>
        <v>23</v>
      </c>
      <c r="AE149" s="27">
        <f t="shared" si="96"/>
        <v>116</v>
      </c>
      <c r="AF149" s="25">
        <v>7</v>
      </c>
      <c r="AG149" s="25">
        <v>9</v>
      </c>
      <c r="AH149" s="25">
        <v>40</v>
      </c>
      <c r="AI149" s="28">
        <f t="shared" si="97"/>
        <v>56</v>
      </c>
      <c r="AJ149" s="29">
        <v>30</v>
      </c>
      <c r="AK149" s="28">
        <f t="shared" si="98"/>
        <v>86</v>
      </c>
      <c r="AL149" s="25">
        <v>6</v>
      </c>
      <c r="AM149" s="25">
        <v>8</v>
      </c>
      <c r="AN149" s="25">
        <v>37</v>
      </c>
      <c r="AO149" s="28">
        <f t="shared" si="99"/>
        <v>51</v>
      </c>
      <c r="AP149" s="29">
        <v>35</v>
      </c>
      <c r="AQ149" s="28">
        <f t="shared" si="100"/>
        <v>86</v>
      </c>
      <c r="AR149" s="25">
        <v>8</v>
      </c>
      <c r="AS149" s="25">
        <v>7</v>
      </c>
      <c r="AT149" s="25">
        <v>40</v>
      </c>
      <c r="AU149" s="28">
        <f t="shared" si="101"/>
        <v>55</v>
      </c>
      <c r="AV149" s="29">
        <v>35</v>
      </c>
      <c r="AW149" s="28">
        <f t="shared" si="102"/>
        <v>90</v>
      </c>
      <c r="AX149" s="25">
        <v>9</v>
      </c>
      <c r="AY149" s="25">
        <v>8</v>
      </c>
      <c r="AZ149" s="25">
        <v>40</v>
      </c>
      <c r="BA149" s="28">
        <f t="shared" si="103"/>
        <v>57</v>
      </c>
      <c r="BB149" s="29">
        <v>33</v>
      </c>
      <c r="BC149" s="28">
        <f t="shared" si="104"/>
        <v>90</v>
      </c>
      <c r="BD149" s="25">
        <v>10</v>
      </c>
      <c r="BE149" s="25">
        <v>6</v>
      </c>
      <c r="BF149" s="25">
        <v>39</v>
      </c>
      <c r="BG149" s="28">
        <f t="shared" si="105"/>
        <v>55</v>
      </c>
      <c r="BH149" s="29">
        <v>23</v>
      </c>
      <c r="BI149" s="28">
        <f t="shared" si="106"/>
        <v>78</v>
      </c>
      <c r="BJ149" s="29">
        <f t="shared" si="107"/>
        <v>430</v>
      </c>
      <c r="BK149" s="29">
        <v>70</v>
      </c>
      <c r="BL149" s="10">
        <f t="shared" si="108"/>
        <v>616</v>
      </c>
      <c r="BM149" s="8">
        <f t="shared" si="109"/>
        <v>78.974358974358978</v>
      </c>
      <c r="BO149" s="3" t="s">
        <v>2088</v>
      </c>
      <c r="BP149" s="3" t="s">
        <v>2093</v>
      </c>
      <c r="BQ149" s="3" t="s">
        <v>2033</v>
      </c>
      <c r="BR149" s="3" t="s">
        <v>2088</v>
      </c>
      <c r="BS149" s="3" t="s">
        <v>2088</v>
      </c>
      <c r="BT149" s="3" t="s">
        <v>2095</v>
      </c>
      <c r="BU149" s="3" t="s">
        <v>2090</v>
      </c>
      <c r="BV149" s="3" t="s">
        <v>2090</v>
      </c>
      <c r="BW149" s="3" t="s">
        <v>2090</v>
      </c>
      <c r="BX149" s="3" t="s">
        <v>2090</v>
      </c>
      <c r="BY149" s="3" t="s">
        <v>2091</v>
      </c>
      <c r="BZ149" s="3" t="s">
        <v>2087</v>
      </c>
      <c r="CB149" s="3">
        <v>2</v>
      </c>
      <c r="CC149" s="3">
        <v>3</v>
      </c>
      <c r="CD149" s="3">
        <v>3</v>
      </c>
      <c r="CE149" s="3">
        <v>3</v>
      </c>
      <c r="CF149" s="3">
        <v>3</v>
      </c>
      <c r="CG149" s="3">
        <v>3</v>
      </c>
      <c r="CH149" s="3">
        <v>1</v>
      </c>
      <c r="CI149" s="3">
        <v>1.5</v>
      </c>
      <c r="CJ149" s="3">
        <v>1.5</v>
      </c>
      <c r="CK149" s="3">
        <v>1</v>
      </c>
      <c r="CL149" s="3">
        <v>1</v>
      </c>
      <c r="CM149" s="3">
        <v>0.5</v>
      </c>
      <c r="CN149" s="3">
        <f t="shared" si="110"/>
        <v>0</v>
      </c>
      <c r="CO149" s="31" t="str">
        <f t="shared" si="111"/>
        <v>Pass</v>
      </c>
      <c r="CP149" s="3">
        <v>7.32</v>
      </c>
      <c r="CQ149" s="3">
        <v>23.5</v>
      </c>
      <c r="CR149" s="3">
        <v>172</v>
      </c>
      <c r="CS149" s="3">
        <v>829</v>
      </c>
    </row>
    <row r="150" spans="1:98" ht="18" customHeight="1" x14ac:dyDescent="0.2">
      <c r="A150" s="4">
        <v>138</v>
      </c>
      <c r="B150" s="7" t="s">
        <v>358</v>
      </c>
      <c r="C150" s="7" t="s">
        <v>359</v>
      </c>
      <c r="D150" s="7" t="s">
        <v>1548</v>
      </c>
      <c r="E150" s="7" t="s">
        <v>1179</v>
      </c>
      <c r="F150" s="7"/>
      <c r="G150" s="25">
        <v>8</v>
      </c>
      <c r="H150" s="24">
        <v>10</v>
      </c>
      <c r="I150" s="25">
        <v>10</v>
      </c>
      <c r="J150" s="26">
        <f t="shared" si="90"/>
        <v>28</v>
      </c>
      <c r="K150" s="25">
        <v>6</v>
      </c>
      <c r="L150" s="25">
        <v>10</v>
      </c>
      <c r="M150" s="25">
        <v>10</v>
      </c>
      <c r="N150" s="26">
        <f t="shared" si="91"/>
        <v>26</v>
      </c>
      <c r="O150" s="25">
        <v>8</v>
      </c>
      <c r="P150" s="25">
        <v>10</v>
      </c>
      <c r="Q150" s="25">
        <v>10</v>
      </c>
      <c r="R150" s="26">
        <f t="shared" si="92"/>
        <v>28</v>
      </c>
      <c r="S150" s="25">
        <v>7</v>
      </c>
      <c r="T150" s="25">
        <v>10</v>
      </c>
      <c r="U150" s="25">
        <v>10</v>
      </c>
      <c r="V150" s="26">
        <f t="shared" si="93"/>
        <v>27</v>
      </c>
      <c r="W150" s="25">
        <v>4</v>
      </c>
      <c r="X150" s="25">
        <v>10</v>
      </c>
      <c r="Y150" s="25">
        <v>8</v>
      </c>
      <c r="Z150" s="26">
        <f t="shared" si="94"/>
        <v>22</v>
      </c>
      <c r="AA150" s="25">
        <v>8</v>
      </c>
      <c r="AB150" s="25">
        <v>10</v>
      </c>
      <c r="AC150" s="25">
        <v>10</v>
      </c>
      <c r="AD150" s="26">
        <f t="shared" si="95"/>
        <v>28</v>
      </c>
      <c r="AE150" s="27">
        <f t="shared" si="96"/>
        <v>159</v>
      </c>
      <c r="AF150" s="25">
        <v>10</v>
      </c>
      <c r="AG150" s="25">
        <v>10</v>
      </c>
      <c r="AH150" s="25">
        <v>40</v>
      </c>
      <c r="AI150" s="28">
        <f t="shared" si="97"/>
        <v>60</v>
      </c>
      <c r="AJ150" s="29">
        <v>37</v>
      </c>
      <c r="AK150" s="28">
        <f t="shared" si="98"/>
        <v>97</v>
      </c>
      <c r="AL150" s="25">
        <v>9</v>
      </c>
      <c r="AM150" s="25">
        <v>9</v>
      </c>
      <c r="AN150" s="25">
        <v>34</v>
      </c>
      <c r="AO150" s="28">
        <f t="shared" si="99"/>
        <v>52</v>
      </c>
      <c r="AP150" s="29">
        <v>34</v>
      </c>
      <c r="AQ150" s="28">
        <f t="shared" si="100"/>
        <v>86</v>
      </c>
      <c r="AR150" s="25">
        <v>8</v>
      </c>
      <c r="AS150" s="25">
        <v>9</v>
      </c>
      <c r="AT150" s="25">
        <v>40</v>
      </c>
      <c r="AU150" s="28">
        <f t="shared" si="101"/>
        <v>57</v>
      </c>
      <c r="AV150" s="29">
        <v>34</v>
      </c>
      <c r="AW150" s="28">
        <f t="shared" si="102"/>
        <v>91</v>
      </c>
      <c r="AX150" s="25">
        <v>9</v>
      </c>
      <c r="AY150" s="25">
        <v>9</v>
      </c>
      <c r="AZ150" s="25">
        <v>39</v>
      </c>
      <c r="BA150" s="28">
        <f t="shared" si="103"/>
        <v>57</v>
      </c>
      <c r="BB150" s="29">
        <v>36</v>
      </c>
      <c r="BC150" s="28">
        <f t="shared" si="104"/>
        <v>93</v>
      </c>
      <c r="BD150" s="25">
        <v>10</v>
      </c>
      <c r="BE150" s="25">
        <v>9</v>
      </c>
      <c r="BF150" s="24">
        <v>40</v>
      </c>
      <c r="BG150" s="28">
        <f t="shared" si="105"/>
        <v>59</v>
      </c>
      <c r="BH150" s="29">
        <v>35</v>
      </c>
      <c r="BI150" s="28">
        <f t="shared" si="106"/>
        <v>94</v>
      </c>
      <c r="BJ150" s="29">
        <f t="shared" si="107"/>
        <v>461</v>
      </c>
      <c r="BK150" s="29">
        <v>98</v>
      </c>
      <c r="BL150" s="10">
        <f t="shared" si="108"/>
        <v>718</v>
      </c>
      <c r="BM150" s="8">
        <f t="shared" si="109"/>
        <v>92.051282051282044</v>
      </c>
      <c r="BO150" s="3" t="s">
        <v>2094</v>
      </c>
      <c r="BP150" s="3" t="s">
        <v>2091</v>
      </c>
      <c r="BQ150" s="3" t="s">
        <v>2032</v>
      </c>
      <c r="BR150" s="3" t="s">
        <v>2087</v>
      </c>
      <c r="BS150" s="3" t="s">
        <v>2032</v>
      </c>
      <c r="BT150" s="3" t="s">
        <v>2032</v>
      </c>
      <c r="BU150" s="3" t="s">
        <v>2090</v>
      </c>
      <c r="BV150" s="3" t="s">
        <v>2090</v>
      </c>
      <c r="BW150" s="3" t="s">
        <v>2090</v>
      </c>
      <c r="BX150" s="3" t="s">
        <v>2090</v>
      </c>
      <c r="BY150" s="3" t="s">
        <v>2090</v>
      </c>
      <c r="BZ150" s="3" t="s">
        <v>2090</v>
      </c>
      <c r="CB150" s="3">
        <v>2</v>
      </c>
      <c r="CC150" s="3">
        <v>3</v>
      </c>
      <c r="CD150" s="3">
        <v>3</v>
      </c>
      <c r="CE150" s="3">
        <v>3</v>
      </c>
      <c r="CF150" s="3">
        <v>3</v>
      </c>
      <c r="CG150" s="3">
        <v>3</v>
      </c>
      <c r="CH150" s="3">
        <v>1</v>
      </c>
      <c r="CI150" s="3">
        <v>1.5</v>
      </c>
      <c r="CJ150" s="3">
        <v>1.5</v>
      </c>
      <c r="CK150" s="3">
        <v>1</v>
      </c>
      <c r="CL150" s="3">
        <v>1</v>
      </c>
      <c r="CM150" s="3">
        <v>0.5</v>
      </c>
      <c r="CN150" s="3">
        <f t="shared" si="110"/>
        <v>0</v>
      </c>
      <c r="CO150" s="31" t="str">
        <f t="shared" si="111"/>
        <v>Pass</v>
      </c>
      <c r="CP150" s="3">
        <v>8.7899999999999991</v>
      </c>
      <c r="CQ150" s="3">
        <v>23.5</v>
      </c>
      <c r="CR150" s="3">
        <v>206.5</v>
      </c>
      <c r="CS150" s="3">
        <v>987</v>
      </c>
    </row>
    <row r="151" spans="1:98" ht="18" customHeight="1" x14ac:dyDescent="0.2">
      <c r="A151" s="4">
        <v>139</v>
      </c>
      <c r="B151" s="7" t="s">
        <v>360</v>
      </c>
      <c r="C151" s="7" t="s">
        <v>361</v>
      </c>
      <c r="D151" s="7" t="s">
        <v>1549</v>
      </c>
      <c r="E151" s="7" t="s">
        <v>1180</v>
      </c>
      <c r="F151" s="7"/>
      <c r="G151" s="25">
        <v>2</v>
      </c>
      <c r="H151" s="25">
        <v>9</v>
      </c>
      <c r="I151" s="25">
        <v>10</v>
      </c>
      <c r="J151" s="26">
        <f t="shared" si="90"/>
        <v>21</v>
      </c>
      <c r="K151" s="25">
        <v>3</v>
      </c>
      <c r="L151" s="25">
        <v>6</v>
      </c>
      <c r="M151" s="25">
        <v>9</v>
      </c>
      <c r="N151" s="26">
        <f t="shared" si="91"/>
        <v>18</v>
      </c>
      <c r="O151" s="25">
        <v>4</v>
      </c>
      <c r="P151" s="25">
        <v>10</v>
      </c>
      <c r="Q151" s="25">
        <v>10</v>
      </c>
      <c r="R151" s="26">
        <f t="shared" si="92"/>
        <v>24</v>
      </c>
      <c r="S151" s="25">
        <v>3</v>
      </c>
      <c r="T151" s="25">
        <v>7</v>
      </c>
      <c r="U151" s="24">
        <v>10</v>
      </c>
      <c r="V151" s="26">
        <f t="shared" si="93"/>
        <v>20</v>
      </c>
      <c r="W151" s="25">
        <v>2</v>
      </c>
      <c r="X151" s="25">
        <v>10</v>
      </c>
      <c r="Y151" s="25">
        <v>10</v>
      </c>
      <c r="Z151" s="26">
        <f t="shared" si="94"/>
        <v>22</v>
      </c>
      <c r="AA151" s="25">
        <v>3</v>
      </c>
      <c r="AB151" s="25">
        <v>8</v>
      </c>
      <c r="AC151" s="25">
        <v>3</v>
      </c>
      <c r="AD151" s="26">
        <f t="shared" si="95"/>
        <v>14</v>
      </c>
      <c r="AE151" s="27">
        <f t="shared" si="96"/>
        <v>119</v>
      </c>
      <c r="AF151" s="25">
        <v>7</v>
      </c>
      <c r="AG151" s="25">
        <v>7</v>
      </c>
      <c r="AH151" s="25">
        <v>40</v>
      </c>
      <c r="AI151" s="28">
        <f t="shared" si="97"/>
        <v>54</v>
      </c>
      <c r="AJ151" s="29">
        <v>29</v>
      </c>
      <c r="AK151" s="28">
        <f t="shared" si="98"/>
        <v>83</v>
      </c>
      <c r="AL151" s="25">
        <v>8</v>
      </c>
      <c r="AM151" s="25">
        <v>9</v>
      </c>
      <c r="AN151" s="25">
        <v>37</v>
      </c>
      <c r="AO151" s="28">
        <f t="shared" si="99"/>
        <v>54</v>
      </c>
      <c r="AP151" s="29">
        <v>34</v>
      </c>
      <c r="AQ151" s="28">
        <f t="shared" si="100"/>
        <v>88</v>
      </c>
      <c r="AR151" s="25">
        <v>9</v>
      </c>
      <c r="AS151" s="25">
        <v>7</v>
      </c>
      <c r="AT151" s="25">
        <v>38</v>
      </c>
      <c r="AU151" s="28">
        <f t="shared" si="101"/>
        <v>54</v>
      </c>
      <c r="AV151" s="29">
        <v>32</v>
      </c>
      <c r="AW151" s="28">
        <f t="shared" si="102"/>
        <v>86</v>
      </c>
      <c r="AX151" s="25">
        <v>7</v>
      </c>
      <c r="AY151" s="25">
        <v>8</v>
      </c>
      <c r="AZ151" s="25">
        <v>36</v>
      </c>
      <c r="BA151" s="28">
        <f t="shared" si="103"/>
        <v>51</v>
      </c>
      <c r="BB151" s="29">
        <v>32</v>
      </c>
      <c r="BC151" s="28">
        <f t="shared" si="104"/>
        <v>83</v>
      </c>
      <c r="BD151" s="25">
        <v>10</v>
      </c>
      <c r="BE151" s="25">
        <v>8</v>
      </c>
      <c r="BF151" s="25">
        <v>39</v>
      </c>
      <c r="BG151" s="28">
        <f t="shared" si="105"/>
        <v>57</v>
      </c>
      <c r="BH151" s="29">
        <v>31</v>
      </c>
      <c r="BI151" s="28">
        <f t="shared" si="106"/>
        <v>88</v>
      </c>
      <c r="BJ151" s="29">
        <f t="shared" si="107"/>
        <v>428</v>
      </c>
      <c r="BK151" s="29">
        <v>82</v>
      </c>
      <c r="BL151" s="10">
        <f t="shared" si="108"/>
        <v>629</v>
      </c>
      <c r="BM151" s="8">
        <f t="shared" si="109"/>
        <v>80.641025641025649</v>
      </c>
      <c r="BO151" s="3" t="s">
        <v>2093</v>
      </c>
      <c r="BP151" s="3" t="s">
        <v>2087</v>
      </c>
      <c r="BQ151" s="3" t="s">
        <v>2094</v>
      </c>
      <c r="BR151" s="3" t="s">
        <v>2095</v>
      </c>
      <c r="BS151" s="3" t="s">
        <v>2087</v>
      </c>
      <c r="BT151" s="3" t="s">
        <v>2087</v>
      </c>
      <c r="BU151" s="3" t="s">
        <v>2090</v>
      </c>
      <c r="BV151" s="3" t="s">
        <v>2090</v>
      </c>
      <c r="BW151" s="3" t="s">
        <v>2090</v>
      </c>
      <c r="BX151" s="3" t="s">
        <v>2090</v>
      </c>
      <c r="BY151" s="3" t="s">
        <v>2090</v>
      </c>
      <c r="BZ151" s="3" t="s">
        <v>2090</v>
      </c>
      <c r="CB151" s="3">
        <v>2</v>
      </c>
      <c r="CC151" s="3">
        <v>3</v>
      </c>
      <c r="CD151" s="3">
        <v>3</v>
      </c>
      <c r="CE151" s="3">
        <v>3</v>
      </c>
      <c r="CF151" s="3">
        <v>3</v>
      </c>
      <c r="CG151" s="3">
        <v>3</v>
      </c>
      <c r="CH151" s="3">
        <v>1</v>
      </c>
      <c r="CI151" s="3">
        <v>1.5</v>
      </c>
      <c r="CJ151" s="3">
        <v>1.5</v>
      </c>
      <c r="CK151" s="3">
        <v>1</v>
      </c>
      <c r="CL151" s="3">
        <v>1</v>
      </c>
      <c r="CM151" s="3">
        <v>0.5</v>
      </c>
      <c r="CN151" s="3">
        <f t="shared" si="110"/>
        <v>0</v>
      </c>
      <c r="CO151" s="31" t="str">
        <f t="shared" si="111"/>
        <v>Pass</v>
      </c>
      <c r="CP151" s="3">
        <v>8.19</v>
      </c>
      <c r="CQ151" s="3">
        <v>23.5</v>
      </c>
      <c r="CR151" s="3">
        <v>192.5</v>
      </c>
      <c r="CS151" s="3">
        <v>894</v>
      </c>
    </row>
    <row r="152" spans="1:98" ht="18" customHeight="1" x14ac:dyDescent="0.2">
      <c r="A152" s="4">
        <v>140</v>
      </c>
      <c r="B152" s="7" t="s">
        <v>362</v>
      </c>
      <c r="C152" s="7" t="s">
        <v>363</v>
      </c>
      <c r="D152" s="7" t="s">
        <v>1550</v>
      </c>
      <c r="E152" s="7" t="s">
        <v>1181</v>
      </c>
      <c r="F152" s="7"/>
      <c r="G152" s="25">
        <v>5</v>
      </c>
      <c r="H152" s="25">
        <v>9</v>
      </c>
      <c r="I152" s="25">
        <v>10</v>
      </c>
      <c r="J152" s="26">
        <f t="shared" si="90"/>
        <v>24</v>
      </c>
      <c r="K152" s="25" t="s">
        <v>2033</v>
      </c>
      <c r="L152" s="25">
        <v>9</v>
      </c>
      <c r="M152" s="25">
        <v>9</v>
      </c>
      <c r="N152" s="26">
        <f t="shared" si="91"/>
        <v>18</v>
      </c>
      <c r="O152" s="25">
        <v>9</v>
      </c>
      <c r="P152" s="25">
        <v>10</v>
      </c>
      <c r="Q152" s="25">
        <v>8</v>
      </c>
      <c r="R152" s="26">
        <f t="shared" si="92"/>
        <v>27</v>
      </c>
      <c r="S152" s="25">
        <v>3</v>
      </c>
      <c r="T152" s="25">
        <v>10</v>
      </c>
      <c r="U152" s="24">
        <v>10</v>
      </c>
      <c r="V152" s="26">
        <f t="shared" si="93"/>
        <v>23</v>
      </c>
      <c r="W152" s="25">
        <v>1</v>
      </c>
      <c r="X152" s="25">
        <v>9</v>
      </c>
      <c r="Y152" s="25">
        <v>10</v>
      </c>
      <c r="Z152" s="26">
        <f t="shared" si="94"/>
        <v>20</v>
      </c>
      <c r="AA152" s="25">
        <v>3</v>
      </c>
      <c r="AB152" s="25">
        <v>9</v>
      </c>
      <c r="AC152" s="25">
        <v>10</v>
      </c>
      <c r="AD152" s="26">
        <f t="shared" si="95"/>
        <v>22</v>
      </c>
      <c r="AE152" s="27">
        <f t="shared" si="96"/>
        <v>134</v>
      </c>
      <c r="AF152" s="25">
        <v>7</v>
      </c>
      <c r="AG152" s="25">
        <v>7</v>
      </c>
      <c r="AH152" s="25">
        <v>39</v>
      </c>
      <c r="AI152" s="28">
        <f t="shared" si="97"/>
        <v>53</v>
      </c>
      <c r="AJ152" s="29">
        <v>28</v>
      </c>
      <c r="AK152" s="28">
        <f t="shared" si="98"/>
        <v>81</v>
      </c>
      <c r="AL152" s="25">
        <v>9</v>
      </c>
      <c r="AM152" s="25">
        <v>8</v>
      </c>
      <c r="AN152" s="25">
        <v>33</v>
      </c>
      <c r="AO152" s="28">
        <f t="shared" si="99"/>
        <v>50</v>
      </c>
      <c r="AP152" s="29">
        <v>28</v>
      </c>
      <c r="AQ152" s="28">
        <f t="shared" si="100"/>
        <v>78</v>
      </c>
      <c r="AR152" s="25">
        <v>6</v>
      </c>
      <c r="AS152" s="25">
        <v>9</v>
      </c>
      <c r="AT152" s="25">
        <v>38</v>
      </c>
      <c r="AU152" s="28">
        <f t="shared" si="101"/>
        <v>53</v>
      </c>
      <c r="AV152" s="29">
        <v>32</v>
      </c>
      <c r="AW152" s="28">
        <f t="shared" si="102"/>
        <v>85</v>
      </c>
      <c r="AX152" s="25">
        <v>6</v>
      </c>
      <c r="AY152" s="25">
        <v>8</v>
      </c>
      <c r="AZ152" s="25">
        <v>38</v>
      </c>
      <c r="BA152" s="28">
        <f t="shared" si="103"/>
        <v>52</v>
      </c>
      <c r="BB152" s="29">
        <v>31</v>
      </c>
      <c r="BC152" s="28">
        <f t="shared" si="104"/>
        <v>83</v>
      </c>
      <c r="BD152" s="25">
        <v>10</v>
      </c>
      <c r="BE152" s="25">
        <v>9</v>
      </c>
      <c r="BF152" s="24">
        <v>40</v>
      </c>
      <c r="BG152" s="28">
        <f t="shared" si="105"/>
        <v>59</v>
      </c>
      <c r="BH152" s="29">
        <v>32</v>
      </c>
      <c r="BI152" s="28">
        <f t="shared" si="106"/>
        <v>91</v>
      </c>
      <c r="BJ152" s="29">
        <f t="shared" si="107"/>
        <v>418</v>
      </c>
      <c r="BK152" s="29">
        <v>75</v>
      </c>
      <c r="BL152" s="10">
        <f t="shared" si="108"/>
        <v>627</v>
      </c>
      <c r="BM152" s="8">
        <f t="shared" si="109"/>
        <v>80.384615384615387</v>
      </c>
      <c r="BO152" s="3" t="s">
        <v>2093</v>
      </c>
      <c r="BP152" s="3" t="s">
        <v>2091</v>
      </c>
      <c r="BQ152" s="3" t="s">
        <v>2032</v>
      </c>
      <c r="BR152" s="3" t="s">
        <v>2094</v>
      </c>
      <c r="BS152" s="3" t="s">
        <v>2095</v>
      </c>
      <c r="BT152" s="3" t="s">
        <v>2032</v>
      </c>
      <c r="BU152" s="3" t="s">
        <v>2090</v>
      </c>
      <c r="BV152" s="3" t="s">
        <v>2091</v>
      </c>
      <c r="BW152" s="3" t="s">
        <v>2090</v>
      </c>
      <c r="BX152" s="3" t="s">
        <v>2090</v>
      </c>
      <c r="BY152" s="3" t="s">
        <v>2090</v>
      </c>
      <c r="BZ152" s="3" t="s">
        <v>2032</v>
      </c>
      <c r="CB152" s="3">
        <v>2</v>
      </c>
      <c r="CC152" s="3">
        <v>3</v>
      </c>
      <c r="CD152" s="3">
        <v>3</v>
      </c>
      <c r="CE152" s="3">
        <v>3</v>
      </c>
      <c r="CF152" s="3">
        <v>3</v>
      </c>
      <c r="CG152" s="3">
        <v>3</v>
      </c>
      <c r="CH152" s="3">
        <v>1</v>
      </c>
      <c r="CI152" s="3">
        <v>1.5</v>
      </c>
      <c r="CJ152" s="3">
        <v>1.5</v>
      </c>
      <c r="CK152" s="3">
        <v>1</v>
      </c>
      <c r="CL152" s="3">
        <v>1</v>
      </c>
      <c r="CM152" s="3">
        <v>0.5</v>
      </c>
      <c r="CN152" s="3">
        <f t="shared" si="110"/>
        <v>0</v>
      </c>
      <c r="CO152" s="31" t="str">
        <f t="shared" si="111"/>
        <v>Pass</v>
      </c>
      <c r="CP152" s="3">
        <v>8.35</v>
      </c>
      <c r="CQ152" s="3">
        <v>23.5</v>
      </c>
      <c r="CR152" s="3">
        <v>196.25</v>
      </c>
      <c r="CS152" s="3">
        <v>890</v>
      </c>
    </row>
    <row r="153" spans="1:98" ht="18" customHeight="1" x14ac:dyDescent="0.2">
      <c r="A153" s="4">
        <v>141</v>
      </c>
      <c r="B153" s="7" t="s">
        <v>364</v>
      </c>
      <c r="C153" s="7" t="s">
        <v>365</v>
      </c>
      <c r="D153" s="7" t="s">
        <v>1551</v>
      </c>
      <c r="E153" s="7" t="s">
        <v>1182</v>
      </c>
      <c r="F153" s="7"/>
      <c r="G153" s="25">
        <v>7</v>
      </c>
      <c r="H153" s="24">
        <v>10</v>
      </c>
      <c r="I153" s="25">
        <v>10</v>
      </c>
      <c r="J153" s="26">
        <f t="shared" si="90"/>
        <v>27</v>
      </c>
      <c r="K153" s="25">
        <v>4</v>
      </c>
      <c r="L153" s="25">
        <v>10</v>
      </c>
      <c r="M153" s="25">
        <v>7</v>
      </c>
      <c r="N153" s="26">
        <f t="shared" si="91"/>
        <v>21</v>
      </c>
      <c r="O153" s="25">
        <v>9</v>
      </c>
      <c r="P153" s="25">
        <v>10</v>
      </c>
      <c r="Q153" s="25">
        <v>8</v>
      </c>
      <c r="R153" s="26">
        <f t="shared" si="92"/>
        <v>27</v>
      </c>
      <c r="S153" s="25">
        <v>6</v>
      </c>
      <c r="T153" s="25">
        <v>10</v>
      </c>
      <c r="U153" s="24">
        <v>10</v>
      </c>
      <c r="V153" s="26">
        <f t="shared" si="93"/>
        <v>26</v>
      </c>
      <c r="W153" s="25">
        <v>6</v>
      </c>
      <c r="X153" s="25">
        <v>10</v>
      </c>
      <c r="Y153" s="25">
        <v>10</v>
      </c>
      <c r="Z153" s="26">
        <f t="shared" si="94"/>
        <v>26</v>
      </c>
      <c r="AA153" s="25">
        <v>5</v>
      </c>
      <c r="AB153" s="25">
        <v>10</v>
      </c>
      <c r="AC153" s="25">
        <v>9</v>
      </c>
      <c r="AD153" s="26">
        <f t="shared" si="95"/>
        <v>24</v>
      </c>
      <c r="AE153" s="27">
        <f t="shared" si="96"/>
        <v>151</v>
      </c>
      <c r="AF153" s="25">
        <v>6</v>
      </c>
      <c r="AG153" s="25">
        <v>7</v>
      </c>
      <c r="AH153" s="25">
        <v>36</v>
      </c>
      <c r="AI153" s="28">
        <f t="shared" si="97"/>
        <v>49</v>
      </c>
      <c r="AJ153" s="29">
        <v>24</v>
      </c>
      <c r="AK153" s="28">
        <f t="shared" si="98"/>
        <v>73</v>
      </c>
      <c r="AL153" s="25">
        <v>8</v>
      </c>
      <c r="AM153" s="25">
        <v>8</v>
      </c>
      <c r="AN153" s="25">
        <v>40</v>
      </c>
      <c r="AO153" s="28">
        <f t="shared" si="99"/>
        <v>56</v>
      </c>
      <c r="AP153" s="29">
        <v>34</v>
      </c>
      <c r="AQ153" s="28">
        <f t="shared" si="100"/>
        <v>90</v>
      </c>
      <c r="AR153" s="25">
        <v>6</v>
      </c>
      <c r="AS153" s="25">
        <v>6</v>
      </c>
      <c r="AT153" s="25">
        <v>37</v>
      </c>
      <c r="AU153" s="28">
        <f t="shared" si="101"/>
        <v>49</v>
      </c>
      <c r="AV153" s="29">
        <v>29</v>
      </c>
      <c r="AW153" s="28">
        <f t="shared" si="102"/>
        <v>78</v>
      </c>
      <c r="AX153" s="25">
        <v>6</v>
      </c>
      <c r="AY153" s="25">
        <v>6</v>
      </c>
      <c r="AZ153" s="25">
        <v>40</v>
      </c>
      <c r="BA153" s="28">
        <f t="shared" si="103"/>
        <v>52</v>
      </c>
      <c r="BB153" s="29">
        <v>23</v>
      </c>
      <c r="BC153" s="28">
        <f t="shared" si="104"/>
        <v>75</v>
      </c>
      <c r="BD153" s="25">
        <v>8</v>
      </c>
      <c r="BE153" s="25">
        <v>9</v>
      </c>
      <c r="BF153" s="25">
        <v>38</v>
      </c>
      <c r="BG153" s="28">
        <f t="shared" si="105"/>
        <v>55</v>
      </c>
      <c r="BH153" s="29">
        <v>34</v>
      </c>
      <c r="BI153" s="28">
        <f t="shared" si="106"/>
        <v>89</v>
      </c>
      <c r="BJ153" s="29">
        <f t="shared" si="107"/>
        <v>405</v>
      </c>
      <c r="BK153" s="29">
        <v>84</v>
      </c>
      <c r="BL153" s="10">
        <f t="shared" si="108"/>
        <v>640</v>
      </c>
      <c r="BM153" s="8">
        <f t="shared" si="109"/>
        <v>82.051282051282044</v>
      </c>
      <c r="BO153" s="3" t="s">
        <v>2094</v>
      </c>
      <c r="BP153" s="3" t="s">
        <v>2032</v>
      </c>
      <c r="BQ153" s="3" t="s">
        <v>2091</v>
      </c>
      <c r="BR153" s="3" t="s">
        <v>2032</v>
      </c>
      <c r="BS153" s="3" t="s">
        <v>2032</v>
      </c>
      <c r="BT153" s="3" t="s">
        <v>2091</v>
      </c>
      <c r="BU153" s="3" t="s">
        <v>2032</v>
      </c>
      <c r="BV153" s="3" t="s">
        <v>2090</v>
      </c>
      <c r="BW153" s="3" t="s">
        <v>2091</v>
      </c>
      <c r="BX153" s="3" t="s">
        <v>2032</v>
      </c>
      <c r="BY153" s="3" t="s">
        <v>2090</v>
      </c>
      <c r="BZ153" s="3" t="s">
        <v>2090</v>
      </c>
      <c r="CB153" s="3">
        <v>2</v>
      </c>
      <c r="CC153" s="3">
        <v>3</v>
      </c>
      <c r="CD153" s="3">
        <v>3</v>
      </c>
      <c r="CE153" s="3">
        <v>3</v>
      </c>
      <c r="CF153" s="3">
        <v>3</v>
      </c>
      <c r="CG153" s="3">
        <v>3</v>
      </c>
      <c r="CH153" s="3">
        <v>1</v>
      </c>
      <c r="CI153" s="3">
        <v>1.5</v>
      </c>
      <c r="CJ153" s="3">
        <v>1.5</v>
      </c>
      <c r="CK153" s="3">
        <v>1</v>
      </c>
      <c r="CL153" s="3">
        <v>1</v>
      </c>
      <c r="CM153" s="3">
        <v>0.5</v>
      </c>
      <c r="CN153" s="3">
        <f t="shared" si="110"/>
        <v>0</v>
      </c>
      <c r="CO153" s="31" t="str">
        <f t="shared" si="111"/>
        <v>Pass</v>
      </c>
      <c r="CP153" s="3">
        <v>8.7200000000000006</v>
      </c>
      <c r="CQ153" s="3">
        <v>23.5</v>
      </c>
      <c r="CR153" s="3">
        <v>205</v>
      </c>
      <c r="CS153" s="3">
        <v>925</v>
      </c>
    </row>
    <row r="154" spans="1:98" ht="18" customHeight="1" x14ac:dyDescent="0.2">
      <c r="A154" s="4">
        <v>142</v>
      </c>
      <c r="B154" s="7" t="s">
        <v>367</v>
      </c>
      <c r="C154" s="7" t="s">
        <v>368</v>
      </c>
      <c r="D154" s="7" t="s">
        <v>1553</v>
      </c>
      <c r="E154" s="7" t="s">
        <v>1184</v>
      </c>
      <c r="F154" s="7"/>
      <c r="G154" s="25">
        <v>3</v>
      </c>
      <c r="H154" s="25">
        <v>7</v>
      </c>
      <c r="I154" s="25">
        <v>10</v>
      </c>
      <c r="J154" s="26">
        <f t="shared" si="90"/>
        <v>20</v>
      </c>
      <c r="K154" s="25">
        <v>2</v>
      </c>
      <c r="L154" s="25">
        <v>7</v>
      </c>
      <c r="M154" s="25">
        <v>7</v>
      </c>
      <c r="N154" s="26">
        <f t="shared" si="91"/>
        <v>16</v>
      </c>
      <c r="O154" s="25">
        <v>7</v>
      </c>
      <c r="P154" s="25">
        <v>6</v>
      </c>
      <c r="Q154" s="25">
        <v>8</v>
      </c>
      <c r="R154" s="26">
        <f t="shared" si="92"/>
        <v>21</v>
      </c>
      <c r="S154" s="25">
        <v>5</v>
      </c>
      <c r="T154" s="25">
        <v>10</v>
      </c>
      <c r="U154" s="25">
        <v>4</v>
      </c>
      <c r="V154" s="26">
        <f t="shared" si="93"/>
        <v>19</v>
      </c>
      <c r="W154" s="25">
        <v>1</v>
      </c>
      <c r="X154" s="25">
        <v>10</v>
      </c>
      <c r="Y154" s="25">
        <v>10</v>
      </c>
      <c r="Z154" s="26">
        <f t="shared" si="94"/>
        <v>21</v>
      </c>
      <c r="AA154" s="25">
        <v>5</v>
      </c>
      <c r="AB154" s="25">
        <v>5</v>
      </c>
      <c r="AC154" s="25">
        <v>3</v>
      </c>
      <c r="AD154" s="26">
        <f t="shared" si="95"/>
        <v>13</v>
      </c>
      <c r="AE154" s="27">
        <f t="shared" si="96"/>
        <v>110</v>
      </c>
      <c r="AF154" s="25">
        <v>6</v>
      </c>
      <c r="AG154" s="25">
        <v>6</v>
      </c>
      <c r="AH154" s="25">
        <v>40</v>
      </c>
      <c r="AI154" s="28">
        <f t="shared" si="97"/>
        <v>52</v>
      </c>
      <c r="AJ154" s="29">
        <v>28</v>
      </c>
      <c r="AK154" s="28">
        <f t="shared" si="98"/>
        <v>80</v>
      </c>
      <c r="AL154" s="25">
        <v>8</v>
      </c>
      <c r="AM154" s="25">
        <v>8</v>
      </c>
      <c r="AN154" s="25">
        <v>40</v>
      </c>
      <c r="AO154" s="28">
        <f t="shared" si="99"/>
        <v>56</v>
      </c>
      <c r="AP154" s="29">
        <v>28</v>
      </c>
      <c r="AQ154" s="28">
        <f t="shared" si="100"/>
        <v>84</v>
      </c>
      <c r="AR154" s="25">
        <v>8</v>
      </c>
      <c r="AS154" s="25">
        <v>7</v>
      </c>
      <c r="AT154" s="25">
        <v>38</v>
      </c>
      <c r="AU154" s="28">
        <f t="shared" si="101"/>
        <v>53</v>
      </c>
      <c r="AV154" s="29">
        <v>33</v>
      </c>
      <c r="AW154" s="28">
        <f t="shared" si="102"/>
        <v>86</v>
      </c>
      <c r="AX154" s="25">
        <v>6</v>
      </c>
      <c r="AY154" s="25">
        <v>6</v>
      </c>
      <c r="AZ154" s="25">
        <v>40</v>
      </c>
      <c r="BA154" s="28">
        <f t="shared" si="103"/>
        <v>52</v>
      </c>
      <c r="BB154" s="29">
        <v>23</v>
      </c>
      <c r="BC154" s="28">
        <f t="shared" si="104"/>
        <v>75</v>
      </c>
      <c r="BD154" s="25">
        <v>10</v>
      </c>
      <c r="BE154" s="25">
        <v>7</v>
      </c>
      <c r="BF154" s="25">
        <v>36</v>
      </c>
      <c r="BG154" s="28">
        <f t="shared" si="105"/>
        <v>53</v>
      </c>
      <c r="BH154" s="29">
        <v>31</v>
      </c>
      <c r="BI154" s="28">
        <f t="shared" si="106"/>
        <v>84</v>
      </c>
      <c r="BJ154" s="29">
        <f t="shared" si="107"/>
        <v>409</v>
      </c>
      <c r="BK154" s="29">
        <v>77</v>
      </c>
      <c r="BL154" s="10">
        <f t="shared" si="108"/>
        <v>596</v>
      </c>
      <c r="BM154" s="8">
        <f t="shared" si="109"/>
        <v>76.410256410256409</v>
      </c>
      <c r="BO154" s="3" t="s">
        <v>2094</v>
      </c>
      <c r="BP154" s="3" t="s">
        <v>2094</v>
      </c>
      <c r="BQ154" s="3" t="s">
        <v>2094</v>
      </c>
      <c r="BR154" s="3" t="s">
        <v>2094</v>
      </c>
      <c r="BS154" s="3" t="s">
        <v>2093</v>
      </c>
      <c r="BT154" s="3" t="s">
        <v>2095</v>
      </c>
      <c r="BU154" s="3" t="s">
        <v>2091</v>
      </c>
      <c r="BV154" s="3" t="s">
        <v>2090</v>
      </c>
      <c r="BW154" s="3" t="s">
        <v>2090</v>
      </c>
      <c r="BX154" s="3" t="s">
        <v>2032</v>
      </c>
      <c r="BY154" s="3" t="s">
        <v>2090</v>
      </c>
      <c r="BZ154" s="3" t="s">
        <v>2091</v>
      </c>
      <c r="CB154" s="3">
        <v>2</v>
      </c>
      <c r="CC154" s="3">
        <v>3</v>
      </c>
      <c r="CD154" s="3">
        <v>3</v>
      </c>
      <c r="CE154" s="3">
        <v>3</v>
      </c>
      <c r="CF154" s="3">
        <v>3</v>
      </c>
      <c r="CG154" s="3">
        <v>3</v>
      </c>
      <c r="CH154" s="3">
        <v>1</v>
      </c>
      <c r="CI154" s="3">
        <v>1.5</v>
      </c>
      <c r="CJ154" s="3">
        <v>1.5</v>
      </c>
      <c r="CK154" s="3">
        <v>1</v>
      </c>
      <c r="CL154" s="3">
        <v>1</v>
      </c>
      <c r="CM154" s="3">
        <v>0.5</v>
      </c>
      <c r="CN154" s="3">
        <f t="shared" si="110"/>
        <v>0</v>
      </c>
      <c r="CO154" s="31" t="str">
        <f t="shared" si="111"/>
        <v>Pass</v>
      </c>
      <c r="CP154" s="3">
        <v>7.64</v>
      </c>
      <c r="CQ154" s="3">
        <v>23.5</v>
      </c>
      <c r="CR154" s="3">
        <v>179.5</v>
      </c>
      <c r="CS154" s="3">
        <v>845</v>
      </c>
    </row>
    <row r="155" spans="1:98" ht="18" customHeight="1" x14ac:dyDescent="0.2">
      <c r="A155" s="4">
        <v>143</v>
      </c>
      <c r="B155" s="7" t="s">
        <v>369</v>
      </c>
      <c r="C155" s="7" t="s">
        <v>370</v>
      </c>
      <c r="D155" s="7" t="s">
        <v>1554</v>
      </c>
      <c r="E155" s="7" t="s">
        <v>1185</v>
      </c>
      <c r="F155" s="7"/>
      <c r="G155" s="25">
        <v>4</v>
      </c>
      <c r="H155" s="25">
        <v>8</v>
      </c>
      <c r="I155" s="25">
        <v>10</v>
      </c>
      <c r="J155" s="26">
        <f t="shared" si="90"/>
        <v>22</v>
      </c>
      <c r="K155" s="25">
        <v>6</v>
      </c>
      <c r="L155" s="25">
        <v>10</v>
      </c>
      <c r="M155" s="25">
        <v>9</v>
      </c>
      <c r="N155" s="26">
        <f t="shared" si="91"/>
        <v>25</v>
      </c>
      <c r="O155" s="25">
        <v>9</v>
      </c>
      <c r="P155" s="25">
        <v>9</v>
      </c>
      <c r="Q155" s="25">
        <v>8</v>
      </c>
      <c r="R155" s="26">
        <f t="shared" si="92"/>
        <v>26</v>
      </c>
      <c r="S155" s="25">
        <v>7</v>
      </c>
      <c r="T155" s="25">
        <v>10</v>
      </c>
      <c r="U155" s="25">
        <v>10</v>
      </c>
      <c r="V155" s="26">
        <f t="shared" si="93"/>
        <v>27</v>
      </c>
      <c r="W155" s="25">
        <v>5</v>
      </c>
      <c r="X155" s="25">
        <v>10</v>
      </c>
      <c r="Y155" s="25">
        <v>3</v>
      </c>
      <c r="Z155" s="26">
        <f t="shared" si="94"/>
        <v>18</v>
      </c>
      <c r="AA155" s="25">
        <v>5</v>
      </c>
      <c r="AB155" s="25">
        <v>8</v>
      </c>
      <c r="AC155" s="25">
        <v>6</v>
      </c>
      <c r="AD155" s="26">
        <f t="shared" si="95"/>
        <v>19</v>
      </c>
      <c r="AE155" s="27">
        <f t="shared" si="96"/>
        <v>137</v>
      </c>
      <c r="AF155" s="25">
        <v>8</v>
      </c>
      <c r="AG155" s="25">
        <v>8</v>
      </c>
      <c r="AH155" s="25">
        <v>38</v>
      </c>
      <c r="AI155" s="28">
        <f t="shared" si="97"/>
        <v>54</v>
      </c>
      <c r="AJ155" s="29">
        <v>29</v>
      </c>
      <c r="AK155" s="28">
        <f t="shared" si="98"/>
        <v>83</v>
      </c>
      <c r="AL155" s="25">
        <v>7</v>
      </c>
      <c r="AM155" s="25">
        <v>8</v>
      </c>
      <c r="AN155" s="25">
        <v>34</v>
      </c>
      <c r="AO155" s="28">
        <f t="shared" si="99"/>
        <v>49</v>
      </c>
      <c r="AP155" s="29">
        <v>29</v>
      </c>
      <c r="AQ155" s="28">
        <f t="shared" si="100"/>
        <v>78</v>
      </c>
      <c r="AR155" s="25">
        <v>5</v>
      </c>
      <c r="AS155" s="25">
        <v>7</v>
      </c>
      <c r="AT155" s="25">
        <v>37</v>
      </c>
      <c r="AU155" s="28">
        <f t="shared" si="101"/>
        <v>49</v>
      </c>
      <c r="AV155" s="29">
        <v>32</v>
      </c>
      <c r="AW155" s="28">
        <f t="shared" si="102"/>
        <v>81</v>
      </c>
      <c r="AX155" s="25">
        <v>6</v>
      </c>
      <c r="AY155" s="25">
        <v>9</v>
      </c>
      <c r="AZ155" s="25">
        <v>39</v>
      </c>
      <c r="BA155" s="28">
        <f t="shared" si="103"/>
        <v>54</v>
      </c>
      <c r="BB155" s="29">
        <v>30</v>
      </c>
      <c r="BC155" s="28">
        <f t="shared" si="104"/>
        <v>84</v>
      </c>
      <c r="BD155" s="25">
        <v>10</v>
      </c>
      <c r="BE155" s="25">
        <v>9</v>
      </c>
      <c r="BF155" s="24">
        <v>40</v>
      </c>
      <c r="BG155" s="28">
        <f t="shared" si="105"/>
        <v>59</v>
      </c>
      <c r="BH155" s="29">
        <v>29</v>
      </c>
      <c r="BI155" s="28">
        <f t="shared" si="106"/>
        <v>88</v>
      </c>
      <c r="BJ155" s="29">
        <f t="shared" si="107"/>
        <v>414</v>
      </c>
      <c r="BK155" s="29">
        <v>84</v>
      </c>
      <c r="BL155" s="10">
        <f t="shared" si="108"/>
        <v>635</v>
      </c>
      <c r="BM155" s="8">
        <f t="shared" si="109"/>
        <v>81.410256410256409</v>
      </c>
      <c r="BO155" s="3" t="s">
        <v>2032</v>
      </c>
      <c r="BP155" s="3" t="s">
        <v>2032</v>
      </c>
      <c r="BQ155" s="3" t="s">
        <v>2091</v>
      </c>
      <c r="BR155" s="3" t="s">
        <v>2032</v>
      </c>
      <c r="BS155" s="3" t="s">
        <v>2087</v>
      </c>
      <c r="BT155" s="3" t="s">
        <v>2091</v>
      </c>
      <c r="BU155" s="3" t="s">
        <v>2090</v>
      </c>
      <c r="BV155" s="3" t="s">
        <v>2091</v>
      </c>
      <c r="BW155" s="3" t="s">
        <v>2090</v>
      </c>
      <c r="BX155" s="3" t="s">
        <v>2090</v>
      </c>
      <c r="BY155" s="3" t="s">
        <v>2090</v>
      </c>
      <c r="BZ155" s="3" t="s">
        <v>2090</v>
      </c>
      <c r="CB155" s="3">
        <v>2</v>
      </c>
      <c r="CC155" s="3">
        <v>3</v>
      </c>
      <c r="CD155" s="3">
        <v>3</v>
      </c>
      <c r="CE155" s="3">
        <v>3</v>
      </c>
      <c r="CF155" s="3">
        <v>3</v>
      </c>
      <c r="CG155" s="3">
        <v>3</v>
      </c>
      <c r="CH155" s="3">
        <v>1</v>
      </c>
      <c r="CI155" s="3">
        <v>1.5</v>
      </c>
      <c r="CJ155" s="3">
        <v>1.5</v>
      </c>
      <c r="CK155" s="3">
        <v>1</v>
      </c>
      <c r="CL155" s="3">
        <v>1</v>
      </c>
      <c r="CM155" s="3">
        <v>0.5</v>
      </c>
      <c r="CN155" s="3">
        <f t="shared" si="110"/>
        <v>0</v>
      </c>
      <c r="CO155" s="31" t="str">
        <f t="shared" si="111"/>
        <v>Pass</v>
      </c>
      <c r="CP155" s="3">
        <v>8.91</v>
      </c>
      <c r="CQ155" s="3">
        <v>23.5</v>
      </c>
      <c r="CR155" s="3">
        <v>209.5</v>
      </c>
      <c r="CS155" s="3">
        <v>943</v>
      </c>
    </row>
    <row r="156" spans="1:98" ht="18" customHeight="1" x14ac:dyDescent="0.2">
      <c r="A156" s="4">
        <v>144</v>
      </c>
      <c r="B156" s="7" t="s">
        <v>371</v>
      </c>
      <c r="C156" s="7" t="s">
        <v>372</v>
      </c>
      <c r="D156" s="7" t="s">
        <v>1555</v>
      </c>
      <c r="E156" s="7" t="s">
        <v>1186</v>
      </c>
      <c r="F156" s="7"/>
      <c r="G156" s="25">
        <v>6</v>
      </c>
      <c r="H156" s="25">
        <v>9</v>
      </c>
      <c r="I156" s="25">
        <v>10</v>
      </c>
      <c r="J156" s="26">
        <f t="shared" si="90"/>
        <v>25</v>
      </c>
      <c r="K156" s="25">
        <v>5</v>
      </c>
      <c r="L156" s="25">
        <v>10</v>
      </c>
      <c r="M156" s="25">
        <v>10</v>
      </c>
      <c r="N156" s="26">
        <f t="shared" si="91"/>
        <v>25</v>
      </c>
      <c r="O156" s="25">
        <v>9</v>
      </c>
      <c r="P156" s="25">
        <v>10</v>
      </c>
      <c r="Q156" s="25">
        <v>8</v>
      </c>
      <c r="R156" s="26">
        <f t="shared" si="92"/>
        <v>27</v>
      </c>
      <c r="S156" s="25">
        <v>5</v>
      </c>
      <c r="T156" s="25">
        <v>9</v>
      </c>
      <c r="U156" s="24">
        <v>10</v>
      </c>
      <c r="V156" s="26">
        <f t="shared" si="93"/>
        <v>24</v>
      </c>
      <c r="W156" s="25">
        <v>7</v>
      </c>
      <c r="X156" s="25">
        <v>10</v>
      </c>
      <c r="Y156" s="25">
        <v>10</v>
      </c>
      <c r="Z156" s="26">
        <f t="shared" si="94"/>
        <v>27</v>
      </c>
      <c r="AA156" s="25">
        <v>7</v>
      </c>
      <c r="AB156" s="25">
        <v>10</v>
      </c>
      <c r="AC156" s="25">
        <v>9</v>
      </c>
      <c r="AD156" s="26">
        <f t="shared" si="95"/>
        <v>26</v>
      </c>
      <c r="AE156" s="27">
        <f t="shared" si="96"/>
        <v>154</v>
      </c>
      <c r="AF156" s="25">
        <v>9</v>
      </c>
      <c r="AG156" s="25">
        <v>9</v>
      </c>
      <c r="AH156" s="25">
        <v>40</v>
      </c>
      <c r="AI156" s="28">
        <f t="shared" si="97"/>
        <v>58</v>
      </c>
      <c r="AJ156" s="29">
        <v>36</v>
      </c>
      <c r="AK156" s="28">
        <f t="shared" si="98"/>
        <v>94</v>
      </c>
      <c r="AL156" s="25">
        <v>9</v>
      </c>
      <c r="AM156" s="25">
        <v>9</v>
      </c>
      <c r="AN156" s="25">
        <v>38</v>
      </c>
      <c r="AO156" s="28">
        <f t="shared" si="99"/>
        <v>56</v>
      </c>
      <c r="AP156" s="29">
        <v>36</v>
      </c>
      <c r="AQ156" s="28">
        <f t="shared" si="100"/>
        <v>92</v>
      </c>
      <c r="AR156" s="25">
        <v>9</v>
      </c>
      <c r="AS156" s="25">
        <v>9</v>
      </c>
      <c r="AT156" s="25">
        <v>40</v>
      </c>
      <c r="AU156" s="28">
        <f t="shared" si="101"/>
        <v>58</v>
      </c>
      <c r="AV156" s="29">
        <v>31</v>
      </c>
      <c r="AW156" s="28">
        <f t="shared" si="102"/>
        <v>89</v>
      </c>
      <c r="AX156" s="25">
        <v>10</v>
      </c>
      <c r="AY156" s="25">
        <v>9</v>
      </c>
      <c r="AZ156" s="25">
        <v>40</v>
      </c>
      <c r="BA156" s="28">
        <f t="shared" si="103"/>
        <v>59</v>
      </c>
      <c r="BB156" s="29">
        <v>35</v>
      </c>
      <c r="BC156" s="28">
        <f t="shared" si="104"/>
        <v>94</v>
      </c>
      <c r="BD156" s="25">
        <v>10</v>
      </c>
      <c r="BE156" s="25">
        <v>9</v>
      </c>
      <c r="BF156" s="24">
        <v>40</v>
      </c>
      <c r="BG156" s="28">
        <f t="shared" si="105"/>
        <v>59</v>
      </c>
      <c r="BH156" s="29">
        <v>35</v>
      </c>
      <c r="BI156" s="28">
        <f t="shared" si="106"/>
        <v>94</v>
      </c>
      <c r="BJ156" s="29">
        <f t="shared" si="107"/>
        <v>463</v>
      </c>
      <c r="BK156" s="29">
        <v>95</v>
      </c>
      <c r="BL156" s="10">
        <f t="shared" si="108"/>
        <v>712</v>
      </c>
      <c r="BM156" s="8">
        <f t="shared" si="109"/>
        <v>91.282051282051285</v>
      </c>
      <c r="BO156" s="3" t="s">
        <v>2087</v>
      </c>
      <c r="BP156" s="3" t="s">
        <v>2090</v>
      </c>
      <c r="BQ156" s="3" t="s">
        <v>2087</v>
      </c>
      <c r="BR156" s="3" t="s">
        <v>2087</v>
      </c>
      <c r="BS156" s="3" t="s">
        <v>2032</v>
      </c>
      <c r="BT156" s="3" t="s">
        <v>2090</v>
      </c>
      <c r="BU156" s="3" t="s">
        <v>2090</v>
      </c>
      <c r="BV156" s="3" t="s">
        <v>2090</v>
      </c>
      <c r="BW156" s="3" t="s">
        <v>2090</v>
      </c>
      <c r="BX156" s="3" t="s">
        <v>2090</v>
      </c>
      <c r="BY156" s="3" t="s">
        <v>2090</v>
      </c>
      <c r="BZ156" s="3" t="s">
        <v>2090</v>
      </c>
      <c r="CB156" s="3">
        <v>2</v>
      </c>
      <c r="CC156" s="3">
        <v>3</v>
      </c>
      <c r="CD156" s="3">
        <v>3</v>
      </c>
      <c r="CE156" s="3">
        <v>3</v>
      </c>
      <c r="CF156" s="3">
        <v>3</v>
      </c>
      <c r="CG156" s="3">
        <v>3</v>
      </c>
      <c r="CH156" s="3">
        <v>1</v>
      </c>
      <c r="CI156" s="3">
        <v>1.5</v>
      </c>
      <c r="CJ156" s="3">
        <v>1.5</v>
      </c>
      <c r="CK156" s="3">
        <v>1</v>
      </c>
      <c r="CL156" s="3">
        <v>1</v>
      </c>
      <c r="CM156" s="3">
        <v>0.5</v>
      </c>
      <c r="CN156" s="3">
        <f t="shared" si="110"/>
        <v>0</v>
      </c>
      <c r="CO156" s="31" t="str">
        <f t="shared" si="111"/>
        <v>Pass</v>
      </c>
      <c r="CP156" s="3">
        <v>9.1300000000000008</v>
      </c>
      <c r="CQ156" s="3">
        <v>23.5</v>
      </c>
      <c r="CR156" s="3">
        <v>214.5</v>
      </c>
      <c r="CS156" s="3">
        <v>1001</v>
      </c>
    </row>
    <row r="157" spans="1:98" ht="18" customHeight="1" x14ac:dyDescent="0.2">
      <c r="A157" s="4">
        <v>145</v>
      </c>
      <c r="B157" s="7" t="s">
        <v>373</v>
      </c>
      <c r="C157" s="7" t="s">
        <v>374</v>
      </c>
      <c r="D157" s="7" t="s">
        <v>1556</v>
      </c>
      <c r="E157" s="7" t="s">
        <v>1187</v>
      </c>
      <c r="F157" s="7"/>
      <c r="G157" s="25">
        <v>3</v>
      </c>
      <c r="H157" s="25">
        <v>9</v>
      </c>
      <c r="I157" s="25">
        <v>5</v>
      </c>
      <c r="J157" s="26">
        <f t="shared" si="90"/>
        <v>17</v>
      </c>
      <c r="K157" s="25">
        <v>2</v>
      </c>
      <c r="L157" s="25">
        <v>8</v>
      </c>
      <c r="M157" s="25">
        <v>7</v>
      </c>
      <c r="N157" s="26">
        <f t="shared" si="91"/>
        <v>17</v>
      </c>
      <c r="O157" s="25">
        <v>8</v>
      </c>
      <c r="P157" s="25">
        <v>8</v>
      </c>
      <c r="Q157" s="25">
        <v>2</v>
      </c>
      <c r="R157" s="26">
        <f t="shared" si="92"/>
        <v>18</v>
      </c>
      <c r="S157" s="25">
        <v>3</v>
      </c>
      <c r="T157" s="25">
        <v>10</v>
      </c>
      <c r="U157" s="25">
        <v>10</v>
      </c>
      <c r="V157" s="26">
        <f t="shared" si="93"/>
        <v>23</v>
      </c>
      <c r="W157" s="25">
        <v>2</v>
      </c>
      <c r="X157" s="25">
        <v>9</v>
      </c>
      <c r="Y157" s="25">
        <v>3</v>
      </c>
      <c r="Z157" s="26">
        <f t="shared" si="94"/>
        <v>14</v>
      </c>
      <c r="AA157" s="25">
        <v>2</v>
      </c>
      <c r="AB157" s="25">
        <v>8</v>
      </c>
      <c r="AC157" s="25">
        <v>3</v>
      </c>
      <c r="AD157" s="26">
        <f t="shared" si="95"/>
        <v>13</v>
      </c>
      <c r="AE157" s="27">
        <f t="shared" si="96"/>
        <v>102</v>
      </c>
      <c r="AF157" s="25">
        <v>7</v>
      </c>
      <c r="AG157" s="25">
        <v>7</v>
      </c>
      <c r="AH157" s="25">
        <v>38</v>
      </c>
      <c r="AI157" s="28">
        <f t="shared" si="97"/>
        <v>52</v>
      </c>
      <c r="AJ157" s="29">
        <v>34</v>
      </c>
      <c r="AK157" s="28">
        <f t="shared" si="98"/>
        <v>86</v>
      </c>
      <c r="AL157" s="25">
        <v>8</v>
      </c>
      <c r="AM157" s="25">
        <v>9</v>
      </c>
      <c r="AN157" s="25">
        <v>37</v>
      </c>
      <c r="AO157" s="28">
        <f t="shared" si="99"/>
        <v>54</v>
      </c>
      <c r="AP157" s="29">
        <v>33</v>
      </c>
      <c r="AQ157" s="28">
        <f t="shared" si="100"/>
        <v>87</v>
      </c>
      <c r="AR157" s="25">
        <v>6</v>
      </c>
      <c r="AS157" s="25">
        <v>6</v>
      </c>
      <c r="AT157" s="25">
        <v>37</v>
      </c>
      <c r="AU157" s="28">
        <f t="shared" si="101"/>
        <v>49</v>
      </c>
      <c r="AV157" s="29">
        <v>34</v>
      </c>
      <c r="AW157" s="28">
        <f t="shared" si="102"/>
        <v>83</v>
      </c>
      <c r="AX157" s="25">
        <v>7</v>
      </c>
      <c r="AY157" s="25">
        <v>9</v>
      </c>
      <c r="AZ157" s="25">
        <v>39</v>
      </c>
      <c r="BA157" s="28">
        <f t="shared" si="103"/>
        <v>55</v>
      </c>
      <c r="BB157" s="29">
        <v>31</v>
      </c>
      <c r="BC157" s="28">
        <f t="shared" si="104"/>
        <v>86</v>
      </c>
      <c r="BD157" s="25">
        <v>7</v>
      </c>
      <c r="BE157" s="25">
        <v>8</v>
      </c>
      <c r="BF157" s="25">
        <v>38</v>
      </c>
      <c r="BG157" s="28">
        <f t="shared" si="105"/>
        <v>53</v>
      </c>
      <c r="BH157" s="29">
        <v>34</v>
      </c>
      <c r="BI157" s="28">
        <f t="shared" si="106"/>
        <v>87</v>
      </c>
      <c r="BJ157" s="29">
        <f t="shared" si="107"/>
        <v>429</v>
      </c>
      <c r="BK157" s="29">
        <v>84</v>
      </c>
      <c r="BL157" s="10">
        <f t="shared" si="108"/>
        <v>615</v>
      </c>
      <c r="BM157" s="8">
        <f t="shared" si="109"/>
        <v>78.84615384615384</v>
      </c>
      <c r="BO157" s="3" t="s">
        <v>2095</v>
      </c>
      <c r="BP157" s="3" t="s">
        <v>2032</v>
      </c>
      <c r="BQ157" s="3" t="s">
        <v>2092</v>
      </c>
      <c r="BR157" s="3" t="s">
        <v>2094</v>
      </c>
      <c r="BS157" s="3" t="s">
        <v>2093</v>
      </c>
      <c r="BT157" s="3" t="s">
        <v>2088</v>
      </c>
      <c r="BU157" s="3" t="s">
        <v>2090</v>
      </c>
      <c r="BV157" s="3" t="s">
        <v>2090</v>
      </c>
      <c r="BW157" s="3" t="s">
        <v>2090</v>
      </c>
      <c r="BX157" s="3" t="s">
        <v>2090</v>
      </c>
      <c r="BY157" s="3" t="s">
        <v>2090</v>
      </c>
      <c r="BZ157" s="3" t="s">
        <v>2090</v>
      </c>
      <c r="CB157" s="3">
        <v>2</v>
      </c>
      <c r="CC157" s="3">
        <v>3</v>
      </c>
      <c r="CD157" s="3">
        <v>3</v>
      </c>
      <c r="CE157" s="3">
        <v>3</v>
      </c>
      <c r="CF157" s="3">
        <v>3</v>
      </c>
      <c r="CG157" s="3">
        <v>3</v>
      </c>
      <c r="CH157" s="3">
        <v>1</v>
      </c>
      <c r="CI157" s="3">
        <v>1.5</v>
      </c>
      <c r="CJ157" s="3">
        <v>1.5</v>
      </c>
      <c r="CK157" s="3">
        <v>1</v>
      </c>
      <c r="CL157" s="3">
        <v>1</v>
      </c>
      <c r="CM157" s="3">
        <v>0.5</v>
      </c>
      <c r="CN157" s="3">
        <f t="shared" si="110"/>
        <v>0</v>
      </c>
      <c r="CO157" s="31" t="str">
        <f t="shared" si="111"/>
        <v>Pass</v>
      </c>
      <c r="CP157" s="3">
        <v>7.62</v>
      </c>
      <c r="CQ157" s="3">
        <v>23.5</v>
      </c>
      <c r="CR157" s="3">
        <v>179</v>
      </c>
      <c r="CS157" s="3">
        <v>855</v>
      </c>
    </row>
    <row r="158" spans="1:98" ht="18" customHeight="1" x14ac:dyDescent="0.2">
      <c r="A158" s="4">
        <v>146</v>
      </c>
      <c r="B158" s="7" t="s">
        <v>378</v>
      </c>
      <c r="C158" s="7" t="s">
        <v>379</v>
      </c>
      <c r="D158" s="7" t="s">
        <v>1559</v>
      </c>
      <c r="E158" s="7" t="s">
        <v>1190</v>
      </c>
      <c r="F158" s="7"/>
      <c r="G158" s="25">
        <v>5</v>
      </c>
      <c r="H158" s="24">
        <v>10</v>
      </c>
      <c r="I158" s="25">
        <v>10</v>
      </c>
      <c r="J158" s="26">
        <f t="shared" si="90"/>
        <v>25</v>
      </c>
      <c r="K158" s="25" t="s">
        <v>2033</v>
      </c>
      <c r="L158" s="25">
        <v>10</v>
      </c>
      <c r="M158" s="25">
        <v>9</v>
      </c>
      <c r="N158" s="26">
        <f t="shared" si="91"/>
        <v>19</v>
      </c>
      <c r="O158" s="25">
        <v>9</v>
      </c>
      <c r="P158" s="25">
        <v>10</v>
      </c>
      <c r="Q158" s="25">
        <v>8</v>
      </c>
      <c r="R158" s="26">
        <f t="shared" si="92"/>
        <v>27</v>
      </c>
      <c r="S158" s="25">
        <v>9</v>
      </c>
      <c r="T158" s="25">
        <v>10</v>
      </c>
      <c r="U158" s="25">
        <v>9</v>
      </c>
      <c r="V158" s="26">
        <f t="shared" si="93"/>
        <v>28</v>
      </c>
      <c r="W158" s="25">
        <v>7</v>
      </c>
      <c r="X158" s="25">
        <v>10</v>
      </c>
      <c r="Y158" s="25">
        <v>10</v>
      </c>
      <c r="Z158" s="26">
        <f t="shared" si="94"/>
        <v>27</v>
      </c>
      <c r="AA158" s="25">
        <v>8</v>
      </c>
      <c r="AB158" s="25">
        <v>10</v>
      </c>
      <c r="AC158" s="25">
        <v>3</v>
      </c>
      <c r="AD158" s="26">
        <f t="shared" si="95"/>
        <v>21</v>
      </c>
      <c r="AE158" s="27">
        <f t="shared" si="96"/>
        <v>147</v>
      </c>
      <c r="AF158" s="25">
        <v>10</v>
      </c>
      <c r="AG158" s="25">
        <v>7</v>
      </c>
      <c r="AH158" s="25">
        <v>37</v>
      </c>
      <c r="AI158" s="28">
        <f t="shared" si="97"/>
        <v>54</v>
      </c>
      <c r="AJ158" s="29">
        <v>34</v>
      </c>
      <c r="AK158" s="28">
        <f t="shared" si="98"/>
        <v>88</v>
      </c>
      <c r="AL158" s="25">
        <v>8</v>
      </c>
      <c r="AM158" s="25">
        <v>8</v>
      </c>
      <c r="AN158" s="25">
        <v>31</v>
      </c>
      <c r="AO158" s="28">
        <f t="shared" si="99"/>
        <v>47</v>
      </c>
      <c r="AP158" s="29">
        <v>36</v>
      </c>
      <c r="AQ158" s="28">
        <f t="shared" si="100"/>
        <v>83</v>
      </c>
      <c r="AR158" s="25">
        <v>9</v>
      </c>
      <c r="AS158" s="25">
        <v>10</v>
      </c>
      <c r="AT158" s="25">
        <v>37</v>
      </c>
      <c r="AU158" s="28">
        <f t="shared" si="101"/>
        <v>56</v>
      </c>
      <c r="AV158" s="29">
        <v>28</v>
      </c>
      <c r="AW158" s="28">
        <f t="shared" si="102"/>
        <v>84</v>
      </c>
      <c r="AX158" s="25">
        <v>10</v>
      </c>
      <c r="AY158" s="25">
        <v>9</v>
      </c>
      <c r="AZ158" s="25">
        <v>38</v>
      </c>
      <c r="BA158" s="28">
        <f t="shared" si="103"/>
        <v>57</v>
      </c>
      <c r="BB158" s="29">
        <v>35</v>
      </c>
      <c r="BC158" s="28">
        <f t="shared" si="104"/>
        <v>92</v>
      </c>
      <c r="BD158" s="25">
        <v>10</v>
      </c>
      <c r="BE158" s="25">
        <v>10</v>
      </c>
      <c r="BF158" s="24">
        <v>40</v>
      </c>
      <c r="BG158" s="28">
        <f t="shared" si="105"/>
        <v>60</v>
      </c>
      <c r="BH158" s="29">
        <v>38</v>
      </c>
      <c r="BI158" s="28">
        <f t="shared" si="106"/>
        <v>98</v>
      </c>
      <c r="BJ158" s="29">
        <f t="shared" si="107"/>
        <v>445</v>
      </c>
      <c r="BK158" s="29">
        <v>91</v>
      </c>
      <c r="BL158" s="10">
        <f t="shared" si="108"/>
        <v>683</v>
      </c>
      <c r="BM158" s="8">
        <f t="shared" si="109"/>
        <v>87.564102564102569</v>
      </c>
      <c r="BO158" s="3" t="s">
        <v>2088</v>
      </c>
      <c r="BP158" s="3" t="s">
        <v>2091</v>
      </c>
      <c r="BQ158" s="3" t="s">
        <v>2087</v>
      </c>
      <c r="BR158" s="3" t="s">
        <v>2090</v>
      </c>
      <c r="BS158" s="3" t="s">
        <v>2032</v>
      </c>
      <c r="BT158" s="3" t="s">
        <v>2032</v>
      </c>
      <c r="BU158" s="3" t="s">
        <v>2090</v>
      </c>
      <c r="BV158" s="3" t="s">
        <v>2090</v>
      </c>
      <c r="BW158" s="3" t="s">
        <v>2090</v>
      </c>
      <c r="BX158" s="3" t="s">
        <v>2090</v>
      </c>
      <c r="BY158" s="3" t="s">
        <v>2090</v>
      </c>
      <c r="BZ158" s="3" t="s">
        <v>2090</v>
      </c>
      <c r="CB158" s="3">
        <v>2</v>
      </c>
      <c r="CC158" s="3">
        <v>3</v>
      </c>
      <c r="CD158" s="3">
        <v>3</v>
      </c>
      <c r="CE158" s="3">
        <v>3</v>
      </c>
      <c r="CF158" s="3">
        <v>3</v>
      </c>
      <c r="CG158" s="3">
        <v>3</v>
      </c>
      <c r="CH158" s="3">
        <v>1</v>
      </c>
      <c r="CI158" s="3">
        <v>1.5</v>
      </c>
      <c r="CJ158" s="3">
        <v>1.5</v>
      </c>
      <c r="CK158" s="3">
        <v>1</v>
      </c>
      <c r="CL158" s="3">
        <v>1</v>
      </c>
      <c r="CM158" s="3">
        <v>0.5</v>
      </c>
      <c r="CN158" s="3">
        <f t="shared" si="110"/>
        <v>0</v>
      </c>
      <c r="CO158" s="31" t="str">
        <f t="shared" si="111"/>
        <v>Pass</v>
      </c>
      <c r="CP158" s="3">
        <v>8.94</v>
      </c>
      <c r="CQ158" s="3">
        <v>23.5</v>
      </c>
      <c r="CR158" s="3">
        <v>210</v>
      </c>
      <c r="CS158" s="3">
        <v>966</v>
      </c>
    </row>
    <row r="159" spans="1:98" ht="18" customHeight="1" x14ac:dyDescent="0.2">
      <c r="A159" s="4">
        <v>147</v>
      </c>
      <c r="B159" s="7" t="s">
        <v>380</v>
      </c>
      <c r="C159" s="7" t="s">
        <v>381</v>
      </c>
      <c r="D159" s="7" t="s">
        <v>1560</v>
      </c>
      <c r="E159" s="7" t="s">
        <v>1191</v>
      </c>
      <c r="F159" s="7"/>
      <c r="G159" s="25" t="s">
        <v>2033</v>
      </c>
      <c r="H159" s="25">
        <v>9</v>
      </c>
      <c r="I159" s="25">
        <v>10</v>
      </c>
      <c r="J159" s="26">
        <f t="shared" si="90"/>
        <v>19</v>
      </c>
      <c r="K159" s="25" t="s">
        <v>2033</v>
      </c>
      <c r="L159" s="25">
        <v>10</v>
      </c>
      <c r="M159" s="25">
        <v>7</v>
      </c>
      <c r="N159" s="26">
        <f t="shared" si="91"/>
        <v>17</v>
      </c>
      <c r="O159" s="25" t="s">
        <v>2033</v>
      </c>
      <c r="P159" s="25">
        <v>10</v>
      </c>
      <c r="Q159" s="25">
        <v>4</v>
      </c>
      <c r="R159" s="26">
        <f t="shared" si="92"/>
        <v>14</v>
      </c>
      <c r="S159" s="25">
        <v>4</v>
      </c>
      <c r="T159" s="25">
        <v>9</v>
      </c>
      <c r="U159" s="25">
        <v>4</v>
      </c>
      <c r="V159" s="26">
        <f t="shared" si="93"/>
        <v>17</v>
      </c>
      <c r="W159" s="25">
        <v>3</v>
      </c>
      <c r="X159" s="25">
        <v>7</v>
      </c>
      <c r="Y159" s="25">
        <v>10</v>
      </c>
      <c r="Z159" s="26">
        <f t="shared" si="94"/>
        <v>20</v>
      </c>
      <c r="AA159" s="25">
        <v>6</v>
      </c>
      <c r="AB159" s="25">
        <v>9</v>
      </c>
      <c r="AC159" s="25">
        <v>7</v>
      </c>
      <c r="AD159" s="26">
        <f t="shared" si="95"/>
        <v>22</v>
      </c>
      <c r="AE159" s="27">
        <f t="shared" si="96"/>
        <v>109</v>
      </c>
      <c r="AF159" s="25">
        <v>7</v>
      </c>
      <c r="AG159" s="25">
        <v>7</v>
      </c>
      <c r="AH159" s="25">
        <v>36</v>
      </c>
      <c r="AI159" s="28">
        <f t="shared" si="97"/>
        <v>50</v>
      </c>
      <c r="AJ159" s="29">
        <v>25</v>
      </c>
      <c r="AK159" s="28">
        <f t="shared" si="98"/>
        <v>75</v>
      </c>
      <c r="AL159" s="25">
        <v>8</v>
      </c>
      <c r="AM159" s="25">
        <v>8</v>
      </c>
      <c r="AN159" s="25">
        <v>25</v>
      </c>
      <c r="AO159" s="28">
        <f t="shared" si="99"/>
        <v>41</v>
      </c>
      <c r="AP159" s="29">
        <v>28</v>
      </c>
      <c r="AQ159" s="28">
        <f t="shared" si="100"/>
        <v>69</v>
      </c>
      <c r="AR159" s="25">
        <v>8</v>
      </c>
      <c r="AS159" s="25">
        <v>7</v>
      </c>
      <c r="AT159" s="25">
        <v>35</v>
      </c>
      <c r="AU159" s="28">
        <f t="shared" si="101"/>
        <v>50</v>
      </c>
      <c r="AV159" s="29">
        <v>25</v>
      </c>
      <c r="AW159" s="28">
        <f t="shared" si="102"/>
        <v>75</v>
      </c>
      <c r="AX159" s="25">
        <v>9</v>
      </c>
      <c r="AY159" s="25">
        <v>9</v>
      </c>
      <c r="AZ159" s="25">
        <v>36</v>
      </c>
      <c r="BA159" s="28">
        <f t="shared" si="103"/>
        <v>54</v>
      </c>
      <c r="BB159" s="29">
        <v>34</v>
      </c>
      <c r="BC159" s="28">
        <f t="shared" si="104"/>
        <v>88</v>
      </c>
      <c r="BD159" s="25">
        <v>7</v>
      </c>
      <c r="BE159" s="25">
        <v>8</v>
      </c>
      <c r="BF159" s="25">
        <v>38</v>
      </c>
      <c r="BG159" s="28">
        <f t="shared" si="105"/>
        <v>53</v>
      </c>
      <c r="BH159" s="29">
        <v>27</v>
      </c>
      <c r="BI159" s="28">
        <f t="shared" si="106"/>
        <v>80</v>
      </c>
      <c r="BJ159" s="29">
        <f t="shared" si="107"/>
        <v>387</v>
      </c>
      <c r="BK159" s="29">
        <v>67</v>
      </c>
      <c r="BL159" s="10">
        <f t="shared" si="108"/>
        <v>563</v>
      </c>
      <c r="BM159" s="8">
        <f t="shared" si="109"/>
        <v>72.179487179487182</v>
      </c>
      <c r="BO159" s="3" t="s">
        <v>2093</v>
      </c>
      <c r="BP159" s="3" t="s">
        <v>2095</v>
      </c>
      <c r="BQ159" s="3" t="s">
        <v>2033</v>
      </c>
      <c r="BR159" s="3" t="s">
        <v>2094</v>
      </c>
      <c r="BS159" s="3" t="s">
        <v>2033</v>
      </c>
      <c r="BT159" s="3" t="s">
        <v>2087</v>
      </c>
      <c r="BU159" s="3" t="s">
        <v>2032</v>
      </c>
      <c r="BV159" s="3" t="s">
        <v>2087</v>
      </c>
      <c r="BW159" s="3" t="s">
        <v>2032</v>
      </c>
      <c r="BX159" s="3" t="s">
        <v>2090</v>
      </c>
      <c r="BY159" s="3" t="s">
        <v>2091</v>
      </c>
      <c r="BZ159" s="3" t="s">
        <v>2087</v>
      </c>
      <c r="CB159" s="3">
        <v>2</v>
      </c>
      <c r="CC159" s="3">
        <v>3</v>
      </c>
      <c r="CD159" s="3">
        <v>3</v>
      </c>
      <c r="CE159" s="3">
        <v>3</v>
      </c>
      <c r="CF159" s="3">
        <v>3</v>
      </c>
      <c r="CG159" s="3">
        <v>3</v>
      </c>
      <c r="CH159" s="3">
        <v>1</v>
      </c>
      <c r="CI159" s="3">
        <v>1.5</v>
      </c>
      <c r="CJ159" s="3">
        <v>1.5</v>
      </c>
      <c r="CK159" s="3">
        <v>1</v>
      </c>
      <c r="CL159" s="3">
        <v>1</v>
      </c>
      <c r="CM159" s="3">
        <v>0.5</v>
      </c>
      <c r="CN159" s="3">
        <f t="shared" si="110"/>
        <v>0</v>
      </c>
      <c r="CO159" s="31" t="str">
        <f t="shared" si="111"/>
        <v>Pass</v>
      </c>
      <c r="CP159" s="3">
        <v>7.18</v>
      </c>
      <c r="CQ159" s="3">
        <v>23.5</v>
      </c>
      <c r="CR159" s="3">
        <v>168.75</v>
      </c>
      <c r="CS159" s="3">
        <v>792</v>
      </c>
    </row>
    <row r="160" spans="1:98" ht="18" customHeight="1" x14ac:dyDescent="0.2">
      <c r="A160" s="4">
        <v>148</v>
      </c>
      <c r="B160" s="7" t="s">
        <v>382</v>
      </c>
      <c r="C160" s="7" t="s">
        <v>383</v>
      </c>
      <c r="D160" s="7" t="s">
        <v>1561</v>
      </c>
      <c r="E160" s="7" t="s">
        <v>1192</v>
      </c>
      <c r="F160" s="7"/>
      <c r="G160" s="25">
        <v>3</v>
      </c>
      <c r="H160" s="25">
        <v>4</v>
      </c>
      <c r="I160" s="25">
        <v>9</v>
      </c>
      <c r="J160" s="26">
        <f t="shared" si="90"/>
        <v>16</v>
      </c>
      <c r="K160" s="25">
        <v>4</v>
      </c>
      <c r="L160" s="25">
        <v>4</v>
      </c>
      <c r="M160" s="25">
        <v>10</v>
      </c>
      <c r="N160" s="26">
        <f t="shared" si="91"/>
        <v>18</v>
      </c>
      <c r="O160" s="25">
        <v>6</v>
      </c>
      <c r="P160" s="25">
        <v>8</v>
      </c>
      <c r="Q160" s="25">
        <v>10</v>
      </c>
      <c r="R160" s="26">
        <f t="shared" si="92"/>
        <v>24</v>
      </c>
      <c r="S160" s="25">
        <v>3</v>
      </c>
      <c r="T160" s="25">
        <v>8</v>
      </c>
      <c r="U160" s="25">
        <v>10</v>
      </c>
      <c r="V160" s="26">
        <f t="shared" si="93"/>
        <v>21</v>
      </c>
      <c r="W160" s="25">
        <v>4</v>
      </c>
      <c r="X160" s="25" t="s">
        <v>2032</v>
      </c>
      <c r="Y160" s="25">
        <v>10</v>
      </c>
      <c r="Z160" s="26">
        <f t="shared" si="94"/>
        <v>14</v>
      </c>
      <c r="AA160" s="25">
        <v>2</v>
      </c>
      <c r="AB160" s="25" t="s">
        <v>2032</v>
      </c>
      <c r="AC160" s="25">
        <v>10</v>
      </c>
      <c r="AD160" s="26">
        <f t="shared" si="95"/>
        <v>12</v>
      </c>
      <c r="AE160" s="27">
        <f t="shared" si="96"/>
        <v>105</v>
      </c>
      <c r="AF160" s="25">
        <v>10</v>
      </c>
      <c r="AG160" s="25">
        <v>9</v>
      </c>
      <c r="AH160" s="25">
        <v>38</v>
      </c>
      <c r="AI160" s="28">
        <f t="shared" si="97"/>
        <v>57</v>
      </c>
      <c r="AJ160" s="29">
        <v>36</v>
      </c>
      <c r="AK160" s="28">
        <f t="shared" si="98"/>
        <v>93</v>
      </c>
      <c r="AL160" s="25">
        <v>7</v>
      </c>
      <c r="AM160" s="25">
        <v>8</v>
      </c>
      <c r="AN160" s="25">
        <v>30</v>
      </c>
      <c r="AO160" s="28">
        <f t="shared" si="99"/>
        <v>45</v>
      </c>
      <c r="AP160" s="29">
        <v>31</v>
      </c>
      <c r="AQ160" s="28">
        <f t="shared" si="100"/>
        <v>76</v>
      </c>
      <c r="AR160" s="25">
        <v>9</v>
      </c>
      <c r="AS160" s="25">
        <v>8</v>
      </c>
      <c r="AT160" s="25">
        <v>35</v>
      </c>
      <c r="AU160" s="28">
        <f t="shared" si="101"/>
        <v>52</v>
      </c>
      <c r="AV160" s="29">
        <v>36</v>
      </c>
      <c r="AW160" s="28">
        <f t="shared" si="102"/>
        <v>88</v>
      </c>
      <c r="AX160" s="25">
        <v>10</v>
      </c>
      <c r="AY160" s="25">
        <v>7</v>
      </c>
      <c r="AZ160" s="25">
        <v>37</v>
      </c>
      <c r="BA160" s="28">
        <f t="shared" si="103"/>
        <v>54</v>
      </c>
      <c r="BB160" s="29">
        <v>35</v>
      </c>
      <c r="BC160" s="28">
        <f t="shared" si="104"/>
        <v>89</v>
      </c>
      <c r="BD160" s="25">
        <v>9</v>
      </c>
      <c r="BE160" s="25">
        <v>7</v>
      </c>
      <c r="BF160" s="25">
        <v>37</v>
      </c>
      <c r="BG160" s="28">
        <f t="shared" si="105"/>
        <v>53</v>
      </c>
      <c r="BH160" s="29">
        <v>32</v>
      </c>
      <c r="BI160" s="28">
        <f t="shared" si="106"/>
        <v>85</v>
      </c>
      <c r="BJ160" s="29">
        <f t="shared" si="107"/>
        <v>431</v>
      </c>
      <c r="BK160" s="29">
        <v>77</v>
      </c>
      <c r="BL160" s="10">
        <f t="shared" si="108"/>
        <v>613</v>
      </c>
      <c r="BM160" s="8">
        <f t="shared" si="109"/>
        <v>78.589743589743591</v>
      </c>
      <c r="BO160" s="3" t="s">
        <v>2089</v>
      </c>
      <c r="BP160" s="3" t="s">
        <v>2095</v>
      </c>
      <c r="BQ160" s="3" t="s">
        <v>2088</v>
      </c>
      <c r="BR160" s="3" t="s">
        <v>2094</v>
      </c>
      <c r="BS160" s="3" t="s">
        <v>2096</v>
      </c>
      <c r="BT160" s="3" t="s">
        <v>2093</v>
      </c>
      <c r="BU160" s="3" t="s">
        <v>2090</v>
      </c>
      <c r="BV160" s="3" t="s">
        <v>2091</v>
      </c>
      <c r="BW160" s="3" t="s">
        <v>2090</v>
      </c>
      <c r="BX160" s="3" t="s">
        <v>2090</v>
      </c>
      <c r="BY160" s="3" t="s">
        <v>2090</v>
      </c>
      <c r="BZ160" s="3" t="s">
        <v>2091</v>
      </c>
      <c r="CB160" s="3">
        <v>2</v>
      </c>
      <c r="CC160" s="3">
        <v>3</v>
      </c>
      <c r="CD160" s="3">
        <v>3</v>
      </c>
      <c r="CE160" s="3">
        <v>3</v>
      </c>
      <c r="CF160" s="3">
        <v>3</v>
      </c>
      <c r="CG160" s="3">
        <v>3</v>
      </c>
      <c r="CH160" s="3">
        <v>1</v>
      </c>
      <c r="CI160" s="3">
        <v>1.5</v>
      </c>
      <c r="CJ160" s="3">
        <v>1.5</v>
      </c>
      <c r="CK160" s="3">
        <v>1</v>
      </c>
      <c r="CL160" s="3">
        <v>1</v>
      </c>
      <c r="CM160" s="3">
        <v>0.5</v>
      </c>
      <c r="CN160" s="3">
        <f t="shared" si="110"/>
        <v>1</v>
      </c>
      <c r="CO160" s="31" t="str">
        <f t="shared" si="111"/>
        <v>Fail</v>
      </c>
      <c r="CP160" s="32">
        <v>6.6382978723404253</v>
      </c>
      <c r="CQ160" s="3">
        <v>21.5</v>
      </c>
      <c r="CR160" s="3">
        <v>156</v>
      </c>
      <c r="CS160" s="3">
        <v>797</v>
      </c>
      <c r="CT160" s="1">
        <f>CR160/23.5</f>
        <v>6.6382978723404253</v>
      </c>
    </row>
    <row r="161" spans="1:98" ht="18" customHeight="1" x14ac:dyDescent="0.2">
      <c r="A161" s="4">
        <v>149</v>
      </c>
      <c r="B161" s="7" t="s">
        <v>384</v>
      </c>
      <c r="C161" s="7" t="s">
        <v>385</v>
      </c>
      <c r="D161" s="7" t="s">
        <v>1562</v>
      </c>
      <c r="E161" s="7" t="s">
        <v>1193</v>
      </c>
      <c r="F161" s="7"/>
      <c r="G161" s="25">
        <v>7</v>
      </c>
      <c r="H161" s="24">
        <v>10</v>
      </c>
      <c r="I161" s="25">
        <v>10</v>
      </c>
      <c r="J161" s="26">
        <f t="shared" si="90"/>
        <v>27</v>
      </c>
      <c r="K161" s="25">
        <v>9</v>
      </c>
      <c r="L161" s="25">
        <v>10</v>
      </c>
      <c r="M161" s="25">
        <v>7</v>
      </c>
      <c r="N161" s="26">
        <f t="shared" si="91"/>
        <v>26</v>
      </c>
      <c r="O161" s="25">
        <v>10</v>
      </c>
      <c r="P161" s="25">
        <v>10</v>
      </c>
      <c r="Q161" s="25">
        <v>10</v>
      </c>
      <c r="R161" s="26">
        <f t="shared" si="92"/>
        <v>30</v>
      </c>
      <c r="S161" s="25">
        <v>8</v>
      </c>
      <c r="T161" s="25">
        <v>9</v>
      </c>
      <c r="U161" s="24">
        <v>10</v>
      </c>
      <c r="V161" s="26">
        <f t="shared" si="93"/>
        <v>27</v>
      </c>
      <c r="W161" s="25" t="s">
        <v>2033</v>
      </c>
      <c r="X161" s="25">
        <v>10</v>
      </c>
      <c r="Y161" s="25">
        <v>10</v>
      </c>
      <c r="Z161" s="26">
        <f t="shared" si="94"/>
        <v>20</v>
      </c>
      <c r="AA161" s="25">
        <v>7</v>
      </c>
      <c r="AB161" s="25">
        <v>10</v>
      </c>
      <c r="AC161" s="25">
        <v>10</v>
      </c>
      <c r="AD161" s="26">
        <f t="shared" si="95"/>
        <v>27</v>
      </c>
      <c r="AE161" s="27">
        <f t="shared" si="96"/>
        <v>157</v>
      </c>
      <c r="AF161" s="25">
        <v>10</v>
      </c>
      <c r="AG161" s="25">
        <v>10</v>
      </c>
      <c r="AH161" s="25">
        <v>40</v>
      </c>
      <c r="AI161" s="28">
        <f t="shared" si="97"/>
        <v>60</v>
      </c>
      <c r="AJ161" s="29">
        <v>36</v>
      </c>
      <c r="AK161" s="28">
        <f t="shared" si="98"/>
        <v>96</v>
      </c>
      <c r="AL161" s="25">
        <v>7</v>
      </c>
      <c r="AM161" s="25">
        <v>8</v>
      </c>
      <c r="AN161" s="25">
        <v>34</v>
      </c>
      <c r="AO161" s="28">
        <f t="shared" si="99"/>
        <v>49</v>
      </c>
      <c r="AP161" s="29">
        <v>33</v>
      </c>
      <c r="AQ161" s="28">
        <f t="shared" si="100"/>
        <v>82</v>
      </c>
      <c r="AR161" s="25">
        <v>9</v>
      </c>
      <c r="AS161" s="25">
        <v>6</v>
      </c>
      <c r="AT161" s="25">
        <v>38</v>
      </c>
      <c r="AU161" s="28">
        <f t="shared" si="101"/>
        <v>53</v>
      </c>
      <c r="AV161" s="29">
        <v>30</v>
      </c>
      <c r="AW161" s="28">
        <f t="shared" si="102"/>
        <v>83</v>
      </c>
      <c r="AX161" s="25">
        <v>10</v>
      </c>
      <c r="AY161" s="25">
        <v>9</v>
      </c>
      <c r="AZ161" s="25">
        <v>39</v>
      </c>
      <c r="BA161" s="28">
        <f t="shared" si="103"/>
        <v>58</v>
      </c>
      <c r="BB161" s="29">
        <v>34</v>
      </c>
      <c r="BC161" s="28">
        <f t="shared" si="104"/>
        <v>92</v>
      </c>
      <c r="BD161" s="25">
        <v>7</v>
      </c>
      <c r="BE161" s="25">
        <v>8</v>
      </c>
      <c r="BF161" s="25">
        <v>37</v>
      </c>
      <c r="BG161" s="28">
        <f t="shared" si="105"/>
        <v>52</v>
      </c>
      <c r="BH161" s="29">
        <v>34</v>
      </c>
      <c r="BI161" s="28">
        <f t="shared" si="106"/>
        <v>86</v>
      </c>
      <c r="BJ161" s="29">
        <f t="shared" si="107"/>
        <v>439</v>
      </c>
      <c r="BK161" s="29">
        <v>88</v>
      </c>
      <c r="BL161" s="10">
        <f t="shared" si="108"/>
        <v>684</v>
      </c>
      <c r="BM161" s="8">
        <f t="shared" si="109"/>
        <v>87.692307692307693</v>
      </c>
      <c r="BO161" s="3" t="s">
        <v>2090</v>
      </c>
      <c r="BP161" s="3" t="s">
        <v>2090</v>
      </c>
      <c r="BQ161" s="3" t="s">
        <v>2090</v>
      </c>
      <c r="BR161" s="3" t="s">
        <v>2090</v>
      </c>
      <c r="BS161" s="3" t="s">
        <v>2091</v>
      </c>
      <c r="BT161" s="3" t="s">
        <v>2091</v>
      </c>
      <c r="BU161" s="3" t="s">
        <v>2090</v>
      </c>
      <c r="BV161" s="3" t="s">
        <v>2090</v>
      </c>
      <c r="BW161" s="3" t="s">
        <v>2090</v>
      </c>
      <c r="BX161" s="3" t="s">
        <v>2090</v>
      </c>
      <c r="BY161" s="3" t="s">
        <v>2090</v>
      </c>
      <c r="BZ161" s="3" t="s">
        <v>2090</v>
      </c>
      <c r="CB161" s="3">
        <v>2</v>
      </c>
      <c r="CC161" s="3">
        <v>3</v>
      </c>
      <c r="CD161" s="3">
        <v>3</v>
      </c>
      <c r="CE161" s="3">
        <v>3</v>
      </c>
      <c r="CF161" s="3">
        <v>3</v>
      </c>
      <c r="CG161" s="3">
        <v>3</v>
      </c>
      <c r="CH161" s="3">
        <v>1</v>
      </c>
      <c r="CI161" s="3">
        <v>1.5</v>
      </c>
      <c r="CJ161" s="3">
        <v>1.5</v>
      </c>
      <c r="CK161" s="3">
        <v>1</v>
      </c>
      <c r="CL161" s="3">
        <v>1</v>
      </c>
      <c r="CM161" s="3">
        <v>0.5</v>
      </c>
      <c r="CN161" s="3">
        <f t="shared" si="110"/>
        <v>0</v>
      </c>
      <c r="CO161" s="31" t="str">
        <f t="shared" si="111"/>
        <v>Pass</v>
      </c>
      <c r="CP161" s="3">
        <v>9.74</v>
      </c>
      <c r="CQ161" s="3">
        <v>23.5</v>
      </c>
      <c r="CR161" s="3">
        <v>229</v>
      </c>
      <c r="CS161" s="3">
        <v>1020</v>
      </c>
    </row>
    <row r="162" spans="1:98" ht="18" customHeight="1" x14ac:dyDescent="0.2">
      <c r="A162" s="4">
        <v>150</v>
      </c>
      <c r="B162" s="7" t="s">
        <v>386</v>
      </c>
      <c r="C162" s="7" t="s">
        <v>387</v>
      </c>
      <c r="D162" s="7" t="s">
        <v>1563</v>
      </c>
      <c r="E162" s="7" t="s">
        <v>1194</v>
      </c>
      <c r="F162" s="7"/>
      <c r="G162" s="25">
        <v>4</v>
      </c>
      <c r="H162" s="25">
        <v>5</v>
      </c>
      <c r="I162" s="25">
        <v>10</v>
      </c>
      <c r="J162" s="26">
        <f t="shared" si="90"/>
        <v>19</v>
      </c>
      <c r="K162" s="25">
        <v>5</v>
      </c>
      <c r="L162" s="25">
        <v>7</v>
      </c>
      <c r="M162" s="25">
        <v>10</v>
      </c>
      <c r="N162" s="26">
        <f t="shared" si="91"/>
        <v>22</v>
      </c>
      <c r="O162" s="25">
        <v>7</v>
      </c>
      <c r="P162" s="25">
        <v>6</v>
      </c>
      <c r="Q162" s="25">
        <v>8</v>
      </c>
      <c r="R162" s="26">
        <f t="shared" si="92"/>
        <v>21</v>
      </c>
      <c r="S162" s="25">
        <v>3</v>
      </c>
      <c r="T162" s="25">
        <v>6</v>
      </c>
      <c r="U162" s="24">
        <v>10</v>
      </c>
      <c r="V162" s="26">
        <f t="shared" si="93"/>
        <v>19</v>
      </c>
      <c r="W162" s="25">
        <v>1</v>
      </c>
      <c r="X162" s="25">
        <v>4</v>
      </c>
      <c r="Y162" s="25">
        <v>10</v>
      </c>
      <c r="Z162" s="26">
        <f t="shared" si="94"/>
        <v>15</v>
      </c>
      <c r="AA162" s="25">
        <v>9</v>
      </c>
      <c r="AB162" s="25">
        <v>5</v>
      </c>
      <c r="AC162" s="25">
        <v>7</v>
      </c>
      <c r="AD162" s="26">
        <f t="shared" si="95"/>
        <v>21</v>
      </c>
      <c r="AE162" s="27">
        <f t="shared" si="96"/>
        <v>117</v>
      </c>
      <c r="AF162" s="25">
        <v>8</v>
      </c>
      <c r="AG162" s="25">
        <v>7</v>
      </c>
      <c r="AH162" s="25">
        <v>40</v>
      </c>
      <c r="AI162" s="28">
        <f t="shared" si="97"/>
        <v>55</v>
      </c>
      <c r="AJ162" s="29">
        <v>28</v>
      </c>
      <c r="AK162" s="28">
        <f t="shared" si="98"/>
        <v>83</v>
      </c>
      <c r="AL162" s="25">
        <v>8</v>
      </c>
      <c r="AM162" s="25" t="s">
        <v>2032</v>
      </c>
      <c r="AN162" s="25">
        <v>34</v>
      </c>
      <c r="AO162" s="28">
        <f t="shared" si="99"/>
        <v>42</v>
      </c>
      <c r="AP162" s="29">
        <v>31</v>
      </c>
      <c r="AQ162" s="28">
        <f t="shared" si="100"/>
        <v>73</v>
      </c>
      <c r="AR162" s="25">
        <v>7</v>
      </c>
      <c r="AS162" s="25">
        <v>7</v>
      </c>
      <c r="AT162" s="25">
        <v>40</v>
      </c>
      <c r="AU162" s="28">
        <f t="shared" si="101"/>
        <v>54</v>
      </c>
      <c r="AV162" s="29">
        <v>29</v>
      </c>
      <c r="AW162" s="28">
        <f t="shared" si="102"/>
        <v>83</v>
      </c>
      <c r="AX162" s="25">
        <v>9</v>
      </c>
      <c r="AY162" s="25">
        <v>6</v>
      </c>
      <c r="AZ162" s="25">
        <v>39</v>
      </c>
      <c r="BA162" s="28">
        <f t="shared" si="103"/>
        <v>54</v>
      </c>
      <c r="BB162" s="29">
        <v>30</v>
      </c>
      <c r="BC162" s="28">
        <f t="shared" si="104"/>
        <v>84</v>
      </c>
      <c r="BD162" s="25">
        <v>6</v>
      </c>
      <c r="BE162" s="25">
        <v>7</v>
      </c>
      <c r="BF162" s="25">
        <v>39</v>
      </c>
      <c r="BG162" s="28">
        <f t="shared" si="105"/>
        <v>52</v>
      </c>
      <c r="BH162" s="29">
        <v>32</v>
      </c>
      <c r="BI162" s="28">
        <f t="shared" si="106"/>
        <v>84</v>
      </c>
      <c r="BJ162" s="29">
        <f t="shared" si="107"/>
        <v>407</v>
      </c>
      <c r="BK162" s="29">
        <v>68</v>
      </c>
      <c r="BL162" s="10">
        <f t="shared" si="108"/>
        <v>592</v>
      </c>
      <c r="BM162" s="8">
        <f t="shared" si="109"/>
        <v>75.897435897435898</v>
      </c>
      <c r="BO162" s="3" t="s">
        <v>2032</v>
      </c>
      <c r="BP162" s="3" t="s">
        <v>2087</v>
      </c>
      <c r="BQ162" s="3" t="s">
        <v>2087</v>
      </c>
      <c r="BR162" s="3" t="s">
        <v>2087</v>
      </c>
      <c r="BS162" s="3" t="s">
        <v>2094</v>
      </c>
      <c r="BT162" s="3" t="s">
        <v>2090</v>
      </c>
      <c r="BU162" s="3" t="s">
        <v>2090</v>
      </c>
      <c r="BV162" s="3" t="s">
        <v>2032</v>
      </c>
      <c r="BW162" s="3" t="s">
        <v>2090</v>
      </c>
      <c r="BX162" s="3" t="s">
        <v>2090</v>
      </c>
      <c r="BY162" s="3" t="s">
        <v>2090</v>
      </c>
      <c r="BZ162" s="3" t="s">
        <v>2087</v>
      </c>
      <c r="CB162" s="3">
        <v>2</v>
      </c>
      <c r="CC162" s="3">
        <v>3</v>
      </c>
      <c r="CD162" s="3">
        <v>3</v>
      </c>
      <c r="CE162" s="3">
        <v>3</v>
      </c>
      <c r="CF162" s="3">
        <v>3</v>
      </c>
      <c r="CG162" s="3">
        <v>3</v>
      </c>
      <c r="CH162" s="3">
        <v>1</v>
      </c>
      <c r="CI162" s="3">
        <v>1.5</v>
      </c>
      <c r="CJ162" s="3">
        <v>1.5</v>
      </c>
      <c r="CK162" s="3">
        <v>1</v>
      </c>
      <c r="CL162" s="3">
        <v>1</v>
      </c>
      <c r="CM162" s="3">
        <v>0.5</v>
      </c>
      <c r="CN162" s="3">
        <f t="shared" si="110"/>
        <v>0</v>
      </c>
      <c r="CO162" s="31" t="str">
        <f t="shared" si="111"/>
        <v>Pass</v>
      </c>
      <c r="CP162" s="3">
        <v>8.59</v>
      </c>
      <c r="CQ162" s="3">
        <v>23.5</v>
      </c>
      <c r="CR162" s="3">
        <v>201.75</v>
      </c>
      <c r="CS162" s="3">
        <v>899</v>
      </c>
    </row>
    <row r="163" spans="1:98" ht="18" customHeight="1" x14ac:dyDescent="0.2">
      <c r="A163" s="4">
        <v>151</v>
      </c>
      <c r="B163" s="7" t="s">
        <v>388</v>
      </c>
      <c r="C163" s="7" t="s">
        <v>389</v>
      </c>
      <c r="D163" s="7" t="s">
        <v>1564</v>
      </c>
      <c r="E163" s="7" t="s">
        <v>1195</v>
      </c>
      <c r="F163" s="7"/>
      <c r="G163" s="25" t="s">
        <v>2033</v>
      </c>
      <c r="H163" s="25" t="s">
        <v>2033</v>
      </c>
      <c r="I163" s="25">
        <v>7</v>
      </c>
      <c r="J163" s="26">
        <f t="shared" si="90"/>
        <v>7</v>
      </c>
      <c r="K163" s="25">
        <v>3</v>
      </c>
      <c r="L163" s="25">
        <v>9</v>
      </c>
      <c r="M163" s="25">
        <v>7</v>
      </c>
      <c r="N163" s="26">
        <f t="shared" si="91"/>
        <v>19</v>
      </c>
      <c r="O163" s="25" t="s">
        <v>2033</v>
      </c>
      <c r="P163" s="25" t="s">
        <v>2033</v>
      </c>
      <c r="Q163" s="25">
        <v>6</v>
      </c>
      <c r="R163" s="26">
        <f t="shared" si="92"/>
        <v>6</v>
      </c>
      <c r="S163" s="25">
        <v>3</v>
      </c>
      <c r="T163" s="25">
        <v>7</v>
      </c>
      <c r="U163" s="25">
        <v>4</v>
      </c>
      <c r="V163" s="26">
        <f t="shared" si="93"/>
        <v>14</v>
      </c>
      <c r="W163" s="25">
        <v>1</v>
      </c>
      <c r="X163" s="25" t="s">
        <v>2032</v>
      </c>
      <c r="Y163" s="25">
        <v>6</v>
      </c>
      <c r="Z163" s="26">
        <f t="shared" si="94"/>
        <v>7</v>
      </c>
      <c r="AA163" s="25">
        <v>1</v>
      </c>
      <c r="AB163" s="25" t="s">
        <v>2033</v>
      </c>
      <c r="AC163" s="25">
        <v>7</v>
      </c>
      <c r="AD163" s="26">
        <f t="shared" si="95"/>
        <v>8</v>
      </c>
      <c r="AE163" s="27">
        <f t="shared" si="96"/>
        <v>61</v>
      </c>
      <c r="AF163" s="25" t="s">
        <v>2032</v>
      </c>
      <c r="AG163" s="25">
        <v>7</v>
      </c>
      <c r="AH163" s="25">
        <v>21</v>
      </c>
      <c r="AI163" s="28">
        <f t="shared" si="97"/>
        <v>28</v>
      </c>
      <c r="AJ163" s="29">
        <v>25</v>
      </c>
      <c r="AK163" s="28">
        <f t="shared" si="98"/>
        <v>53</v>
      </c>
      <c r="AL163" s="25">
        <v>8</v>
      </c>
      <c r="AM163" s="25">
        <v>8</v>
      </c>
      <c r="AN163" s="25">
        <v>17</v>
      </c>
      <c r="AO163" s="28">
        <f t="shared" si="99"/>
        <v>33</v>
      </c>
      <c r="AP163" s="29">
        <v>30</v>
      </c>
      <c r="AQ163" s="28">
        <f t="shared" si="100"/>
        <v>63</v>
      </c>
      <c r="AR163" s="25">
        <v>7</v>
      </c>
      <c r="AS163" s="25">
        <v>7</v>
      </c>
      <c r="AT163" s="25">
        <v>21</v>
      </c>
      <c r="AU163" s="28">
        <f t="shared" si="101"/>
        <v>35</v>
      </c>
      <c r="AV163" s="29">
        <v>24</v>
      </c>
      <c r="AW163" s="28">
        <f t="shared" si="102"/>
        <v>59</v>
      </c>
      <c r="AX163" s="25">
        <v>7</v>
      </c>
      <c r="AY163" s="25">
        <v>5</v>
      </c>
      <c r="AZ163" s="25">
        <v>27</v>
      </c>
      <c r="BA163" s="28">
        <f t="shared" si="103"/>
        <v>39</v>
      </c>
      <c r="BB163" s="29">
        <v>24</v>
      </c>
      <c r="BC163" s="28">
        <f t="shared" si="104"/>
        <v>63</v>
      </c>
      <c r="BD163" s="25">
        <v>6</v>
      </c>
      <c r="BE163" s="25">
        <v>5</v>
      </c>
      <c r="BF163" s="25">
        <v>22</v>
      </c>
      <c r="BG163" s="28">
        <f t="shared" si="105"/>
        <v>33</v>
      </c>
      <c r="BH163" s="29">
        <v>30</v>
      </c>
      <c r="BI163" s="28">
        <f t="shared" si="106"/>
        <v>63</v>
      </c>
      <c r="BJ163" s="29">
        <f t="shared" si="107"/>
        <v>301</v>
      </c>
      <c r="BK163" s="29">
        <v>43</v>
      </c>
      <c r="BL163" s="10">
        <f t="shared" si="108"/>
        <v>405</v>
      </c>
      <c r="BM163" s="8">
        <f t="shared" si="109"/>
        <v>51.923076923076927</v>
      </c>
      <c r="BO163" s="3" t="s">
        <v>2088</v>
      </c>
      <c r="BP163" s="3" t="s">
        <v>2033</v>
      </c>
      <c r="BQ163" s="3" t="s">
        <v>2093</v>
      </c>
      <c r="BR163" s="3" t="s">
        <v>2088</v>
      </c>
      <c r="BS163" s="3" t="s">
        <v>2033</v>
      </c>
      <c r="BT163" s="3" t="s">
        <v>2088</v>
      </c>
      <c r="BU163" s="3" t="s">
        <v>2093</v>
      </c>
      <c r="BV163" s="3" t="s">
        <v>2095</v>
      </c>
      <c r="BW163" s="3" t="s">
        <v>2094</v>
      </c>
      <c r="BX163" s="3" t="s">
        <v>2095</v>
      </c>
      <c r="BY163" s="3" t="s">
        <v>2095</v>
      </c>
      <c r="BZ163" s="3" t="s">
        <v>2092</v>
      </c>
      <c r="CB163" s="3">
        <v>2</v>
      </c>
      <c r="CC163" s="3">
        <v>3</v>
      </c>
      <c r="CD163" s="3">
        <v>3</v>
      </c>
      <c r="CE163" s="3">
        <v>3</v>
      </c>
      <c r="CF163" s="3">
        <v>3</v>
      </c>
      <c r="CG163" s="3">
        <v>3</v>
      </c>
      <c r="CH163" s="3">
        <v>1</v>
      </c>
      <c r="CI163" s="3">
        <v>1.5</v>
      </c>
      <c r="CJ163" s="3">
        <v>1.5</v>
      </c>
      <c r="CK163" s="3">
        <v>1</v>
      </c>
      <c r="CL163" s="3">
        <v>1</v>
      </c>
      <c r="CM163" s="3">
        <v>0.5</v>
      </c>
      <c r="CN163" s="3">
        <f t="shared" si="110"/>
        <v>0</v>
      </c>
      <c r="CO163" s="31" t="str">
        <f t="shared" si="111"/>
        <v>Pass</v>
      </c>
      <c r="CP163" s="3">
        <v>6.31</v>
      </c>
      <c r="CQ163" s="3">
        <v>23.5</v>
      </c>
      <c r="CR163" s="3">
        <v>148.25</v>
      </c>
      <c r="CS163" s="3">
        <v>659</v>
      </c>
    </row>
    <row r="164" spans="1:98" ht="18" customHeight="1" x14ac:dyDescent="0.2">
      <c r="A164" s="4">
        <v>152</v>
      </c>
      <c r="B164" s="7" t="s">
        <v>390</v>
      </c>
      <c r="C164" s="7" t="s">
        <v>391</v>
      </c>
      <c r="D164" s="7" t="s">
        <v>1565</v>
      </c>
      <c r="E164" s="7" t="s">
        <v>1196</v>
      </c>
      <c r="F164" s="7"/>
      <c r="G164" s="25">
        <v>3</v>
      </c>
      <c r="H164" s="25">
        <v>7</v>
      </c>
      <c r="I164" s="25">
        <v>10</v>
      </c>
      <c r="J164" s="26">
        <f t="shared" si="90"/>
        <v>20</v>
      </c>
      <c r="K164" s="25">
        <v>2</v>
      </c>
      <c r="L164" s="25">
        <v>10</v>
      </c>
      <c r="M164" s="25">
        <v>10</v>
      </c>
      <c r="N164" s="26">
        <f t="shared" si="91"/>
        <v>22</v>
      </c>
      <c r="O164" s="25">
        <v>9</v>
      </c>
      <c r="P164" s="25">
        <v>10</v>
      </c>
      <c r="Q164" s="25">
        <v>8</v>
      </c>
      <c r="R164" s="26">
        <f t="shared" si="92"/>
        <v>27</v>
      </c>
      <c r="S164" s="25">
        <v>7</v>
      </c>
      <c r="T164" s="25">
        <v>10</v>
      </c>
      <c r="U164" s="25">
        <v>10</v>
      </c>
      <c r="V164" s="26">
        <f t="shared" si="93"/>
        <v>27</v>
      </c>
      <c r="W164" s="25">
        <v>1</v>
      </c>
      <c r="X164" s="25">
        <v>10</v>
      </c>
      <c r="Y164" s="25">
        <v>10</v>
      </c>
      <c r="Z164" s="26">
        <f t="shared" si="94"/>
        <v>21</v>
      </c>
      <c r="AA164" s="25">
        <v>3</v>
      </c>
      <c r="AB164" s="25">
        <v>8</v>
      </c>
      <c r="AC164" s="25">
        <v>10</v>
      </c>
      <c r="AD164" s="26">
        <f t="shared" si="95"/>
        <v>21</v>
      </c>
      <c r="AE164" s="27">
        <f t="shared" si="96"/>
        <v>138</v>
      </c>
      <c r="AF164" s="25">
        <v>10</v>
      </c>
      <c r="AG164" s="25">
        <v>10</v>
      </c>
      <c r="AH164" s="25">
        <v>40</v>
      </c>
      <c r="AI164" s="28">
        <f t="shared" si="97"/>
        <v>60</v>
      </c>
      <c r="AJ164" s="29">
        <v>38</v>
      </c>
      <c r="AK164" s="28">
        <f t="shared" si="98"/>
        <v>98</v>
      </c>
      <c r="AL164" s="25">
        <v>9</v>
      </c>
      <c r="AM164" s="25">
        <v>9</v>
      </c>
      <c r="AN164" s="25">
        <v>35</v>
      </c>
      <c r="AO164" s="28">
        <f t="shared" si="99"/>
        <v>53</v>
      </c>
      <c r="AP164" s="29">
        <v>36</v>
      </c>
      <c r="AQ164" s="28">
        <f t="shared" si="100"/>
        <v>89</v>
      </c>
      <c r="AR164" s="25">
        <v>7</v>
      </c>
      <c r="AS164" s="25">
        <v>10</v>
      </c>
      <c r="AT164" s="25">
        <v>40</v>
      </c>
      <c r="AU164" s="28">
        <f t="shared" si="101"/>
        <v>57</v>
      </c>
      <c r="AV164" s="29">
        <v>38</v>
      </c>
      <c r="AW164" s="28">
        <f t="shared" si="102"/>
        <v>95</v>
      </c>
      <c r="AX164" s="25">
        <v>10</v>
      </c>
      <c r="AY164" s="25">
        <v>9</v>
      </c>
      <c r="AZ164" s="25">
        <v>39</v>
      </c>
      <c r="BA164" s="28">
        <f t="shared" si="103"/>
        <v>58</v>
      </c>
      <c r="BB164" s="29">
        <v>36</v>
      </c>
      <c r="BC164" s="28">
        <f t="shared" si="104"/>
        <v>94</v>
      </c>
      <c r="BD164" s="25">
        <v>8</v>
      </c>
      <c r="BE164" s="25">
        <v>6</v>
      </c>
      <c r="BF164" s="24">
        <v>40</v>
      </c>
      <c r="BG164" s="28">
        <f t="shared" si="105"/>
        <v>54</v>
      </c>
      <c r="BH164" s="29">
        <v>37</v>
      </c>
      <c r="BI164" s="28">
        <f t="shared" si="106"/>
        <v>91</v>
      </c>
      <c r="BJ164" s="29">
        <f t="shared" si="107"/>
        <v>467</v>
      </c>
      <c r="BK164" s="29">
        <v>91</v>
      </c>
      <c r="BL164" s="10">
        <f t="shared" si="108"/>
        <v>696</v>
      </c>
      <c r="BM164" s="8">
        <f t="shared" si="109"/>
        <v>89.230769230769241</v>
      </c>
      <c r="BO164" s="3" t="s">
        <v>2088</v>
      </c>
      <c r="BP164" s="3" t="s">
        <v>2090</v>
      </c>
      <c r="BQ164" s="3" t="s">
        <v>2095</v>
      </c>
      <c r="BR164" s="3" t="s">
        <v>2087</v>
      </c>
      <c r="BS164" s="3" t="s">
        <v>2095</v>
      </c>
      <c r="BT164" s="3" t="s">
        <v>2091</v>
      </c>
      <c r="BU164" s="3" t="s">
        <v>2090</v>
      </c>
      <c r="BV164" s="3" t="s">
        <v>2090</v>
      </c>
      <c r="BW164" s="3" t="s">
        <v>2090</v>
      </c>
      <c r="BX164" s="3" t="s">
        <v>2090</v>
      </c>
      <c r="BY164" s="3" t="s">
        <v>2090</v>
      </c>
      <c r="BZ164" s="3" t="s">
        <v>2090</v>
      </c>
      <c r="CB164" s="3">
        <v>2</v>
      </c>
      <c r="CC164" s="3">
        <v>3</v>
      </c>
      <c r="CD164" s="3">
        <v>3</v>
      </c>
      <c r="CE164" s="3">
        <v>3</v>
      </c>
      <c r="CF164" s="3">
        <v>3</v>
      </c>
      <c r="CG164" s="3">
        <v>3</v>
      </c>
      <c r="CH164" s="3">
        <v>1</v>
      </c>
      <c r="CI164" s="3">
        <v>1.5</v>
      </c>
      <c r="CJ164" s="3">
        <v>1.5</v>
      </c>
      <c r="CK164" s="3">
        <v>1</v>
      </c>
      <c r="CL164" s="3">
        <v>1</v>
      </c>
      <c r="CM164" s="3">
        <v>0.5</v>
      </c>
      <c r="CN164" s="3">
        <f t="shared" si="110"/>
        <v>0</v>
      </c>
      <c r="CO164" s="31" t="str">
        <f t="shared" si="111"/>
        <v>Pass</v>
      </c>
      <c r="CP164" s="3">
        <v>8.68</v>
      </c>
      <c r="CQ164" s="3">
        <v>23.5</v>
      </c>
      <c r="CR164" s="3">
        <v>204</v>
      </c>
      <c r="CS164" s="3">
        <v>979</v>
      </c>
    </row>
    <row r="165" spans="1:98" ht="18" customHeight="1" x14ac:dyDescent="0.2">
      <c r="A165" s="4">
        <v>153</v>
      </c>
      <c r="B165" s="7" t="s">
        <v>392</v>
      </c>
      <c r="C165" s="7" t="s">
        <v>393</v>
      </c>
      <c r="D165" s="7" t="s">
        <v>1566</v>
      </c>
      <c r="E165" s="7" t="s">
        <v>1197</v>
      </c>
      <c r="F165" s="7"/>
      <c r="G165" s="25">
        <v>4</v>
      </c>
      <c r="H165" s="24">
        <v>10</v>
      </c>
      <c r="I165" s="25">
        <v>10</v>
      </c>
      <c r="J165" s="26">
        <f t="shared" si="90"/>
        <v>24</v>
      </c>
      <c r="K165" s="25">
        <v>6</v>
      </c>
      <c r="L165" s="25">
        <v>9</v>
      </c>
      <c r="M165" s="25">
        <v>10</v>
      </c>
      <c r="N165" s="26">
        <f t="shared" si="91"/>
        <v>25</v>
      </c>
      <c r="O165" s="25">
        <v>10</v>
      </c>
      <c r="P165" s="25">
        <v>10</v>
      </c>
      <c r="Q165" s="25">
        <v>10</v>
      </c>
      <c r="R165" s="26">
        <f t="shared" si="92"/>
        <v>30</v>
      </c>
      <c r="S165" s="25">
        <v>8</v>
      </c>
      <c r="T165" s="25">
        <v>10</v>
      </c>
      <c r="U165" s="25">
        <v>10</v>
      </c>
      <c r="V165" s="26">
        <f t="shared" si="93"/>
        <v>28</v>
      </c>
      <c r="W165" s="25">
        <v>5</v>
      </c>
      <c r="X165" s="25">
        <v>9</v>
      </c>
      <c r="Y165" s="25">
        <v>10</v>
      </c>
      <c r="Z165" s="26">
        <f t="shared" si="94"/>
        <v>24</v>
      </c>
      <c r="AA165" s="25">
        <v>6</v>
      </c>
      <c r="AB165" s="25">
        <v>10</v>
      </c>
      <c r="AC165" s="25">
        <v>10</v>
      </c>
      <c r="AD165" s="26">
        <f t="shared" si="95"/>
        <v>26</v>
      </c>
      <c r="AE165" s="27">
        <f t="shared" si="96"/>
        <v>157</v>
      </c>
      <c r="AF165" s="25">
        <v>10</v>
      </c>
      <c r="AG165" s="25">
        <v>10</v>
      </c>
      <c r="AH165" s="25">
        <v>40</v>
      </c>
      <c r="AI165" s="28">
        <f t="shared" si="97"/>
        <v>60</v>
      </c>
      <c r="AJ165" s="29">
        <v>35</v>
      </c>
      <c r="AK165" s="28">
        <f t="shared" si="98"/>
        <v>95</v>
      </c>
      <c r="AL165" s="25">
        <v>8</v>
      </c>
      <c r="AM165" s="25">
        <v>9</v>
      </c>
      <c r="AN165" s="25">
        <v>38</v>
      </c>
      <c r="AO165" s="28">
        <f t="shared" si="99"/>
        <v>55</v>
      </c>
      <c r="AP165" s="29">
        <v>34</v>
      </c>
      <c r="AQ165" s="28">
        <f t="shared" si="100"/>
        <v>89</v>
      </c>
      <c r="AR165" s="25">
        <v>9</v>
      </c>
      <c r="AS165" s="25">
        <v>10</v>
      </c>
      <c r="AT165" s="25">
        <v>40</v>
      </c>
      <c r="AU165" s="28">
        <f t="shared" si="101"/>
        <v>59</v>
      </c>
      <c r="AV165" s="29">
        <v>36</v>
      </c>
      <c r="AW165" s="28">
        <f t="shared" si="102"/>
        <v>95</v>
      </c>
      <c r="AX165" s="25">
        <v>8</v>
      </c>
      <c r="AY165" s="25">
        <v>9</v>
      </c>
      <c r="AZ165" s="25">
        <v>40</v>
      </c>
      <c r="BA165" s="28">
        <f t="shared" si="103"/>
        <v>57</v>
      </c>
      <c r="BB165" s="29">
        <v>31</v>
      </c>
      <c r="BC165" s="28">
        <f t="shared" si="104"/>
        <v>88</v>
      </c>
      <c r="BD165" s="25">
        <v>7</v>
      </c>
      <c r="BE165" s="25">
        <v>9</v>
      </c>
      <c r="BF165" s="24">
        <v>40</v>
      </c>
      <c r="BG165" s="28">
        <f t="shared" si="105"/>
        <v>56</v>
      </c>
      <c r="BH165" s="29">
        <v>36</v>
      </c>
      <c r="BI165" s="28">
        <f t="shared" si="106"/>
        <v>92</v>
      </c>
      <c r="BJ165" s="29">
        <f t="shared" si="107"/>
        <v>459</v>
      </c>
      <c r="BK165" s="29">
        <v>71</v>
      </c>
      <c r="BL165" s="10">
        <f t="shared" si="108"/>
        <v>687</v>
      </c>
      <c r="BM165" s="8">
        <f t="shared" si="109"/>
        <v>88.07692307692308</v>
      </c>
      <c r="BO165" s="3" t="s">
        <v>2087</v>
      </c>
      <c r="BP165" s="3" t="s">
        <v>2087</v>
      </c>
      <c r="BQ165" s="3" t="s">
        <v>2090</v>
      </c>
      <c r="BR165" s="3" t="s">
        <v>2032</v>
      </c>
      <c r="BS165" s="3" t="s">
        <v>2087</v>
      </c>
      <c r="BT165" s="3" t="s">
        <v>2091</v>
      </c>
      <c r="BU165" s="3" t="s">
        <v>2090</v>
      </c>
      <c r="BV165" s="3" t="s">
        <v>2090</v>
      </c>
      <c r="BW165" s="3" t="s">
        <v>2090</v>
      </c>
      <c r="BX165" s="3" t="s">
        <v>2090</v>
      </c>
      <c r="BY165" s="3" t="s">
        <v>2090</v>
      </c>
      <c r="BZ165" s="3" t="s">
        <v>2087</v>
      </c>
      <c r="CB165" s="3">
        <v>2</v>
      </c>
      <c r="CC165" s="3">
        <v>3</v>
      </c>
      <c r="CD165" s="3">
        <v>3</v>
      </c>
      <c r="CE165" s="3">
        <v>3</v>
      </c>
      <c r="CF165" s="3">
        <v>3</v>
      </c>
      <c r="CG165" s="3">
        <v>3</v>
      </c>
      <c r="CH165" s="3">
        <v>1</v>
      </c>
      <c r="CI165" s="3">
        <v>1.5</v>
      </c>
      <c r="CJ165" s="3">
        <v>1.5</v>
      </c>
      <c r="CK165" s="3">
        <v>1</v>
      </c>
      <c r="CL165" s="3">
        <v>1</v>
      </c>
      <c r="CM165" s="3">
        <v>0.5</v>
      </c>
      <c r="CN165" s="3">
        <f t="shared" si="110"/>
        <v>0</v>
      </c>
      <c r="CO165" s="31" t="str">
        <f t="shared" si="111"/>
        <v>Pass</v>
      </c>
      <c r="CP165" s="3">
        <v>8.9600000000000009</v>
      </c>
      <c r="CQ165" s="3">
        <v>23.5</v>
      </c>
      <c r="CR165" s="3">
        <v>210.5</v>
      </c>
      <c r="CS165" s="3">
        <v>976</v>
      </c>
    </row>
    <row r="166" spans="1:98" ht="18" customHeight="1" x14ac:dyDescent="0.2">
      <c r="A166" s="4">
        <v>154</v>
      </c>
      <c r="B166" s="7" t="s">
        <v>394</v>
      </c>
      <c r="C166" s="7" t="s">
        <v>395</v>
      </c>
      <c r="D166" s="7" t="s">
        <v>1567</v>
      </c>
      <c r="E166" s="7" t="s">
        <v>1198</v>
      </c>
      <c r="F166" s="7"/>
      <c r="G166" s="25">
        <v>5</v>
      </c>
      <c r="H166" s="24">
        <v>10</v>
      </c>
      <c r="I166" s="25">
        <v>10</v>
      </c>
      <c r="J166" s="26">
        <f t="shared" si="90"/>
        <v>25</v>
      </c>
      <c r="K166" s="25">
        <v>4</v>
      </c>
      <c r="L166" s="25">
        <v>9</v>
      </c>
      <c r="M166" s="25">
        <v>10</v>
      </c>
      <c r="N166" s="26">
        <f t="shared" si="91"/>
        <v>23</v>
      </c>
      <c r="O166" s="25">
        <v>7</v>
      </c>
      <c r="P166" s="25">
        <v>8</v>
      </c>
      <c r="Q166" s="25">
        <v>10</v>
      </c>
      <c r="R166" s="26">
        <f t="shared" si="92"/>
        <v>25</v>
      </c>
      <c r="S166" s="25">
        <v>4</v>
      </c>
      <c r="T166" s="25">
        <v>9</v>
      </c>
      <c r="U166" s="25">
        <v>10</v>
      </c>
      <c r="V166" s="26">
        <f t="shared" si="93"/>
        <v>23</v>
      </c>
      <c r="W166" s="25">
        <v>4</v>
      </c>
      <c r="X166" s="25">
        <v>7</v>
      </c>
      <c r="Y166" s="25">
        <v>10</v>
      </c>
      <c r="Z166" s="26">
        <f t="shared" si="94"/>
        <v>21</v>
      </c>
      <c r="AA166" s="25">
        <v>4</v>
      </c>
      <c r="AB166" s="25">
        <v>5</v>
      </c>
      <c r="AC166" s="25">
        <v>10</v>
      </c>
      <c r="AD166" s="26">
        <f t="shared" si="95"/>
        <v>19</v>
      </c>
      <c r="AE166" s="27">
        <f t="shared" si="96"/>
        <v>136</v>
      </c>
      <c r="AF166" s="25">
        <v>10</v>
      </c>
      <c r="AG166" s="25">
        <v>10</v>
      </c>
      <c r="AH166" s="25">
        <v>39</v>
      </c>
      <c r="AI166" s="28">
        <f t="shared" si="97"/>
        <v>59</v>
      </c>
      <c r="AJ166" s="29">
        <v>35</v>
      </c>
      <c r="AK166" s="28">
        <f t="shared" si="98"/>
        <v>94</v>
      </c>
      <c r="AL166" s="25">
        <v>8</v>
      </c>
      <c r="AM166" s="25">
        <v>7</v>
      </c>
      <c r="AN166" s="25">
        <v>39</v>
      </c>
      <c r="AO166" s="28">
        <f t="shared" si="99"/>
        <v>54</v>
      </c>
      <c r="AP166" s="29">
        <v>32</v>
      </c>
      <c r="AQ166" s="28">
        <f t="shared" si="100"/>
        <v>86</v>
      </c>
      <c r="AR166" s="25">
        <v>9</v>
      </c>
      <c r="AS166" s="25">
        <v>7</v>
      </c>
      <c r="AT166" s="25">
        <v>39</v>
      </c>
      <c r="AU166" s="28">
        <f t="shared" si="101"/>
        <v>55</v>
      </c>
      <c r="AV166" s="29">
        <v>31</v>
      </c>
      <c r="AW166" s="28">
        <f t="shared" si="102"/>
        <v>86</v>
      </c>
      <c r="AX166" s="25">
        <v>8</v>
      </c>
      <c r="AY166" s="25">
        <v>9</v>
      </c>
      <c r="AZ166" s="25">
        <v>40</v>
      </c>
      <c r="BA166" s="28">
        <f t="shared" si="103"/>
        <v>57</v>
      </c>
      <c r="BB166" s="29">
        <v>33</v>
      </c>
      <c r="BC166" s="28">
        <f t="shared" si="104"/>
        <v>90</v>
      </c>
      <c r="BD166" s="25">
        <v>7</v>
      </c>
      <c r="BE166" s="25">
        <v>7</v>
      </c>
      <c r="BF166" s="25">
        <v>38</v>
      </c>
      <c r="BG166" s="28">
        <f t="shared" si="105"/>
        <v>52</v>
      </c>
      <c r="BH166" s="29">
        <v>18</v>
      </c>
      <c r="BI166" s="28">
        <f t="shared" si="106"/>
        <v>70</v>
      </c>
      <c r="BJ166" s="29">
        <f t="shared" si="107"/>
        <v>426</v>
      </c>
      <c r="BK166" s="29">
        <v>80</v>
      </c>
      <c r="BL166" s="10">
        <f t="shared" si="108"/>
        <v>642</v>
      </c>
      <c r="BM166" s="8">
        <f t="shared" si="109"/>
        <v>82.307692307692307</v>
      </c>
      <c r="BO166" s="3" t="s">
        <v>2093</v>
      </c>
      <c r="BP166" s="3" t="s">
        <v>2091</v>
      </c>
      <c r="BQ166" s="3" t="s">
        <v>2088</v>
      </c>
      <c r="BR166" s="3" t="s">
        <v>2093</v>
      </c>
      <c r="BS166" s="3" t="s">
        <v>2092</v>
      </c>
      <c r="BT166" s="3" t="s">
        <v>2095</v>
      </c>
      <c r="BU166" s="3" t="s">
        <v>2090</v>
      </c>
      <c r="BV166" s="3" t="s">
        <v>2090</v>
      </c>
      <c r="BW166" s="3" t="s">
        <v>2090</v>
      </c>
      <c r="BX166" s="3" t="s">
        <v>2090</v>
      </c>
      <c r="BY166" s="3" t="s">
        <v>2087</v>
      </c>
      <c r="BZ166" s="3" t="s">
        <v>2091</v>
      </c>
      <c r="CB166" s="3">
        <v>2</v>
      </c>
      <c r="CC166" s="3">
        <v>3</v>
      </c>
      <c r="CD166" s="3">
        <v>3</v>
      </c>
      <c r="CE166" s="3">
        <v>3</v>
      </c>
      <c r="CF166" s="3">
        <v>3</v>
      </c>
      <c r="CG166" s="3">
        <v>3</v>
      </c>
      <c r="CH166" s="3">
        <v>1</v>
      </c>
      <c r="CI166" s="3">
        <v>1.5</v>
      </c>
      <c r="CJ166" s="3">
        <v>1.5</v>
      </c>
      <c r="CK166" s="3">
        <v>1</v>
      </c>
      <c r="CL166" s="3">
        <v>1</v>
      </c>
      <c r="CM166" s="3">
        <v>0.5</v>
      </c>
      <c r="CN166" s="3">
        <f t="shared" si="110"/>
        <v>0</v>
      </c>
      <c r="CO166" s="31" t="str">
        <f t="shared" si="111"/>
        <v>Pass</v>
      </c>
      <c r="CP166" s="3">
        <v>7.51</v>
      </c>
      <c r="CQ166" s="3">
        <v>23.5</v>
      </c>
      <c r="CR166" s="3">
        <v>176.5</v>
      </c>
      <c r="CS166" s="3">
        <v>842</v>
      </c>
    </row>
    <row r="167" spans="1:98" ht="18" customHeight="1" x14ac:dyDescent="0.2">
      <c r="A167" s="4">
        <v>155</v>
      </c>
      <c r="B167" s="7" t="s">
        <v>396</v>
      </c>
      <c r="C167" s="7" t="s">
        <v>397</v>
      </c>
      <c r="D167" s="7" t="s">
        <v>1568</v>
      </c>
      <c r="E167" s="7" t="s">
        <v>1199</v>
      </c>
      <c r="F167" s="7"/>
      <c r="G167" s="25">
        <v>3</v>
      </c>
      <c r="H167" s="25">
        <v>6</v>
      </c>
      <c r="I167" s="25">
        <v>3</v>
      </c>
      <c r="J167" s="26">
        <f t="shared" si="90"/>
        <v>12</v>
      </c>
      <c r="K167" s="25" t="s">
        <v>2033</v>
      </c>
      <c r="L167" s="25">
        <v>6</v>
      </c>
      <c r="M167" s="25">
        <v>10</v>
      </c>
      <c r="N167" s="26">
        <f t="shared" si="91"/>
        <v>16</v>
      </c>
      <c r="O167" s="25">
        <v>6</v>
      </c>
      <c r="P167" s="25">
        <v>7</v>
      </c>
      <c r="Q167" s="25">
        <v>10</v>
      </c>
      <c r="R167" s="26">
        <f t="shared" si="92"/>
        <v>23</v>
      </c>
      <c r="S167" s="25">
        <v>1</v>
      </c>
      <c r="T167" s="25">
        <v>9</v>
      </c>
      <c r="U167" s="25">
        <v>7</v>
      </c>
      <c r="V167" s="26">
        <f t="shared" si="93"/>
        <v>17</v>
      </c>
      <c r="W167" s="25">
        <v>1</v>
      </c>
      <c r="X167" s="25">
        <v>6</v>
      </c>
      <c r="Y167" s="25">
        <v>5</v>
      </c>
      <c r="Z167" s="26">
        <f t="shared" si="94"/>
        <v>12</v>
      </c>
      <c r="AA167" s="25">
        <v>2</v>
      </c>
      <c r="AB167" s="25">
        <v>5</v>
      </c>
      <c r="AC167" s="25">
        <v>5</v>
      </c>
      <c r="AD167" s="26">
        <f t="shared" si="95"/>
        <v>12</v>
      </c>
      <c r="AE167" s="27">
        <f t="shared" si="96"/>
        <v>92</v>
      </c>
      <c r="AF167" s="25">
        <v>6</v>
      </c>
      <c r="AG167" s="25">
        <v>7</v>
      </c>
      <c r="AH167" s="25">
        <v>39</v>
      </c>
      <c r="AI167" s="28">
        <f t="shared" si="97"/>
        <v>52</v>
      </c>
      <c r="AJ167" s="29">
        <v>30</v>
      </c>
      <c r="AK167" s="28">
        <f t="shared" si="98"/>
        <v>82</v>
      </c>
      <c r="AL167" s="25">
        <v>6</v>
      </c>
      <c r="AM167" s="25" t="s">
        <v>2032</v>
      </c>
      <c r="AN167" s="25">
        <v>30</v>
      </c>
      <c r="AO167" s="28">
        <f t="shared" si="99"/>
        <v>36</v>
      </c>
      <c r="AP167" s="29">
        <v>28</v>
      </c>
      <c r="AQ167" s="28">
        <f t="shared" si="100"/>
        <v>64</v>
      </c>
      <c r="AR167" s="25">
        <v>9</v>
      </c>
      <c r="AS167" s="25">
        <v>6</v>
      </c>
      <c r="AT167" s="25">
        <v>38</v>
      </c>
      <c r="AU167" s="28">
        <f t="shared" si="101"/>
        <v>53</v>
      </c>
      <c r="AV167" s="29">
        <v>29</v>
      </c>
      <c r="AW167" s="28">
        <f t="shared" si="102"/>
        <v>82</v>
      </c>
      <c r="AX167" s="25">
        <v>6</v>
      </c>
      <c r="AY167" s="25">
        <v>9</v>
      </c>
      <c r="AZ167" s="25">
        <v>38</v>
      </c>
      <c r="BA167" s="28">
        <f t="shared" si="103"/>
        <v>53</v>
      </c>
      <c r="BB167" s="29">
        <v>31</v>
      </c>
      <c r="BC167" s="28">
        <f t="shared" si="104"/>
        <v>84</v>
      </c>
      <c r="BD167" s="25">
        <v>5</v>
      </c>
      <c r="BE167" s="25">
        <v>10</v>
      </c>
      <c r="BF167" s="25">
        <v>37</v>
      </c>
      <c r="BG167" s="28">
        <f t="shared" si="105"/>
        <v>52</v>
      </c>
      <c r="BH167" s="29">
        <v>31</v>
      </c>
      <c r="BI167" s="28">
        <f t="shared" si="106"/>
        <v>83</v>
      </c>
      <c r="BJ167" s="29">
        <f t="shared" si="107"/>
        <v>395</v>
      </c>
      <c r="BK167" s="29">
        <v>70</v>
      </c>
      <c r="BL167" s="10">
        <f t="shared" si="108"/>
        <v>557</v>
      </c>
      <c r="BM167" s="8">
        <f t="shared" si="109"/>
        <v>71.410256410256409</v>
      </c>
      <c r="BO167" s="3" t="s">
        <v>2033</v>
      </c>
      <c r="BP167" s="3" t="s">
        <v>2092</v>
      </c>
      <c r="BQ167" s="3" t="s">
        <v>2093</v>
      </c>
      <c r="BR167" s="3" t="s">
        <v>2093</v>
      </c>
      <c r="BS167" s="3" t="s">
        <v>2089</v>
      </c>
      <c r="BT167" s="3" t="s">
        <v>2033</v>
      </c>
      <c r="BU167" s="3" t="s">
        <v>2090</v>
      </c>
      <c r="BV167" s="3" t="s">
        <v>2095</v>
      </c>
      <c r="BW167" s="3" t="s">
        <v>2090</v>
      </c>
      <c r="BX167" s="3" t="s">
        <v>2090</v>
      </c>
      <c r="BY167" s="3" t="s">
        <v>2090</v>
      </c>
      <c r="BZ167" s="3" t="s">
        <v>2087</v>
      </c>
      <c r="CB167" s="3">
        <v>2</v>
      </c>
      <c r="CC167" s="3">
        <v>3</v>
      </c>
      <c r="CD167" s="3">
        <v>3</v>
      </c>
      <c r="CE167" s="3">
        <v>3</v>
      </c>
      <c r="CF167" s="3">
        <v>3</v>
      </c>
      <c r="CG167" s="3">
        <v>3</v>
      </c>
      <c r="CH167" s="3">
        <v>1</v>
      </c>
      <c r="CI167" s="3">
        <v>1.5</v>
      </c>
      <c r="CJ167" s="3">
        <v>1.5</v>
      </c>
      <c r="CK167" s="3">
        <v>1</v>
      </c>
      <c r="CL167" s="3">
        <v>1</v>
      </c>
      <c r="CM167" s="3">
        <v>0.5</v>
      </c>
      <c r="CN167" s="3">
        <f t="shared" si="110"/>
        <v>1</v>
      </c>
      <c r="CO167" s="31" t="str">
        <f t="shared" si="111"/>
        <v>Fail</v>
      </c>
      <c r="CP167" s="32">
        <v>5.9042553191489358</v>
      </c>
      <c r="CQ167" s="3">
        <v>20.5</v>
      </c>
      <c r="CR167" s="3">
        <v>138.75</v>
      </c>
      <c r="CS167" s="3">
        <v>729</v>
      </c>
      <c r="CT167" s="1">
        <f>CR167/23.5</f>
        <v>5.9042553191489358</v>
      </c>
    </row>
    <row r="168" spans="1:98" ht="18" customHeight="1" x14ac:dyDescent="0.2">
      <c r="A168" s="4">
        <v>156</v>
      </c>
      <c r="B168" s="7" t="s">
        <v>454</v>
      </c>
      <c r="C168" s="7" t="s">
        <v>455</v>
      </c>
      <c r="D168" s="7" t="s">
        <v>1597</v>
      </c>
      <c r="E168" s="7" t="s">
        <v>1228</v>
      </c>
      <c r="F168" s="7"/>
      <c r="G168" s="25">
        <v>3</v>
      </c>
      <c r="H168" s="25">
        <v>9</v>
      </c>
      <c r="I168" s="25">
        <v>5</v>
      </c>
      <c r="J168" s="26">
        <f t="shared" ref="J168:J199" si="112">IF(AND((G168="A"),(H168 ="A"), (I168="A")),"A",SUM(G168:I168))</f>
        <v>17</v>
      </c>
      <c r="K168" s="25">
        <v>6</v>
      </c>
      <c r="L168" s="25">
        <v>10</v>
      </c>
      <c r="M168" s="25">
        <v>7</v>
      </c>
      <c r="N168" s="26">
        <f t="shared" ref="N168:N199" si="113">IF(AND((K168="A"),(L168 ="A"), (M168="A")),"A",SUM(K168:M168))</f>
        <v>23</v>
      </c>
      <c r="O168" s="25">
        <v>9</v>
      </c>
      <c r="P168" s="25">
        <v>9</v>
      </c>
      <c r="Q168" s="25">
        <v>6</v>
      </c>
      <c r="R168" s="26">
        <f t="shared" ref="R168:R199" si="114">IF(AND((O168="A"),(P168 ="A"), (Q168="A")),"A",SUM(O168:Q168))</f>
        <v>24</v>
      </c>
      <c r="S168" s="25">
        <v>4</v>
      </c>
      <c r="T168" s="25">
        <v>10</v>
      </c>
      <c r="U168" s="24">
        <v>10</v>
      </c>
      <c r="V168" s="26">
        <f t="shared" ref="V168:V199" si="115">IF(AND((S168="A"),(T168 ="A"), (U168="A")),"A",SUM(S168:U168))</f>
        <v>24</v>
      </c>
      <c r="W168" s="25">
        <v>4</v>
      </c>
      <c r="X168" s="25">
        <v>10</v>
      </c>
      <c r="Y168" s="25">
        <v>10</v>
      </c>
      <c r="Z168" s="26">
        <f t="shared" ref="Z168:Z199" si="116">IF(AND((W168="A"),(X168 ="A"), (Y168="A")),"A",SUM(W168:Y168))</f>
        <v>24</v>
      </c>
      <c r="AA168" s="25">
        <v>6</v>
      </c>
      <c r="AB168" s="25">
        <v>9</v>
      </c>
      <c r="AC168" s="25">
        <v>3</v>
      </c>
      <c r="AD168" s="26">
        <f t="shared" ref="AD168:AD199" si="117">IF(AND((AA168="A"),(AB168 ="A"), (AC168="A")),"A",SUM(AA168:AC168))</f>
        <v>18</v>
      </c>
      <c r="AE168" s="27">
        <f t="shared" ref="AE168:AE199" si="118">SUM(J168,N168,R168,V168,Z168,AD168)</f>
        <v>130</v>
      </c>
      <c r="AF168" s="25">
        <v>8</v>
      </c>
      <c r="AG168" s="25">
        <v>8</v>
      </c>
      <c r="AH168" s="25">
        <v>40</v>
      </c>
      <c r="AI168" s="28">
        <f t="shared" ref="AI168:AI199" si="119">IF(AND((AF168="A"), (AG168 ="A"), (AH168="A")),"A",SUM(AF168:AH168))</f>
        <v>56</v>
      </c>
      <c r="AJ168" s="29">
        <v>33</v>
      </c>
      <c r="AK168" s="28">
        <f t="shared" ref="AK168:AK199" si="120">IF(AND((AI168 ="A"), (AJ168="A")),"A",SUM(AI168:AJ168))</f>
        <v>89</v>
      </c>
      <c r="AL168" s="25">
        <v>9</v>
      </c>
      <c r="AM168" s="25">
        <v>9</v>
      </c>
      <c r="AN168" s="25">
        <v>38</v>
      </c>
      <c r="AO168" s="28">
        <f t="shared" ref="AO168:AO199" si="121">IF(AND((AL168="A"), (AM168 ="A"), (AN168="A")),"A",SUM(AL168:AN168))</f>
        <v>56</v>
      </c>
      <c r="AP168" s="29">
        <v>34</v>
      </c>
      <c r="AQ168" s="28">
        <f t="shared" ref="AQ168:AQ199" si="122">IF(AND((AO168 ="A"), (AP168="A")),"A",SUM(AO168:AP168))</f>
        <v>90</v>
      </c>
      <c r="AR168" s="25">
        <v>8</v>
      </c>
      <c r="AS168" s="25">
        <v>8</v>
      </c>
      <c r="AT168" s="25">
        <v>38</v>
      </c>
      <c r="AU168" s="28">
        <f t="shared" ref="AU168:AU199" si="123">IF(AND((AR168="A"), (AS168 ="A"), (AT168="A")),"A",SUM(AR168:AT168))</f>
        <v>54</v>
      </c>
      <c r="AV168" s="29">
        <v>35</v>
      </c>
      <c r="AW168" s="28">
        <f t="shared" ref="AW168:AW199" si="124">IF(AND((AU168 ="A"), (AV168="A")),"A",SUM(AU168:AV168))</f>
        <v>89</v>
      </c>
      <c r="AX168" s="25">
        <v>10</v>
      </c>
      <c r="AY168" s="25">
        <v>9</v>
      </c>
      <c r="AZ168" s="25">
        <v>34</v>
      </c>
      <c r="BA168" s="28">
        <f t="shared" ref="BA168:BA199" si="125">IF(AND((AX168="A"), (AY168 ="A"), (AZ168="A")),"A",SUM(AX168:AZ168))</f>
        <v>53</v>
      </c>
      <c r="BB168" s="29">
        <v>36</v>
      </c>
      <c r="BC168" s="28">
        <f t="shared" ref="BC168:BC199" si="126">IF(AND((BA168 ="A"), (BB168="A")),"A",SUM(BA168:BB168))</f>
        <v>89</v>
      </c>
      <c r="BD168" s="25">
        <v>9</v>
      </c>
      <c r="BE168" s="25">
        <v>10</v>
      </c>
      <c r="BF168" s="25">
        <v>35</v>
      </c>
      <c r="BG168" s="28">
        <f t="shared" ref="BG168:BG199" si="127">IF(AND((BD168="A"), (BE168 ="A"), (BF168="A")),"A",SUM(BD168:BF168))</f>
        <v>54</v>
      </c>
      <c r="BH168" s="29">
        <v>35</v>
      </c>
      <c r="BI168" s="28">
        <f t="shared" ref="BI168:BI199" si="128">IF(AND((BG168 ="A"), (BH168="A")),"A",SUM(BG168:BH168))</f>
        <v>89</v>
      </c>
      <c r="BJ168" s="29">
        <f t="shared" ref="BJ168:BJ199" si="129">SUM(AK168,AQ168,AW168,BC168,BI168)</f>
        <v>446</v>
      </c>
      <c r="BK168" s="29">
        <v>78</v>
      </c>
      <c r="BL168" s="10">
        <f t="shared" ref="BL168:BL199" si="130">BJ168+AE168+BK168</f>
        <v>654</v>
      </c>
      <c r="BM168" s="8">
        <f t="shared" ref="BM168:BM199" si="131">BL168/780*100</f>
        <v>83.846153846153854</v>
      </c>
      <c r="BO168" s="3" t="s">
        <v>2088</v>
      </c>
      <c r="BP168" s="3" t="s">
        <v>2094</v>
      </c>
      <c r="BQ168" s="3" t="s">
        <v>2094</v>
      </c>
      <c r="BR168" s="3" t="s">
        <v>2095</v>
      </c>
      <c r="BS168" s="3" t="s">
        <v>2032</v>
      </c>
      <c r="BT168" s="3" t="s">
        <v>2087</v>
      </c>
      <c r="BU168" s="3" t="s">
        <v>2090</v>
      </c>
      <c r="BV168" s="3" t="s">
        <v>2090</v>
      </c>
      <c r="BW168" s="3" t="s">
        <v>2090</v>
      </c>
      <c r="BX168" s="3" t="s">
        <v>2090</v>
      </c>
      <c r="BY168" s="3" t="s">
        <v>2090</v>
      </c>
      <c r="BZ168" s="3" t="s">
        <v>2091</v>
      </c>
      <c r="CB168" s="3">
        <v>2</v>
      </c>
      <c r="CC168" s="3">
        <v>3</v>
      </c>
      <c r="CD168" s="3">
        <v>3</v>
      </c>
      <c r="CE168" s="3">
        <v>3</v>
      </c>
      <c r="CF168" s="3">
        <v>3</v>
      </c>
      <c r="CG168" s="3">
        <v>3</v>
      </c>
      <c r="CH168" s="3">
        <v>1</v>
      </c>
      <c r="CI168" s="3">
        <v>1.5</v>
      </c>
      <c r="CJ168" s="3">
        <v>1.5</v>
      </c>
      <c r="CK168" s="3">
        <v>1</v>
      </c>
      <c r="CL168" s="3">
        <v>1</v>
      </c>
      <c r="CM168" s="3">
        <v>0.5</v>
      </c>
      <c r="CN168" s="3">
        <f t="shared" ref="CN168:CN195" si="132">COUNTIF(BO168:BZ168,"F")</f>
        <v>0</v>
      </c>
      <c r="CO168" s="31" t="str">
        <f t="shared" ref="CO168:CO199" si="133">IF(CN168=0,"Pass","Fail")</f>
        <v>Pass</v>
      </c>
      <c r="CP168" s="3">
        <v>8.15</v>
      </c>
      <c r="CQ168" s="3">
        <v>23.5</v>
      </c>
      <c r="CR168" s="3">
        <v>191.5</v>
      </c>
      <c r="CS168" s="3">
        <v>906</v>
      </c>
    </row>
    <row r="169" spans="1:98" ht="18" customHeight="1" x14ac:dyDescent="0.2">
      <c r="A169" s="4">
        <v>157</v>
      </c>
      <c r="B169" s="7" t="s">
        <v>398</v>
      </c>
      <c r="C169" s="7" t="s">
        <v>399</v>
      </c>
      <c r="D169" s="7" t="s">
        <v>1569</v>
      </c>
      <c r="E169" s="7" t="s">
        <v>1200</v>
      </c>
      <c r="F169" s="7"/>
      <c r="G169" s="25">
        <v>6</v>
      </c>
      <c r="H169" s="25">
        <v>8</v>
      </c>
      <c r="I169" s="25">
        <v>3</v>
      </c>
      <c r="J169" s="26">
        <f t="shared" si="112"/>
        <v>17</v>
      </c>
      <c r="K169" s="25" t="s">
        <v>2033</v>
      </c>
      <c r="L169" s="25">
        <v>10</v>
      </c>
      <c r="M169" s="25">
        <v>7</v>
      </c>
      <c r="N169" s="26">
        <f t="shared" si="113"/>
        <v>17</v>
      </c>
      <c r="O169" s="25">
        <v>9</v>
      </c>
      <c r="P169" s="25">
        <v>8</v>
      </c>
      <c r="Q169" s="25">
        <v>8</v>
      </c>
      <c r="R169" s="26">
        <f t="shared" si="114"/>
        <v>25</v>
      </c>
      <c r="S169" s="25">
        <v>7</v>
      </c>
      <c r="T169" s="25">
        <v>8</v>
      </c>
      <c r="U169" s="25">
        <v>10</v>
      </c>
      <c r="V169" s="26">
        <f t="shared" si="115"/>
        <v>25</v>
      </c>
      <c r="W169" s="25">
        <v>7</v>
      </c>
      <c r="X169" s="25">
        <v>7</v>
      </c>
      <c r="Y169" s="25">
        <v>10</v>
      </c>
      <c r="Z169" s="26">
        <f t="shared" si="116"/>
        <v>24</v>
      </c>
      <c r="AA169" s="25">
        <v>8</v>
      </c>
      <c r="AB169" s="25">
        <v>5</v>
      </c>
      <c r="AC169" s="25">
        <v>3</v>
      </c>
      <c r="AD169" s="26">
        <f t="shared" si="117"/>
        <v>16</v>
      </c>
      <c r="AE169" s="27">
        <f t="shared" si="118"/>
        <v>124</v>
      </c>
      <c r="AF169" s="25">
        <v>7</v>
      </c>
      <c r="AG169" s="25">
        <v>6</v>
      </c>
      <c r="AH169" s="25">
        <v>35</v>
      </c>
      <c r="AI169" s="28">
        <f t="shared" si="119"/>
        <v>48</v>
      </c>
      <c r="AJ169" s="29">
        <v>32</v>
      </c>
      <c r="AK169" s="28">
        <f t="shared" si="120"/>
        <v>80</v>
      </c>
      <c r="AL169" s="25">
        <v>8</v>
      </c>
      <c r="AM169" s="25">
        <v>9</v>
      </c>
      <c r="AN169" s="25">
        <v>38</v>
      </c>
      <c r="AO169" s="28">
        <f t="shared" si="121"/>
        <v>55</v>
      </c>
      <c r="AP169" s="29">
        <v>33</v>
      </c>
      <c r="AQ169" s="28">
        <f t="shared" si="122"/>
        <v>88</v>
      </c>
      <c r="AR169" s="25">
        <v>7</v>
      </c>
      <c r="AS169" s="25">
        <v>8</v>
      </c>
      <c r="AT169" s="25">
        <v>35</v>
      </c>
      <c r="AU169" s="28">
        <f t="shared" si="123"/>
        <v>50</v>
      </c>
      <c r="AV169" s="29">
        <v>30</v>
      </c>
      <c r="AW169" s="28">
        <f t="shared" si="124"/>
        <v>80</v>
      </c>
      <c r="AX169" s="25">
        <v>9</v>
      </c>
      <c r="AY169" s="25">
        <v>8</v>
      </c>
      <c r="AZ169" s="25">
        <v>37</v>
      </c>
      <c r="BA169" s="28">
        <f t="shared" si="125"/>
        <v>54</v>
      </c>
      <c r="BB169" s="29">
        <v>33</v>
      </c>
      <c r="BC169" s="28">
        <f t="shared" si="126"/>
        <v>87</v>
      </c>
      <c r="BD169" s="25">
        <v>8</v>
      </c>
      <c r="BE169" s="25">
        <v>7</v>
      </c>
      <c r="BF169" s="25">
        <v>37</v>
      </c>
      <c r="BG169" s="28">
        <f t="shared" si="127"/>
        <v>52</v>
      </c>
      <c r="BH169" s="29">
        <v>34</v>
      </c>
      <c r="BI169" s="28">
        <f t="shared" si="128"/>
        <v>86</v>
      </c>
      <c r="BJ169" s="29">
        <f t="shared" si="129"/>
        <v>421</v>
      </c>
      <c r="BK169" s="29">
        <v>71</v>
      </c>
      <c r="BL169" s="10">
        <f t="shared" si="130"/>
        <v>616</v>
      </c>
      <c r="BM169" s="8">
        <f t="shared" si="131"/>
        <v>78.974358974358978</v>
      </c>
      <c r="BO169" s="3" t="s">
        <v>2088</v>
      </c>
      <c r="BP169" s="3" t="s">
        <v>2095</v>
      </c>
      <c r="BQ169" s="3" t="s">
        <v>2088</v>
      </c>
      <c r="BR169" s="3" t="s">
        <v>2032</v>
      </c>
      <c r="BS169" s="3" t="s">
        <v>2095</v>
      </c>
      <c r="BT169" s="3" t="s">
        <v>2094</v>
      </c>
      <c r="BU169" s="3" t="s">
        <v>2091</v>
      </c>
      <c r="BV169" s="3" t="s">
        <v>2090</v>
      </c>
      <c r="BW169" s="3" t="s">
        <v>2091</v>
      </c>
      <c r="BX169" s="3" t="s">
        <v>2090</v>
      </c>
      <c r="BY169" s="3" t="s">
        <v>2090</v>
      </c>
      <c r="BZ169" s="3" t="s">
        <v>2087</v>
      </c>
      <c r="CB169" s="3">
        <v>2</v>
      </c>
      <c r="CC169" s="3">
        <v>3</v>
      </c>
      <c r="CD169" s="3">
        <v>3</v>
      </c>
      <c r="CE169" s="3">
        <v>3</v>
      </c>
      <c r="CF169" s="3">
        <v>3</v>
      </c>
      <c r="CG169" s="3">
        <v>3</v>
      </c>
      <c r="CH169" s="3">
        <v>1</v>
      </c>
      <c r="CI169" s="3">
        <v>1.5</v>
      </c>
      <c r="CJ169" s="3">
        <v>1.5</v>
      </c>
      <c r="CK169" s="3">
        <v>1</v>
      </c>
      <c r="CL169" s="3">
        <v>1</v>
      </c>
      <c r="CM169" s="3">
        <v>0.5</v>
      </c>
      <c r="CN169" s="3">
        <f t="shared" si="132"/>
        <v>0</v>
      </c>
      <c r="CO169" s="31" t="str">
        <f t="shared" si="133"/>
        <v>Pass</v>
      </c>
      <c r="CP169" s="3">
        <v>7.89</v>
      </c>
      <c r="CQ169" s="3">
        <v>23.5</v>
      </c>
      <c r="CR169" s="3">
        <v>185.5</v>
      </c>
      <c r="CS169" s="3">
        <v>866</v>
      </c>
    </row>
    <row r="170" spans="1:98" ht="18" customHeight="1" x14ac:dyDescent="0.2">
      <c r="A170" s="4">
        <v>158</v>
      </c>
      <c r="B170" s="7" t="s">
        <v>400</v>
      </c>
      <c r="C170" s="7" t="s">
        <v>401</v>
      </c>
      <c r="D170" s="7" t="s">
        <v>1570</v>
      </c>
      <c r="E170" s="7" t="s">
        <v>1201</v>
      </c>
      <c r="F170" s="7"/>
      <c r="G170" s="25">
        <v>5</v>
      </c>
      <c r="H170" s="25">
        <v>7</v>
      </c>
      <c r="I170" s="25">
        <v>10</v>
      </c>
      <c r="J170" s="26">
        <f t="shared" si="112"/>
        <v>22</v>
      </c>
      <c r="K170" s="25">
        <v>4</v>
      </c>
      <c r="L170" s="25">
        <v>8</v>
      </c>
      <c r="M170" s="25">
        <v>10</v>
      </c>
      <c r="N170" s="26">
        <f t="shared" si="113"/>
        <v>22</v>
      </c>
      <c r="O170" s="25">
        <v>8</v>
      </c>
      <c r="P170" s="25">
        <v>9</v>
      </c>
      <c r="Q170" s="25">
        <v>10</v>
      </c>
      <c r="R170" s="26">
        <f t="shared" si="114"/>
        <v>27</v>
      </c>
      <c r="S170" s="25">
        <v>5</v>
      </c>
      <c r="T170" s="25">
        <v>10</v>
      </c>
      <c r="U170" s="24">
        <v>10</v>
      </c>
      <c r="V170" s="26">
        <f t="shared" si="115"/>
        <v>25</v>
      </c>
      <c r="W170" s="25">
        <v>2</v>
      </c>
      <c r="X170" s="25">
        <v>10</v>
      </c>
      <c r="Y170" s="25">
        <v>10</v>
      </c>
      <c r="Z170" s="26">
        <f t="shared" si="116"/>
        <v>22</v>
      </c>
      <c r="AA170" s="25">
        <v>4</v>
      </c>
      <c r="AB170" s="25">
        <v>9</v>
      </c>
      <c r="AC170" s="25">
        <v>10</v>
      </c>
      <c r="AD170" s="26">
        <f t="shared" si="117"/>
        <v>23</v>
      </c>
      <c r="AE170" s="27">
        <f t="shared" si="118"/>
        <v>141</v>
      </c>
      <c r="AF170" s="25">
        <v>9</v>
      </c>
      <c r="AG170" s="25">
        <v>9</v>
      </c>
      <c r="AH170" s="25">
        <v>40</v>
      </c>
      <c r="AI170" s="28">
        <f t="shared" si="119"/>
        <v>58</v>
      </c>
      <c r="AJ170" s="29">
        <v>33</v>
      </c>
      <c r="AK170" s="28">
        <f t="shared" si="120"/>
        <v>91</v>
      </c>
      <c r="AL170" s="25">
        <v>8</v>
      </c>
      <c r="AM170" s="25">
        <v>9</v>
      </c>
      <c r="AN170" s="25">
        <v>34</v>
      </c>
      <c r="AO170" s="28">
        <f t="shared" si="121"/>
        <v>51</v>
      </c>
      <c r="AP170" s="29">
        <v>32</v>
      </c>
      <c r="AQ170" s="28">
        <f t="shared" si="122"/>
        <v>83</v>
      </c>
      <c r="AR170" s="25">
        <v>7</v>
      </c>
      <c r="AS170" s="25">
        <v>8</v>
      </c>
      <c r="AT170" s="25">
        <v>40</v>
      </c>
      <c r="AU170" s="28">
        <f t="shared" si="123"/>
        <v>55</v>
      </c>
      <c r="AV170" s="29">
        <v>29</v>
      </c>
      <c r="AW170" s="28">
        <f t="shared" si="124"/>
        <v>84</v>
      </c>
      <c r="AX170" s="25">
        <v>7</v>
      </c>
      <c r="AY170" s="25">
        <v>7</v>
      </c>
      <c r="AZ170" s="25">
        <v>39</v>
      </c>
      <c r="BA170" s="28">
        <f t="shared" si="125"/>
        <v>53</v>
      </c>
      <c r="BB170" s="29">
        <v>27</v>
      </c>
      <c r="BC170" s="28">
        <f t="shared" si="126"/>
        <v>80</v>
      </c>
      <c r="BD170" s="25">
        <v>9</v>
      </c>
      <c r="BE170" s="25">
        <v>7</v>
      </c>
      <c r="BF170" s="24">
        <v>40</v>
      </c>
      <c r="BG170" s="28">
        <f t="shared" si="127"/>
        <v>56</v>
      </c>
      <c r="BH170" s="29">
        <v>32</v>
      </c>
      <c r="BI170" s="28">
        <f t="shared" si="128"/>
        <v>88</v>
      </c>
      <c r="BJ170" s="29">
        <f t="shared" si="129"/>
        <v>426</v>
      </c>
      <c r="BK170" s="29">
        <v>93</v>
      </c>
      <c r="BL170" s="10">
        <f t="shared" si="130"/>
        <v>660</v>
      </c>
      <c r="BM170" s="8">
        <f t="shared" si="131"/>
        <v>84.615384615384613</v>
      </c>
      <c r="BO170" s="3" t="s">
        <v>2093</v>
      </c>
      <c r="BP170" s="3" t="s">
        <v>2094</v>
      </c>
      <c r="BQ170" s="3" t="s">
        <v>2093</v>
      </c>
      <c r="BR170" s="3" t="s">
        <v>2032</v>
      </c>
      <c r="BS170" s="3" t="s">
        <v>2094</v>
      </c>
      <c r="BT170" s="3" t="s">
        <v>2087</v>
      </c>
      <c r="BU170" s="3" t="s">
        <v>2090</v>
      </c>
      <c r="BV170" s="3" t="s">
        <v>2090</v>
      </c>
      <c r="BW170" s="3" t="s">
        <v>2090</v>
      </c>
      <c r="BX170" s="3" t="s">
        <v>2091</v>
      </c>
      <c r="BY170" s="3" t="s">
        <v>2090</v>
      </c>
      <c r="BZ170" s="3" t="s">
        <v>2090</v>
      </c>
      <c r="CB170" s="3">
        <v>2</v>
      </c>
      <c r="CC170" s="3">
        <v>3</v>
      </c>
      <c r="CD170" s="3">
        <v>3</v>
      </c>
      <c r="CE170" s="3">
        <v>3</v>
      </c>
      <c r="CF170" s="3">
        <v>3</v>
      </c>
      <c r="CG170" s="3">
        <v>3</v>
      </c>
      <c r="CH170" s="3">
        <v>1</v>
      </c>
      <c r="CI170" s="3">
        <v>1.5</v>
      </c>
      <c r="CJ170" s="3">
        <v>1.5</v>
      </c>
      <c r="CK170" s="3">
        <v>1</v>
      </c>
      <c r="CL170" s="3">
        <v>1</v>
      </c>
      <c r="CM170" s="3">
        <v>0.5</v>
      </c>
      <c r="CN170" s="3">
        <f t="shared" si="132"/>
        <v>0</v>
      </c>
      <c r="CO170" s="31" t="str">
        <f t="shared" si="133"/>
        <v>Pass</v>
      </c>
      <c r="CP170" s="3">
        <v>7.89</v>
      </c>
      <c r="CQ170" s="3">
        <v>23.5</v>
      </c>
      <c r="CR170" s="3">
        <v>185.5</v>
      </c>
      <c r="CS170" s="3">
        <v>886</v>
      </c>
    </row>
    <row r="171" spans="1:98" ht="18" customHeight="1" x14ac:dyDescent="0.2">
      <c r="A171" s="4">
        <v>159</v>
      </c>
      <c r="B171" s="7" t="s">
        <v>404</v>
      </c>
      <c r="C171" s="7" t="s">
        <v>405</v>
      </c>
      <c r="D171" s="7" t="s">
        <v>1572</v>
      </c>
      <c r="E171" s="7" t="s">
        <v>1203</v>
      </c>
      <c r="F171" s="7"/>
      <c r="G171" s="25" t="s">
        <v>2032</v>
      </c>
      <c r="H171" s="25">
        <v>5</v>
      </c>
      <c r="I171" s="25">
        <v>7</v>
      </c>
      <c r="J171" s="26">
        <f t="shared" si="112"/>
        <v>12</v>
      </c>
      <c r="K171" s="25">
        <v>1</v>
      </c>
      <c r="L171" s="25">
        <v>7</v>
      </c>
      <c r="M171" s="25">
        <v>7</v>
      </c>
      <c r="N171" s="26">
        <f t="shared" si="113"/>
        <v>15</v>
      </c>
      <c r="O171" s="25" t="s">
        <v>2033</v>
      </c>
      <c r="P171" s="25">
        <v>5</v>
      </c>
      <c r="Q171" s="25">
        <v>8</v>
      </c>
      <c r="R171" s="26">
        <f t="shared" si="114"/>
        <v>13</v>
      </c>
      <c r="S171" s="25">
        <v>1</v>
      </c>
      <c r="T171" s="25">
        <v>5</v>
      </c>
      <c r="U171" s="25">
        <v>6</v>
      </c>
      <c r="V171" s="26">
        <f t="shared" si="115"/>
        <v>12</v>
      </c>
      <c r="W171" s="25">
        <v>0</v>
      </c>
      <c r="X171" s="25">
        <v>4</v>
      </c>
      <c r="Y171" s="25">
        <v>10</v>
      </c>
      <c r="Z171" s="26">
        <f t="shared" si="116"/>
        <v>14</v>
      </c>
      <c r="AA171" s="25" t="s">
        <v>2032</v>
      </c>
      <c r="AB171" s="25">
        <v>4</v>
      </c>
      <c r="AC171" s="25">
        <v>3</v>
      </c>
      <c r="AD171" s="26">
        <f t="shared" si="117"/>
        <v>7</v>
      </c>
      <c r="AE171" s="27">
        <f t="shared" si="118"/>
        <v>73</v>
      </c>
      <c r="AF171" s="25">
        <v>7</v>
      </c>
      <c r="AG171" s="25">
        <v>9</v>
      </c>
      <c r="AH171" s="25">
        <v>40</v>
      </c>
      <c r="AI171" s="28">
        <f t="shared" si="119"/>
        <v>56</v>
      </c>
      <c r="AJ171" s="29">
        <v>26</v>
      </c>
      <c r="AK171" s="28">
        <f t="shared" si="120"/>
        <v>82</v>
      </c>
      <c r="AL171" s="25">
        <v>7</v>
      </c>
      <c r="AM171" s="25">
        <v>8</v>
      </c>
      <c r="AN171" s="25">
        <v>30</v>
      </c>
      <c r="AO171" s="28">
        <f t="shared" si="121"/>
        <v>45</v>
      </c>
      <c r="AP171" s="29">
        <v>30</v>
      </c>
      <c r="AQ171" s="28">
        <f t="shared" si="122"/>
        <v>75</v>
      </c>
      <c r="AR171" s="25" t="s">
        <v>2032</v>
      </c>
      <c r="AS171" s="25">
        <v>6</v>
      </c>
      <c r="AT171" s="25">
        <v>36</v>
      </c>
      <c r="AU171" s="28">
        <f t="shared" si="123"/>
        <v>42</v>
      </c>
      <c r="AV171" s="29">
        <v>27</v>
      </c>
      <c r="AW171" s="28">
        <f t="shared" si="124"/>
        <v>69</v>
      </c>
      <c r="AX171" s="25">
        <v>9</v>
      </c>
      <c r="AY171" s="25">
        <v>9</v>
      </c>
      <c r="AZ171" s="25">
        <v>37</v>
      </c>
      <c r="BA171" s="28">
        <f t="shared" si="125"/>
        <v>55</v>
      </c>
      <c r="BB171" s="29">
        <v>37</v>
      </c>
      <c r="BC171" s="28">
        <f t="shared" si="126"/>
        <v>92</v>
      </c>
      <c r="BD171" s="25">
        <v>5</v>
      </c>
      <c r="BE171" s="25">
        <v>7</v>
      </c>
      <c r="BF171" s="24">
        <v>40</v>
      </c>
      <c r="BG171" s="28">
        <f t="shared" si="127"/>
        <v>52</v>
      </c>
      <c r="BH171" s="29">
        <v>32</v>
      </c>
      <c r="BI171" s="28">
        <f t="shared" si="128"/>
        <v>84</v>
      </c>
      <c r="BJ171" s="29">
        <f t="shared" si="129"/>
        <v>402</v>
      </c>
      <c r="BK171" s="29">
        <v>63</v>
      </c>
      <c r="BL171" s="10">
        <f t="shared" si="130"/>
        <v>538</v>
      </c>
      <c r="BM171" s="8">
        <f t="shared" si="131"/>
        <v>68.974358974358978</v>
      </c>
      <c r="BO171" s="3" t="s">
        <v>2089</v>
      </c>
      <c r="BP171" s="3" t="s">
        <v>2033</v>
      </c>
      <c r="BQ171" s="3" t="s">
        <v>2089</v>
      </c>
      <c r="BR171" s="3" t="s">
        <v>2093</v>
      </c>
      <c r="BS171" s="3" t="s">
        <v>2089</v>
      </c>
      <c r="BT171" s="3" t="s">
        <v>2096</v>
      </c>
      <c r="BU171" s="3" t="s">
        <v>2090</v>
      </c>
      <c r="BV171" s="3" t="s">
        <v>2032</v>
      </c>
      <c r="BW171" s="3" t="s">
        <v>2087</v>
      </c>
      <c r="BX171" s="3" t="s">
        <v>2090</v>
      </c>
      <c r="BY171" s="3" t="s">
        <v>2090</v>
      </c>
      <c r="BZ171" s="3" t="s">
        <v>2095</v>
      </c>
      <c r="CB171" s="3">
        <v>2</v>
      </c>
      <c r="CC171" s="3">
        <v>3</v>
      </c>
      <c r="CD171" s="3">
        <v>3</v>
      </c>
      <c r="CE171" s="3">
        <v>3</v>
      </c>
      <c r="CF171" s="3">
        <v>3</v>
      </c>
      <c r="CG171" s="3">
        <v>3</v>
      </c>
      <c r="CH171" s="3">
        <v>1</v>
      </c>
      <c r="CI171" s="3">
        <v>1.5</v>
      </c>
      <c r="CJ171" s="3">
        <v>1.5</v>
      </c>
      <c r="CK171" s="3">
        <v>1</v>
      </c>
      <c r="CL171" s="3">
        <v>1</v>
      </c>
      <c r="CM171" s="3">
        <v>0.5</v>
      </c>
      <c r="CN171" s="3">
        <f t="shared" si="132"/>
        <v>3</v>
      </c>
      <c r="CO171" s="31" t="str">
        <f t="shared" si="133"/>
        <v>Fail</v>
      </c>
      <c r="CP171" s="32">
        <v>4.4680851063829783</v>
      </c>
      <c r="CQ171" s="3">
        <v>15.5</v>
      </c>
      <c r="CR171" s="3">
        <v>105</v>
      </c>
      <c r="CS171" s="3">
        <v>694</v>
      </c>
      <c r="CT171" s="1">
        <f>CR171/23.5</f>
        <v>4.4680851063829783</v>
      </c>
    </row>
    <row r="172" spans="1:98" ht="18" customHeight="1" x14ac:dyDescent="0.2">
      <c r="A172" s="4">
        <v>160</v>
      </c>
      <c r="B172" s="7" t="s">
        <v>406</v>
      </c>
      <c r="C172" s="7" t="s">
        <v>407</v>
      </c>
      <c r="D172" s="7" t="s">
        <v>1573</v>
      </c>
      <c r="E172" s="7" t="s">
        <v>1204</v>
      </c>
      <c r="F172" s="7"/>
      <c r="G172" s="25" t="s">
        <v>2032</v>
      </c>
      <c r="H172" s="25" t="s">
        <v>2032</v>
      </c>
      <c r="I172" s="25">
        <v>7</v>
      </c>
      <c r="J172" s="26">
        <f t="shared" si="112"/>
        <v>7</v>
      </c>
      <c r="K172" s="25" t="s">
        <v>2033</v>
      </c>
      <c r="L172" s="25" t="s">
        <v>2033</v>
      </c>
      <c r="M172" s="25">
        <v>10</v>
      </c>
      <c r="N172" s="26">
        <f t="shared" si="113"/>
        <v>10</v>
      </c>
      <c r="O172" s="25" t="s">
        <v>2033</v>
      </c>
      <c r="P172" s="25" t="s">
        <v>2033</v>
      </c>
      <c r="Q172" s="25">
        <v>6</v>
      </c>
      <c r="R172" s="26">
        <f t="shared" si="114"/>
        <v>6</v>
      </c>
      <c r="S172" s="25" t="s">
        <v>2032</v>
      </c>
      <c r="T172" s="25" t="s">
        <v>2033</v>
      </c>
      <c r="U172" s="25">
        <v>7</v>
      </c>
      <c r="V172" s="26">
        <f t="shared" si="115"/>
        <v>7</v>
      </c>
      <c r="W172" s="25" t="s">
        <v>2033</v>
      </c>
      <c r="X172" s="25" t="s">
        <v>2032</v>
      </c>
      <c r="Y172" s="25">
        <v>6</v>
      </c>
      <c r="Z172" s="26">
        <f t="shared" si="116"/>
        <v>6</v>
      </c>
      <c r="AA172" s="25" t="s">
        <v>2032</v>
      </c>
      <c r="AB172" s="25">
        <v>4</v>
      </c>
      <c r="AC172" s="25">
        <v>3</v>
      </c>
      <c r="AD172" s="26">
        <f t="shared" si="117"/>
        <v>7</v>
      </c>
      <c r="AE172" s="27">
        <f t="shared" si="118"/>
        <v>43</v>
      </c>
      <c r="AF172" s="25" t="s">
        <v>2032</v>
      </c>
      <c r="AG172" s="25" t="s">
        <v>2032</v>
      </c>
      <c r="AH172" s="25">
        <v>20</v>
      </c>
      <c r="AI172" s="28">
        <f t="shared" si="119"/>
        <v>20</v>
      </c>
      <c r="AJ172" s="29">
        <v>22</v>
      </c>
      <c r="AK172" s="28">
        <f t="shared" si="120"/>
        <v>42</v>
      </c>
      <c r="AL172" s="25" t="s">
        <v>2032</v>
      </c>
      <c r="AM172" s="25" t="s">
        <v>2032</v>
      </c>
      <c r="AN172" s="25">
        <v>18</v>
      </c>
      <c r="AO172" s="28">
        <f t="shared" si="121"/>
        <v>18</v>
      </c>
      <c r="AP172" s="29">
        <v>28</v>
      </c>
      <c r="AQ172" s="28">
        <f t="shared" si="122"/>
        <v>46</v>
      </c>
      <c r="AR172" s="25" t="s">
        <v>2032</v>
      </c>
      <c r="AS172" s="25" t="s">
        <v>2032</v>
      </c>
      <c r="AT172" s="25">
        <v>1</v>
      </c>
      <c r="AU172" s="28">
        <f t="shared" si="123"/>
        <v>1</v>
      </c>
      <c r="AV172" s="29">
        <v>26</v>
      </c>
      <c r="AW172" s="28">
        <f t="shared" si="124"/>
        <v>27</v>
      </c>
      <c r="AX172" s="25" t="s">
        <v>2032</v>
      </c>
      <c r="AY172" s="25" t="s">
        <v>2032</v>
      </c>
      <c r="AZ172" s="25">
        <v>18</v>
      </c>
      <c r="BA172" s="28">
        <f t="shared" si="125"/>
        <v>18</v>
      </c>
      <c r="BB172" s="29">
        <v>32</v>
      </c>
      <c r="BC172" s="28">
        <f t="shared" si="126"/>
        <v>50</v>
      </c>
      <c r="BD172" s="25" t="s">
        <v>2032</v>
      </c>
      <c r="BE172" s="25" t="s">
        <v>2032</v>
      </c>
      <c r="BF172" s="25">
        <v>18</v>
      </c>
      <c r="BG172" s="28">
        <f t="shared" si="127"/>
        <v>18</v>
      </c>
      <c r="BH172" s="29">
        <v>29</v>
      </c>
      <c r="BI172" s="28">
        <f t="shared" si="128"/>
        <v>47</v>
      </c>
      <c r="BJ172" s="29">
        <f t="shared" si="129"/>
        <v>212</v>
      </c>
      <c r="BK172" s="29">
        <v>40</v>
      </c>
      <c r="BL172" s="10">
        <f t="shared" si="130"/>
        <v>295</v>
      </c>
      <c r="BM172" s="8">
        <f t="shared" si="131"/>
        <v>37.820512820512818</v>
      </c>
      <c r="BO172" s="3" t="s">
        <v>2033</v>
      </c>
      <c r="BP172" s="3" t="s">
        <v>2096</v>
      </c>
      <c r="BQ172" s="3" t="s">
        <v>2089</v>
      </c>
      <c r="BR172" s="3" t="s">
        <v>2089</v>
      </c>
      <c r="BS172" s="3" t="s">
        <v>2089</v>
      </c>
      <c r="BT172" s="3" t="s">
        <v>2092</v>
      </c>
      <c r="BU172" s="3" t="s">
        <v>2092</v>
      </c>
      <c r="BV172" s="3" t="s">
        <v>2033</v>
      </c>
      <c r="BW172" s="3" t="s">
        <v>2089</v>
      </c>
      <c r="BX172" s="3" t="s">
        <v>2093</v>
      </c>
      <c r="BY172" s="3" t="s">
        <v>2033</v>
      </c>
      <c r="BZ172" s="3" t="s">
        <v>2092</v>
      </c>
      <c r="CB172" s="3">
        <v>2</v>
      </c>
      <c r="CC172" s="3">
        <v>3</v>
      </c>
      <c r="CD172" s="3">
        <v>3</v>
      </c>
      <c r="CE172" s="3">
        <v>3</v>
      </c>
      <c r="CF172" s="3">
        <v>3</v>
      </c>
      <c r="CG172" s="3">
        <v>3</v>
      </c>
      <c r="CH172" s="3">
        <v>1</v>
      </c>
      <c r="CI172" s="3">
        <v>1.5</v>
      </c>
      <c r="CJ172" s="3">
        <v>1.5</v>
      </c>
      <c r="CK172" s="3">
        <v>1</v>
      </c>
      <c r="CL172" s="3">
        <v>1</v>
      </c>
      <c r="CM172" s="3">
        <v>0.5</v>
      </c>
      <c r="CN172" s="3">
        <f t="shared" si="132"/>
        <v>4</v>
      </c>
      <c r="CO172" s="31" t="str">
        <f t="shared" si="133"/>
        <v>Fail</v>
      </c>
      <c r="CP172" s="32">
        <v>2.7765957446808511</v>
      </c>
      <c r="CQ172" s="3">
        <v>13</v>
      </c>
      <c r="CR172" s="3">
        <v>65.25</v>
      </c>
      <c r="CS172" s="3">
        <v>454</v>
      </c>
      <c r="CT172" s="1">
        <f>CR172/23.5</f>
        <v>2.7765957446808511</v>
      </c>
    </row>
    <row r="173" spans="1:98" ht="18" customHeight="1" x14ac:dyDescent="0.2">
      <c r="A173" s="4">
        <v>161</v>
      </c>
      <c r="B173" s="7" t="s">
        <v>408</v>
      </c>
      <c r="C173" s="7" t="s">
        <v>409</v>
      </c>
      <c r="D173" s="7" t="s">
        <v>1574</v>
      </c>
      <c r="E173" s="7" t="s">
        <v>1205</v>
      </c>
      <c r="F173" s="7"/>
      <c r="G173" s="25" t="s">
        <v>2033</v>
      </c>
      <c r="H173" s="24">
        <v>10</v>
      </c>
      <c r="I173" s="25">
        <v>6</v>
      </c>
      <c r="J173" s="26">
        <f t="shared" si="112"/>
        <v>16</v>
      </c>
      <c r="K173" s="25" t="s">
        <v>2033</v>
      </c>
      <c r="L173" s="25" t="s">
        <v>2033</v>
      </c>
      <c r="M173" s="25">
        <v>10</v>
      </c>
      <c r="N173" s="26">
        <f t="shared" si="113"/>
        <v>10</v>
      </c>
      <c r="O173" s="25">
        <v>7</v>
      </c>
      <c r="P173" s="25" t="s">
        <v>2033</v>
      </c>
      <c r="Q173" s="24">
        <v>10</v>
      </c>
      <c r="R173" s="26">
        <f t="shared" si="114"/>
        <v>17</v>
      </c>
      <c r="S173" s="25">
        <v>5</v>
      </c>
      <c r="T173" s="25">
        <v>7</v>
      </c>
      <c r="U173" s="25">
        <v>4</v>
      </c>
      <c r="V173" s="26">
        <f t="shared" si="115"/>
        <v>16</v>
      </c>
      <c r="W173" s="25" t="s">
        <v>2033</v>
      </c>
      <c r="X173" s="25">
        <v>7</v>
      </c>
      <c r="Y173" s="25">
        <v>10</v>
      </c>
      <c r="Z173" s="26">
        <f t="shared" si="116"/>
        <v>17</v>
      </c>
      <c r="AA173" s="25">
        <v>3</v>
      </c>
      <c r="AB173" s="25" t="s">
        <v>2033</v>
      </c>
      <c r="AC173" s="25">
        <v>9</v>
      </c>
      <c r="AD173" s="26">
        <f t="shared" si="117"/>
        <v>12</v>
      </c>
      <c r="AE173" s="27">
        <f t="shared" si="118"/>
        <v>88</v>
      </c>
      <c r="AF173" s="25">
        <v>7</v>
      </c>
      <c r="AG173" s="25">
        <v>8</v>
      </c>
      <c r="AH173" s="25">
        <v>30</v>
      </c>
      <c r="AI173" s="28">
        <f t="shared" si="119"/>
        <v>45</v>
      </c>
      <c r="AJ173" s="29">
        <v>32</v>
      </c>
      <c r="AK173" s="28">
        <f t="shared" si="120"/>
        <v>77</v>
      </c>
      <c r="AL173" s="25">
        <v>7</v>
      </c>
      <c r="AM173" s="25">
        <v>7</v>
      </c>
      <c r="AN173" s="25">
        <v>10</v>
      </c>
      <c r="AO173" s="28">
        <f t="shared" si="121"/>
        <v>24</v>
      </c>
      <c r="AP173" s="29">
        <v>30</v>
      </c>
      <c r="AQ173" s="28">
        <f t="shared" si="122"/>
        <v>54</v>
      </c>
      <c r="AR173" s="25">
        <v>6</v>
      </c>
      <c r="AS173" s="25" t="s">
        <v>2032</v>
      </c>
      <c r="AT173" s="25">
        <v>30</v>
      </c>
      <c r="AU173" s="28">
        <f t="shared" si="123"/>
        <v>36</v>
      </c>
      <c r="AV173" s="29">
        <v>23</v>
      </c>
      <c r="AW173" s="28">
        <f t="shared" si="124"/>
        <v>59</v>
      </c>
      <c r="AX173" s="25">
        <v>9</v>
      </c>
      <c r="AY173" s="25">
        <v>8</v>
      </c>
      <c r="AZ173" s="25">
        <v>23</v>
      </c>
      <c r="BA173" s="28">
        <f t="shared" si="125"/>
        <v>40</v>
      </c>
      <c r="BB173" s="29">
        <v>33</v>
      </c>
      <c r="BC173" s="28">
        <f t="shared" si="126"/>
        <v>73</v>
      </c>
      <c r="BD173" s="25">
        <v>5</v>
      </c>
      <c r="BE173" s="25">
        <v>7</v>
      </c>
      <c r="BF173" s="25">
        <v>26</v>
      </c>
      <c r="BG173" s="28">
        <f t="shared" si="127"/>
        <v>38</v>
      </c>
      <c r="BH173" s="29">
        <v>21</v>
      </c>
      <c r="BI173" s="28">
        <f t="shared" si="128"/>
        <v>59</v>
      </c>
      <c r="BJ173" s="29">
        <f t="shared" si="129"/>
        <v>322</v>
      </c>
      <c r="BK173" s="29">
        <v>63</v>
      </c>
      <c r="BL173" s="10">
        <f t="shared" si="130"/>
        <v>473</v>
      </c>
      <c r="BM173" s="8">
        <f t="shared" si="131"/>
        <v>60.641025641025635</v>
      </c>
      <c r="BO173" s="3" t="s">
        <v>2092</v>
      </c>
      <c r="BP173" s="3" t="s">
        <v>2093</v>
      </c>
      <c r="BQ173" s="3" t="s">
        <v>2093</v>
      </c>
      <c r="BR173" s="3" t="s">
        <v>2088</v>
      </c>
      <c r="BS173" s="3" t="s">
        <v>2094</v>
      </c>
      <c r="BT173" s="3" t="s">
        <v>2095</v>
      </c>
      <c r="BU173" s="3" t="s">
        <v>2091</v>
      </c>
      <c r="BV173" s="3" t="s">
        <v>2088</v>
      </c>
      <c r="BW173" s="3" t="s">
        <v>2094</v>
      </c>
      <c r="BX173" s="3" t="s">
        <v>2032</v>
      </c>
      <c r="BY173" s="3" t="s">
        <v>2094</v>
      </c>
      <c r="BZ173" s="3" t="s">
        <v>2095</v>
      </c>
      <c r="CB173" s="3">
        <v>2</v>
      </c>
      <c r="CC173" s="3">
        <v>3</v>
      </c>
      <c r="CD173" s="3">
        <v>3</v>
      </c>
      <c r="CE173" s="3">
        <v>3</v>
      </c>
      <c r="CF173" s="3">
        <v>3</v>
      </c>
      <c r="CG173" s="3">
        <v>3</v>
      </c>
      <c r="CH173" s="3">
        <v>1</v>
      </c>
      <c r="CI173" s="3">
        <v>1.5</v>
      </c>
      <c r="CJ173" s="3">
        <v>1.5</v>
      </c>
      <c r="CK173" s="3">
        <v>1</v>
      </c>
      <c r="CL173" s="3">
        <v>1</v>
      </c>
      <c r="CM173" s="3">
        <v>0.5</v>
      </c>
      <c r="CN173" s="3">
        <f t="shared" si="132"/>
        <v>0</v>
      </c>
      <c r="CO173" s="31" t="str">
        <f t="shared" si="133"/>
        <v>Pass</v>
      </c>
      <c r="CP173" s="3">
        <v>6.7</v>
      </c>
      <c r="CQ173" s="3">
        <v>23.5</v>
      </c>
      <c r="CR173" s="3">
        <v>157.5</v>
      </c>
      <c r="CS173" s="3">
        <v>711</v>
      </c>
    </row>
    <row r="174" spans="1:98" ht="18" customHeight="1" x14ac:dyDescent="0.2">
      <c r="A174" s="4">
        <v>163</v>
      </c>
      <c r="B174" s="7" t="s">
        <v>410</v>
      </c>
      <c r="C174" s="7" t="s">
        <v>411</v>
      </c>
      <c r="D174" s="7" t="s">
        <v>1575</v>
      </c>
      <c r="E174" s="7" t="s">
        <v>1206</v>
      </c>
      <c r="F174" s="7"/>
      <c r="G174" s="25">
        <v>4</v>
      </c>
      <c r="H174" s="25">
        <v>7</v>
      </c>
      <c r="I174" s="25">
        <v>7</v>
      </c>
      <c r="J174" s="26">
        <f t="shared" si="112"/>
        <v>18</v>
      </c>
      <c r="K174" s="25">
        <v>4</v>
      </c>
      <c r="L174" s="25">
        <v>9</v>
      </c>
      <c r="M174" s="25">
        <v>7</v>
      </c>
      <c r="N174" s="26">
        <f t="shared" si="113"/>
        <v>20</v>
      </c>
      <c r="O174" s="25">
        <v>8</v>
      </c>
      <c r="P174" s="25">
        <v>10</v>
      </c>
      <c r="Q174" s="25">
        <v>6</v>
      </c>
      <c r="R174" s="26">
        <f t="shared" si="114"/>
        <v>24</v>
      </c>
      <c r="S174" s="25">
        <v>6</v>
      </c>
      <c r="T174" s="25">
        <v>8</v>
      </c>
      <c r="U174" s="25">
        <v>4</v>
      </c>
      <c r="V174" s="26">
        <f t="shared" si="115"/>
        <v>18</v>
      </c>
      <c r="W174" s="25">
        <v>2</v>
      </c>
      <c r="X174" s="25">
        <v>9</v>
      </c>
      <c r="Y174" s="25">
        <v>3</v>
      </c>
      <c r="Z174" s="26">
        <f t="shared" si="116"/>
        <v>14</v>
      </c>
      <c r="AA174" s="25">
        <v>4</v>
      </c>
      <c r="AB174" s="25">
        <v>7</v>
      </c>
      <c r="AC174" s="25">
        <v>3</v>
      </c>
      <c r="AD174" s="26">
        <f t="shared" si="117"/>
        <v>14</v>
      </c>
      <c r="AE174" s="27">
        <f t="shared" si="118"/>
        <v>108</v>
      </c>
      <c r="AF174" s="25">
        <v>6</v>
      </c>
      <c r="AG174" s="25">
        <v>9</v>
      </c>
      <c r="AH174" s="25">
        <v>40</v>
      </c>
      <c r="AI174" s="28">
        <f t="shared" si="119"/>
        <v>55</v>
      </c>
      <c r="AJ174" s="29">
        <v>24</v>
      </c>
      <c r="AK174" s="28">
        <f t="shared" si="120"/>
        <v>79</v>
      </c>
      <c r="AL174" s="25">
        <v>8</v>
      </c>
      <c r="AM174" s="25">
        <v>8</v>
      </c>
      <c r="AN174" s="25">
        <v>39</v>
      </c>
      <c r="AO174" s="28">
        <f t="shared" si="121"/>
        <v>55</v>
      </c>
      <c r="AP174" s="29">
        <v>30</v>
      </c>
      <c r="AQ174" s="28">
        <f t="shared" si="122"/>
        <v>85</v>
      </c>
      <c r="AR174" s="25">
        <v>7</v>
      </c>
      <c r="AS174" s="25">
        <v>8</v>
      </c>
      <c r="AT174" s="25">
        <v>39</v>
      </c>
      <c r="AU174" s="28">
        <f t="shared" si="123"/>
        <v>54</v>
      </c>
      <c r="AV174" s="29">
        <v>30</v>
      </c>
      <c r="AW174" s="28">
        <f t="shared" si="124"/>
        <v>84</v>
      </c>
      <c r="AX174" s="25">
        <v>9</v>
      </c>
      <c r="AY174" s="25">
        <v>9</v>
      </c>
      <c r="AZ174" s="25">
        <v>39</v>
      </c>
      <c r="BA174" s="28">
        <f t="shared" si="125"/>
        <v>57</v>
      </c>
      <c r="BB174" s="29">
        <v>35</v>
      </c>
      <c r="BC174" s="28">
        <f t="shared" si="126"/>
        <v>92</v>
      </c>
      <c r="BD174" s="25">
        <v>5</v>
      </c>
      <c r="BE174" s="25">
        <v>7</v>
      </c>
      <c r="BF174" s="24">
        <v>40</v>
      </c>
      <c r="BG174" s="28">
        <f t="shared" si="127"/>
        <v>52</v>
      </c>
      <c r="BH174" s="29">
        <v>21</v>
      </c>
      <c r="BI174" s="28">
        <f t="shared" si="128"/>
        <v>73</v>
      </c>
      <c r="BJ174" s="29">
        <f t="shared" si="129"/>
        <v>413</v>
      </c>
      <c r="BK174" s="29">
        <v>72</v>
      </c>
      <c r="BL174" s="10">
        <f t="shared" si="130"/>
        <v>593</v>
      </c>
      <c r="BM174" s="8">
        <f t="shared" si="131"/>
        <v>76.025641025641022</v>
      </c>
      <c r="BO174" s="3" t="s">
        <v>2094</v>
      </c>
      <c r="BP174" s="3" t="s">
        <v>2094</v>
      </c>
      <c r="BQ174" s="3" t="s">
        <v>2088</v>
      </c>
      <c r="BR174" s="3" t="s">
        <v>2088</v>
      </c>
      <c r="BS174" s="3" t="s">
        <v>2093</v>
      </c>
      <c r="BT174" s="3" t="s">
        <v>2087</v>
      </c>
      <c r="BU174" s="3" t="s">
        <v>2091</v>
      </c>
      <c r="BV174" s="3" t="s">
        <v>2090</v>
      </c>
      <c r="BW174" s="3" t="s">
        <v>2090</v>
      </c>
      <c r="BX174" s="3" t="s">
        <v>2090</v>
      </c>
      <c r="BY174" s="3" t="s">
        <v>2032</v>
      </c>
      <c r="BZ174" s="3" t="s">
        <v>2032</v>
      </c>
      <c r="CB174" s="3">
        <v>2</v>
      </c>
      <c r="CC174" s="3">
        <v>3</v>
      </c>
      <c r="CD174" s="3">
        <v>3</v>
      </c>
      <c r="CE174" s="3">
        <v>3</v>
      </c>
      <c r="CF174" s="3">
        <v>3</v>
      </c>
      <c r="CG174" s="3">
        <v>3</v>
      </c>
      <c r="CH174" s="3">
        <v>1</v>
      </c>
      <c r="CI174" s="3">
        <v>1.5</v>
      </c>
      <c r="CJ174" s="3">
        <v>1.5</v>
      </c>
      <c r="CK174" s="3">
        <v>1</v>
      </c>
      <c r="CL174" s="3">
        <v>1</v>
      </c>
      <c r="CM174" s="3">
        <v>0.5</v>
      </c>
      <c r="CN174" s="3">
        <f t="shared" si="132"/>
        <v>0</v>
      </c>
      <c r="CO174" s="31" t="str">
        <f t="shared" si="133"/>
        <v>Pass</v>
      </c>
      <c r="CP174" s="3">
        <v>7.56</v>
      </c>
      <c r="CQ174" s="3">
        <v>23.5</v>
      </c>
      <c r="CR174" s="3">
        <v>177.75</v>
      </c>
      <c r="CS174" s="3">
        <v>831</v>
      </c>
    </row>
    <row r="175" spans="1:98" ht="18" customHeight="1" x14ac:dyDescent="0.2">
      <c r="A175" s="4">
        <v>164</v>
      </c>
      <c r="B175" s="7" t="s">
        <v>412</v>
      </c>
      <c r="C175" s="7" t="s">
        <v>413</v>
      </c>
      <c r="D175" s="7" t="s">
        <v>1576</v>
      </c>
      <c r="E175" s="7" t="s">
        <v>1207</v>
      </c>
      <c r="F175" s="7"/>
      <c r="G175" s="25" t="s">
        <v>2033</v>
      </c>
      <c r="H175" s="25" t="s">
        <v>2033</v>
      </c>
      <c r="I175" s="25">
        <v>7</v>
      </c>
      <c r="J175" s="26">
        <f t="shared" si="112"/>
        <v>7</v>
      </c>
      <c r="K175" s="25" t="s">
        <v>2032</v>
      </c>
      <c r="L175" s="25" t="s">
        <v>2032</v>
      </c>
      <c r="M175" s="25">
        <v>10</v>
      </c>
      <c r="N175" s="26">
        <f t="shared" si="113"/>
        <v>10</v>
      </c>
      <c r="O175" s="25" t="s">
        <v>2033</v>
      </c>
      <c r="P175" s="25" t="s">
        <v>2032</v>
      </c>
      <c r="Q175" s="24">
        <v>10</v>
      </c>
      <c r="R175" s="26">
        <f t="shared" si="114"/>
        <v>10</v>
      </c>
      <c r="S175" s="25" t="s">
        <v>2032</v>
      </c>
      <c r="T175" s="25" t="s">
        <v>2032</v>
      </c>
      <c r="U175" s="25">
        <v>7</v>
      </c>
      <c r="V175" s="26">
        <f t="shared" si="115"/>
        <v>7</v>
      </c>
      <c r="W175" s="25" t="s">
        <v>2032</v>
      </c>
      <c r="X175" s="25" t="s">
        <v>2033</v>
      </c>
      <c r="Y175" s="25">
        <v>6</v>
      </c>
      <c r="Z175" s="26">
        <f t="shared" si="116"/>
        <v>6</v>
      </c>
      <c r="AA175" s="25" t="s">
        <v>2033</v>
      </c>
      <c r="AB175" s="25" t="s">
        <v>2033</v>
      </c>
      <c r="AC175" s="25">
        <v>7</v>
      </c>
      <c r="AD175" s="26">
        <f t="shared" si="117"/>
        <v>7</v>
      </c>
      <c r="AE175" s="27">
        <f t="shared" si="118"/>
        <v>47</v>
      </c>
      <c r="AF175" s="25">
        <v>6</v>
      </c>
      <c r="AG175" s="25">
        <v>7</v>
      </c>
      <c r="AH175" s="25">
        <v>32</v>
      </c>
      <c r="AI175" s="28">
        <f t="shared" si="119"/>
        <v>45</v>
      </c>
      <c r="AJ175" s="29">
        <v>27</v>
      </c>
      <c r="AK175" s="28">
        <f t="shared" si="120"/>
        <v>72</v>
      </c>
      <c r="AL175" s="25">
        <v>2</v>
      </c>
      <c r="AM175" s="25">
        <v>7</v>
      </c>
      <c r="AN175" s="25">
        <v>15</v>
      </c>
      <c r="AO175" s="28">
        <f t="shared" si="121"/>
        <v>24</v>
      </c>
      <c r="AP175" s="29">
        <v>32</v>
      </c>
      <c r="AQ175" s="28">
        <f t="shared" si="122"/>
        <v>56</v>
      </c>
      <c r="AR175" s="25">
        <v>8</v>
      </c>
      <c r="AS175" s="25">
        <v>6</v>
      </c>
      <c r="AT175" s="25">
        <v>27</v>
      </c>
      <c r="AU175" s="28">
        <f t="shared" si="123"/>
        <v>41</v>
      </c>
      <c r="AV175" s="29">
        <v>32</v>
      </c>
      <c r="AW175" s="28">
        <f t="shared" si="124"/>
        <v>73</v>
      </c>
      <c r="AX175" s="25">
        <v>6</v>
      </c>
      <c r="AY175" s="25">
        <v>6</v>
      </c>
      <c r="AZ175" s="25">
        <v>24</v>
      </c>
      <c r="BA175" s="28">
        <f t="shared" si="125"/>
        <v>36</v>
      </c>
      <c r="BB175" s="29">
        <v>24</v>
      </c>
      <c r="BC175" s="28">
        <f t="shared" si="126"/>
        <v>60</v>
      </c>
      <c r="BD175" s="25">
        <v>3</v>
      </c>
      <c r="BE175" s="25">
        <v>7</v>
      </c>
      <c r="BF175" s="25">
        <v>31</v>
      </c>
      <c r="BG175" s="28">
        <f t="shared" si="127"/>
        <v>41</v>
      </c>
      <c r="BH175" s="29">
        <v>31</v>
      </c>
      <c r="BI175" s="28">
        <f t="shared" si="128"/>
        <v>72</v>
      </c>
      <c r="BJ175" s="29">
        <f t="shared" si="129"/>
        <v>333</v>
      </c>
      <c r="BK175" s="29">
        <v>58</v>
      </c>
      <c r="BL175" s="10">
        <f t="shared" si="130"/>
        <v>438</v>
      </c>
      <c r="BM175" s="8">
        <f t="shared" si="131"/>
        <v>56.153846153846153</v>
      </c>
      <c r="BO175" s="3" t="s">
        <v>2089</v>
      </c>
      <c r="BP175" s="3" t="s">
        <v>2089</v>
      </c>
      <c r="BQ175" s="3" t="s">
        <v>2089</v>
      </c>
      <c r="BR175" s="3" t="s">
        <v>2089</v>
      </c>
      <c r="BS175" s="3" t="s">
        <v>2089</v>
      </c>
      <c r="BT175" s="3" t="s">
        <v>2089</v>
      </c>
      <c r="BU175" s="3" t="s">
        <v>2032</v>
      </c>
      <c r="BV175" s="3" t="s">
        <v>2088</v>
      </c>
      <c r="BW175" s="3" t="s">
        <v>2032</v>
      </c>
      <c r="BX175" s="3" t="s">
        <v>2094</v>
      </c>
      <c r="BY175" s="3" t="s">
        <v>2032</v>
      </c>
      <c r="BZ175" s="3" t="s">
        <v>2094</v>
      </c>
      <c r="CB175" s="3">
        <v>2</v>
      </c>
      <c r="CC175" s="3">
        <v>3</v>
      </c>
      <c r="CD175" s="3">
        <v>3</v>
      </c>
      <c r="CE175" s="3">
        <v>3</v>
      </c>
      <c r="CF175" s="3">
        <v>3</v>
      </c>
      <c r="CG175" s="3">
        <v>3</v>
      </c>
      <c r="CH175" s="3">
        <v>1</v>
      </c>
      <c r="CI175" s="3">
        <v>1.5</v>
      </c>
      <c r="CJ175" s="3">
        <v>1.5</v>
      </c>
      <c r="CK175" s="3">
        <v>1</v>
      </c>
      <c r="CL175" s="3">
        <v>1</v>
      </c>
      <c r="CM175" s="3">
        <v>0.5</v>
      </c>
      <c r="CN175" s="3">
        <f t="shared" si="132"/>
        <v>6</v>
      </c>
      <c r="CO175" s="31" t="str">
        <f t="shared" si="133"/>
        <v>Fail</v>
      </c>
      <c r="CP175" s="32">
        <v>2.1276595744680851</v>
      </c>
      <c r="CQ175" s="3">
        <v>6.5</v>
      </c>
      <c r="CR175" s="3">
        <v>50</v>
      </c>
      <c r="CS175" s="3">
        <v>513</v>
      </c>
      <c r="CT175" s="1">
        <f>CR175/23.5</f>
        <v>2.1276595744680851</v>
      </c>
    </row>
    <row r="176" spans="1:98" ht="18" customHeight="1" x14ac:dyDescent="0.2">
      <c r="A176" s="4">
        <v>165</v>
      </c>
      <c r="B176" s="7" t="s">
        <v>414</v>
      </c>
      <c r="C176" s="7" t="s">
        <v>415</v>
      </c>
      <c r="D176" s="7" t="s">
        <v>1577</v>
      </c>
      <c r="E176" s="7" t="s">
        <v>1208</v>
      </c>
      <c r="F176" s="7"/>
      <c r="G176" s="25">
        <v>3</v>
      </c>
      <c r="H176" s="24">
        <v>10</v>
      </c>
      <c r="I176" s="25">
        <v>10</v>
      </c>
      <c r="J176" s="26">
        <f t="shared" si="112"/>
        <v>23</v>
      </c>
      <c r="K176" s="25">
        <v>2</v>
      </c>
      <c r="L176" s="25">
        <v>9</v>
      </c>
      <c r="M176" s="25">
        <v>10</v>
      </c>
      <c r="N176" s="26">
        <f t="shared" si="113"/>
        <v>21</v>
      </c>
      <c r="O176" s="25">
        <v>9</v>
      </c>
      <c r="P176" s="25">
        <v>10</v>
      </c>
      <c r="Q176" s="25">
        <v>10</v>
      </c>
      <c r="R176" s="26">
        <f t="shared" si="114"/>
        <v>29</v>
      </c>
      <c r="S176" s="25">
        <v>6</v>
      </c>
      <c r="T176" s="25">
        <v>7</v>
      </c>
      <c r="U176" s="25">
        <v>7</v>
      </c>
      <c r="V176" s="26">
        <f t="shared" si="115"/>
        <v>20</v>
      </c>
      <c r="W176" s="25">
        <v>1</v>
      </c>
      <c r="X176" s="25">
        <v>10</v>
      </c>
      <c r="Y176" s="25">
        <v>10</v>
      </c>
      <c r="Z176" s="26">
        <f t="shared" si="116"/>
        <v>21</v>
      </c>
      <c r="AA176" s="25">
        <v>5</v>
      </c>
      <c r="AB176" s="25">
        <v>8</v>
      </c>
      <c r="AC176" s="25">
        <v>10</v>
      </c>
      <c r="AD176" s="26">
        <f t="shared" si="117"/>
        <v>23</v>
      </c>
      <c r="AE176" s="27">
        <f t="shared" si="118"/>
        <v>137</v>
      </c>
      <c r="AF176" s="25">
        <v>10</v>
      </c>
      <c r="AG176" s="25">
        <v>9</v>
      </c>
      <c r="AH176" s="25">
        <v>40</v>
      </c>
      <c r="AI176" s="28">
        <f t="shared" si="119"/>
        <v>59</v>
      </c>
      <c r="AJ176" s="29">
        <v>35</v>
      </c>
      <c r="AK176" s="28">
        <f t="shared" si="120"/>
        <v>94</v>
      </c>
      <c r="AL176" s="25">
        <v>9</v>
      </c>
      <c r="AM176" s="25">
        <v>9</v>
      </c>
      <c r="AN176" s="25">
        <v>37</v>
      </c>
      <c r="AO176" s="28">
        <f t="shared" si="121"/>
        <v>55</v>
      </c>
      <c r="AP176" s="29">
        <v>33</v>
      </c>
      <c r="AQ176" s="28">
        <f t="shared" si="122"/>
        <v>88</v>
      </c>
      <c r="AR176" s="25">
        <v>9</v>
      </c>
      <c r="AS176" s="25">
        <v>6</v>
      </c>
      <c r="AT176" s="25">
        <v>40</v>
      </c>
      <c r="AU176" s="28">
        <f t="shared" si="123"/>
        <v>55</v>
      </c>
      <c r="AV176" s="29">
        <v>31</v>
      </c>
      <c r="AW176" s="28">
        <f t="shared" si="124"/>
        <v>86</v>
      </c>
      <c r="AX176" s="25">
        <v>9</v>
      </c>
      <c r="AY176" s="25">
        <v>9</v>
      </c>
      <c r="AZ176" s="25">
        <v>40</v>
      </c>
      <c r="BA176" s="28">
        <f t="shared" si="125"/>
        <v>58</v>
      </c>
      <c r="BB176" s="29">
        <v>36</v>
      </c>
      <c r="BC176" s="28">
        <f t="shared" si="126"/>
        <v>94</v>
      </c>
      <c r="BD176" s="25">
        <v>7</v>
      </c>
      <c r="BE176" s="25">
        <v>8</v>
      </c>
      <c r="BF176" s="24">
        <v>40</v>
      </c>
      <c r="BG176" s="28">
        <f t="shared" si="127"/>
        <v>55</v>
      </c>
      <c r="BH176" s="29">
        <v>35</v>
      </c>
      <c r="BI176" s="28">
        <f t="shared" si="128"/>
        <v>90</v>
      </c>
      <c r="BJ176" s="29">
        <f t="shared" si="129"/>
        <v>452</v>
      </c>
      <c r="BK176" s="29">
        <v>85</v>
      </c>
      <c r="BL176" s="10">
        <f t="shared" si="130"/>
        <v>674</v>
      </c>
      <c r="BM176" s="8">
        <f t="shared" si="131"/>
        <v>86.410256410256409</v>
      </c>
      <c r="BO176" s="3" t="s">
        <v>2094</v>
      </c>
      <c r="BP176" s="3" t="s">
        <v>2087</v>
      </c>
      <c r="BQ176" s="3" t="s">
        <v>2087</v>
      </c>
      <c r="BR176" s="3" t="s">
        <v>2094</v>
      </c>
      <c r="BS176" s="3" t="s">
        <v>2094</v>
      </c>
      <c r="BT176" s="3" t="s">
        <v>2090</v>
      </c>
      <c r="BU176" s="3" t="s">
        <v>2090</v>
      </c>
      <c r="BV176" s="3" t="s">
        <v>2090</v>
      </c>
      <c r="BW176" s="3" t="s">
        <v>2090</v>
      </c>
      <c r="BX176" s="3" t="s">
        <v>2090</v>
      </c>
      <c r="BY176" s="3" t="s">
        <v>2090</v>
      </c>
      <c r="BZ176" s="3" t="s">
        <v>2090</v>
      </c>
      <c r="CB176" s="3">
        <v>2</v>
      </c>
      <c r="CC176" s="3">
        <v>3</v>
      </c>
      <c r="CD176" s="3">
        <v>3</v>
      </c>
      <c r="CE176" s="3">
        <v>3</v>
      </c>
      <c r="CF176" s="3">
        <v>3</v>
      </c>
      <c r="CG176" s="3">
        <v>3</v>
      </c>
      <c r="CH176" s="3">
        <v>1</v>
      </c>
      <c r="CI176" s="3">
        <v>1.5</v>
      </c>
      <c r="CJ176" s="3">
        <v>1.5</v>
      </c>
      <c r="CK176" s="3">
        <v>1</v>
      </c>
      <c r="CL176" s="3">
        <v>1</v>
      </c>
      <c r="CM176" s="3">
        <v>0.5</v>
      </c>
      <c r="CN176" s="3">
        <f t="shared" si="132"/>
        <v>0</v>
      </c>
      <c r="CO176" s="31" t="str">
        <f t="shared" si="133"/>
        <v>Pass</v>
      </c>
      <c r="CP176" s="3">
        <v>8.4700000000000006</v>
      </c>
      <c r="CQ176" s="3">
        <v>23.5</v>
      </c>
      <c r="CR176" s="3">
        <v>199</v>
      </c>
      <c r="CS176" s="3">
        <v>934</v>
      </c>
    </row>
    <row r="177" spans="1:98" ht="18" customHeight="1" x14ac:dyDescent="0.2">
      <c r="A177" s="4">
        <v>166</v>
      </c>
      <c r="B177" s="7" t="s">
        <v>416</v>
      </c>
      <c r="C177" s="7" t="s">
        <v>417</v>
      </c>
      <c r="D177" s="7" t="s">
        <v>1578</v>
      </c>
      <c r="E177" s="7" t="s">
        <v>1209</v>
      </c>
      <c r="F177" s="7"/>
      <c r="G177" s="25">
        <v>1</v>
      </c>
      <c r="H177" s="25">
        <v>6</v>
      </c>
      <c r="I177" s="25">
        <v>5</v>
      </c>
      <c r="J177" s="26">
        <f t="shared" si="112"/>
        <v>12</v>
      </c>
      <c r="K177" s="25">
        <v>1</v>
      </c>
      <c r="L177" s="25">
        <v>4</v>
      </c>
      <c r="M177" s="25">
        <v>7</v>
      </c>
      <c r="N177" s="26">
        <f t="shared" si="113"/>
        <v>12</v>
      </c>
      <c r="O177" s="25">
        <v>5</v>
      </c>
      <c r="P177" s="25">
        <v>9</v>
      </c>
      <c r="Q177" s="25">
        <v>6</v>
      </c>
      <c r="R177" s="26">
        <f t="shared" si="114"/>
        <v>20</v>
      </c>
      <c r="S177" s="25">
        <v>3</v>
      </c>
      <c r="T177" s="25">
        <v>5</v>
      </c>
      <c r="U177" s="25">
        <v>4</v>
      </c>
      <c r="V177" s="26">
        <f t="shared" si="115"/>
        <v>12</v>
      </c>
      <c r="W177" s="25">
        <v>0</v>
      </c>
      <c r="X177" s="25">
        <v>5</v>
      </c>
      <c r="Y177" s="25">
        <v>10</v>
      </c>
      <c r="Z177" s="26">
        <f t="shared" si="116"/>
        <v>15</v>
      </c>
      <c r="AA177" s="25" t="s">
        <v>2033</v>
      </c>
      <c r="AB177" s="25">
        <v>4</v>
      </c>
      <c r="AC177" s="25">
        <v>3</v>
      </c>
      <c r="AD177" s="26">
        <f t="shared" si="117"/>
        <v>7</v>
      </c>
      <c r="AE177" s="27">
        <f t="shared" si="118"/>
        <v>78</v>
      </c>
      <c r="AF177" s="25">
        <v>6</v>
      </c>
      <c r="AG177" s="25">
        <v>6</v>
      </c>
      <c r="AH177" s="25">
        <v>35</v>
      </c>
      <c r="AI177" s="28">
        <f t="shared" si="119"/>
        <v>47</v>
      </c>
      <c r="AJ177" s="29">
        <v>27</v>
      </c>
      <c r="AK177" s="28">
        <f t="shared" si="120"/>
        <v>74</v>
      </c>
      <c r="AL177" s="25">
        <v>7</v>
      </c>
      <c r="AM177" s="25">
        <v>8</v>
      </c>
      <c r="AN177" s="25">
        <v>30</v>
      </c>
      <c r="AO177" s="28">
        <f t="shared" si="121"/>
        <v>45</v>
      </c>
      <c r="AP177" s="29">
        <v>27</v>
      </c>
      <c r="AQ177" s="28">
        <f t="shared" si="122"/>
        <v>72</v>
      </c>
      <c r="AR177" s="25">
        <v>5</v>
      </c>
      <c r="AS177" s="25">
        <v>6</v>
      </c>
      <c r="AT177" s="25">
        <v>33</v>
      </c>
      <c r="AU177" s="28">
        <f t="shared" si="123"/>
        <v>44</v>
      </c>
      <c r="AV177" s="29">
        <v>24</v>
      </c>
      <c r="AW177" s="28">
        <f t="shared" si="124"/>
        <v>68</v>
      </c>
      <c r="AX177" s="25">
        <v>6</v>
      </c>
      <c r="AY177" s="25">
        <v>8</v>
      </c>
      <c r="AZ177" s="25">
        <v>35</v>
      </c>
      <c r="BA177" s="28">
        <f t="shared" si="125"/>
        <v>49</v>
      </c>
      <c r="BB177" s="29">
        <v>29</v>
      </c>
      <c r="BC177" s="28">
        <f t="shared" si="126"/>
        <v>78</v>
      </c>
      <c r="BD177" s="25">
        <v>5</v>
      </c>
      <c r="BE177" s="25">
        <v>5</v>
      </c>
      <c r="BF177" s="25">
        <v>34</v>
      </c>
      <c r="BG177" s="28">
        <f t="shared" si="127"/>
        <v>44</v>
      </c>
      <c r="BH177" s="29">
        <v>19</v>
      </c>
      <c r="BI177" s="28">
        <f t="shared" si="128"/>
        <v>63</v>
      </c>
      <c r="BJ177" s="29">
        <f t="shared" si="129"/>
        <v>355</v>
      </c>
      <c r="BK177" s="29">
        <v>50</v>
      </c>
      <c r="BL177" s="10">
        <f t="shared" si="130"/>
        <v>483</v>
      </c>
      <c r="BM177" s="8">
        <f t="shared" si="131"/>
        <v>61.923076923076927</v>
      </c>
      <c r="BO177" s="3" t="s">
        <v>2089</v>
      </c>
      <c r="BP177" s="3" t="s">
        <v>2033</v>
      </c>
      <c r="BQ177" s="3" t="s">
        <v>2033</v>
      </c>
      <c r="BR177" s="3" t="s">
        <v>2096</v>
      </c>
      <c r="BS177" s="3" t="s">
        <v>2089</v>
      </c>
      <c r="BT177" s="3" t="s">
        <v>2089</v>
      </c>
      <c r="BU177" s="3" t="s">
        <v>2032</v>
      </c>
      <c r="BV177" s="3" t="s">
        <v>2032</v>
      </c>
      <c r="BW177" s="3" t="s">
        <v>2087</v>
      </c>
      <c r="BX177" s="3" t="s">
        <v>2091</v>
      </c>
      <c r="BY177" s="3" t="s">
        <v>2095</v>
      </c>
      <c r="BZ177" s="3" t="s">
        <v>2093</v>
      </c>
      <c r="CB177" s="3">
        <v>2</v>
      </c>
      <c r="CC177" s="3">
        <v>3</v>
      </c>
      <c r="CD177" s="3">
        <v>3</v>
      </c>
      <c r="CE177" s="3">
        <v>3</v>
      </c>
      <c r="CF177" s="3">
        <v>3</v>
      </c>
      <c r="CG177" s="3">
        <v>3</v>
      </c>
      <c r="CH177" s="3">
        <v>1</v>
      </c>
      <c r="CI177" s="3">
        <v>1.5</v>
      </c>
      <c r="CJ177" s="3">
        <v>1.5</v>
      </c>
      <c r="CK177" s="3">
        <v>1</v>
      </c>
      <c r="CL177" s="3">
        <v>1</v>
      </c>
      <c r="CM177" s="3">
        <v>0.5</v>
      </c>
      <c r="CN177" s="3">
        <f t="shared" si="132"/>
        <v>3</v>
      </c>
      <c r="CO177" s="31" t="str">
        <f t="shared" si="133"/>
        <v>Fail</v>
      </c>
      <c r="CP177" s="32">
        <v>4.1595744680851068</v>
      </c>
      <c r="CQ177" s="3">
        <v>15.5</v>
      </c>
      <c r="CR177" s="3">
        <v>97.75</v>
      </c>
      <c r="CS177" s="3">
        <v>616</v>
      </c>
      <c r="CT177" s="1">
        <f>CR177/23.5</f>
        <v>4.1595744680851068</v>
      </c>
    </row>
    <row r="178" spans="1:98" ht="18" customHeight="1" x14ac:dyDescent="0.2">
      <c r="A178" s="4">
        <v>167</v>
      </c>
      <c r="B178" s="7" t="s">
        <v>418</v>
      </c>
      <c r="C178" s="7" t="s">
        <v>419</v>
      </c>
      <c r="D178" s="7" t="s">
        <v>1579</v>
      </c>
      <c r="E178" s="7" t="s">
        <v>1210</v>
      </c>
      <c r="F178" s="7"/>
      <c r="G178" s="25">
        <v>4</v>
      </c>
      <c r="H178" s="25">
        <v>7</v>
      </c>
      <c r="I178" s="25">
        <v>7</v>
      </c>
      <c r="J178" s="26">
        <f t="shared" si="112"/>
        <v>18</v>
      </c>
      <c r="K178" s="25">
        <v>5</v>
      </c>
      <c r="L178" s="25">
        <v>10</v>
      </c>
      <c r="M178" s="25">
        <v>7</v>
      </c>
      <c r="N178" s="26">
        <f t="shared" si="113"/>
        <v>22</v>
      </c>
      <c r="O178" s="25">
        <v>8</v>
      </c>
      <c r="P178" s="25">
        <v>5</v>
      </c>
      <c r="Q178" s="25">
        <v>6</v>
      </c>
      <c r="R178" s="26">
        <f t="shared" si="114"/>
        <v>19</v>
      </c>
      <c r="S178" s="25">
        <v>4</v>
      </c>
      <c r="T178" s="25">
        <v>8</v>
      </c>
      <c r="U178" s="25">
        <v>4</v>
      </c>
      <c r="V178" s="26">
        <f t="shared" si="115"/>
        <v>16</v>
      </c>
      <c r="W178" s="25">
        <v>2</v>
      </c>
      <c r="X178" s="25">
        <v>6</v>
      </c>
      <c r="Y178" s="25">
        <v>4</v>
      </c>
      <c r="Z178" s="26">
        <f t="shared" si="116"/>
        <v>12</v>
      </c>
      <c r="AA178" s="25">
        <v>5</v>
      </c>
      <c r="AB178" s="25">
        <v>8</v>
      </c>
      <c r="AC178" s="25">
        <v>6</v>
      </c>
      <c r="AD178" s="26">
        <f t="shared" si="117"/>
        <v>19</v>
      </c>
      <c r="AE178" s="27">
        <f t="shared" si="118"/>
        <v>106</v>
      </c>
      <c r="AF178" s="25">
        <v>3</v>
      </c>
      <c r="AG178" s="25">
        <v>6</v>
      </c>
      <c r="AH178" s="25">
        <v>39</v>
      </c>
      <c r="AI178" s="28">
        <f t="shared" si="119"/>
        <v>48</v>
      </c>
      <c r="AJ178" s="29">
        <v>32</v>
      </c>
      <c r="AK178" s="28">
        <f t="shared" si="120"/>
        <v>80</v>
      </c>
      <c r="AL178" s="25">
        <v>7</v>
      </c>
      <c r="AM178" s="25">
        <v>9</v>
      </c>
      <c r="AN178" s="25">
        <v>37</v>
      </c>
      <c r="AO178" s="28">
        <f t="shared" si="121"/>
        <v>53</v>
      </c>
      <c r="AP178" s="29">
        <v>36</v>
      </c>
      <c r="AQ178" s="28">
        <f t="shared" si="122"/>
        <v>89</v>
      </c>
      <c r="AR178" s="25">
        <v>5</v>
      </c>
      <c r="AS178" s="25">
        <v>6</v>
      </c>
      <c r="AT178" s="25">
        <v>37</v>
      </c>
      <c r="AU178" s="28">
        <f t="shared" si="123"/>
        <v>48</v>
      </c>
      <c r="AV178" s="29">
        <v>30</v>
      </c>
      <c r="AW178" s="28">
        <f t="shared" si="124"/>
        <v>78</v>
      </c>
      <c r="AX178" s="25">
        <v>10</v>
      </c>
      <c r="AY178" s="25">
        <v>9</v>
      </c>
      <c r="AZ178" s="25">
        <v>40</v>
      </c>
      <c r="BA178" s="28">
        <f t="shared" si="125"/>
        <v>59</v>
      </c>
      <c r="BB178" s="29">
        <v>36</v>
      </c>
      <c r="BC178" s="28">
        <f t="shared" si="126"/>
        <v>95</v>
      </c>
      <c r="BD178" s="25">
        <v>6</v>
      </c>
      <c r="BE178" s="25">
        <v>7</v>
      </c>
      <c r="BF178" s="25">
        <v>35</v>
      </c>
      <c r="BG178" s="28">
        <f t="shared" si="127"/>
        <v>48</v>
      </c>
      <c r="BH178" s="29">
        <v>32</v>
      </c>
      <c r="BI178" s="28">
        <f t="shared" si="128"/>
        <v>80</v>
      </c>
      <c r="BJ178" s="29">
        <f t="shared" si="129"/>
        <v>422</v>
      </c>
      <c r="BK178" s="29">
        <v>91</v>
      </c>
      <c r="BL178" s="10">
        <f t="shared" si="130"/>
        <v>619</v>
      </c>
      <c r="BM178" s="8">
        <f t="shared" si="131"/>
        <v>79.358974358974351</v>
      </c>
      <c r="BO178" s="3" t="s">
        <v>2088</v>
      </c>
      <c r="BP178" s="3" t="s">
        <v>2094</v>
      </c>
      <c r="BQ178" s="3" t="s">
        <v>2095</v>
      </c>
      <c r="BR178" s="3" t="s">
        <v>2093</v>
      </c>
      <c r="BS178" s="3" t="s">
        <v>2092</v>
      </c>
      <c r="BT178" s="3" t="s">
        <v>2087</v>
      </c>
      <c r="BU178" s="3" t="s">
        <v>2091</v>
      </c>
      <c r="BV178" s="3" t="s">
        <v>2090</v>
      </c>
      <c r="BW178" s="3" t="s">
        <v>2091</v>
      </c>
      <c r="BX178" s="3" t="s">
        <v>2090</v>
      </c>
      <c r="BY178" s="3" t="s">
        <v>2091</v>
      </c>
      <c r="BZ178" s="3" t="s">
        <v>2090</v>
      </c>
      <c r="CB178" s="3">
        <v>2</v>
      </c>
      <c r="CC178" s="3">
        <v>3</v>
      </c>
      <c r="CD178" s="3">
        <v>3</v>
      </c>
      <c r="CE178" s="3">
        <v>3</v>
      </c>
      <c r="CF178" s="3">
        <v>3</v>
      </c>
      <c r="CG178" s="3">
        <v>3</v>
      </c>
      <c r="CH178" s="3">
        <v>1</v>
      </c>
      <c r="CI178" s="3">
        <v>1.5</v>
      </c>
      <c r="CJ178" s="3">
        <v>1.5</v>
      </c>
      <c r="CK178" s="3">
        <v>1</v>
      </c>
      <c r="CL178" s="3">
        <v>1</v>
      </c>
      <c r="CM178" s="3">
        <v>0.5</v>
      </c>
      <c r="CN178" s="3">
        <f t="shared" si="132"/>
        <v>0</v>
      </c>
      <c r="CO178" s="31" t="str">
        <f t="shared" si="133"/>
        <v>Pass</v>
      </c>
      <c r="CP178" s="3">
        <v>7.45</v>
      </c>
      <c r="CQ178" s="3">
        <v>23.5</v>
      </c>
      <c r="CR178" s="3">
        <v>175</v>
      </c>
      <c r="CS178" s="3">
        <v>854</v>
      </c>
    </row>
    <row r="179" spans="1:98" ht="18" customHeight="1" x14ac:dyDescent="0.2">
      <c r="A179" s="4">
        <v>168</v>
      </c>
      <c r="B179" s="7" t="s">
        <v>420</v>
      </c>
      <c r="C179" s="7" t="s">
        <v>421</v>
      </c>
      <c r="D179" s="7" t="s">
        <v>1580</v>
      </c>
      <c r="E179" s="7" t="s">
        <v>1211</v>
      </c>
      <c r="F179" s="7"/>
      <c r="G179" s="25">
        <v>4</v>
      </c>
      <c r="H179" s="25">
        <v>8</v>
      </c>
      <c r="I179" s="25">
        <v>7</v>
      </c>
      <c r="J179" s="26">
        <f t="shared" si="112"/>
        <v>19</v>
      </c>
      <c r="K179" s="25">
        <v>4</v>
      </c>
      <c r="L179" s="25">
        <v>7</v>
      </c>
      <c r="M179" s="25">
        <v>7</v>
      </c>
      <c r="N179" s="26">
        <f t="shared" si="113"/>
        <v>18</v>
      </c>
      <c r="O179" s="25">
        <v>7</v>
      </c>
      <c r="P179" s="25">
        <v>8</v>
      </c>
      <c r="Q179" s="25">
        <v>10</v>
      </c>
      <c r="R179" s="26">
        <f t="shared" si="114"/>
        <v>25</v>
      </c>
      <c r="S179" s="25">
        <v>4</v>
      </c>
      <c r="T179" s="25">
        <v>7</v>
      </c>
      <c r="U179" s="25">
        <v>4</v>
      </c>
      <c r="V179" s="26">
        <f t="shared" si="115"/>
        <v>15</v>
      </c>
      <c r="W179" s="25">
        <v>2</v>
      </c>
      <c r="X179" s="25">
        <v>10</v>
      </c>
      <c r="Y179" s="25">
        <v>3</v>
      </c>
      <c r="Z179" s="26">
        <f t="shared" si="116"/>
        <v>15</v>
      </c>
      <c r="AA179" s="25">
        <v>5</v>
      </c>
      <c r="AB179" s="25">
        <v>7</v>
      </c>
      <c r="AC179" s="25">
        <v>5</v>
      </c>
      <c r="AD179" s="26">
        <f t="shared" si="117"/>
        <v>17</v>
      </c>
      <c r="AE179" s="27">
        <f t="shared" si="118"/>
        <v>109</v>
      </c>
      <c r="AF179" s="25">
        <v>8</v>
      </c>
      <c r="AG179" s="25">
        <v>7</v>
      </c>
      <c r="AH179" s="25">
        <v>40</v>
      </c>
      <c r="AI179" s="28">
        <f t="shared" si="119"/>
        <v>55</v>
      </c>
      <c r="AJ179" s="29">
        <v>29</v>
      </c>
      <c r="AK179" s="28">
        <f t="shared" si="120"/>
        <v>84</v>
      </c>
      <c r="AL179" s="25">
        <v>7</v>
      </c>
      <c r="AM179" s="25">
        <v>8</v>
      </c>
      <c r="AN179" s="25">
        <v>33</v>
      </c>
      <c r="AO179" s="28">
        <f t="shared" si="121"/>
        <v>48</v>
      </c>
      <c r="AP179" s="29">
        <v>28</v>
      </c>
      <c r="AQ179" s="28">
        <f t="shared" si="122"/>
        <v>76</v>
      </c>
      <c r="AR179" s="25">
        <v>6</v>
      </c>
      <c r="AS179" s="25">
        <v>8</v>
      </c>
      <c r="AT179" s="25">
        <v>39</v>
      </c>
      <c r="AU179" s="28">
        <f t="shared" si="123"/>
        <v>53</v>
      </c>
      <c r="AV179" s="29">
        <v>29</v>
      </c>
      <c r="AW179" s="28">
        <f t="shared" si="124"/>
        <v>82</v>
      </c>
      <c r="AX179" s="25">
        <v>10</v>
      </c>
      <c r="AY179" s="25">
        <v>9</v>
      </c>
      <c r="AZ179" s="25">
        <v>39</v>
      </c>
      <c r="BA179" s="28">
        <f t="shared" si="125"/>
        <v>58</v>
      </c>
      <c r="BB179" s="29">
        <v>34</v>
      </c>
      <c r="BC179" s="28">
        <f t="shared" si="126"/>
        <v>92</v>
      </c>
      <c r="BD179" s="25">
        <v>5</v>
      </c>
      <c r="BE179" s="25">
        <v>9</v>
      </c>
      <c r="BF179" s="25">
        <v>35</v>
      </c>
      <c r="BG179" s="28">
        <f t="shared" si="127"/>
        <v>49</v>
      </c>
      <c r="BH179" s="29">
        <v>28</v>
      </c>
      <c r="BI179" s="28">
        <f t="shared" si="128"/>
        <v>77</v>
      </c>
      <c r="BJ179" s="29">
        <f t="shared" si="129"/>
        <v>411</v>
      </c>
      <c r="BK179" s="29">
        <v>72</v>
      </c>
      <c r="BL179" s="10">
        <f t="shared" si="130"/>
        <v>592</v>
      </c>
      <c r="BM179" s="8">
        <f t="shared" si="131"/>
        <v>75.897435897435898</v>
      </c>
      <c r="BO179" s="3" t="s">
        <v>2087</v>
      </c>
      <c r="BP179" s="3" t="s">
        <v>2088</v>
      </c>
      <c r="BQ179" s="3" t="s">
        <v>2088</v>
      </c>
      <c r="BR179" s="3" t="s">
        <v>2094</v>
      </c>
      <c r="BS179" s="3" t="s">
        <v>2033</v>
      </c>
      <c r="BT179" s="3" t="s">
        <v>2032</v>
      </c>
      <c r="BU179" s="3" t="s">
        <v>2090</v>
      </c>
      <c r="BV179" s="3" t="s">
        <v>2091</v>
      </c>
      <c r="BW179" s="3" t="s">
        <v>2090</v>
      </c>
      <c r="BX179" s="3" t="s">
        <v>2090</v>
      </c>
      <c r="BY179" s="3" t="s">
        <v>2091</v>
      </c>
      <c r="BZ179" s="3" t="s">
        <v>2032</v>
      </c>
      <c r="CB179" s="3">
        <v>2</v>
      </c>
      <c r="CC179" s="3">
        <v>3</v>
      </c>
      <c r="CD179" s="3">
        <v>3</v>
      </c>
      <c r="CE179" s="3">
        <v>3</v>
      </c>
      <c r="CF179" s="3">
        <v>3</v>
      </c>
      <c r="CG179" s="3">
        <v>3</v>
      </c>
      <c r="CH179" s="3">
        <v>1</v>
      </c>
      <c r="CI179" s="3">
        <v>1.5</v>
      </c>
      <c r="CJ179" s="3">
        <v>1.5</v>
      </c>
      <c r="CK179" s="3">
        <v>1</v>
      </c>
      <c r="CL179" s="3">
        <v>1</v>
      </c>
      <c r="CM179" s="3">
        <v>0.5</v>
      </c>
      <c r="CN179" s="3">
        <f t="shared" si="132"/>
        <v>0</v>
      </c>
      <c r="CO179" s="31" t="str">
        <f t="shared" si="133"/>
        <v>Pass</v>
      </c>
      <c r="CP179" s="3">
        <v>7.65</v>
      </c>
      <c r="CQ179" s="3">
        <v>23.5</v>
      </c>
      <c r="CR179" s="3">
        <v>179.75</v>
      </c>
      <c r="CS179" s="3">
        <v>839</v>
      </c>
    </row>
    <row r="180" spans="1:98" ht="18" customHeight="1" x14ac:dyDescent="0.2">
      <c r="A180" s="4">
        <v>169</v>
      </c>
      <c r="B180" s="7" t="s">
        <v>422</v>
      </c>
      <c r="C180" s="7" t="s">
        <v>423</v>
      </c>
      <c r="D180" s="7" t="s">
        <v>1581</v>
      </c>
      <c r="E180" s="7" t="s">
        <v>1212</v>
      </c>
      <c r="F180" s="7"/>
      <c r="G180" s="25">
        <v>5</v>
      </c>
      <c r="H180" s="24">
        <v>10</v>
      </c>
      <c r="I180" s="25">
        <v>10</v>
      </c>
      <c r="J180" s="26">
        <f t="shared" si="112"/>
        <v>25</v>
      </c>
      <c r="K180" s="25" t="s">
        <v>2033</v>
      </c>
      <c r="L180" s="25">
        <v>9</v>
      </c>
      <c r="M180" s="25">
        <v>10</v>
      </c>
      <c r="N180" s="26">
        <f t="shared" si="113"/>
        <v>19</v>
      </c>
      <c r="O180" s="25">
        <v>9</v>
      </c>
      <c r="P180" s="25">
        <v>10</v>
      </c>
      <c r="Q180" s="25">
        <v>10</v>
      </c>
      <c r="R180" s="26">
        <f t="shared" si="114"/>
        <v>29</v>
      </c>
      <c r="S180" s="25">
        <v>6</v>
      </c>
      <c r="T180" s="25">
        <v>9</v>
      </c>
      <c r="U180" s="25">
        <v>10</v>
      </c>
      <c r="V180" s="26">
        <f t="shared" si="115"/>
        <v>25</v>
      </c>
      <c r="W180" s="25">
        <v>6</v>
      </c>
      <c r="X180" s="25">
        <v>10</v>
      </c>
      <c r="Y180" s="25">
        <v>10</v>
      </c>
      <c r="Z180" s="26">
        <f t="shared" si="116"/>
        <v>26</v>
      </c>
      <c r="AA180" s="25" t="s">
        <v>2033</v>
      </c>
      <c r="AB180" s="25">
        <v>10</v>
      </c>
      <c r="AC180" s="25">
        <v>10</v>
      </c>
      <c r="AD180" s="26">
        <f t="shared" si="117"/>
        <v>20</v>
      </c>
      <c r="AE180" s="27">
        <f t="shared" si="118"/>
        <v>144</v>
      </c>
      <c r="AF180" s="25">
        <v>10</v>
      </c>
      <c r="AG180" s="25">
        <v>9</v>
      </c>
      <c r="AH180" s="25">
        <v>40</v>
      </c>
      <c r="AI180" s="28">
        <f t="shared" si="119"/>
        <v>59</v>
      </c>
      <c r="AJ180" s="29">
        <v>35</v>
      </c>
      <c r="AK180" s="28">
        <f t="shared" si="120"/>
        <v>94</v>
      </c>
      <c r="AL180" s="25">
        <v>8</v>
      </c>
      <c r="AM180" s="25">
        <v>8</v>
      </c>
      <c r="AN180" s="25">
        <v>26</v>
      </c>
      <c r="AO180" s="28">
        <f t="shared" si="121"/>
        <v>42</v>
      </c>
      <c r="AP180" s="29">
        <v>32</v>
      </c>
      <c r="AQ180" s="28">
        <f t="shared" si="122"/>
        <v>74</v>
      </c>
      <c r="AR180" s="25">
        <v>9</v>
      </c>
      <c r="AS180" s="25">
        <v>9</v>
      </c>
      <c r="AT180" s="25">
        <v>40</v>
      </c>
      <c r="AU180" s="28">
        <f t="shared" si="123"/>
        <v>58</v>
      </c>
      <c r="AV180" s="29">
        <v>30</v>
      </c>
      <c r="AW180" s="28">
        <f t="shared" si="124"/>
        <v>88</v>
      </c>
      <c r="AX180" s="25">
        <v>8</v>
      </c>
      <c r="AY180" s="25">
        <v>9</v>
      </c>
      <c r="AZ180" s="25">
        <v>36</v>
      </c>
      <c r="BA180" s="28">
        <f t="shared" si="125"/>
        <v>53</v>
      </c>
      <c r="BB180" s="29">
        <v>31</v>
      </c>
      <c r="BC180" s="28">
        <f t="shared" si="126"/>
        <v>84</v>
      </c>
      <c r="BD180" s="25">
        <v>8</v>
      </c>
      <c r="BE180" s="25">
        <v>9</v>
      </c>
      <c r="BF180" s="25">
        <v>36</v>
      </c>
      <c r="BG180" s="28">
        <f t="shared" si="127"/>
        <v>53</v>
      </c>
      <c r="BH180" s="29">
        <v>28</v>
      </c>
      <c r="BI180" s="28">
        <f t="shared" si="128"/>
        <v>81</v>
      </c>
      <c r="BJ180" s="29">
        <f t="shared" si="129"/>
        <v>421</v>
      </c>
      <c r="BK180" s="29">
        <v>78</v>
      </c>
      <c r="BL180" s="10">
        <f t="shared" si="130"/>
        <v>643</v>
      </c>
      <c r="BM180" s="8">
        <f t="shared" si="131"/>
        <v>82.435897435897431</v>
      </c>
      <c r="BO180" s="3" t="s">
        <v>2095</v>
      </c>
      <c r="BP180" s="3" t="s">
        <v>2090</v>
      </c>
      <c r="BQ180" s="3" t="s">
        <v>2032</v>
      </c>
      <c r="BR180" s="3" t="s">
        <v>2094</v>
      </c>
      <c r="BS180" s="3" t="s">
        <v>2087</v>
      </c>
      <c r="BT180" s="3" t="s">
        <v>2091</v>
      </c>
      <c r="BU180" s="3" t="s">
        <v>2090</v>
      </c>
      <c r="BV180" s="3" t="s">
        <v>2032</v>
      </c>
      <c r="BW180" s="3" t="s">
        <v>2090</v>
      </c>
      <c r="BX180" s="3" t="s">
        <v>2090</v>
      </c>
      <c r="BY180" s="3" t="s">
        <v>2090</v>
      </c>
      <c r="BZ180" s="3" t="s">
        <v>2091</v>
      </c>
      <c r="CB180" s="3">
        <v>2</v>
      </c>
      <c r="CC180" s="3">
        <v>3</v>
      </c>
      <c r="CD180" s="3">
        <v>3</v>
      </c>
      <c r="CE180" s="3">
        <v>3</v>
      </c>
      <c r="CF180" s="3">
        <v>3</v>
      </c>
      <c r="CG180" s="3">
        <v>3</v>
      </c>
      <c r="CH180" s="3">
        <v>1</v>
      </c>
      <c r="CI180" s="3">
        <v>1.5</v>
      </c>
      <c r="CJ180" s="3">
        <v>1.5</v>
      </c>
      <c r="CK180" s="3">
        <v>1</v>
      </c>
      <c r="CL180" s="3">
        <v>1</v>
      </c>
      <c r="CM180" s="3">
        <v>0.5</v>
      </c>
      <c r="CN180" s="3">
        <f t="shared" si="132"/>
        <v>0</v>
      </c>
      <c r="CO180" s="31" t="str">
        <f t="shared" si="133"/>
        <v>Pass</v>
      </c>
      <c r="CP180" s="3">
        <v>8.7100000000000009</v>
      </c>
      <c r="CQ180" s="3">
        <v>23.5</v>
      </c>
      <c r="CR180" s="3">
        <v>204.75</v>
      </c>
      <c r="CS180" s="3">
        <v>927</v>
      </c>
    </row>
    <row r="181" spans="1:98" ht="18" customHeight="1" x14ac:dyDescent="0.2">
      <c r="A181" s="4">
        <v>170</v>
      </c>
      <c r="B181" s="7" t="s">
        <v>424</v>
      </c>
      <c r="C181" s="7" t="s">
        <v>425</v>
      </c>
      <c r="D181" s="7" t="s">
        <v>1582</v>
      </c>
      <c r="E181" s="7" t="s">
        <v>1213</v>
      </c>
      <c r="F181" s="7"/>
      <c r="G181" s="25">
        <v>6</v>
      </c>
      <c r="H181" s="24">
        <v>10</v>
      </c>
      <c r="I181" s="25">
        <v>10</v>
      </c>
      <c r="J181" s="26">
        <f t="shared" si="112"/>
        <v>26</v>
      </c>
      <c r="K181" s="25">
        <v>6</v>
      </c>
      <c r="L181" s="25">
        <v>10</v>
      </c>
      <c r="M181" s="25">
        <v>10</v>
      </c>
      <c r="N181" s="26">
        <f t="shared" si="113"/>
        <v>26</v>
      </c>
      <c r="O181" s="25">
        <v>9</v>
      </c>
      <c r="P181" s="25">
        <v>10</v>
      </c>
      <c r="Q181" s="25">
        <v>10</v>
      </c>
      <c r="R181" s="26">
        <f t="shared" si="114"/>
        <v>29</v>
      </c>
      <c r="S181" s="25">
        <v>7</v>
      </c>
      <c r="T181" s="25">
        <v>10</v>
      </c>
      <c r="U181" s="24">
        <v>10</v>
      </c>
      <c r="V181" s="26">
        <f t="shared" si="115"/>
        <v>27</v>
      </c>
      <c r="W181" s="25">
        <v>8</v>
      </c>
      <c r="X181" s="25">
        <v>10</v>
      </c>
      <c r="Y181" s="25">
        <v>10</v>
      </c>
      <c r="Z181" s="26">
        <f t="shared" si="116"/>
        <v>28</v>
      </c>
      <c r="AA181" s="25">
        <v>8</v>
      </c>
      <c r="AB181" s="25">
        <v>10</v>
      </c>
      <c r="AC181" s="25">
        <v>9</v>
      </c>
      <c r="AD181" s="26">
        <f t="shared" si="117"/>
        <v>27</v>
      </c>
      <c r="AE181" s="27">
        <f t="shared" si="118"/>
        <v>163</v>
      </c>
      <c r="AF181" s="25">
        <v>10</v>
      </c>
      <c r="AG181" s="25">
        <v>8</v>
      </c>
      <c r="AH181" s="25">
        <v>33</v>
      </c>
      <c r="AI181" s="28">
        <f t="shared" si="119"/>
        <v>51</v>
      </c>
      <c r="AJ181" s="29">
        <v>37</v>
      </c>
      <c r="AK181" s="28">
        <f t="shared" si="120"/>
        <v>88</v>
      </c>
      <c r="AL181" s="25">
        <v>9</v>
      </c>
      <c r="AM181" s="25">
        <v>9</v>
      </c>
      <c r="AN181" s="25">
        <v>38</v>
      </c>
      <c r="AO181" s="28">
        <f t="shared" si="121"/>
        <v>56</v>
      </c>
      <c r="AP181" s="29">
        <v>36</v>
      </c>
      <c r="AQ181" s="28">
        <f t="shared" si="122"/>
        <v>92</v>
      </c>
      <c r="AR181" s="25">
        <v>8</v>
      </c>
      <c r="AS181" s="25">
        <v>8</v>
      </c>
      <c r="AT181" s="25">
        <v>35</v>
      </c>
      <c r="AU181" s="28">
        <f t="shared" si="123"/>
        <v>51</v>
      </c>
      <c r="AV181" s="29">
        <v>29</v>
      </c>
      <c r="AW181" s="28">
        <f t="shared" si="124"/>
        <v>80</v>
      </c>
      <c r="AX181" s="25">
        <v>8</v>
      </c>
      <c r="AY181" s="25">
        <v>9</v>
      </c>
      <c r="AZ181" s="25">
        <v>40</v>
      </c>
      <c r="BA181" s="28">
        <f t="shared" si="125"/>
        <v>57</v>
      </c>
      <c r="BB181" s="29">
        <v>31</v>
      </c>
      <c r="BC181" s="28">
        <f t="shared" si="126"/>
        <v>88</v>
      </c>
      <c r="BD181" s="25">
        <v>10</v>
      </c>
      <c r="BE181" s="25">
        <v>10</v>
      </c>
      <c r="BF181" s="25">
        <v>36</v>
      </c>
      <c r="BG181" s="28">
        <f t="shared" si="127"/>
        <v>56</v>
      </c>
      <c r="BH181" s="29">
        <v>38</v>
      </c>
      <c r="BI181" s="28">
        <f t="shared" si="128"/>
        <v>94</v>
      </c>
      <c r="BJ181" s="29">
        <f t="shared" si="129"/>
        <v>442</v>
      </c>
      <c r="BK181" s="29">
        <v>88</v>
      </c>
      <c r="BL181" s="10">
        <f t="shared" si="130"/>
        <v>693</v>
      </c>
      <c r="BM181" s="8">
        <f t="shared" si="131"/>
        <v>88.84615384615384</v>
      </c>
      <c r="BO181" s="3" t="s">
        <v>2032</v>
      </c>
      <c r="BP181" s="3" t="s">
        <v>2032</v>
      </c>
      <c r="BQ181" s="3" t="s">
        <v>2087</v>
      </c>
      <c r="BR181" s="3" t="s">
        <v>2091</v>
      </c>
      <c r="BS181" s="3" t="s">
        <v>2091</v>
      </c>
      <c r="BT181" s="3" t="s">
        <v>2090</v>
      </c>
      <c r="BU181" s="3" t="s">
        <v>2090</v>
      </c>
      <c r="BV181" s="3" t="s">
        <v>2090</v>
      </c>
      <c r="BW181" s="3" t="s">
        <v>2091</v>
      </c>
      <c r="BX181" s="3" t="s">
        <v>2090</v>
      </c>
      <c r="BY181" s="3" t="s">
        <v>2090</v>
      </c>
      <c r="BZ181" s="3" t="s">
        <v>2090</v>
      </c>
      <c r="CB181" s="3">
        <v>2</v>
      </c>
      <c r="CC181" s="3">
        <v>3</v>
      </c>
      <c r="CD181" s="3">
        <v>3</v>
      </c>
      <c r="CE181" s="3">
        <v>3</v>
      </c>
      <c r="CF181" s="3">
        <v>3</v>
      </c>
      <c r="CG181" s="3">
        <v>3</v>
      </c>
      <c r="CH181" s="3">
        <v>1</v>
      </c>
      <c r="CI181" s="3">
        <v>1.5</v>
      </c>
      <c r="CJ181" s="3">
        <v>1.5</v>
      </c>
      <c r="CK181" s="3">
        <v>1</v>
      </c>
      <c r="CL181" s="3">
        <v>1</v>
      </c>
      <c r="CM181" s="3">
        <v>0.5</v>
      </c>
      <c r="CN181" s="3">
        <f t="shared" si="132"/>
        <v>0</v>
      </c>
      <c r="CO181" s="31" t="str">
        <f t="shared" si="133"/>
        <v>Pass</v>
      </c>
      <c r="CP181" s="3">
        <v>9.11</v>
      </c>
      <c r="CQ181" s="3">
        <v>23.5</v>
      </c>
      <c r="CR181" s="3">
        <v>214</v>
      </c>
      <c r="CS181" s="3">
        <v>982</v>
      </c>
    </row>
    <row r="182" spans="1:98" ht="18" customHeight="1" x14ac:dyDescent="0.2">
      <c r="A182" s="4">
        <v>171</v>
      </c>
      <c r="B182" s="7" t="s">
        <v>426</v>
      </c>
      <c r="C182" s="7" t="s">
        <v>427</v>
      </c>
      <c r="D182" s="7" t="s">
        <v>1583</v>
      </c>
      <c r="E182" s="7" t="s">
        <v>1214</v>
      </c>
      <c r="F182" s="7"/>
      <c r="G182" s="25">
        <v>4</v>
      </c>
      <c r="H182" s="25">
        <v>8</v>
      </c>
      <c r="I182" s="25">
        <v>9</v>
      </c>
      <c r="J182" s="26">
        <f t="shared" si="112"/>
        <v>21</v>
      </c>
      <c r="K182" s="25">
        <v>5</v>
      </c>
      <c r="L182" s="25">
        <v>10</v>
      </c>
      <c r="M182" s="25">
        <v>7</v>
      </c>
      <c r="N182" s="26">
        <f t="shared" si="113"/>
        <v>22</v>
      </c>
      <c r="O182" s="25" t="s">
        <v>2033</v>
      </c>
      <c r="P182" s="25">
        <v>10</v>
      </c>
      <c r="Q182" s="25">
        <v>4</v>
      </c>
      <c r="R182" s="26">
        <f t="shared" si="114"/>
        <v>14</v>
      </c>
      <c r="S182" s="25">
        <v>6</v>
      </c>
      <c r="T182" s="25">
        <v>10</v>
      </c>
      <c r="U182" s="25">
        <v>4</v>
      </c>
      <c r="V182" s="26">
        <f t="shared" si="115"/>
        <v>20</v>
      </c>
      <c r="W182" s="25">
        <v>4</v>
      </c>
      <c r="X182" s="25">
        <v>10</v>
      </c>
      <c r="Y182" s="25">
        <v>3</v>
      </c>
      <c r="Z182" s="26">
        <f t="shared" si="116"/>
        <v>17</v>
      </c>
      <c r="AA182" s="25">
        <v>7</v>
      </c>
      <c r="AB182" s="25">
        <v>10</v>
      </c>
      <c r="AC182" s="25">
        <v>3</v>
      </c>
      <c r="AD182" s="26">
        <f t="shared" si="117"/>
        <v>20</v>
      </c>
      <c r="AE182" s="27">
        <f t="shared" si="118"/>
        <v>114</v>
      </c>
      <c r="AF182" s="25">
        <v>7</v>
      </c>
      <c r="AG182" s="25">
        <v>7</v>
      </c>
      <c r="AH182" s="25">
        <v>40</v>
      </c>
      <c r="AI182" s="28">
        <f t="shared" si="119"/>
        <v>54</v>
      </c>
      <c r="AJ182" s="29">
        <v>26</v>
      </c>
      <c r="AK182" s="28">
        <f t="shared" si="120"/>
        <v>80</v>
      </c>
      <c r="AL182" s="25">
        <v>7</v>
      </c>
      <c r="AM182" s="25">
        <v>8</v>
      </c>
      <c r="AN182" s="25">
        <v>33</v>
      </c>
      <c r="AO182" s="28">
        <f t="shared" si="121"/>
        <v>48</v>
      </c>
      <c r="AP182" s="29">
        <v>33</v>
      </c>
      <c r="AQ182" s="28">
        <f t="shared" si="122"/>
        <v>81</v>
      </c>
      <c r="AR182" s="25">
        <v>9</v>
      </c>
      <c r="AS182" s="25">
        <v>8</v>
      </c>
      <c r="AT182" s="25">
        <v>40</v>
      </c>
      <c r="AU182" s="28">
        <f t="shared" si="123"/>
        <v>57</v>
      </c>
      <c r="AV182" s="29">
        <v>30</v>
      </c>
      <c r="AW182" s="28">
        <f t="shared" si="124"/>
        <v>87</v>
      </c>
      <c r="AX182" s="25">
        <v>6</v>
      </c>
      <c r="AY182" s="25">
        <v>9</v>
      </c>
      <c r="AZ182" s="25">
        <v>38</v>
      </c>
      <c r="BA182" s="28">
        <f t="shared" si="125"/>
        <v>53</v>
      </c>
      <c r="BB182" s="29">
        <v>31</v>
      </c>
      <c r="BC182" s="28">
        <f t="shared" si="126"/>
        <v>84</v>
      </c>
      <c r="BD182" s="25">
        <v>7</v>
      </c>
      <c r="BE182" s="25">
        <v>8</v>
      </c>
      <c r="BF182" s="25">
        <v>39</v>
      </c>
      <c r="BG182" s="28">
        <f t="shared" si="127"/>
        <v>54</v>
      </c>
      <c r="BH182" s="29">
        <v>31</v>
      </c>
      <c r="BI182" s="28">
        <f t="shared" si="128"/>
        <v>85</v>
      </c>
      <c r="BJ182" s="29">
        <f t="shared" si="129"/>
        <v>417</v>
      </c>
      <c r="BK182" s="29">
        <v>71</v>
      </c>
      <c r="BL182" s="10">
        <f t="shared" si="130"/>
        <v>602</v>
      </c>
      <c r="BM182" s="8">
        <f t="shared" si="131"/>
        <v>77.179487179487182</v>
      </c>
      <c r="BO182" s="3" t="s">
        <v>2087</v>
      </c>
      <c r="BP182" s="3" t="s">
        <v>2094</v>
      </c>
      <c r="BQ182" s="3" t="s">
        <v>2093</v>
      </c>
      <c r="BR182" s="3" t="s">
        <v>2087</v>
      </c>
      <c r="BS182" s="3" t="s">
        <v>2094</v>
      </c>
      <c r="BT182" s="3" t="s">
        <v>2091</v>
      </c>
      <c r="BU182" s="3" t="s">
        <v>2091</v>
      </c>
      <c r="BV182" s="3" t="s">
        <v>2090</v>
      </c>
      <c r="BW182" s="3" t="s">
        <v>2090</v>
      </c>
      <c r="BX182" s="3" t="s">
        <v>2090</v>
      </c>
      <c r="BY182" s="3" t="s">
        <v>2090</v>
      </c>
      <c r="BZ182" s="3" t="s">
        <v>2087</v>
      </c>
      <c r="CB182" s="3">
        <v>2</v>
      </c>
      <c r="CC182" s="3">
        <v>3</v>
      </c>
      <c r="CD182" s="3">
        <v>3</v>
      </c>
      <c r="CE182" s="3">
        <v>3</v>
      </c>
      <c r="CF182" s="3">
        <v>3</v>
      </c>
      <c r="CG182" s="3">
        <v>3</v>
      </c>
      <c r="CH182" s="3">
        <v>1</v>
      </c>
      <c r="CI182" s="3">
        <v>1.5</v>
      </c>
      <c r="CJ182" s="3">
        <v>1.5</v>
      </c>
      <c r="CK182" s="3">
        <v>1</v>
      </c>
      <c r="CL182" s="3">
        <v>1</v>
      </c>
      <c r="CM182" s="3">
        <v>0.5</v>
      </c>
      <c r="CN182" s="3">
        <f t="shared" si="132"/>
        <v>0</v>
      </c>
      <c r="CO182" s="31" t="str">
        <f t="shared" si="133"/>
        <v>Pass</v>
      </c>
      <c r="CP182" s="3">
        <v>8.09</v>
      </c>
      <c r="CQ182" s="3">
        <v>23.5</v>
      </c>
      <c r="CR182" s="3">
        <v>190</v>
      </c>
      <c r="CS182" s="3">
        <v>877</v>
      </c>
    </row>
    <row r="183" spans="1:98" ht="18" customHeight="1" x14ac:dyDescent="0.2">
      <c r="A183" s="4">
        <v>172</v>
      </c>
      <c r="B183" s="7" t="s">
        <v>428</v>
      </c>
      <c r="C183" s="7" t="s">
        <v>429</v>
      </c>
      <c r="D183" s="7" t="s">
        <v>1584</v>
      </c>
      <c r="E183" s="7" t="s">
        <v>1215</v>
      </c>
      <c r="F183" s="7"/>
      <c r="G183" s="25">
        <v>7</v>
      </c>
      <c r="H183" s="24">
        <v>10</v>
      </c>
      <c r="I183" s="25">
        <v>10</v>
      </c>
      <c r="J183" s="26">
        <f t="shared" si="112"/>
        <v>27</v>
      </c>
      <c r="K183" s="25">
        <v>6</v>
      </c>
      <c r="L183" s="25">
        <v>10</v>
      </c>
      <c r="M183" s="25">
        <v>10</v>
      </c>
      <c r="N183" s="26">
        <f t="shared" si="113"/>
        <v>26</v>
      </c>
      <c r="O183" s="25">
        <v>9</v>
      </c>
      <c r="P183" s="25">
        <v>10</v>
      </c>
      <c r="Q183" s="25">
        <v>2</v>
      </c>
      <c r="R183" s="26">
        <f t="shared" si="114"/>
        <v>21</v>
      </c>
      <c r="S183" s="25">
        <v>7</v>
      </c>
      <c r="T183" s="25" t="s">
        <v>2033</v>
      </c>
      <c r="U183" s="25">
        <v>10</v>
      </c>
      <c r="V183" s="26">
        <f t="shared" si="115"/>
        <v>17</v>
      </c>
      <c r="W183" s="25">
        <v>5</v>
      </c>
      <c r="X183" s="25">
        <v>10</v>
      </c>
      <c r="Y183" s="25">
        <v>10</v>
      </c>
      <c r="Z183" s="26">
        <f t="shared" si="116"/>
        <v>25</v>
      </c>
      <c r="AA183" s="25">
        <v>7</v>
      </c>
      <c r="AB183" s="25" t="s">
        <v>2033</v>
      </c>
      <c r="AC183" s="25">
        <v>10</v>
      </c>
      <c r="AD183" s="26">
        <f t="shared" si="117"/>
        <v>17</v>
      </c>
      <c r="AE183" s="27">
        <f t="shared" si="118"/>
        <v>133</v>
      </c>
      <c r="AF183" s="25">
        <v>7</v>
      </c>
      <c r="AG183" s="25">
        <v>9</v>
      </c>
      <c r="AH183" s="25">
        <v>40</v>
      </c>
      <c r="AI183" s="28">
        <f t="shared" si="119"/>
        <v>56</v>
      </c>
      <c r="AJ183" s="29">
        <v>34</v>
      </c>
      <c r="AK183" s="28">
        <f t="shared" si="120"/>
        <v>90</v>
      </c>
      <c r="AL183" s="25">
        <v>10</v>
      </c>
      <c r="AM183" s="25">
        <v>9</v>
      </c>
      <c r="AN183" s="25">
        <v>31</v>
      </c>
      <c r="AO183" s="28">
        <f t="shared" si="121"/>
        <v>50</v>
      </c>
      <c r="AP183" s="29">
        <v>30</v>
      </c>
      <c r="AQ183" s="28">
        <f t="shared" si="122"/>
        <v>80</v>
      </c>
      <c r="AR183" s="25">
        <v>9</v>
      </c>
      <c r="AS183" s="25">
        <v>8</v>
      </c>
      <c r="AT183" s="25">
        <v>37</v>
      </c>
      <c r="AU183" s="28">
        <f t="shared" si="123"/>
        <v>54</v>
      </c>
      <c r="AV183" s="29">
        <v>29</v>
      </c>
      <c r="AW183" s="28">
        <f t="shared" si="124"/>
        <v>83</v>
      </c>
      <c r="AX183" s="25">
        <v>8</v>
      </c>
      <c r="AY183" s="25">
        <v>9</v>
      </c>
      <c r="AZ183" s="25">
        <v>38</v>
      </c>
      <c r="BA183" s="28">
        <f t="shared" si="125"/>
        <v>55</v>
      </c>
      <c r="BB183" s="29">
        <v>34</v>
      </c>
      <c r="BC183" s="28">
        <f t="shared" si="126"/>
        <v>89</v>
      </c>
      <c r="BD183" s="25">
        <v>9</v>
      </c>
      <c r="BE183" s="25">
        <v>9</v>
      </c>
      <c r="BF183" s="24">
        <v>40</v>
      </c>
      <c r="BG183" s="28">
        <f t="shared" si="127"/>
        <v>58</v>
      </c>
      <c r="BH183" s="29">
        <v>32</v>
      </c>
      <c r="BI183" s="28">
        <f t="shared" si="128"/>
        <v>90</v>
      </c>
      <c r="BJ183" s="29">
        <f t="shared" si="129"/>
        <v>432</v>
      </c>
      <c r="BK183" s="29">
        <v>79</v>
      </c>
      <c r="BL183" s="10">
        <f t="shared" si="130"/>
        <v>644</v>
      </c>
      <c r="BM183" s="8">
        <f t="shared" si="131"/>
        <v>82.564102564102555</v>
      </c>
      <c r="BO183" s="3" t="s">
        <v>2087</v>
      </c>
      <c r="BP183" s="3" t="s">
        <v>2090</v>
      </c>
      <c r="BQ183" s="3" t="s">
        <v>2095</v>
      </c>
      <c r="BR183" s="3" t="s">
        <v>2095</v>
      </c>
      <c r="BS183" s="3" t="s">
        <v>2032</v>
      </c>
      <c r="BT183" s="3" t="s">
        <v>2087</v>
      </c>
      <c r="BU183" s="3" t="s">
        <v>2090</v>
      </c>
      <c r="BV183" s="3" t="s">
        <v>2091</v>
      </c>
      <c r="BW183" s="3" t="s">
        <v>2090</v>
      </c>
      <c r="BX183" s="3" t="s">
        <v>2090</v>
      </c>
      <c r="BY183" s="3" t="s">
        <v>2090</v>
      </c>
      <c r="BZ183" s="3" t="s">
        <v>2091</v>
      </c>
      <c r="CB183" s="3">
        <v>2</v>
      </c>
      <c r="CC183" s="3">
        <v>3</v>
      </c>
      <c r="CD183" s="3">
        <v>3</v>
      </c>
      <c r="CE183" s="3">
        <v>3</v>
      </c>
      <c r="CF183" s="3">
        <v>3</v>
      </c>
      <c r="CG183" s="3">
        <v>3</v>
      </c>
      <c r="CH183" s="3">
        <v>1</v>
      </c>
      <c r="CI183" s="3">
        <v>1.5</v>
      </c>
      <c r="CJ183" s="3">
        <v>1.5</v>
      </c>
      <c r="CK183" s="3">
        <v>1</v>
      </c>
      <c r="CL183" s="3">
        <v>1</v>
      </c>
      <c r="CM183" s="3">
        <v>0.5</v>
      </c>
      <c r="CN183" s="3">
        <f t="shared" si="132"/>
        <v>0</v>
      </c>
      <c r="CO183" s="31" t="str">
        <f t="shared" si="133"/>
        <v>Pass</v>
      </c>
      <c r="CP183" s="3">
        <v>8.66</v>
      </c>
      <c r="CQ183" s="3">
        <v>23.5</v>
      </c>
      <c r="CR183" s="3">
        <v>203.5</v>
      </c>
      <c r="CS183" s="3">
        <v>933</v>
      </c>
    </row>
    <row r="184" spans="1:98" ht="18" customHeight="1" x14ac:dyDescent="0.2">
      <c r="A184" s="4">
        <v>173</v>
      </c>
      <c r="B184" s="7" t="s">
        <v>430</v>
      </c>
      <c r="C184" s="7" t="s">
        <v>431</v>
      </c>
      <c r="D184" s="7" t="s">
        <v>1585</v>
      </c>
      <c r="E184" s="7" t="s">
        <v>1216</v>
      </c>
      <c r="F184" s="7"/>
      <c r="G184" s="25">
        <v>1</v>
      </c>
      <c r="H184" s="25">
        <v>5</v>
      </c>
      <c r="I184" s="25">
        <v>6</v>
      </c>
      <c r="J184" s="26">
        <f t="shared" si="112"/>
        <v>12</v>
      </c>
      <c r="K184" s="25" t="s">
        <v>2033</v>
      </c>
      <c r="L184" s="25" t="s">
        <v>2033</v>
      </c>
      <c r="M184" s="25">
        <v>10</v>
      </c>
      <c r="N184" s="26">
        <f t="shared" si="113"/>
        <v>10</v>
      </c>
      <c r="O184" s="25" t="s">
        <v>2033</v>
      </c>
      <c r="P184" s="25">
        <v>8</v>
      </c>
      <c r="Q184" s="25">
        <v>4</v>
      </c>
      <c r="R184" s="26">
        <f t="shared" si="114"/>
        <v>12</v>
      </c>
      <c r="S184" s="25" t="s">
        <v>2033</v>
      </c>
      <c r="T184" s="25" t="s">
        <v>2033</v>
      </c>
      <c r="U184" s="25">
        <v>10</v>
      </c>
      <c r="V184" s="26">
        <f t="shared" si="115"/>
        <v>10</v>
      </c>
      <c r="W184" s="25" t="s">
        <v>2032</v>
      </c>
      <c r="X184" s="25" t="s">
        <v>2033</v>
      </c>
      <c r="Y184" s="25">
        <v>10</v>
      </c>
      <c r="Z184" s="26">
        <f t="shared" si="116"/>
        <v>10</v>
      </c>
      <c r="AA184" s="25">
        <v>1</v>
      </c>
      <c r="AB184" s="25">
        <v>6</v>
      </c>
      <c r="AC184" s="25">
        <v>5</v>
      </c>
      <c r="AD184" s="26">
        <f t="shared" si="117"/>
        <v>12</v>
      </c>
      <c r="AE184" s="27">
        <f t="shared" si="118"/>
        <v>66</v>
      </c>
      <c r="AF184" s="25">
        <v>6</v>
      </c>
      <c r="AG184" s="25">
        <v>6</v>
      </c>
      <c r="AH184" s="25">
        <v>40</v>
      </c>
      <c r="AI184" s="28">
        <f t="shared" si="119"/>
        <v>52</v>
      </c>
      <c r="AJ184" s="29">
        <v>22</v>
      </c>
      <c r="AK184" s="28">
        <f t="shared" si="120"/>
        <v>74</v>
      </c>
      <c r="AL184" s="25">
        <v>8</v>
      </c>
      <c r="AM184" s="25">
        <v>8</v>
      </c>
      <c r="AN184" s="25">
        <v>23</v>
      </c>
      <c r="AO184" s="28">
        <f t="shared" si="121"/>
        <v>39</v>
      </c>
      <c r="AP184" s="29">
        <v>28</v>
      </c>
      <c r="AQ184" s="28">
        <f t="shared" si="122"/>
        <v>67</v>
      </c>
      <c r="AR184" s="25">
        <v>7</v>
      </c>
      <c r="AS184" s="25">
        <v>7</v>
      </c>
      <c r="AT184" s="25">
        <v>33</v>
      </c>
      <c r="AU184" s="28">
        <f t="shared" si="123"/>
        <v>47</v>
      </c>
      <c r="AV184" s="29">
        <v>30</v>
      </c>
      <c r="AW184" s="28">
        <f t="shared" si="124"/>
        <v>77</v>
      </c>
      <c r="AX184" s="25">
        <v>5</v>
      </c>
      <c r="AY184" s="25">
        <v>5</v>
      </c>
      <c r="AZ184" s="25">
        <v>33</v>
      </c>
      <c r="BA184" s="28">
        <f t="shared" si="125"/>
        <v>43</v>
      </c>
      <c r="BB184" s="29">
        <v>23</v>
      </c>
      <c r="BC184" s="28">
        <f t="shared" si="126"/>
        <v>66</v>
      </c>
      <c r="BD184" s="25">
        <v>6</v>
      </c>
      <c r="BE184" s="25">
        <v>7</v>
      </c>
      <c r="BF184" s="25">
        <v>31</v>
      </c>
      <c r="BG184" s="28">
        <f t="shared" si="127"/>
        <v>44</v>
      </c>
      <c r="BH184" s="29">
        <v>28</v>
      </c>
      <c r="BI184" s="28">
        <f t="shared" si="128"/>
        <v>72</v>
      </c>
      <c r="BJ184" s="29">
        <f t="shared" si="129"/>
        <v>356</v>
      </c>
      <c r="BK184" s="29">
        <v>60</v>
      </c>
      <c r="BL184" s="10">
        <f t="shared" si="130"/>
        <v>482</v>
      </c>
      <c r="BM184" s="8">
        <f t="shared" si="131"/>
        <v>61.794871794871796</v>
      </c>
      <c r="BO184" s="3" t="s">
        <v>2033</v>
      </c>
      <c r="BP184" s="3" t="s">
        <v>2093</v>
      </c>
      <c r="BQ184" s="3" t="s">
        <v>2089</v>
      </c>
      <c r="BR184" s="3" t="s">
        <v>2033</v>
      </c>
      <c r="BS184" s="3" t="s">
        <v>2096</v>
      </c>
      <c r="BT184" s="3" t="s">
        <v>2095</v>
      </c>
      <c r="BU184" s="3" t="s">
        <v>2032</v>
      </c>
      <c r="BV184" s="3" t="s">
        <v>2087</v>
      </c>
      <c r="BW184" s="3" t="s">
        <v>2091</v>
      </c>
      <c r="BX184" s="3" t="s">
        <v>2095</v>
      </c>
      <c r="BY184" s="3" t="s">
        <v>2032</v>
      </c>
      <c r="BZ184" s="3" t="s">
        <v>2094</v>
      </c>
      <c r="CB184" s="3">
        <v>2</v>
      </c>
      <c r="CC184" s="3">
        <v>3</v>
      </c>
      <c r="CD184" s="3">
        <v>3</v>
      </c>
      <c r="CE184" s="3">
        <v>3</v>
      </c>
      <c r="CF184" s="3">
        <v>3</v>
      </c>
      <c r="CG184" s="3">
        <v>3</v>
      </c>
      <c r="CH184" s="3">
        <v>1</v>
      </c>
      <c r="CI184" s="3">
        <v>1.5</v>
      </c>
      <c r="CJ184" s="3">
        <v>1.5</v>
      </c>
      <c r="CK184" s="3">
        <v>1</v>
      </c>
      <c r="CL184" s="3">
        <v>1</v>
      </c>
      <c r="CM184" s="3">
        <v>0.5</v>
      </c>
      <c r="CN184" s="3">
        <f t="shared" si="132"/>
        <v>1</v>
      </c>
      <c r="CO184" s="31" t="str">
        <f t="shared" si="133"/>
        <v>Fail</v>
      </c>
      <c r="CP184" s="32">
        <v>5.6808510638297873</v>
      </c>
      <c r="CQ184" s="3">
        <v>20.5</v>
      </c>
      <c r="CR184" s="3">
        <v>133.5</v>
      </c>
      <c r="CS184" s="3">
        <v>672</v>
      </c>
      <c r="CT184" s="1">
        <f>CR184/23.5</f>
        <v>5.6808510638297873</v>
      </c>
    </row>
    <row r="185" spans="1:98" ht="18" customHeight="1" x14ac:dyDescent="0.2">
      <c r="A185" s="4">
        <v>174</v>
      </c>
      <c r="B185" s="7" t="s">
        <v>432</v>
      </c>
      <c r="C185" s="7" t="s">
        <v>433</v>
      </c>
      <c r="D185" s="7" t="s">
        <v>1586</v>
      </c>
      <c r="E185" s="7" t="s">
        <v>1217</v>
      </c>
      <c r="F185" s="7"/>
      <c r="G185" s="25">
        <v>6</v>
      </c>
      <c r="H185" s="24">
        <v>10</v>
      </c>
      <c r="I185" s="25">
        <v>10</v>
      </c>
      <c r="J185" s="26">
        <f t="shared" si="112"/>
        <v>26</v>
      </c>
      <c r="K185" s="25">
        <v>6</v>
      </c>
      <c r="L185" s="25">
        <v>9</v>
      </c>
      <c r="M185" s="25">
        <v>10</v>
      </c>
      <c r="N185" s="26">
        <f t="shared" si="113"/>
        <v>25</v>
      </c>
      <c r="O185" s="25">
        <v>8</v>
      </c>
      <c r="P185" s="25">
        <v>9</v>
      </c>
      <c r="Q185" s="25">
        <v>8</v>
      </c>
      <c r="R185" s="26">
        <f t="shared" si="114"/>
        <v>25</v>
      </c>
      <c r="S185" s="25">
        <v>3</v>
      </c>
      <c r="T185" s="25">
        <v>8</v>
      </c>
      <c r="U185" s="25">
        <v>10</v>
      </c>
      <c r="V185" s="26">
        <f t="shared" si="115"/>
        <v>21</v>
      </c>
      <c r="W185" s="25">
        <v>4</v>
      </c>
      <c r="X185" s="25">
        <v>10</v>
      </c>
      <c r="Y185" s="25">
        <v>10</v>
      </c>
      <c r="Z185" s="26">
        <f t="shared" si="116"/>
        <v>24</v>
      </c>
      <c r="AA185" s="25">
        <v>5</v>
      </c>
      <c r="AB185" s="25">
        <v>10</v>
      </c>
      <c r="AC185" s="25">
        <v>10</v>
      </c>
      <c r="AD185" s="26">
        <f t="shared" si="117"/>
        <v>25</v>
      </c>
      <c r="AE185" s="27">
        <f t="shared" si="118"/>
        <v>146</v>
      </c>
      <c r="AF185" s="25">
        <v>9</v>
      </c>
      <c r="AG185" s="25">
        <v>9</v>
      </c>
      <c r="AH185" s="25">
        <v>40</v>
      </c>
      <c r="AI185" s="28">
        <f t="shared" si="119"/>
        <v>58</v>
      </c>
      <c r="AJ185" s="29">
        <v>31</v>
      </c>
      <c r="AK185" s="28">
        <f t="shared" si="120"/>
        <v>89</v>
      </c>
      <c r="AL185" s="25">
        <v>9</v>
      </c>
      <c r="AM185" s="25">
        <v>9</v>
      </c>
      <c r="AN185" s="25">
        <v>38</v>
      </c>
      <c r="AO185" s="28">
        <f t="shared" si="121"/>
        <v>56</v>
      </c>
      <c r="AP185" s="29">
        <v>32</v>
      </c>
      <c r="AQ185" s="28">
        <f t="shared" si="122"/>
        <v>88</v>
      </c>
      <c r="AR185" s="25">
        <v>8</v>
      </c>
      <c r="AS185" s="25">
        <v>9</v>
      </c>
      <c r="AT185" s="25">
        <v>39</v>
      </c>
      <c r="AU185" s="28">
        <f t="shared" si="123"/>
        <v>56</v>
      </c>
      <c r="AV185" s="29">
        <v>29</v>
      </c>
      <c r="AW185" s="28">
        <f t="shared" si="124"/>
        <v>85</v>
      </c>
      <c r="AX185" s="25">
        <v>9</v>
      </c>
      <c r="AY185" s="25">
        <v>9</v>
      </c>
      <c r="AZ185" s="25">
        <v>39</v>
      </c>
      <c r="BA185" s="28">
        <f t="shared" si="125"/>
        <v>57</v>
      </c>
      <c r="BB185" s="29">
        <v>35</v>
      </c>
      <c r="BC185" s="28">
        <f t="shared" si="126"/>
        <v>92</v>
      </c>
      <c r="BD185" s="25">
        <v>8</v>
      </c>
      <c r="BE185" s="25">
        <v>8</v>
      </c>
      <c r="BF185" s="25">
        <v>39</v>
      </c>
      <c r="BG185" s="28">
        <f t="shared" si="127"/>
        <v>55</v>
      </c>
      <c r="BH185" s="29">
        <v>32</v>
      </c>
      <c r="BI185" s="28">
        <f t="shared" si="128"/>
        <v>87</v>
      </c>
      <c r="BJ185" s="29">
        <f t="shared" si="129"/>
        <v>441</v>
      </c>
      <c r="BK185" s="29">
        <v>93</v>
      </c>
      <c r="BL185" s="10">
        <f t="shared" si="130"/>
        <v>680</v>
      </c>
      <c r="BM185" s="8">
        <f t="shared" si="131"/>
        <v>87.179487179487182</v>
      </c>
      <c r="BO185" s="3" t="s">
        <v>2087</v>
      </c>
      <c r="BP185" s="3" t="s">
        <v>2032</v>
      </c>
      <c r="BQ185" s="3" t="s">
        <v>2095</v>
      </c>
      <c r="BR185" s="3" t="s">
        <v>2095</v>
      </c>
      <c r="BS185" s="3" t="s">
        <v>2087</v>
      </c>
      <c r="BT185" s="3" t="s">
        <v>2091</v>
      </c>
      <c r="BU185" s="3" t="s">
        <v>2090</v>
      </c>
      <c r="BV185" s="3" t="s">
        <v>2090</v>
      </c>
      <c r="BW185" s="3" t="s">
        <v>2090</v>
      </c>
      <c r="BX185" s="3" t="s">
        <v>2090</v>
      </c>
      <c r="BY185" s="3" t="s">
        <v>2090</v>
      </c>
      <c r="BZ185" s="3" t="s">
        <v>2090</v>
      </c>
      <c r="CB185" s="3">
        <v>2</v>
      </c>
      <c r="CC185" s="3">
        <v>3</v>
      </c>
      <c r="CD185" s="3">
        <v>3</v>
      </c>
      <c r="CE185" s="3">
        <v>3</v>
      </c>
      <c r="CF185" s="3">
        <v>3</v>
      </c>
      <c r="CG185" s="3">
        <v>3</v>
      </c>
      <c r="CH185" s="3">
        <v>1</v>
      </c>
      <c r="CI185" s="3">
        <v>1.5</v>
      </c>
      <c r="CJ185" s="3">
        <v>1.5</v>
      </c>
      <c r="CK185" s="3">
        <v>1</v>
      </c>
      <c r="CL185" s="3">
        <v>1</v>
      </c>
      <c r="CM185" s="3">
        <v>0.5</v>
      </c>
      <c r="CN185" s="3">
        <f t="shared" si="132"/>
        <v>0</v>
      </c>
      <c r="CO185" s="31" t="str">
        <f t="shared" si="133"/>
        <v>Pass</v>
      </c>
      <c r="CP185" s="3">
        <v>8.6199999999999992</v>
      </c>
      <c r="CQ185" s="3">
        <v>23.5</v>
      </c>
      <c r="CR185" s="3">
        <v>202.5</v>
      </c>
      <c r="CS185" s="3">
        <v>957</v>
      </c>
    </row>
    <row r="186" spans="1:98" ht="18" customHeight="1" x14ac:dyDescent="0.2">
      <c r="A186" s="4">
        <v>175</v>
      </c>
      <c r="B186" s="7" t="s">
        <v>434</v>
      </c>
      <c r="C186" s="7" t="s">
        <v>435</v>
      </c>
      <c r="D186" s="7" t="s">
        <v>1587</v>
      </c>
      <c r="E186" s="7" t="s">
        <v>1218</v>
      </c>
      <c r="F186" s="7"/>
      <c r="G186" s="25">
        <v>9</v>
      </c>
      <c r="H186" s="24">
        <v>10</v>
      </c>
      <c r="I186" s="25">
        <v>10</v>
      </c>
      <c r="J186" s="26">
        <f t="shared" si="112"/>
        <v>29</v>
      </c>
      <c r="K186" s="25">
        <v>8</v>
      </c>
      <c r="L186" s="25">
        <v>10</v>
      </c>
      <c r="M186" s="25">
        <v>10</v>
      </c>
      <c r="N186" s="26">
        <f t="shared" si="113"/>
        <v>28</v>
      </c>
      <c r="O186" s="25">
        <v>9</v>
      </c>
      <c r="P186" s="25">
        <v>10</v>
      </c>
      <c r="Q186" s="25">
        <v>8</v>
      </c>
      <c r="R186" s="26">
        <f t="shared" si="114"/>
        <v>27</v>
      </c>
      <c r="S186" s="25">
        <v>5</v>
      </c>
      <c r="T186" s="25">
        <v>10</v>
      </c>
      <c r="U186" s="25">
        <v>10</v>
      </c>
      <c r="V186" s="26">
        <f t="shared" si="115"/>
        <v>25</v>
      </c>
      <c r="W186" s="25">
        <v>8</v>
      </c>
      <c r="X186" s="25">
        <v>10</v>
      </c>
      <c r="Y186" s="25">
        <v>10</v>
      </c>
      <c r="Z186" s="26">
        <f t="shared" si="116"/>
        <v>28</v>
      </c>
      <c r="AA186" s="25">
        <v>8</v>
      </c>
      <c r="AB186" s="25">
        <v>10</v>
      </c>
      <c r="AC186" s="25">
        <v>10</v>
      </c>
      <c r="AD186" s="26">
        <f t="shared" si="117"/>
        <v>28</v>
      </c>
      <c r="AE186" s="27">
        <f t="shared" si="118"/>
        <v>165</v>
      </c>
      <c r="AF186" s="25">
        <v>10</v>
      </c>
      <c r="AG186" s="25">
        <v>9</v>
      </c>
      <c r="AH186" s="25">
        <v>40</v>
      </c>
      <c r="AI186" s="28">
        <f t="shared" si="119"/>
        <v>59</v>
      </c>
      <c r="AJ186" s="29">
        <v>33</v>
      </c>
      <c r="AK186" s="28">
        <f t="shared" si="120"/>
        <v>92</v>
      </c>
      <c r="AL186" s="25">
        <v>9</v>
      </c>
      <c r="AM186" s="25">
        <v>9</v>
      </c>
      <c r="AN186" s="25">
        <v>40</v>
      </c>
      <c r="AO186" s="28">
        <f t="shared" si="121"/>
        <v>58</v>
      </c>
      <c r="AP186" s="29">
        <v>30</v>
      </c>
      <c r="AQ186" s="28">
        <f t="shared" si="122"/>
        <v>88</v>
      </c>
      <c r="AR186" s="25">
        <v>9</v>
      </c>
      <c r="AS186" s="25">
        <v>8</v>
      </c>
      <c r="AT186" s="25">
        <v>40</v>
      </c>
      <c r="AU186" s="28">
        <f t="shared" si="123"/>
        <v>57</v>
      </c>
      <c r="AV186" s="29">
        <v>31</v>
      </c>
      <c r="AW186" s="28">
        <f t="shared" si="124"/>
        <v>88</v>
      </c>
      <c r="AX186" s="25">
        <v>9</v>
      </c>
      <c r="AY186" s="25">
        <v>9</v>
      </c>
      <c r="AZ186" s="25">
        <v>40</v>
      </c>
      <c r="BA186" s="28">
        <f t="shared" si="125"/>
        <v>58</v>
      </c>
      <c r="BB186" s="29">
        <v>35</v>
      </c>
      <c r="BC186" s="28">
        <f t="shared" si="126"/>
        <v>93</v>
      </c>
      <c r="BD186" s="25">
        <v>9</v>
      </c>
      <c r="BE186" s="25">
        <v>9</v>
      </c>
      <c r="BF186" s="24">
        <v>40</v>
      </c>
      <c r="BG186" s="28">
        <f t="shared" si="127"/>
        <v>58</v>
      </c>
      <c r="BH186" s="29">
        <v>36</v>
      </c>
      <c r="BI186" s="28">
        <f t="shared" si="128"/>
        <v>94</v>
      </c>
      <c r="BJ186" s="29">
        <f t="shared" si="129"/>
        <v>455</v>
      </c>
      <c r="BK186" s="29">
        <v>96</v>
      </c>
      <c r="BL186" s="10">
        <f t="shared" si="130"/>
        <v>716</v>
      </c>
      <c r="BM186" s="8">
        <f t="shared" si="131"/>
        <v>91.794871794871796</v>
      </c>
      <c r="BO186" s="3" t="s">
        <v>2032</v>
      </c>
      <c r="BP186" s="3" t="s">
        <v>2087</v>
      </c>
      <c r="BQ186" s="3" t="s">
        <v>2094</v>
      </c>
      <c r="BR186" s="3" t="s">
        <v>2095</v>
      </c>
      <c r="BS186" s="3" t="s">
        <v>2095</v>
      </c>
      <c r="BT186" s="3" t="s">
        <v>2032</v>
      </c>
      <c r="BU186" s="3" t="s">
        <v>2090</v>
      </c>
      <c r="BV186" s="3" t="s">
        <v>2090</v>
      </c>
      <c r="BW186" s="3" t="s">
        <v>2090</v>
      </c>
      <c r="BX186" s="3" t="s">
        <v>2090</v>
      </c>
      <c r="BY186" s="3" t="s">
        <v>2090</v>
      </c>
      <c r="BZ186" s="3" t="s">
        <v>2090</v>
      </c>
      <c r="CB186" s="3">
        <v>2</v>
      </c>
      <c r="CC186" s="3">
        <v>3</v>
      </c>
      <c r="CD186" s="3">
        <v>3</v>
      </c>
      <c r="CE186" s="3">
        <v>3</v>
      </c>
      <c r="CF186" s="3">
        <v>3</v>
      </c>
      <c r="CG186" s="3">
        <v>3</v>
      </c>
      <c r="CH186" s="3">
        <v>1</v>
      </c>
      <c r="CI186" s="3">
        <v>1.5</v>
      </c>
      <c r="CJ186" s="3">
        <v>1.5</v>
      </c>
      <c r="CK186" s="3">
        <v>1</v>
      </c>
      <c r="CL186" s="3">
        <v>1</v>
      </c>
      <c r="CM186" s="3">
        <v>0.5</v>
      </c>
      <c r="CN186" s="3">
        <f t="shared" si="132"/>
        <v>0</v>
      </c>
      <c r="CO186" s="31" t="str">
        <f t="shared" si="133"/>
        <v>Pass</v>
      </c>
      <c r="CP186" s="3">
        <v>8.4</v>
      </c>
      <c r="CQ186" s="3">
        <v>23.5</v>
      </c>
      <c r="CR186" s="3">
        <v>197.5</v>
      </c>
      <c r="CS186" s="3">
        <v>951</v>
      </c>
    </row>
    <row r="187" spans="1:98" ht="18" customHeight="1" x14ac:dyDescent="0.2">
      <c r="A187" s="4">
        <v>176</v>
      </c>
      <c r="B187" s="7" t="s">
        <v>436</v>
      </c>
      <c r="C187" s="7" t="s">
        <v>437</v>
      </c>
      <c r="D187" s="7" t="s">
        <v>1588</v>
      </c>
      <c r="E187" s="7" t="s">
        <v>1219</v>
      </c>
      <c r="F187" s="7"/>
      <c r="G187" s="25">
        <v>9</v>
      </c>
      <c r="H187" s="24">
        <v>10</v>
      </c>
      <c r="I187" s="25">
        <v>10</v>
      </c>
      <c r="J187" s="26">
        <f t="shared" si="112"/>
        <v>29</v>
      </c>
      <c r="K187" s="25">
        <v>8</v>
      </c>
      <c r="L187" s="25">
        <v>10</v>
      </c>
      <c r="M187" s="25">
        <v>10</v>
      </c>
      <c r="N187" s="26">
        <f t="shared" si="113"/>
        <v>28</v>
      </c>
      <c r="O187" s="25">
        <v>9</v>
      </c>
      <c r="P187" s="25">
        <v>10</v>
      </c>
      <c r="Q187" s="25">
        <v>8</v>
      </c>
      <c r="R187" s="26">
        <f t="shared" si="114"/>
        <v>27</v>
      </c>
      <c r="S187" s="25">
        <v>7</v>
      </c>
      <c r="T187" s="25">
        <v>10</v>
      </c>
      <c r="U187" s="25">
        <v>10</v>
      </c>
      <c r="V187" s="26">
        <f t="shared" si="115"/>
        <v>27</v>
      </c>
      <c r="W187" s="25">
        <v>7</v>
      </c>
      <c r="X187" s="25">
        <v>10</v>
      </c>
      <c r="Y187" s="25">
        <v>10</v>
      </c>
      <c r="Z187" s="26">
        <f t="shared" si="116"/>
        <v>27</v>
      </c>
      <c r="AA187" s="25">
        <v>9</v>
      </c>
      <c r="AB187" s="25">
        <v>10</v>
      </c>
      <c r="AC187" s="25">
        <v>10</v>
      </c>
      <c r="AD187" s="26">
        <f t="shared" si="117"/>
        <v>29</v>
      </c>
      <c r="AE187" s="27">
        <f t="shared" si="118"/>
        <v>167</v>
      </c>
      <c r="AF187" s="25">
        <v>10</v>
      </c>
      <c r="AG187" s="25">
        <v>10</v>
      </c>
      <c r="AH187" s="25">
        <v>40</v>
      </c>
      <c r="AI187" s="28">
        <f t="shared" si="119"/>
        <v>60</v>
      </c>
      <c r="AJ187" s="29">
        <v>34</v>
      </c>
      <c r="AK187" s="28">
        <f t="shared" si="120"/>
        <v>94</v>
      </c>
      <c r="AL187" s="25">
        <v>10</v>
      </c>
      <c r="AM187" s="25">
        <v>9</v>
      </c>
      <c r="AN187" s="25">
        <v>40</v>
      </c>
      <c r="AO187" s="28">
        <f t="shared" si="121"/>
        <v>59</v>
      </c>
      <c r="AP187" s="29">
        <v>34</v>
      </c>
      <c r="AQ187" s="28">
        <f t="shared" si="122"/>
        <v>93</v>
      </c>
      <c r="AR187" s="25">
        <v>9</v>
      </c>
      <c r="AS187" s="25">
        <v>8</v>
      </c>
      <c r="AT187" s="25">
        <v>40</v>
      </c>
      <c r="AU187" s="28">
        <f t="shared" si="123"/>
        <v>57</v>
      </c>
      <c r="AV187" s="29">
        <v>30</v>
      </c>
      <c r="AW187" s="28">
        <f t="shared" si="124"/>
        <v>87</v>
      </c>
      <c r="AX187" s="25">
        <v>10</v>
      </c>
      <c r="AY187" s="25">
        <v>9</v>
      </c>
      <c r="AZ187" s="25">
        <v>40</v>
      </c>
      <c r="BA187" s="28">
        <f t="shared" si="125"/>
        <v>59</v>
      </c>
      <c r="BB187" s="29">
        <v>34</v>
      </c>
      <c r="BC187" s="28">
        <f t="shared" si="126"/>
        <v>93</v>
      </c>
      <c r="BD187" s="25">
        <v>10</v>
      </c>
      <c r="BE187" s="25">
        <v>10</v>
      </c>
      <c r="BF187" s="24">
        <v>40</v>
      </c>
      <c r="BG187" s="28">
        <f t="shared" si="127"/>
        <v>60</v>
      </c>
      <c r="BH187" s="29">
        <v>39</v>
      </c>
      <c r="BI187" s="28">
        <f t="shared" si="128"/>
        <v>99</v>
      </c>
      <c r="BJ187" s="29">
        <f t="shared" si="129"/>
        <v>466</v>
      </c>
      <c r="BK187" s="29">
        <v>99</v>
      </c>
      <c r="BL187" s="10">
        <f t="shared" si="130"/>
        <v>732</v>
      </c>
      <c r="BM187" s="8">
        <f t="shared" si="131"/>
        <v>93.84615384615384</v>
      </c>
      <c r="BO187" s="3" t="s">
        <v>2032</v>
      </c>
      <c r="BP187" s="3" t="s">
        <v>2091</v>
      </c>
      <c r="BQ187" s="3" t="s">
        <v>2091</v>
      </c>
      <c r="BR187" s="3" t="s">
        <v>2032</v>
      </c>
      <c r="BS187" s="3" t="s">
        <v>2095</v>
      </c>
      <c r="BT187" s="3" t="s">
        <v>2032</v>
      </c>
      <c r="BU187" s="3" t="s">
        <v>2090</v>
      </c>
      <c r="BV187" s="3" t="s">
        <v>2090</v>
      </c>
      <c r="BW187" s="3" t="s">
        <v>2090</v>
      </c>
      <c r="BX187" s="3" t="s">
        <v>2090</v>
      </c>
      <c r="BY187" s="3" t="s">
        <v>2090</v>
      </c>
      <c r="BZ187" s="3" t="s">
        <v>2090</v>
      </c>
      <c r="CB187" s="3">
        <v>2</v>
      </c>
      <c r="CC187" s="3">
        <v>3</v>
      </c>
      <c r="CD187" s="3">
        <v>3</v>
      </c>
      <c r="CE187" s="3">
        <v>3</v>
      </c>
      <c r="CF187" s="3">
        <v>3</v>
      </c>
      <c r="CG187" s="3">
        <v>3</v>
      </c>
      <c r="CH187" s="3">
        <v>1</v>
      </c>
      <c r="CI187" s="3">
        <v>1.5</v>
      </c>
      <c r="CJ187" s="3">
        <v>1.5</v>
      </c>
      <c r="CK187" s="3">
        <v>1</v>
      </c>
      <c r="CL187" s="3">
        <v>1</v>
      </c>
      <c r="CM187" s="3">
        <v>0.5</v>
      </c>
      <c r="CN187" s="3">
        <f t="shared" si="132"/>
        <v>0</v>
      </c>
      <c r="CO187" s="31" t="str">
        <f t="shared" si="133"/>
        <v>Pass</v>
      </c>
      <c r="CP187" s="3">
        <v>8.91</v>
      </c>
      <c r="CQ187" s="3">
        <v>23.5</v>
      </c>
      <c r="CR187" s="3">
        <v>209.5</v>
      </c>
      <c r="CS187" s="3">
        <v>1007</v>
      </c>
    </row>
    <row r="188" spans="1:98" ht="18" customHeight="1" x14ac:dyDescent="0.2">
      <c r="A188" s="4">
        <v>177</v>
      </c>
      <c r="B188" s="7" t="s">
        <v>438</v>
      </c>
      <c r="C188" s="7" t="s">
        <v>439</v>
      </c>
      <c r="D188" s="7" t="s">
        <v>1589</v>
      </c>
      <c r="E188" s="7" t="s">
        <v>1220</v>
      </c>
      <c r="F188" s="7"/>
      <c r="G188" s="25">
        <v>8</v>
      </c>
      <c r="H188" s="24">
        <v>10</v>
      </c>
      <c r="I188" s="25">
        <v>10</v>
      </c>
      <c r="J188" s="26">
        <f t="shared" si="112"/>
        <v>28</v>
      </c>
      <c r="K188" s="25">
        <v>7</v>
      </c>
      <c r="L188" s="25">
        <v>9</v>
      </c>
      <c r="M188" s="25">
        <v>10</v>
      </c>
      <c r="N188" s="26">
        <f t="shared" si="113"/>
        <v>26</v>
      </c>
      <c r="O188" s="25">
        <v>9</v>
      </c>
      <c r="P188" s="25">
        <v>9</v>
      </c>
      <c r="Q188" s="25">
        <v>8</v>
      </c>
      <c r="R188" s="26">
        <f t="shared" si="114"/>
        <v>26</v>
      </c>
      <c r="S188" s="25">
        <v>7</v>
      </c>
      <c r="T188" s="25">
        <v>10</v>
      </c>
      <c r="U188" s="25">
        <v>10</v>
      </c>
      <c r="V188" s="26">
        <f t="shared" si="115"/>
        <v>27</v>
      </c>
      <c r="W188" s="25">
        <v>6</v>
      </c>
      <c r="X188" s="25">
        <v>10</v>
      </c>
      <c r="Y188" s="25">
        <v>10</v>
      </c>
      <c r="Z188" s="26">
        <f t="shared" si="116"/>
        <v>26</v>
      </c>
      <c r="AA188" s="25">
        <v>8</v>
      </c>
      <c r="AB188" s="25">
        <v>10</v>
      </c>
      <c r="AC188" s="25">
        <v>6</v>
      </c>
      <c r="AD188" s="26">
        <f t="shared" si="117"/>
        <v>24</v>
      </c>
      <c r="AE188" s="27">
        <f t="shared" si="118"/>
        <v>157</v>
      </c>
      <c r="AF188" s="25">
        <v>8</v>
      </c>
      <c r="AG188" s="25">
        <v>9</v>
      </c>
      <c r="AH188" s="25">
        <v>40</v>
      </c>
      <c r="AI188" s="28">
        <f t="shared" si="119"/>
        <v>57</v>
      </c>
      <c r="AJ188" s="29">
        <v>35</v>
      </c>
      <c r="AK188" s="28">
        <f t="shared" si="120"/>
        <v>92</v>
      </c>
      <c r="AL188" s="25">
        <v>10</v>
      </c>
      <c r="AM188" s="25">
        <v>9</v>
      </c>
      <c r="AN188" s="25">
        <v>40</v>
      </c>
      <c r="AO188" s="28">
        <f t="shared" si="121"/>
        <v>59</v>
      </c>
      <c r="AP188" s="29">
        <v>34</v>
      </c>
      <c r="AQ188" s="28">
        <f t="shared" si="122"/>
        <v>93</v>
      </c>
      <c r="AR188" s="25">
        <v>9</v>
      </c>
      <c r="AS188" s="25">
        <v>9</v>
      </c>
      <c r="AT188" s="25">
        <v>39</v>
      </c>
      <c r="AU188" s="28">
        <f t="shared" si="123"/>
        <v>57</v>
      </c>
      <c r="AV188" s="29">
        <v>34</v>
      </c>
      <c r="AW188" s="28">
        <f t="shared" si="124"/>
        <v>91</v>
      </c>
      <c r="AX188" s="25">
        <v>10</v>
      </c>
      <c r="AY188" s="25">
        <v>9</v>
      </c>
      <c r="AZ188" s="25">
        <v>40</v>
      </c>
      <c r="BA188" s="28">
        <f t="shared" si="125"/>
        <v>59</v>
      </c>
      <c r="BB188" s="29">
        <v>35</v>
      </c>
      <c r="BC188" s="28">
        <f t="shared" si="126"/>
        <v>94</v>
      </c>
      <c r="BD188" s="25">
        <v>8</v>
      </c>
      <c r="BE188" s="25">
        <v>10</v>
      </c>
      <c r="BF188" s="25">
        <v>39</v>
      </c>
      <c r="BG188" s="28">
        <f t="shared" si="127"/>
        <v>57</v>
      </c>
      <c r="BH188" s="29">
        <v>35</v>
      </c>
      <c r="BI188" s="28">
        <f t="shared" si="128"/>
        <v>92</v>
      </c>
      <c r="BJ188" s="29">
        <f t="shared" si="129"/>
        <v>462</v>
      </c>
      <c r="BK188" s="29">
        <v>84</v>
      </c>
      <c r="BL188" s="10">
        <f t="shared" si="130"/>
        <v>703</v>
      </c>
      <c r="BM188" s="8">
        <f t="shared" si="131"/>
        <v>90.128205128205124</v>
      </c>
      <c r="BO188" s="3" t="s">
        <v>2091</v>
      </c>
      <c r="BP188" s="3" t="s">
        <v>2095</v>
      </c>
      <c r="BQ188" s="3" t="s">
        <v>2094</v>
      </c>
      <c r="BR188" s="3" t="s">
        <v>2032</v>
      </c>
      <c r="BS188" s="3" t="s">
        <v>2090</v>
      </c>
      <c r="BT188" s="3" t="s">
        <v>2087</v>
      </c>
      <c r="BU188" s="3" t="s">
        <v>2090</v>
      </c>
      <c r="BV188" s="3" t="s">
        <v>2090</v>
      </c>
      <c r="BW188" s="3" t="s">
        <v>2090</v>
      </c>
      <c r="BX188" s="3" t="s">
        <v>2090</v>
      </c>
      <c r="BY188" s="3" t="s">
        <v>2090</v>
      </c>
      <c r="BZ188" s="3" t="s">
        <v>2090</v>
      </c>
      <c r="CB188" s="3">
        <v>2</v>
      </c>
      <c r="CC188" s="3">
        <v>3</v>
      </c>
      <c r="CD188" s="3">
        <v>3</v>
      </c>
      <c r="CE188" s="3">
        <v>3</v>
      </c>
      <c r="CF188" s="3">
        <v>3</v>
      </c>
      <c r="CG188" s="3">
        <v>3</v>
      </c>
      <c r="CH188" s="3">
        <v>1</v>
      </c>
      <c r="CI188" s="3">
        <v>1.5</v>
      </c>
      <c r="CJ188" s="3">
        <v>1.5</v>
      </c>
      <c r="CK188" s="3">
        <v>1</v>
      </c>
      <c r="CL188" s="3">
        <v>1</v>
      </c>
      <c r="CM188" s="3">
        <v>0.5</v>
      </c>
      <c r="CN188" s="3">
        <f t="shared" si="132"/>
        <v>0</v>
      </c>
      <c r="CO188" s="31" t="str">
        <f t="shared" si="133"/>
        <v>Pass</v>
      </c>
      <c r="CP188" s="3">
        <v>8.77</v>
      </c>
      <c r="CQ188" s="3">
        <v>23.5</v>
      </c>
      <c r="CR188" s="3">
        <v>206</v>
      </c>
      <c r="CS188" s="3">
        <v>974</v>
      </c>
    </row>
    <row r="189" spans="1:98" ht="18" customHeight="1" x14ac:dyDescent="0.2">
      <c r="A189" s="4">
        <v>178</v>
      </c>
      <c r="B189" s="7" t="s">
        <v>440</v>
      </c>
      <c r="C189" s="7" t="s">
        <v>441</v>
      </c>
      <c r="D189" s="7" t="s">
        <v>1590</v>
      </c>
      <c r="E189" s="7" t="s">
        <v>1221</v>
      </c>
      <c r="F189" s="7"/>
      <c r="G189" s="25">
        <v>5</v>
      </c>
      <c r="H189" s="25">
        <v>9</v>
      </c>
      <c r="I189" s="25">
        <v>10</v>
      </c>
      <c r="J189" s="26">
        <f t="shared" si="112"/>
        <v>24</v>
      </c>
      <c r="K189" s="25">
        <v>7</v>
      </c>
      <c r="L189" s="25">
        <v>8</v>
      </c>
      <c r="M189" s="25">
        <v>7</v>
      </c>
      <c r="N189" s="26">
        <f t="shared" si="113"/>
        <v>22</v>
      </c>
      <c r="O189" s="25">
        <v>8</v>
      </c>
      <c r="P189" s="25">
        <v>9</v>
      </c>
      <c r="Q189" s="25">
        <v>8</v>
      </c>
      <c r="R189" s="26">
        <f t="shared" si="114"/>
        <v>25</v>
      </c>
      <c r="S189" s="25">
        <v>7</v>
      </c>
      <c r="T189" s="25">
        <v>8</v>
      </c>
      <c r="U189" s="24">
        <v>10</v>
      </c>
      <c r="V189" s="26">
        <f t="shared" si="115"/>
        <v>25</v>
      </c>
      <c r="W189" s="25">
        <v>2</v>
      </c>
      <c r="X189" s="25">
        <v>10</v>
      </c>
      <c r="Y189" s="25">
        <v>10</v>
      </c>
      <c r="Z189" s="26">
        <f t="shared" si="116"/>
        <v>22</v>
      </c>
      <c r="AA189" s="25">
        <v>7</v>
      </c>
      <c r="AB189" s="25">
        <v>10</v>
      </c>
      <c r="AC189" s="25">
        <v>10</v>
      </c>
      <c r="AD189" s="26">
        <f t="shared" si="117"/>
        <v>27</v>
      </c>
      <c r="AE189" s="27">
        <f t="shared" si="118"/>
        <v>145</v>
      </c>
      <c r="AF189" s="25">
        <v>10</v>
      </c>
      <c r="AG189" s="25">
        <v>9</v>
      </c>
      <c r="AH189" s="25">
        <v>40</v>
      </c>
      <c r="AI189" s="28">
        <f t="shared" si="119"/>
        <v>59</v>
      </c>
      <c r="AJ189" s="29">
        <v>34</v>
      </c>
      <c r="AK189" s="28">
        <f t="shared" si="120"/>
        <v>93</v>
      </c>
      <c r="AL189" s="25">
        <v>9</v>
      </c>
      <c r="AM189" s="25">
        <v>9</v>
      </c>
      <c r="AN189" s="25">
        <v>40</v>
      </c>
      <c r="AO189" s="28">
        <f t="shared" si="121"/>
        <v>58</v>
      </c>
      <c r="AP189" s="29">
        <v>30</v>
      </c>
      <c r="AQ189" s="28">
        <f t="shared" si="122"/>
        <v>88</v>
      </c>
      <c r="AR189" s="25">
        <v>9</v>
      </c>
      <c r="AS189" s="25">
        <v>9</v>
      </c>
      <c r="AT189" s="25">
        <v>39</v>
      </c>
      <c r="AU189" s="28">
        <f t="shared" si="123"/>
        <v>57</v>
      </c>
      <c r="AV189" s="29">
        <v>36</v>
      </c>
      <c r="AW189" s="28">
        <f t="shared" si="124"/>
        <v>93</v>
      </c>
      <c r="AX189" s="25">
        <v>10</v>
      </c>
      <c r="AY189" s="25">
        <v>9</v>
      </c>
      <c r="AZ189" s="25">
        <v>40</v>
      </c>
      <c r="BA189" s="28">
        <f t="shared" si="125"/>
        <v>59</v>
      </c>
      <c r="BB189" s="29">
        <v>36</v>
      </c>
      <c r="BC189" s="28">
        <f t="shared" si="126"/>
        <v>95</v>
      </c>
      <c r="BD189" s="25">
        <v>8</v>
      </c>
      <c r="BE189" s="25">
        <v>9</v>
      </c>
      <c r="BF189" s="25">
        <v>36</v>
      </c>
      <c r="BG189" s="28">
        <f t="shared" si="127"/>
        <v>53</v>
      </c>
      <c r="BH189" s="29">
        <v>37</v>
      </c>
      <c r="BI189" s="28">
        <f t="shared" si="128"/>
        <v>90</v>
      </c>
      <c r="BJ189" s="29">
        <f t="shared" si="129"/>
        <v>459</v>
      </c>
      <c r="BK189" s="29">
        <v>83</v>
      </c>
      <c r="BL189" s="10">
        <f t="shared" si="130"/>
        <v>687</v>
      </c>
      <c r="BM189" s="8">
        <f t="shared" si="131"/>
        <v>88.07692307692308</v>
      </c>
      <c r="BO189" s="3" t="s">
        <v>2032</v>
      </c>
      <c r="BP189" s="3" t="s">
        <v>2032</v>
      </c>
      <c r="BQ189" s="3" t="s">
        <v>2032</v>
      </c>
      <c r="BR189" s="3" t="s">
        <v>2032</v>
      </c>
      <c r="BS189" s="3" t="s">
        <v>2095</v>
      </c>
      <c r="BT189" s="3" t="s">
        <v>2032</v>
      </c>
      <c r="BU189" s="3" t="s">
        <v>2090</v>
      </c>
      <c r="BV189" s="3" t="s">
        <v>2090</v>
      </c>
      <c r="BW189" s="3" t="s">
        <v>2090</v>
      </c>
      <c r="BX189" s="3" t="s">
        <v>2090</v>
      </c>
      <c r="BY189" s="3" t="s">
        <v>2090</v>
      </c>
      <c r="BZ189" s="3" t="s">
        <v>2090</v>
      </c>
      <c r="CB189" s="3">
        <v>2</v>
      </c>
      <c r="CC189" s="3">
        <v>3</v>
      </c>
      <c r="CD189" s="3">
        <v>3</v>
      </c>
      <c r="CE189" s="3">
        <v>3</v>
      </c>
      <c r="CF189" s="3">
        <v>3</v>
      </c>
      <c r="CG189" s="3">
        <v>3</v>
      </c>
      <c r="CH189" s="3">
        <v>1</v>
      </c>
      <c r="CI189" s="3">
        <v>1.5</v>
      </c>
      <c r="CJ189" s="3">
        <v>1.5</v>
      </c>
      <c r="CK189" s="3">
        <v>1</v>
      </c>
      <c r="CL189" s="3">
        <v>1</v>
      </c>
      <c r="CM189" s="3">
        <v>0.5</v>
      </c>
      <c r="CN189" s="3">
        <f t="shared" si="132"/>
        <v>0</v>
      </c>
      <c r="CO189" s="31" t="str">
        <f t="shared" si="133"/>
        <v>Pass</v>
      </c>
      <c r="CP189" s="3">
        <v>8.7899999999999991</v>
      </c>
      <c r="CQ189" s="3">
        <v>23.5</v>
      </c>
      <c r="CR189" s="3">
        <v>206.5</v>
      </c>
      <c r="CS189" s="3">
        <v>978</v>
      </c>
    </row>
    <row r="190" spans="1:98" ht="18" customHeight="1" x14ac:dyDescent="0.2">
      <c r="A190" s="4">
        <v>179</v>
      </c>
      <c r="B190" s="7" t="s">
        <v>442</v>
      </c>
      <c r="C190" s="7" t="s">
        <v>443</v>
      </c>
      <c r="D190" s="7" t="s">
        <v>1591</v>
      </c>
      <c r="E190" s="7" t="s">
        <v>1222</v>
      </c>
      <c r="F190" s="7"/>
      <c r="G190" s="25">
        <v>8</v>
      </c>
      <c r="H190" s="24">
        <v>10</v>
      </c>
      <c r="I190" s="25">
        <v>10</v>
      </c>
      <c r="J190" s="26">
        <f t="shared" si="112"/>
        <v>28</v>
      </c>
      <c r="K190" s="25">
        <v>9</v>
      </c>
      <c r="L190" s="25">
        <v>10</v>
      </c>
      <c r="M190" s="25">
        <v>10</v>
      </c>
      <c r="N190" s="26">
        <f t="shared" si="113"/>
        <v>29</v>
      </c>
      <c r="O190" s="25">
        <v>9</v>
      </c>
      <c r="P190" s="25">
        <v>10</v>
      </c>
      <c r="Q190" s="25">
        <v>8</v>
      </c>
      <c r="R190" s="26">
        <f t="shared" si="114"/>
        <v>27</v>
      </c>
      <c r="S190" s="25">
        <v>10</v>
      </c>
      <c r="T190" s="25">
        <v>10</v>
      </c>
      <c r="U190" s="25">
        <v>10</v>
      </c>
      <c r="V190" s="26">
        <f t="shared" si="115"/>
        <v>30</v>
      </c>
      <c r="W190" s="25">
        <v>9</v>
      </c>
      <c r="X190" s="25">
        <v>10</v>
      </c>
      <c r="Y190" s="25">
        <v>10</v>
      </c>
      <c r="Z190" s="26">
        <f t="shared" si="116"/>
        <v>29</v>
      </c>
      <c r="AA190" s="25">
        <v>10</v>
      </c>
      <c r="AB190" s="25">
        <v>10</v>
      </c>
      <c r="AC190" s="25">
        <v>10</v>
      </c>
      <c r="AD190" s="26">
        <f t="shared" si="117"/>
        <v>30</v>
      </c>
      <c r="AE190" s="27">
        <f t="shared" si="118"/>
        <v>173</v>
      </c>
      <c r="AF190" s="25">
        <v>10</v>
      </c>
      <c r="AG190" s="25">
        <v>10</v>
      </c>
      <c r="AH190" s="25">
        <v>40</v>
      </c>
      <c r="AI190" s="28">
        <f t="shared" si="119"/>
        <v>60</v>
      </c>
      <c r="AJ190" s="29">
        <v>37</v>
      </c>
      <c r="AK190" s="28">
        <f t="shared" si="120"/>
        <v>97</v>
      </c>
      <c r="AL190" s="25">
        <v>10</v>
      </c>
      <c r="AM190" s="25">
        <v>9</v>
      </c>
      <c r="AN190" s="25">
        <v>35</v>
      </c>
      <c r="AO190" s="28">
        <f t="shared" si="121"/>
        <v>54</v>
      </c>
      <c r="AP190" s="29">
        <v>35</v>
      </c>
      <c r="AQ190" s="28">
        <f t="shared" si="122"/>
        <v>89</v>
      </c>
      <c r="AR190" s="25">
        <v>9</v>
      </c>
      <c r="AS190" s="25">
        <v>10</v>
      </c>
      <c r="AT190" s="25">
        <v>40</v>
      </c>
      <c r="AU190" s="28">
        <f t="shared" si="123"/>
        <v>59</v>
      </c>
      <c r="AV190" s="29">
        <v>38</v>
      </c>
      <c r="AW190" s="28">
        <f t="shared" si="124"/>
        <v>97</v>
      </c>
      <c r="AX190" s="25">
        <v>10</v>
      </c>
      <c r="AY190" s="25">
        <v>9</v>
      </c>
      <c r="AZ190" s="25">
        <v>39</v>
      </c>
      <c r="BA190" s="28">
        <f t="shared" si="125"/>
        <v>58</v>
      </c>
      <c r="BB190" s="29">
        <v>35</v>
      </c>
      <c r="BC190" s="28">
        <f t="shared" si="126"/>
        <v>93</v>
      </c>
      <c r="BD190" s="25">
        <v>10</v>
      </c>
      <c r="BE190" s="25">
        <v>10</v>
      </c>
      <c r="BF190" s="24">
        <v>40</v>
      </c>
      <c r="BG190" s="28">
        <f t="shared" si="127"/>
        <v>60</v>
      </c>
      <c r="BH190" s="29">
        <v>39</v>
      </c>
      <c r="BI190" s="28">
        <f t="shared" si="128"/>
        <v>99</v>
      </c>
      <c r="BJ190" s="29">
        <f t="shared" si="129"/>
        <v>475</v>
      </c>
      <c r="BK190" s="29">
        <v>94</v>
      </c>
      <c r="BL190" s="10">
        <f t="shared" si="130"/>
        <v>742</v>
      </c>
      <c r="BM190" s="8">
        <f t="shared" si="131"/>
        <v>95.128205128205124</v>
      </c>
      <c r="BO190" s="3" t="s">
        <v>2091</v>
      </c>
      <c r="BP190" s="3" t="s">
        <v>2095</v>
      </c>
      <c r="BQ190" s="3" t="s">
        <v>2091</v>
      </c>
      <c r="BR190" s="3" t="s">
        <v>2087</v>
      </c>
      <c r="BS190" s="3" t="s">
        <v>2032</v>
      </c>
      <c r="BT190" s="3" t="s">
        <v>2090</v>
      </c>
      <c r="BU190" s="3" t="s">
        <v>2090</v>
      </c>
      <c r="BV190" s="3" t="s">
        <v>2090</v>
      </c>
      <c r="BW190" s="3" t="s">
        <v>2090</v>
      </c>
      <c r="BX190" s="3" t="s">
        <v>2090</v>
      </c>
      <c r="BY190" s="3" t="s">
        <v>2090</v>
      </c>
      <c r="BZ190" s="3" t="s">
        <v>2090</v>
      </c>
      <c r="CB190" s="3">
        <v>2</v>
      </c>
      <c r="CC190" s="3">
        <v>3</v>
      </c>
      <c r="CD190" s="3">
        <v>3</v>
      </c>
      <c r="CE190" s="3">
        <v>3</v>
      </c>
      <c r="CF190" s="3">
        <v>3</v>
      </c>
      <c r="CG190" s="3">
        <v>3</v>
      </c>
      <c r="CH190" s="3">
        <v>1</v>
      </c>
      <c r="CI190" s="3">
        <v>1.5</v>
      </c>
      <c r="CJ190" s="3">
        <v>1.5</v>
      </c>
      <c r="CK190" s="3">
        <v>1</v>
      </c>
      <c r="CL190" s="3">
        <v>1</v>
      </c>
      <c r="CM190" s="3">
        <v>0.5</v>
      </c>
      <c r="CN190" s="3">
        <f t="shared" si="132"/>
        <v>0</v>
      </c>
      <c r="CO190" s="31" t="str">
        <f t="shared" si="133"/>
        <v>Pass</v>
      </c>
      <c r="CP190" s="3">
        <v>9.02</v>
      </c>
      <c r="CQ190" s="3">
        <v>23.5</v>
      </c>
      <c r="CR190" s="3">
        <v>212</v>
      </c>
      <c r="CS190" s="3">
        <v>1019</v>
      </c>
    </row>
    <row r="191" spans="1:98" ht="18" customHeight="1" x14ac:dyDescent="0.2">
      <c r="A191" s="4">
        <v>180</v>
      </c>
      <c r="B191" s="7" t="s">
        <v>444</v>
      </c>
      <c r="C191" s="7" t="s">
        <v>445</v>
      </c>
      <c r="D191" s="7" t="s">
        <v>1592</v>
      </c>
      <c r="E191" s="7" t="s">
        <v>1223</v>
      </c>
      <c r="F191" s="7"/>
      <c r="G191" s="25">
        <v>5</v>
      </c>
      <c r="H191" s="25">
        <v>7</v>
      </c>
      <c r="I191" s="25">
        <v>5</v>
      </c>
      <c r="J191" s="26">
        <f t="shared" si="112"/>
        <v>17</v>
      </c>
      <c r="K191" s="25">
        <v>7</v>
      </c>
      <c r="L191" s="25">
        <v>10</v>
      </c>
      <c r="M191" s="25">
        <v>10</v>
      </c>
      <c r="N191" s="26">
        <f t="shared" si="113"/>
        <v>27</v>
      </c>
      <c r="O191" s="25">
        <v>8</v>
      </c>
      <c r="P191" s="25">
        <v>10</v>
      </c>
      <c r="Q191" s="25">
        <v>8</v>
      </c>
      <c r="R191" s="26">
        <f t="shared" si="114"/>
        <v>26</v>
      </c>
      <c r="S191" s="25">
        <v>6</v>
      </c>
      <c r="T191" s="25">
        <v>10</v>
      </c>
      <c r="U191" s="25">
        <v>10</v>
      </c>
      <c r="V191" s="26">
        <f t="shared" si="115"/>
        <v>26</v>
      </c>
      <c r="W191" s="25">
        <v>6</v>
      </c>
      <c r="X191" s="25">
        <v>9</v>
      </c>
      <c r="Y191" s="25">
        <v>10</v>
      </c>
      <c r="Z191" s="26">
        <f t="shared" si="116"/>
        <v>25</v>
      </c>
      <c r="AA191" s="25">
        <v>8</v>
      </c>
      <c r="AB191" s="25">
        <v>10</v>
      </c>
      <c r="AC191" s="25">
        <v>7</v>
      </c>
      <c r="AD191" s="26">
        <f t="shared" si="117"/>
        <v>25</v>
      </c>
      <c r="AE191" s="27">
        <f t="shared" si="118"/>
        <v>146</v>
      </c>
      <c r="AF191" s="25">
        <v>9</v>
      </c>
      <c r="AG191" s="25">
        <v>9</v>
      </c>
      <c r="AH191" s="25">
        <v>40</v>
      </c>
      <c r="AI191" s="28">
        <f t="shared" si="119"/>
        <v>58</v>
      </c>
      <c r="AJ191" s="29">
        <v>32</v>
      </c>
      <c r="AK191" s="28">
        <f t="shared" si="120"/>
        <v>90</v>
      </c>
      <c r="AL191" s="25">
        <v>9</v>
      </c>
      <c r="AM191" s="25">
        <v>9</v>
      </c>
      <c r="AN191" s="25">
        <v>29</v>
      </c>
      <c r="AO191" s="28">
        <f t="shared" si="121"/>
        <v>47</v>
      </c>
      <c r="AP191" s="29">
        <v>32</v>
      </c>
      <c r="AQ191" s="28">
        <f t="shared" si="122"/>
        <v>79</v>
      </c>
      <c r="AR191" s="25">
        <v>7</v>
      </c>
      <c r="AS191" s="25">
        <v>9</v>
      </c>
      <c r="AT191" s="25">
        <v>40</v>
      </c>
      <c r="AU191" s="28">
        <f t="shared" si="123"/>
        <v>56</v>
      </c>
      <c r="AV191" s="29">
        <v>36</v>
      </c>
      <c r="AW191" s="28">
        <f t="shared" si="124"/>
        <v>92</v>
      </c>
      <c r="AX191" s="25">
        <v>10</v>
      </c>
      <c r="AY191" s="25">
        <v>9</v>
      </c>
      <c r="AZ191" s="25">
        <v>37</v>
      </c>
      <c r="BA191" s="28">
        <f t="shared" si="125"/>
        <v>56</v>
      </c>
      <c r="BB191" s="29">
        <v>35</v>
      </c>
      <c r="BC191" s="28">
        <f t="shared" si="126"/>
        <v>91</v>
      </c>
      <c r="BD191" s="25">
        <v>7</v>
      </c>
      <c r="BE191" s="25">
        <v>9</v>
      </c>
      <c r="BF191" s="24">
        <v>40</v>
      </c>
      <c r="BG191" s="28">
        <f t="shared" si="127"/>
        <v>56</v>
      </c>
      <c r="BH191" s="29">
        <v>28</v>
      </c>
      <c r="BI191" s="28">
        <f t="shared" si="128"/>
        <v>84</v>
      </c>
      <c r="BJ191" s="29">
        <f t="shared" si="129"/>
        <v>436</v>
      </c>
      <c r="BK191" s="29">
        <v>95</v>
      </c>
      <c r="BL191" s="10">
        <f t="shared" si="130"/>
        <v>677</v>
      </c>
      <c r="BM191" s="8">
        <f t="shared" si="131"/>
        <v>86.794871794871796</v>
      </c>
      <c r="BO191" s="3" t="s">
        <v>2087</v>
      </c>
      <c r="BP191" s="3" t="s">
        <v>2094</v>
      </c>
      <c r="BQ191" s="3" t="s">
        <v>2088</v>
      </c>
      <c r="BR191" s="3" t="s">
        <v>2090</v>
      </c>
      <c r="BS191" s="3" t="s">
        <v>2095</v>
      </c>
      <c r="BT191" s="3" t="s">
        <v>2032</v>
      </c>
      <c r="BU191" s="3" t="s">
        <v>2090</v>
      </c>
      <c r="BV191" s="3" t="s">
        <v>2091</v>
      </c>
      <c r="BW191" s="3" t="s">
        <v>2090</v>
      </c>
      <c r="BX191" s="3" t="s">
        <v>2090</v>
      </c>
      <c r="BY191" s="3" t="s">
        <v>2090</v>
      </c>
      <c r="BZ191" s="3" t="s">
        <v>2090</v>
      </c>
      <c r="CB191" s="3">
        <v>2</v>
      </c>
      <c r="CC191" s="3">
        <v>3</v>
      </c>
      <c r="CD191" s="3">
        <v>3</v>
      </c>
      <c r="CE191" s="3">
        <v>3</v>
      </c>
      <c r="CF191" s="3">
        <v>3</v>
      </c>
      <c r="CG191" s="3">
        <v>3</v>
      </c>
      <c r="CH191" s="3">
        <v>1</v>
      </c>
      <c r="CI191" s="3">
        <v>1.5</v>
      </c>
      <c r="CJ191" s="3">
        <v>1.5</v>
      </c>
      <c r="CK191" s="3">
        <v>1</v>
      </c>
      <c r="CL191" s="3">
        <v>1</v>
      </c>
      <c r="CM191" s="3">
        <v>0.5</v>
      </c>
      <c r="CN191" s="3">
        <f t="shared" si="132"/>
        <v>0</v>
      </c>
      <c r="CO191" s="31" t="str">
        <f t="shared" si="133"/>
        <v>Pass</v>
      </c>
      <c r="CP191" s="3">
        <v>8.43</v>
      </c>
      <c r="CQ191" s="3">
        <v>23.5</v>
      </c>
      <c r="CR191" s="3">
        <v>198</v>
      </c>
      <c r="CS191" s="3">
        <v>936</v>
      </c>
    </row>
    <row r="192" spans="1:98" ht="18" customHeight="1" x14ac:dyDescent="0.2">
      <c r="A192" s="4">
        <v>181</v>
      </c>
      <c r="B192" s="7" t="s">
        <v>446</v>
      </c>
      <c r="C192" s="7" t="s">
        <v>447</v>
      </c>
      <c r="D192" s="7" t="s">
        <v>1593</v>
      </c>
      <c r="E192" s="7" t="s">
        <v>1224</v>
      </c>
      <c r="F192" s="7"/>
      <c r="G192" s="25">
        <v>6</v>
      </c>
      <c r="H192" s="25">
        <v>9</v>
      </c>
      <c r="I192" s="25">
        <v>9</v>
      </c>
      <c r="J192" s="26">
        <f t="shared" si="112"/>
        <v>24</v>
      </c>
      <c r="K192" s="25">
        <v>5</v>
      </c>
      <c r="L192" s="25">
        <v>10</v>
      </c>
      <c r="M192" s="25">
        <v>10</v>
      </c>
      <c r="N192" s="26">
        <f t="shared" si="113"/>
        <v>25</v>
      </c>
      <c r="O192" s="25">
        <v>8</v>
      </c>
      <c r="P192" s="25">
        <v>10</v>
      </c>
      <c r="Q192" s="25">
        <v>8</v>
      </c>
      <c r="R192" s="26">
        <f t="shared" si="114"/>
        <v>26</v>
      </c>
      <c r="S192" s="25">
        <v>3</v>
      </c>
      <c r="T192" s="25">
        <v>10</v>
      </c>
      <c r="U192" s="25">
        <v>10</v>
      </c>
      <c r="V192" s="26">
        <f t="shared" si="115"/>
        <v>23</v>
      </c>
      <c r="W192" s="25">
        <v>5</v>
      </c>
      <c r="X192" s="25">
        <v>10</v>
      </c>
      <c r="Y192" s="25">
        <v>10</v>
      </c>
      <c r="Z192" s="26">
        <f t="shared" si="116"/>
        <v>25</v>
      </c>
      <c r="AA192" s="25">
        <v>7</v>
      </c>
      <c r="AB192" s="25">
        <v>10</v>
      </c>
      <c r="AC192" s="25">
        <v>10</v>
      </c>
      <c r="AD192" s="26">
        <f t="shared" si="117"/>
        <v>27</v>
      </c>
      <c r="AE192" s="27">
        <f t="shared" si="118"/>
        <v>150</v>
      </c>
      <c r="AF192" s="25">
        <v>8</v>
      </c>
      <c r="AG192" s="25">
        <v>7</v>
      </c>
      <c r="AH192" s="25">
        <v>40</v>
      </c>
      <c r="AI192" s="28">
        <f t="shared" si="119"/>
        <v>55</v>
      </c>
      <c r="AJ192" s="29">
        <v>30</v>
      </c>
      <c r="AK192" s="28">
        <f t="shared" si="120"/>
        <v>85</v>
      </c>
      <c r="AL192" s="25">
        <v>9</v>
      </c>
      <c r="AM192" s="25">
        <v>8</v>
      </c>
      <c r="AN192" s="25">
        <v>33</v>
      </c>
      <c r="AO192" s="28">
        <f t="shared" si="121"/>
        <v>50</v>
      </c>
      <c r="AP192" s="29">
        <v>34</v>
      </c>
      <c r="AQ192" s="28">
        <f t="shared" si="122"/>
        <v>84</v>
      </c>
      <c r="AR192" s="25">
        <v>5</v>
      </c>
      <c r="AS192" s="25">
        <v>8</v>
      </c>
      <c r="AT192" s="25">
        <v>40</v>
      </c>
      <c r="AU192" s="28">
        <f t="shared" si="123"/>
        <v>53</v>
      </c>
      <c r="AV192" s="29">
        <v>28</v>
      </c>
      <c r="AW192" s="28">
        <f t="shared" si="124"/>
        <v>81</v>
      </c>
      <c r="AX192" s="25">
        <v>7</v>
      </c>
      <c r="AY192" s="25">
        <v>9</v>
      </c>
      <c r="AZ192" s="25">
        <v>39</v>
      </c>
      <c r="BA192" s="28">
        <f t="shared" si="125"/>
        <v>55</v>
      </c>
      <c r="BB192" s="29">
        <v>32</v>
      </c>
      <c r="BC192" s="28">
        <f t="shared" si="126"/>
        <v>87</v>
      </c>
      <c r="BD192" s="25">
        <v>6</v>
      </c>
      <c r="BE192" s="25">
        <v>8</v>
      </c>
      <c r="BF192" s="24">
        <v>40</v>
      </c>
      <c r="BG192" s="28">
        <f t="shared" si="127"/>
        <v>54</v>
      </c>
      <c r="BH192" s="29">
        <v>28</v>
      </c>
      <c r="BI192" s="28">
        <f t="shared" si="128"/>
        <v>82</v>
      </c>
      <c r="BJ192" s="29">
        <f t="shared" si="129"/>
        <v>419</v>
      </c>
      <c r="BK192" s="29">
        <v>87</v>
      </c>
      <c r="BL192" s="10">
        <f t="shared" si="130"/>
        <v>656</v>
      </c>
      <c r="BM192" s="8">
        <f t="shared" si="131"/>
        <v>84.102564102564102</v>
      </c>
      <c r="BO192" s="3" t="s">
        <v>2032</v>
      </c>
      <c r="BP192" s="3" t="s">
        <v>2095</v>
      </c>
      <c r="BQ192" s="3" t="s">
        <v>2091</v>
      </c>
      <c r="BR192" s="3" t="s">
        <v>2095</v>
      </c>
      <c r="BS192" s="3" t="s">
        <v>2032</v>
      </c>
      <c r="BT192" s="3" t="s">
        <v>2087</v>
      </c>
      <c r="BU192" s="3" t="s">
        <v>2090</v>
      </c>
      <c r="BV192" s="3" t="s">
        <v>2090</v>
      </c>
      <c r="BW192" s="3" t="s">
        <v>2090</v>
      </c>
      <c r="BX192" s="3" t="s">
        <v>2090</v>
      </c>
      <c r="BY192" s="3" t="s">
        <v>2090</v>
      </c>
      <c r="BZ192" s="3" t="s">
        <v>2090</v>
      </c>
      <c r="CB192" s="3">
        <v>2</v>
      </c>
      <c r="CC192" s="3">
        <v>3</v>
      </c>
      <c r="CD192" s="3">
        <v>3</v>
      </c>
      <c r="CE192" s="3">
        <v>3</v>
      </c>
      <c r="CF192" s="3">
        <v>3</v>
      </c>
      <c r="CG192" s="3">
        <v>3</v>
      </c>
      <c r="CH192" s="3">
        <v>1</v>
      </c>
      <c r="CI192" s="3">
        <v>1.5</v>
      </c>
      <c r="CJ192" s="3">
        <v>1.5</v>
      </c>
      <c r="CK192" s="3">
        <v>1</v>
      </c>
      <c r="CL192" s="3">
        <v>1</v>
      </c>
      <c r="CM192" s="3">
        <v>0.5</v>
      </c>
      <c r="CN192" s="3">
        <f t="shared" si="132"/>
        <v>0</v>
      </c>
      <c r="CO192" s="31" t="str">
        <f t="shared" si="133"/>
        <v>Pass</v>
      </c>
      <c r="CP192" s="3">
        <v>8.66</v>
      </c>
      <c r="CQ192" s="3">
        <v>23.5</v>
      </c>
      <c r="CR192" s="3">
        <v>203.5</v>
      </c>
      <c r="CS192" s="3">
        <v>935</v>
      </c>
    </row>
    <row r="193" spans="1:98" ht="18" customHeight="1" x14ac:dyDescent="0.2">
      <c r="A193" s="4">
        <v>182</v>
      </c>
      <c r="B193" s="7" t="s">
        <v>448</v>
      </c>
      <c r="C193" s="7" t="s">
        <v>449</v>
      </c>
      <c r="D193" s="7" t="s">
        <v>1594</v>
      </c>
      <c r="E193" s="7" t="s">
        <v>1225</v>
      </c>
      <c r="F193" s="7"/>
      <c r="G193" s="25">
        <v>5</v>
      </c>
      <c r="H193" s="25">
        <v>6</v>
      </c>
      <c r="I193" s="25">
        <v>9</v>
      </c>
      <c r="J193" s="26">
        <f t="shared" si="112"/>
        <v>20</v>
      </c>
      <c r="K193" s="25">
        <v>3</v>
      </c>
      <c r="L193" s="25">
        <v>6</v>
      </c>
      <c r="M193" s="25">
        <v>7</v>
      </c>
      <c r="N193" s="26">
        <f t="shared" si="113"/>
        <v>16</v>
      </c>
      <c r="O193" s="25">
        <v>3</v>
      </c>
      <c r="P193" s="25" t="s">
        <v>2033</v>
      </c>
      <c r="Q193" s="24">
        <v>10</v>
      </c>
      <c r="R193" s="26">
        <f t="shared" si="114"/>
        <v>13</v>
      </c>
      <c r="S193" s="25">
        <v>1</v>
      </c>
      <c r="T193" s="25">
        <v>5</v>
      </c>
      <c r="U193" s="25">
        <v>6</v>
      </c>
      <c r="V193" s="26">
        <f t="shared" si="115"/>
        <v>12</v>
      </c>
      <c r="W193" s="25">
        <v>1</v>
      </c>
      <c r="X193" s="25">
        <v>8</v>
      </c>
      <c r="Y193" s="25">
        <v>3</v>
      </c>
      <c r="Z193" s="26">
        <f t="shared" si="116"/>
        <v>12</v>
      </c>
      <c r="AA193" s="25">
        <v>4</v>
      </c>
      <c r="AB193" s="25">
        <v>6</v>
      </c>
      <c r="AC193" s="25">
        <v>3</v>
      </c>
      <c r="AD193" s="26">
        <f t="shared" si="117"/>
        <v>13</v>
      </c>
      <c r="AE193" s="27">
        <f t="shared" si="118"/>
        <v>86</v>
      </c>
      <c r="AF193" s="25">
        <v>8</v>
      </c>
      <c r="AG193" s="25">
        <v>9</v>
      </c>
      <c r="AH193" s="25">
        <v>40</v>
      </c>
      <c r="AI193" s="28">
        <f t="shared" si="119"/>
        <v>57</v>
      </c>
      <c r="AJ193" s="29">
        <v>33</v>
      </c>
      <c r="AK193" s="28">
        <f t="shared" si="120"/>
        <v>90</v>
      </c>
      <c r="AL193" s="25">
        <v>9</v>
      </c>
      <c r="AM193" s="25">
        <v>8</v>
      </c>
      <c r="AN193" s="25">
        <v>29</v>
      </c>
      <c r="AO193" s="28">
        <f t="shared" si="121"/>
        <v>46</v>
      </c>
      <c r="AP193" s="29">
        <v>28</v>
      </c>
      <c r="AQ193" s="28">
        <f t="shared" si="122"/>
        <v>74</v>
      </c>
      <c r="AR193" s="25">
        <v>8</v>
      </c>
      <c r="AS193" s="25">
        <v>7</v>
      </c>
      <c r="AT193" s="25">
        <v>39</v>
      </c>
      <c r="AU193" s="28">
        <f t="shared" si="123"/>
        <v>54</v>
      </c>
      <c r="AV193" s="29">
        <v>33</v>
      </c>
      <c r="AW193" s="28">
        <f t="shared" si="124"/>
        <v>87</v>
      </c>
      <c r="AX193" s="25">
        <v>9</v>
      </c>
      <c r="AY193" s="25">
        <v>9</v>
      </c>
      <c r="AZ193" s="25">
        <v>37</v>
      </c>
      <c r="BA193" s="28">
        <f t="shared" si="125"/>
        <v>55</v>
      </c>
      <c r="BB193" s="29">
        <v>34</v>
      </c>
      <c r="BC193" s="28">
        <f t="shared" si="126"/>
        <v>89</v>
      </c>
      <c r="BD193" s="25">
        <v>9</v>
      </c>
      <c r="BE193" s="25">
        <v>10</v>
      </c>
      <c r="BF193" s="24">
        <v>40</v>
      </c>
      <c r="BG193" s="28">
        <f t="shared" si="127"/>
        <v>59</v>
      </c>
      <c r="BH193" s="29">
        <v>32</v>
      </c>
      <c r="BI193" s="28">
        <f t="shared" si="128"/>
        <v>91</v>
      </c>
      <c r="BJ193" s="29">
        <f t="shared" si="129"/>
        <v>431</v>
      </c>
      <c r="BK193" s="29">
        <v>63</v>
      </c>
      <c r="BL193" s="10">
        <f t="shared" si="130"/>
        <v>580</v>
      </c>
      <c r="BM193" s="8">
        <f t="shared" si="131"/>
        <v>74.358974358974365</v>
      </c>
      <c r="BO193" s="3" t="s">
        <v>2093</v>
      </c>
      <c r="BP193" s="3" t="s">
        <v>2032</v>
      </c>
      <c r="BQ193" s="3" t="s">
        <v>2089</v>
      </c>
      <c r="BR193" s="3" t="s">
        <v>2033</v>
      </c>
      <c r="BS193" s="3" t="s">
        <v>2089</v>
      </c>
      <c r="BT193" s="3" t="s">
        <v>2093</v>
      </c>
      <c r="BU193" s="3" t="s">
        <v>2090</v>
      </c>
      <c r="BV193" s="3" t="s">
        <v>2032</v>
      </c>
      <c r="BW193" s="3" t="s">
        <v>2090</v>
      </c>
      <c r="BX193" s="3" t="s">
        <v>2090</v>
      </c>
      <c r="BY193" s="3" t="s">
        <v>2090</v>
      </c>
      <c r="BZ193" s="3" t="s">
        <v>2095</v>
      </c>
      <c r="CB193" s="3">
        <v>2</v>
      </c>
      <c r="CC193" s="3">
        <v>3</v>
      </c>
      <c r="CD193" s="3">
        <v>3</v>
      </c>
      <c r="CE193" s="3">
        <v>3</v>
      </c>
      <c r="CF193" s="3">
        <v>3</v>
      </c>
      <c r="CG193" s="3">
        <v>3</v>
      </c>
      <c r="CH193" s="3">
        <v>1</v>
      </c>
      <c r="CI193" s="3">
        <v>1.5</v>
      </c>
      <c r="CJ193" s="3">
        <v>1.5</v>
      </c>
      <c r="CK193" s="3">
        <v>1</v>
      </c>
      <c r="CL193" s="3">
        <v>1</v>
      </c>
      <c r="CM193" s="3">
        <v>0.5</v>
      </c>
      <c r="CN193" s="3">
        <f t="shared" si="132"/>
        <v>2</v>
      </c>
      <c r="CO193" s="31" t="str">
        <f t="shared" si="133"/>
        <v>Fail</v>
      </c>
      <c r="CP193" s="32">
        <v>5.6808510638297873</v>
      </c>
      <c r="CQ193" s="3">
        <v>17.5</v>
      </c>
      <c r="CR193" s="3">
        <v>133.5</v>
      </c>
      <c r="CS193" s="3">
        <v>787</v>
      </c>
      <c r="CT193" s="1">
        <f>CR193/23.5</f>
        <v>5.6808510638297873</v>
      </c>
    </row>
    <row r="194" spans="1:98" ht="18" customHeight="1" x14ac:dyDescent="0.2">
      <c r="A194" s="4">
        <v>183</v>
      </c>
      <c r="B194" s="7" t="s">
        <v>450</v>
      </c>
      <c r="C194" s="7" t="s">
        <v>451</v>
      </c>
      <c r="D194" s="7" t="s">
        <v>1595</v>
      </c>
      <c r="E194" s="7" t="s">
        <v>1226</v>
      </c>
      <c r="F194" s="7"/>
      <c r="G194" s="25">
        <v>4</v>
      </c>
      <c r="H194" s="25" t="s">
        <v>2032</v>
      </c>
      <c r="I194" s="25">
        <v>9</v>
      </c>
      <c r="J194" s="26">
        <f t="shared" si="112"/>
        <v>13</v>
      </c>
      <c r="K194" s="25">
        <v>2</v>
      </c>
      <c r="L194" s="25">
        <v>5</v>
      </c>
      <c r="M194" s="25">
        <v>7</v>
      </c>
      <c r="N194" s="26">
        <f t="shared" si="113"/>
        <v>14</v>
      </c>
      <c r="O194" s="25">
        <v>2</v>
      </c>
      <c r="P194" s="25" t="s">
        <v>2032</v>
      </c>
      <c r="Q194" s="24">
        <v>10</v>
      </c>
      <c r="R194" s="26">
        <f t="shared" si="114"/>
        <v>12</v>
      </c>
      <c r="S194" s="25">
        <v>1</v>
      </c>
      <c r="T194" s="25" t="s">
        <v>2032</v>
      </c>
      <c r="U194" s="25">
        <v>7</v>
      </c>
      <c r="V194" s="26">
        <f t="shared" si="115"/>
        <v>8</v>
      </c>
      <c r="W194" s="25" t="s">
        <v>2032</v>
      </c>
      <c r="X194" s="25" t="s">
        <v>2032</v>
      </c>
      <c r="Y194" s="25">
        <v>6</v>
      </c>
      <c r="Z194" s="26">
        <f t="shared" si="116"/>
        <v>6</v>
      </c>
      <c r="AA194" s="25" t="s">
        <v>2032</v>
      </c>
      <c r="AB194" s="25" t="s">
        <v>2033</v>
      </c>
      <c r="AC194" s="25">
        <v>7</v>
      </c>
      <c r="AD194" s="26">
        <f t="shared" si="117"/>
        <v>7</v>
      </c>
      <c r="AE194" s="27">
        <f t="shared" si="118"/>
        <v>60</v>
      </c>
      <c r="AF194" s="25">
        <v>2</v>
      </c>
      <c r="AG194" s="25">
        <v>6</v>
      </c>
      <c r="AH194" s="25">
        <v>33</v>
      </c>
      <c r="AI194" s="28">
        <f t="shared" si="119"/>
        <v>41</v>
      </c>
      <c r="AJ194" s="29">
        <v>28</v>
      </c>
      <c r="AK194" s="28">
        <f t="shared" si="120"/>
        <v>69</v>
      </c>
      <c r="AL194" s="25">
        <v>2</v>
      </c>
      <c r="AM194" s="25">
        <v>8</v>
      </c>
      <c r="AN194" s="25">
        <v>21</v>
      </c>
      <c r="AO194" s="28">
        <f t="shared" si="121"/>
        <v>31</v>
      </c>
      <c r="AP194" s="29">
        <v>31</v>
      </c>
      <c r="AQ194" s="28">
        <f t="shared" si="122"/>
        <v>62</v>
      </c>
      <c r="AR194" s="25">
        <v>6</v>
      </c>
      <c r="AS194" s="25">
        <v>6</v>
      </c>
      <c r="AT194" s="25">
        <v>32</v>
      </c>
      <c r="AU194" s="28">
        <f t="shared" si="123"/>
        <v>44</v>
      </c>
      <c r="AV194" s="29">
        <v>32</v>
      </c>
      <c r="AW194" s="28">
        <f t="shared" si="124"/>
        <v>76</v>
      </c>
      <c r="AX194" s="25">
        <v>6</v>
      </c>
      <c r="AY194" s="25">
        <v>8</v>
      </c>
      <c r="AZ194" s="25">
        <v>27</v>
      </c>
      <c r="BA194" s="28">
        <f t="shared" si="125"/>
        <v>41</v>
      </c>
      <c r="BB194" s="29">
        <v>33</v>
      </c>
      <c r="BC194" s="28">
        <f t="shared" si="126"/>
        <v>74</v>
      </c>
      <c r="BD194" s="25" t="s">
        <v>2032</v>
      </c>
      <c r="BE194" s="25">
        <v>5</v>
      </c>
      <c r="BF194" s="25">
        <v>22</v>
      </c>
      <c r="BG194" s="28">
        <f t="shared" si="127"/>
        <v>27</v>
      </c>
      <c r="BH194" s="29">
        <v>33</v>
      </c>
      <c r="BI194" s="28">
        <f t="shared" si="128"/>
        <v>60</v>
      </c>
      <c r="BJ194" s="29">
        <f t="shared" si="129"/>
        <v>341</v>
      </c>
      <c r="BK194" s="29">
        <v>79</v>
      </c>
      <c r="BL194" s="10">
        <f t="shared" si="130"/>
        <v>480</v>
      </c>
      <c r="BM194" s="8">
        <f t="shared" si="131"/>
        <v>61.53846153846154</v>
      </c>
      <c r="BO194" s="3" t="s">
        <v>2092</v>
      </c>
      <c r="BP194" s="3" t="s">
        <v>2089</v>
      </c>
      <c r="BQ194" s="3" t="s">
        <v>2089</v>
      </c>
      <c r="BR194" s="3" t="s">
        <v>2089</v>
      </c>
      <c r="BS194" s="3" t="s">
        <v>2089</v>
      </c>
      <c r="BT194" s="3" t="s">
        <v>2089</v>
      </c>
      <c r="BU194" s="3" t="s">
        <v>2087</v>
      </c>
      <c r="BV194" s="3" t="s">
        <v>2094</v>
      </c>
      <c r="BW194" s="3" t="s">
        <v>2091</v>
      </c>
      <c r="BX194" s="3" t="s">
        <v>2032</v>
      </c>
      <c r="BY194" s="3" t="s">
        <v>2094</v>
      </c>
      <c r="BZ194" s="3" t="s">
        <v>2091</v>
      </c>
      <c r="CB194" s="3">
        <v>2</v>
      </c>
      <c r="CC194" s="3">
        <v>3</v>
      </c>
      <c r="CD194" s="3">
        <v>3</v>
      </c>
      <c r="CE194" s="3">
        <v>3</v>
      </c>
      <c r="CF194" s="3">
        <v>3</v>
      </c>
      <c r="CG194" s="3">
        <v>3</v>
      </c>
      <c r="CH194" s="3">
        <v>1</v>
      </c>
      <c r="CI194" s="3">
        <v>1.5</v>
      </c>
      <c r="CJ194" s="3">
        <v>1.5</v>
      </c>
      <c r="CK194" s="3">
        <v>1</v>
      </c>
      <c r="CL194" s="3">
        <v>1</v>
      </c>
      <c r="CM194" s="3">
        <v>0.5</v>
      </c>
      <c r="CN194" s="3">
        <f t="shared" si="132"/>
        <v>5</v>
      </c>
      <c r="CO194" s="31" t="str">
        <f t="shared" si="133"/>
        <v>Fail</v>
      </c>
      <c r="CP194" s="32">
        <v>2.6382978723404253</v>
      </c>
      <c r="CQ194" s="3">
        <v>8.5</v>
      </c>
      <c r="CR194" s="3">
        <v>62</v>
      </c>
      <c r="CS194" s="3">
        <v>570</v>
      </c>
      <c r="CT194" s="1">
        <f>CR194/23.5</f>
        <v>2.6382978723404253</v>
      </c>
    </row>
    <row r="195" spans="1:98" ht="18" customHeight="1" x14ac:dyDescent="0.2">
      <c r="A195" s="4">
        <v>184</v>
      </c>
      <c r="B195" s="7" t="s">
        <v>452</v>
      </c>
      <c r="C195" s="7" t="s">
        <v>453</v>
      </c>
      <c r="D195" s="7" t="s">
        <v>1596</v>
      </c>
      <c r="E195" s="7" t="s">
        <v>1227</v>
      </c>
      <c r="F195" s="7"/>
      <c r="G195" s="25">
        <v>9</v>
      </c>
      <c r="H195" s="25">
        <v>8</v>
      </c>
      <c r="I195" s="25">
        <v>9</v>
      </c>
      <c r="J195" s="26">
        <f t="shared" si="112"/>
        <v>26</v>
      </c>
      <c r="K195" s="25">
        <v>8</v>
      </c>
      <c r="L195" s="25">
        <v>10</v>
      </c>
      <c r="M195" s="25">
        <v>10</v>
      </c>
      <c r="N195" s="26">
        <f t="shared" si="113"/>
        <v>28</v>
      </c>
      <c r="O195" s="25">
        <v>9</v>
      </c>
      <c r="P195" s="25">
        <v>10</v>
      </c>
      <c r="Q195" s="25">
        <v>10</v>
      </c>
      <c r="R195" s="26">
        <f t="shared" si="114"/>
        <v>29</v>
      </c>
      <c r="S195" s="25">
        <v>9</v>
      </c>
      <c r="T195" s="25">
        <v>10</v>
      </c>
      <c r="U195" s="25">
        <v>10</v>
      </c>
      <c r="V195" s="26">
        <f t="shared" si="115"/>
        <v>29</v>
      </c>
      <c r="W195" s="25">
        <v>9</v>
      </c>
      <c r="X195" s="25">
        <v>7</v>
      </c>
      <c r="Y195" s="25">
        <v>10</v>
      </c>
      <c r="Z195" s="26">
        <f t="shared" si="116"/>
        <v>26</v>
      </c>
      <c r="AA195" s="25">
        <v>10</v>
      </c>
      <c r="AB195" s="25">
        <v>9</v>
      </c>
      <c r="AC195" s="25">
        <v>8</v>
      </c>
      <c r="AD195" s="26">
        <f t="shared" si="117"/>
        <v>27</v>
      </c>
      <c r="AE195" s="27">
        <f t="shared" si="118"/>
        <v>165</v>
      </c>
      <c r="AF195" s="25">
        <v>10</v>
      </c>
      <c r="AG195" s="25">
        <v>9</v>
      </c>
      <c r="AH195" s="25">
        <v>39</v>
      </c>
      <c r="AI195" s="28">
        <f t="shared" si="119"/>
        <v>58</v>
      </c>
      <c r="AJ195" s="29">
        <v>37</v>
      </c>
      <c r="AK195" s="28">
        <f t="shared" si="120"/>
        <v>95</v>
      </c>
      <c r="AL195" s="25">
        <v>10</v>
      </c>
      <c r="AM195" s="25">
        <v>9</v>
      </c>
      <c r="AN195" s="25">
        <v>38</v>
      </c>
      <c r="AO195" s="28">
        <f t="shared" si="121"/>
        <v>57</v>
      </c>
      <c r="AP195" s="29">
        <v>36</v>
      </c>
      <c r="AQ195" s="28">
        <f t="shared" si="122"/>
        <v>93</v>
      </c>
      <c r="AR195" s="25">
        <v>7</v>
      </c>
      <c r="AS195" s="25">
        <v>9</v>
      </c>
      <c r="AT195" s="25">
        <v>38</v>
      </c>
      <c r="AU195" s="28">
        <f t="shared" si="123"/>
        <v>54</v>
      </c>
      <c r="AV195" s="29">
        <v>32</v>
      </c>
      <c r="AW195" s="28">
        <f t="shared" si="124"/>
        <v>86</v>
      </c>
      <c r="AX195" s="25">
        <v>10</v>
      </c>
      <c r="AY195" s="25">
        <v>9</v>
      </c>
      <c r="AZ195" s="25">
        <v>40</v>
      </c>
      <c r="BA195" s="28">
        <f t="shared" si="125"/>
        <v>59</v>
      </c>
      <c r="BB195" s="29">
        <v>36</v>
      </c>
      <c r="BC195" s="28">
        <f t="shared" si="126"/>
        <v>95</v>
      </c>
      <c r="BD195" s="25">
        <v>10</v>
      </c>
      <c r="BE195" s="25">
        <v>9</v>
      </c>
      <c r="BF195" s="25">
        <v>35</v>
      </c>
      <c r="BG195" s="28">
        <f t="shared" si="127"/>
        <v>54</v>
      </c>
      <c r="BH195" s="29">
        <v>39</v>
      </c>
      <c r="BI195" s="28">
        <f t="shared" si="128"/>
        <v>93</v>
      </c>
      <c r="BJ195" s="29">
        <f t="shared" si="129"/>
        <v>462</v>
      </c>
      <c r="BK195" s="29">
        <v>98</v>
      </c>
      <c r="BL195" s="10">
        <f t="shared" si="130"/>
        <v>725</v>
      </c>
      <c r="BM195" s="8">
        <f t="shared" si="131"/>
        <v>92.948717948717956</v>
      </c>
      <c r="BO195" s="3" t="s">
        <v>2032</v>
      </c>
      <c r="BP195" s="3" t="s">
        <v>2091</v>
      </c>
      <c r="BQ195" s="3" t="s">
        <v>2091</v>
      </c>
      <c r="BR195" s="3" t="s">
        <v>2032</v>
      </c>
      <c r="BS195" s="3" t="s">
        <v>2095</v>
      </c>
      <c r="BT195" s="3" t="s">
        <v>2091</v>
      </c>
      <c r="BU195" s="3" t="s">
        <v>2090</v>
      </c>
      <c r="BV195" s="3" t="s">
        <v>2090</v>
      </c>
      <c r="BW195" s="3" t="s">
        <v>2090</v>
      </c>
      <c r="BX195" s="3" t="s">
        <v>2090</v>
      </c>
      <c r="BY195" s="3" t="s">
        <v>2090</v>
      </c>
      <c r="BZ195" s="3" t="s">
        <v>2090</v>
      </c>
      <c r="CB195" s="3">
        <v>2</v>
      </c>
      <c r="CC195" s="3">
        <v>3</v>
      </c>
      <c r="CD195" s="3">
        <v>3</v>
      </c>
      <c r="CE195" s="3">
        <v>3</v>
      </c>
      <c r="CF195" s="3">
        <v>3</v>
      </c>
      <c r="CG195" s="3">
        <v>3</v>
      </c>
      <c r="CH195" s="3">
        <v>1</v>
      </c>
      <c r="CI195" s="3">
        <v>1.5</v>
      </c>
      <c r="CJ195" s="3">
        <v>1.5</v>
      </c>
      <c r="CK195" s="3">
        <v>1</v>
      </c>
      <c r="CL195" s="3">
        <v>1</v>
      </c>
      <c r="CM195" s="3">
        <v>0.5</v>
      </c>
      <c r="CN195" s="3">
        <f t="shared" si="132"/>
        <v>0</v>
      </c>
      <c r="CO195" s="31" t="str">
        <f t="shared" si="133"/>
        <v>Pass</v>
      </c>
      <c r="CP195" s="3">
        <v>8.98</v>
      </c>
      <c r="CQ195" s="3">
        <v>23.5</v>
      </c>
      <c r="CR195" s="3">
        <v>211</v>
      </c>
      <c r="CS195" s="3">
        <v>1007</v>
      </c>
    </row>
    <row r="196" spans="1:98" s="18" customFormat="1" ht="16.5" customHeight="1" x14ac:dyDescent="0.2">
      <c r="A196" s="16"/>
      <c r="B196" s="16"/>
      <c r="C196" s="17" t="s">
        <v>2069</v>
      </c>
      <c r="D196" s="17"/>
      <c r="E196" s="17"/>
      <c r="F196" s="16"/>
      <c r="G196" s="10">
        <f t="shared" ref="G196:AL196" si="134">SUM(G8:G195)</f>
        <v>876</v>
      </c>
      <c r="H196" s="10">
        <f t="shared" si="134"/>
        <v>1488</v>
      </c>
      <c r="I196" s="10">
        <f t="shared" si="134"/>
        <v>1558</v>
      </c>
      <c r="J196" s="10">
        <f t="shared" si="134"/>
        <v>3922</v>
      </c>
      <c r="K196" s="10">
        <f t="shared" si="134"/>
        <v>850</v>
      </c>
      <c r="L196" s="10">
        <f t="shared" si="134"/>
        <v>1462</v>
      </c>
      <c r="M196" s="10">
        <f t="shared" si="134"/>
        <v>1703</v>
      </c>
      <c r="N196" s="10">
        <f t="shared" si="134"/>
        <v>4015</v>
      </c>
      <c r="O196" s="10">
        <f t="shared" si="134"/>
        <v>1100</v>
      </c>
      <c r="P196" s="10">
        <f t="shared" si="134"/>
        <v>1398</v>
      </c>
      <c r="Q196" s="10">
        <f t="shared" si="134"/>
        <v>1690</v>
      </c>
      <c r="R196" s="10">
        <f t="shared" si="134"/>
        <v>4188</v>
      </c>
      <c r="S196" s="10">
        <f t="shared" si="134"/>
        <v>857</v>
      </c>
      <c r="T196" s="10">
        <f t="shared" si="134"/>
        <v>1457</v>
      </c>
      <c r="U196" s="10">
        <f t="shared" si="134"/>
        <v>1588</v>
      </c>
      <c r="V196" s="10">
        <f t="shared" si="134"/>
        <v>3902</v>
      </c>
      <c r="W196" s="10">
        <f t="shared" si="134"/>
        <v>783</v>
      </c>
      <c r="X196" s="10">
        <f t="shared" si="134"/>
        <v>1484</v>
      </c>
      <c r="Y196" s="10">
        <f t="shared" si="134"/>
        <v>1639</v>
      </c>
      <c r="Z196" s="10">
        <f t="shared" si="134"/>
        <v>3906</v>
      </c>
      <c r="AA196" s="10">
        <f t="shared" si="134"/>
        <v>1035</v>
      </c>
      <c r="AB196" s="10">
        <f t="shared" si="134"/>
        <v>1441</v>
      </c>
      <c r="AC196" s="10">
        <f t="shared" si="134"/>
        <v>1676</v>
      </c>
      <c r="AD196" s="10">
        <f t="shared" si="134"/>
        <v>4152</v>
      </c>
      <c r="AE196" s="10">
        <f t="shared" si="134"/>
        <v>24085</v>
      </c>
      <c r="AF196" s="10">
        <f t="shared" si="134"/>
        <v>1376</v>
      </c>
      <c r="AG196" s="10">
        <f t="shared" si="134"/>
        <v>1432</v>
      </c>
      <c r="AH196" s="10">
        <f t="shared" si="134"/>
        <v>6730</v>
      </c>
      <c r="AI196" s="10">
        <f t="shared" si="134"/>
        <v>9538</v>
      </c>
      <c r="AJ196" s="10">
        <f t="shared" si="134"/>
        <v>5745</v>
      </c>
      <c r="AK196" s="10">
        <f t="shared" si="134"/>
        <v>15283</v>
      </c>
      <c r="AL196" s="10">
        <f t="shared" si="134"/>
        <v>1400</v>
      </c>
      <c r="AM196" s="10">
        <f t="shared" ref="AM196:BL196" si="135">SUM(AM8:AM195)</f>
        <v>1441</v>
      </c>
      <c r="AN196" s="10">
        <f t="shared" si="135"/>
        <v>6542</v>
      </c>
      <c r="AO196" s="10">
        <f t="shared" si="135"/>
        <v>9383</v>
      </c>
      <c r="AP196" s="10">
        <f t="shared" si="135"/>
        <v>5774</v>
      </c>
      <c r="AQ196" s="10">
        <f t="shared" si="135"/>
        <v>15157</v>
      </c>
      <c r="AR196" s="10">
        <f t="shared" si="135"/>
        <v>1411</v>
      </c>
      <c r="AS196" s="10">
        <f t="shared" si="135"/>
        <v>1404</v>
      </c>
      <c r="AT196" s="10">
        <f t="shared" si="135"/>
        <v>6754</v>
      </c>
      <c r="AU196" s="10">
        <f t="shared" si="135"/>
        <v>9569</v>
      </c>
      <c r="AV196" s="10">
        <f t="shared" si="135"/>
        <v>5850</v>
      </c>
      <c r="AW196" s="10">
        <f t="shared" si="135"/>
        <v>15419</v>
      </c>
      <c r="AX196" s="10">
        <f t="shared" si="135"/>
        <v>1416</v>
      </c>
      <c r="AY196" s="10">
        <f t="shared" si="135"/>
        <v>1492</v>
      </c>
      <c r="AZ196" s="10">
        <f t="shared" si="135"/>
        <v>6479</v>
      </c>
      <c r="BA196" s="10">
        <f t="shared" si="135"/>
        <v>9387</v>
      </c>
      <c r="BB196" s="10">
        <f t="shared" si="135"/>
        <v>5910</v>
      </c>
      <c r="BC196" s="10">
        <f t="shared" si="135"/>
        <v>15297</v>
      </c>
      <c r="BD196" s="10">
        <f t="shared" si="135"/>
        <v>1418</v>
      </c>
      <c r="BE196" s="10">
        <f t="shared" si="135"/>
        <v>1420</v>
      </c>
      <c r="BF196" s="10">
        <f t="shared" si="135"/>
        <v>6561</v>
      </c>
      <c r="BG196" s="10">
        <f t="shared" si="135"/>
        <v>9399</v>
      </c>
      <c r="BH196" s="10">
        <f t="shared" si="135"/>
        <v>5790</v>
      </c>
      <c r="BI196" s="10">
        <f t="shared" si="135"/>
        <v>15189</v>
      </c>
      <c r="BJ196" s="10">
        <f t="shared" si="135"/>
        <v>76345</v>
      </c>
      <c r="BK196" s="10">
        <f t="shared" si="135"/>
        <v>14810</v>
      </c>
      <c r="BL196" s="10">
        <f t="shared" si="135"/>
        <v>115240</v>
      </c>
      <c r="BO196" s="23">
        <f>COUNTIF(BO136:BO195,"f")</f>
        <v>4</v>
      </c>
      <c r="BP196" s="23">
        <f t="shared" ref="BP196:BT196" si="136">COUNTIF(BP136:BP195,"f")</f>
        <v>2</v>
      </c>
      <c r="BQ196" s="23">
        <f t="shared" si="136"/>
        <v>6</v>
      </c>
      <c r="BR196" s="23">
        <f t="shared" si="136"/>
        <v>3</v>
      </c>
      <c r="BS196" s="23">
        <f t="shared" si="136"/>
        <v>7</v>
      </c>
      <c r="BT196" s="23">
        <f t="shared" si="136"/>
        <v>3</v>
      </c>
    </row>
    <row r="197" spans="1:98" ht="16.5" customHeight="1" x14ac:dyDescent="0.2">
      <c r="A197" s="7"/>
      <c r="B197" s="7"/>
      <c r="C197" s="19" t="s">
        <v>2070</v>
      </c>
      <c r="D197" s="19"/>
      <c r="E197" s="19"/>
      <c r="F197" s="7"/>
      <c r="G197" s="8">
        <f>G196/(10*186)*100</f>
        <v>47.096774193548384</v>
      </c>
      <c r="H197" s="8">
        <f t="shared" ref="H197:I197" si="137">H196/(10*186)*100</f>
        <v>80</v>
      </c>
      <c r="I197" s="8">
        <f t="shared" si="137"/>
        <v>83.763440860215056</v>
      </c>
      <c r="J197" s="8">
        <f>J196/(30*186)*100</f>
        <v>70.286738351254485</v>
      </c>
      <c r="K197" s="8">
        <f>K196/(10*186)*100</f>
        <v>45.698924731182792</v>
      </c>
      <c r="L197" s="8">
        <f t="shared" ref="L197" si="138">L196/(10*186)*100</f>
        <v>78.602150537634401</v>
      </c>
      <c r="M197" s="8">
        <f t="shared" ref="M197" si="139">M196/(10*186)*100</f>
        <v>91.55913978494624</v>
      </c>
      <c r="N197" s="8">
        <f>N196/(30*186)*100</f>
        <v>71.953405017921142</v>
      </c>
      <c r="O197" s="8">
        <f>O196/(10*186)*100</f>
        <v>59.13978494623656</v>
      </c>
      <c r="P197" s="8">
        <f t="shared" ref="P197" si="140">P196/(10*186)*100</f>
        <v>75.161290322580641</v>
      </c>
      <c r="Q197" s="8">
        <f t="shared" ref="Q197" si="141">Q196/(10*186)*100</f>
        <v>90.86021505376344</v>
      </c>
      <c r="R197" s="8">
        <f>R196/(30*186)*100</f>
        <v>75.053763440860209</v>
      </c>
      <c r="S197" s="8">
        <f>S196/(10*186)*100</f>
        <v>46.075268817204304</v>
      </c>
      <c r="T197" s="8">
        <f t="shared" ref="T197" si="142">T196/(10*186)*100</f>
        <v>78.333333333333329</v>
      </c>
      <c r="U197" s="8">
        <f t="shared" ref="U197" si="143">U196/(10*186)*100</f>
        <v>85.376344086021504</v>
      </c>
      <c r="V197" s="8">
        <f>V196/(30*186)*100</f>
        <v>69.928315412186379</v>
      </c>
      <c r="W197" s="8">
        <f>W196/(10*186)*100</f>
        <v>42.096774193548384</v>
      </c>
      <c r="X197" s="8">
        <f t="shared" ref="X197" si="144">X196/(10*186)*100</f>
        <v>79.784946236559136</v>
      </c>
      <c r="Y197" s="8">
        <f t="shared" ref="Y197" si="145">Y196/(10*186)*100</f>
        <v>88.118279569892479</v>
      </c>
      <c r="Z197" s="8">
        <f>Z196/(30*186)*100</f>
        <v>70</v>
      </c>
      <c r="AA197" s="8">
        <f>AA196/(10*186)*100</f>
        <v>55.645161290322577</v>
      </c>
      <c r="AB197" s="8">
        <f t="shared" ref="AB197" si="146">AB196/(10*186)*100</f>
        <v>77.473118279569903</v>
      </c>
      <c r="AC197" s="8">
        <f t="shared" ref="AC197" si="147">AC196/(10*186)*100</f>
        <v>90.107526881720432</v>
      </c>
      <c r="AD197" s="8">
        <f>AD196/(30*186)*100</f>
        <v>74.408602150537632</v>
      </c>
      <c r="AE197" s="8">
        <f>AVERAGE(J197,N197,R197,V197,Z197,AD197)</f>
        <v>71.938470728793291</v>
      </c>
      <c r="AF197" s="8">
        <f>AF196/(10*186)*100</f>
        <v>73.978494623655905</v>
      </c>
      <c r="AG197" s="8">
        <f>AG196/(10*186)*100</f>
        <v>76.989247311827953</v>
      </c>
      <c r="AH197" s="8">
        <f>AH196/(40*186)*100</f>
        <v>90.456989247311824</v>
      </c>
      <c r="AI197" s="8">
        <f>AI196/(60*186)*100</f>
        <v>85.465949820788538</v>
      </c>
      <c r="AJ197" s="8">
        <f t="shared" ref="AJ197" si="148">AJ196/(40*186)*100</f>
        <v>77.217741935483872</v>
      </c>
      <c r="AK197" s="8">
        <f>AK196/(100*186)*100</f>
        <v>82.166666666666671</v>
      </c>
      <c r="AL197" s="8">
        <f>AL196/(10*186)*100</f>
        <v>75.268817204301072</v>
      </c>
      <c r="AM197" s="8">
        <f>AM196/(10*186)*100</f>
        <v>77.473118279569903</v>
      </c>
      <c r="AN197" s="8">
        <f>AN196/(40*186)*100</f>
        <v>87.930107526881713</v>
      </c>
      <c r="AO197" s="8">
        <f>AO196/(60*186)*100</f>
        <v>84.077060931899638</v>
      </c>
      <c r="AP197" s="8">
        <f t="shared" ref="AP197" si="149">AP196/(40*186)*100</f>
        <v>77.607526881720432</v>
      </c>
      <c r="AQ197" s="8">
        <f>AQ196/(100*186)*100</f>
        <v>81.489247311827967</v>
      </c>
      <c r="AR197" s="8">
        <f>AR196/(10*186)*100</f>
        <v>75.86021505376344</v>
      </c>
      <c r="AS197" s="8">
        <f>AS196/(10*186)*100</f>
        <v>75.483870967741936</v>
      </c>
      <c r="AT197" s="8">
        <f>AT196/(40*186)*100</f>
        <v>90.77956989247312</v>
      </c>
      <c r="AU197" s="8">
        <f>AU196/(60*186)*100</f>
        <v>85.743727598566309</v>
      </c>
      <c r="AV197" s="8">
        <f t="shared" ref="AV197" si="150">AV196/(40*186)*100</f>
        <v>78.629032258064512</v>
      </c>
      <c r="AW197" s="8">
        <f>AW196/(100*186)*100</f>
        <v>82.897849462365585</v>
      </c>
      <c r="AX197" s="8">
        <f>AX196/(10*186)*100</f>
        <v>76.129032258064512</v>
      </c>
      <c r="AY197" s="8">
        <f>AY196/(10*186)*100</f>
        <v>80.215053763440864</v>
      </c>
      <c r="AZ197" s="8">
        <f>AZ196/(40*186)*100</f>
        <v>87.083333333333329</v>
      </c>
      <c r="BA197" s="8">
        <f>BA196/(60*186)*100</f>
        <v>84.112903225806463</v>
      </c>
      <c r="BB197" s="8">
        <f t="shared" ref="BB197" si="151">BB196/(40*186)*100</f>
        <v>79.435483870967744</v>
      </c>
      <c r="BC197" s="8">
        <f>BC196/(100*186)*100</f>
        <v>82.241935483870961</v>
      </c>
      <c r="BD197" s="8">
        <f>BD196/(10*186)*100</f>
        <v>76.236559139784944</v>
      </c>
      <c r="BE197" s="8">
        <f>BE196/(10*186)*100</f>
        <v>76.344086021505376</v>
      </c>
      <c r="BF197" s="8">
        <f>BF196/(40*186)*100</f>
        <v>88.185483870967744</v>
      </c>
      <c r="BG197" s="8">
        <f>BG196/(60*186)*100</f>
        <v>84.22043010752688</v>
      </c>
      <c r="BH197" s="8">
        <f t="shared" ref="BH197" si="152">BH196/(40*186)*100</f>
        <v>77.822580645161281</v>
      </c>
      <c r="BI197" s="8">
        <f>BI196/(100*186)*100</f>
        <v>81.661290322580655</v>
      </c>
      <c r="BJ197" s="8">
        <f>BJ196/(500*186)*100</f>
        <v>82.091397849462368</v>
      </c>
      <c r="BK197" s="8">
        <f t="shared" ref="BK197" si="153">BK196/(100*186)*100</f>
        <v>79.623655913978496</v>
      </c>
      <c r="BL197" s="8">
        <f>BL196/(780*186)*100</f>
        <v>79.432037496553619</v>
      </c>
      <c r="BM197" s="1"/>
    </row>
    <row r="198" spans="1:98" x14ac:dyDescent="0.2">
      <c r="A198" s="7"/>
      <c r="B198" s="7"/>
      <c r="C198" s="20" t="s">
        <v>2071</v>
      </c>
      <c r="D198" s="20"/>
      <c r="E198" s="20"/>
      <c r="F198" s="7"/>
      <c r="G198" s="4"/>
      <c r="H198" s="4"/>
      <c r="I198" s="7"/>
      <c r="J198" s="21">
        <f>COUNTIF(J8:J195,"&lt;12")+COUNTIF(J8:J195,"A")</f>
        <v>19</v>
      </c>
      <c r="K198" s="4"/>
      <c r="L198" s="4"/>
      <c r="M198" s="7"/>
      <c r="N198" s="21">
        <f>COUNTIF(N8:N195,"&lt;12")+COUNTIF(N8:N195,"A")</f>
        <v>14</v>
      </c>
      <c r="O198" s="4"/>
      <c r="P198" s="4"/>
      <c r="Q198" s="7"/>
      <c r="R198" s="21">
        <f>COUNTIF(R8:R195,"&lt;12")+COUNTIF(R8:R195,"A")</f>
        <v>11</v>
      </c>
      <c r="S198" s="4"/>
      <c r="T198" s="4"/>
      <c r="U198" s="7"/>
      <c r="V198" s="21">
        <f>COUNTIF(V8:V195,"&lt;12")+COUNTIF(V8:V195,"A")</f>
        <v>18</v>
      </c>
      <c r="W198" s="4"/>
      <c r="X198" s="4"/>
      <c r="Y198" s="7"/>
      <c r="Z198" s="21">
        <f>COUNTIF(Z8:Z195,"&lt;12")+COUNTIF(Z8:Z195,"A")</f>
        <v>20</v>
      </c>
      <c r="AA198" s="4"/>
      <c r="AB198" s="4"/>
      <c r="AC198" s="7"/>
      <c r="AD198" s="21">
        <f>COUNTIF(AD8:AD195,"&lt;12")+COUNTIF(AD8:AD195,"A")</f>
        <v>18</v>
      </c>
      <c r="AE198" s="4"/>
      <c r="AF198" s="4"/>
      <c r="AG198" s="7"/>
      <c r="AH198" s="21"/>
      <c r="AI198" s="22">
        <f>COUNTIF(AI8:AI195,"&lt;24")+COUNTIF(AI8:AI195,"A")</f>
        <v>6</v>
      </c>
      <c r="AJ198" s="22">
        <f>COUNTIF(AJ8:AJ195,"&lt;16")+COUNTIF(AJ8:AJ195,"A")</f>
        <v>0</v>
      </c>
      <c r="AK198" s="22">
        <f>COUNTIF(AK8:AK195,"&lt;40")+COUNTIF(AK8:AK195,"A")</f>
        <v>0</v>
      </c>
      <c r="AL198" s="4"/>
      <c r="AM198" s="7"/>
      <c r="AN198" s="21"/>
      <c r="AO198" s="22">
        <f>COUNTIF(AO8:AO195,"&lt;24")+COUNTIF(AO8:AO195,"A")</f>
        <v>3</v>
      </c>
      <c r="AP198" s="22">
        <f>COUNTIF(AP8:AP195,"&lt;16")+COUNTIF(AP8:AP195,"A")</f>
        <v>1</v>
      </c>
      <c r="AQ198" s="22">
        <f>COUNTIF(AQ8:AQ195,"&lt;40")+COUNTIF(AQ8:AQ195,"A")</f>
        <v>1</v>
      </c>
      <c r="AR198" s="4"/>
      <c r="AS198" s="7"/>
      <c r="AT198" s="21"/>
      <c r="AU198" s="22">
        <f>COUNTIF(AU8:AU195,"&lt;24")+COUNTIF(AU8:AU195,"A")</f>
        <v>8</v>
      </c>
      <c r="AV198" s="22">
        <f>COUNTIF(AV8:AV195,"&lt;16")+COUNTIF(AV8:AV195,"A")</f>
        <v>2</v>
      </c>
      <c r="AW198" s="22">
        <f>COUNTIF(AW8:AW195,"&lt;40")+COUNTIF(AW8:AW195,"A")</f>
        <v>4</v>
      </c>
      <c r="AX198" s="4"/>
      <c r="AY198" s="7"/>
      <c r="AZ198" s="21"/>
      <c r="BA198" s="22">
        <f>COUNTIF(BA8:BA195,"&lt;24")+COUNTIF(BA8:BA195,"A")</f>
        <v>8</v>
      </c>
      <c r="BB198" s="22">
        <f>COUNTIF(BB8:BB195,"&lt;16")+COUNTIF(BB8:BB195,"A")</f>
        <v>0</v>
      </c>
      <c r="BC198" s="22">
        <f>COUNTIF(BC8:BC195,"&lt;40")+COUNTIF(BC8:BC195,"A")</f>
        <v>2</v>
      </c>
      <c r="BD198" s="4"/>
      <c r="BE198" s="7"/>
      <c r="BF198" s="21"/>
      <c r="BG198" s="22">
        <f>COUNTIF(BG8:BG195,"&lt;24")+COUNTIF(BG8:BG195,"A")</f>
        <v>7</v>
      </c>
      <c r="BH198" s="22">
        <f>COUNTIF(BH8:BH195,"&lt;16")+COUNTIF(BH8:BH195,"A")</f>
        <v>0</v>
      </c>
      <c r="BI198" s="22">
        <f>COUNTIF(BI8:BI195,"&lt;40")+COUNTIF(BI8:BI195,"A")</f>
        <v>1</v>
      </c>
      <c r="BJ198" s="7"/>
      <c r="BK198" s="7"/>
      <c r="BL198" s="7"/>
      <c r="BM198" s="1"/>
    </row>
    <row r="208" spans="1:98" ht="18" customHeight="1" x14ac:dyDescent="0.2">
      <c r="A208" s="4">
        <v>39</v>
      </c>
      <c r="B208" s="7" t="s">
        <v>284</v>
      </c>
      <c r="C208" s="15" t="s">
        <v>285</v>
      </c>
      <c r="D208" s="7" t="s">
        <v>1636</v>
      </c>
      <c r="E208" s="7" t="s">
        <v>1141</v>
      </c>
      <c r="F208" s="7"/>
      <c r="G208" s="4" t="s">
        <v>2032</v>
      </c>
      <c r="H208" s="4" t="s">
        <v>2033</v>
      </c>
      <c r="I208" s="4">
        <v>0</v>
      </c>
      <c r="J208" s="13">
        <f>IF(AND((G208="A"),(H208 ="A"), (I208="A")),"A",SUM(G208:I208))</f>
        <v>0</v>
      </c>
      <c r="K208" s="4" t="s">
        <v>2032</v>
      </c>
      <c r="L208" s="4" t="s">
        <v>2033</v>
      </c>
      <c r="M208" s="4">
        <v>5</v>
      </c>
      <c r="N208" s="13">
        <f>IF(AND((K208="A"),(L208 ="A"), (M208="A")),"A",SUM(K208:M208))</f>
        <v>5</v>
      </c>
      <c r="O208" s="4" t="s">
        <v>2032</v>
      </c>
      <c r="P208" s="4" t="s">
        <v>2033</v>
      </c>
      <c r="Q208" s="4">
        <v>0</v>
      </c>
      <c r="R208" s="13">
        <f>IF(AND((O208="A"),(P208 ="A"), (Q208="A")),"A",SUM(O208:Q208))</f>
        <v>0</v>
      </c>
      <c r="S208" s="4" t="s">
        <v>2033</v>
      </c>
      <c r="T208" s="4" t="s">
        <v>2032</v>
      </c>
      <c r="U208" s="4">
        <v>0</v>
      </c>
      <c r="V208" s="13">
        <f>IF(AND((S208="A"),(T208 ="A"), (U208="A")),"A",SUM(S208:U208))</f>
        <v>0</v>
      </c>
      <c r="W208" s="4" t="s">
        <v>2033</v>
      </c>
      <c r="X208" s="4" t="s">
        <v>2032</v>
      </c>
      <c r="Y208" s="4">
        <v>0</v>
      </c>
      <c r="Z208" s="13">
        <f>IF(AND((W208="A"),(X208 ="A"), (Y208="A")),"A",SUM(W208:Y208))</f>
        <v>0</v>
      </c>
      <c r="AA208" s="4" t="s">
        <v>2033</v>
      </c>
      <c r="AB208" s="4" t="s">
        <v>2032</v>
      </c>
      <c r="AC208" s="4">
        <v>0</v>
      </c>
      <c r="AD208" s="13">
        <f>IF(AND((AA208="A"),(AB208 ="A"), (AC208="A")),"A",SUM(AA208:AC208))</f>
        <v>0</v>
      </c>
      <c r="AE208" s="10">
        <f>SUM(J208,N208,R208,V208,Z208,AD208)</f>
        <v>5</v>
      </c>
      <c r="AF208" s="4" t="s">
        <v>2032</v>
      </c>
      <c r="AG208" s="4" t="s">
        <v>2032</v>
      </c>
      <c r="AH208" s="4">
        <v>0</v>
      </c>
      <c r="AI208" s="14">
        <f>IF(AND((AF208="A"), (AG208 ="A"), (AH208="A")),"A",SUM(AF208:AH208))</f>
        <v>0</v>
      </c>
      <c r="AJ208" s="5" t="s">
        <v>2032</v>
      </c>
      <c r="AK208" s="14">
        <f>IF(AND((AI208 ="A"), (AJ208="A")),"A",SUM(AI208:AJ208))</f>
        <v>0</v>
      </c>
      <c r="AL208" s="4" t="s">
        <v>2032</v>
      </c>
      <c r="AM208" s="4" t="s">
        <v>2032</v>
      </c>
      <c r="AN208" s="4">
        <v>0</v>
      </c>
      <c r="AO208" s="14">
        <f>IF(AND((AL208="A"), (AM208 ="A"), (AN208="A")),"A",SUM(AL208:AN208))</f>
        <v>0</v>
      </c>
      <c r="AP208" s="5" t="s">
        <v>2032</v>
      </c>
      <c r="AQ208" s="14">
        <f>IF(AND((AO208 ="A"), (AP208="A")),"A",SUM(AO208:AP208))</f>
        <v>0</v>
      </c>
      <c r="AR208" s="4" t="s">
        <v>2032</v>
      </c>
      <c r="AS208" s="4" t="s">
        <v>2032</v>
      </c>
      <c r="AT208" s="4">
        <v>0</v>
      </c>
      <c r="AU208" s="14">
        <f>IF(AND((AR208="A"), (AS208 ="A"), (AT208="A")),"A",SUM(AR208:AT208))</f>
        <v>0</v>
      </c>
      <c r="AV208" s="5" t="s">
        <v>2032</v>
      </c>
      <c r="AW208" s="14">
        <f>IF(AND((AU208 ="A"), (AV208="A")),"A",SUM(AU208:AV208))</f>
        <v>0</v>
      </c>
      <c r="AX208" s="4" t="s">
        <v>2032</v>
      </c>
      <c r="AY208" s="4" t="s">
        <v>2032</v>
      </c>
      <c r="AZ208" s="4">
        <v>0</v>
      </c>
      <c r="BA208" s="14">
        <f>IF(AND((AX208="A"), (AY208 ="A"), (AZ208="A")),"A",SUM(AX208:AZ208))</f>
        <v>0</v>
      </c>
      <c r="BB208" s="5" t="s">
        <v>2032</v>
      </c>
      <c r="BC208" s="14">
        <f>IF(AND((BA208 ="A"), (BB208="A")),"A",SUM(BA208:BB208))</f>
        <v>0</v>
      </c>
      <c r="BD208" s="4" t="s">
        <v>2032</v>
      </c>
      <c r="BE208" s="4" t="s">
        <v>2032</v>
      </c>
      <c r="BF208" s="4">
        <v>0</v>
      </c>
      <c r="BG208" s="14">
        <f>IF(AND((BD208="A"), (BE208 ="A"), (BF208="A")),"A",SUM(BD208:BF208))</f>
        <v>0</v>
      </c>
      <c r="BH208" s="5" t="s">
        <v>2032</v>
      </c>
      <c r="BI208" s="14">
        <f>IF(AND((BG208 ="A"), (BH208="A")),"A",SUM(BG208:BH208))</f>
        <v>0</v>
      </c>
      <c r="BJ208" s="5">
        <f>SUM(AK208,AQ208,AW208,BC208,BI208)</f>
        <v>0</v>
      </c>
      <c r="BK208" s="5">
        <v>21</v>
      </c>
      <c r="BL208" s="10">
        <f>BJ208+AE208+BK208</f>
        <v>26</v>
      </c>
      <c r="BM208" s="8">
        <f>BL208/780*100</f>
        <v>3.3333333333333335</v>
      </c>
    </row>
    <row r="209" spans="1:65" ht="18" customHeight="1" x14ac:dyDescent="0.2">
      <c r="A209" s="4">
        <v>23</v>
      </c>
      <c r="B209" s="7" t="s">
        <v>376</v>
      </c>
      <c r="C209" s="15" t="s">
        <v>377</v>
      </c>
      <c r="D209" s="7" t="s">
        <v>1558</v>
      </c>
      <c r="E209" s="7" t="s">
        <v>1189</v>
      </c>
      <c r="F209" s="7"/>
      <c r="G209" s="4" t="s">
        <v>2032</v>
      </c>
      <c r="H209" s="4" t="s">
        <v>2032</v>
      </c>
      <c r="I209" s="4">
        <v>0</v>
      </c>
      <c r="J209" s="13">
        <f>IF(AND((G209="A"),(H209 ="A"), (I209="A")),"A",SUM(G209:I209))</f>
        <v>0</v>
      </c>
      <c r="K209" s="4" t="s">
        <v>2032</v>
      </c>
      <c r="L209" s="4" t="s">
        <v>2033</v>
      </c>
      <c r="M209" s="4">
        <v>5</v>
      </c>
      <c r="N209" s="13">
        <f>IF(AND((K209="A"),(L209 ="A"), (M209="A")),"A",SUM(K209:M209))</f>
        <v>5</v>
      </c>
      <c r="O209" s="4" t="s">
        <v>2032</v>
      </c>
      <c r="P209" s="4" t="s">
        <v>2033</v>
      </c>
      <c r="Q209" s="4">
        <v>0</v>
      </c>
      <c r="R209" s="13">
        <f>IF(AND((O209="A"),(P209 ="A"), (Q209="A")),"A",SUM(O209:Q209))</f>
        <v>0</v>
      </c>
      <c r="S209" s="4" t="s">
        <v>2033</v>
      </c>
      <c r="T209" s="4" t="s">
        <v>2032</v>
      </c>
      <c r="U209" s="4">
        <v>0</v>
      </c>
      <c r="V209" s="13">
        <f>IF(AND((S209="A"),(T209 ="A"), (U209="A")),"A",SUM(S209:U209))</f>
        <v>0</v>
      </c>
      <c r="W209" s="4" t="s">
        <v>2033</v>
      </c>
      <c r="X209" s="4" t="s">
        <v>2033</v>
      </c>
      <c r="Y209" s="4">
        <v>0</v>
      </c>
      <c r="Z209" s="13">
        <f>IF(AND((W209="A"),(X209 ="A"), (Y209="A")),"A",SUM(W209:Y209))</f>
        <v>0</v>
      </c>
      <c r="AA209" s="4" t="s">
        <v>2033</v>
      </c>
      <c r="AB209" s="4" t="s">
        <v>2032</v>
      </c>
      <c r="AC209" s="4">
        <v>0</v>
      </c>
      <c r="AD209" s="13">
        <f>IF(AND((AA209="A"),(AB209 ="A"), (AC209="A")),"A",SUM(AA209:AC209))</f>
        <v>0</v>
      </c>
      <c r="AE209" s="10">
        <f>SUM(J209,N209,R209,V209,Z209,AD209)</f>
        <v>5</v>
      </c>
      <c r="AF209" s="4" t="s">
        <v>2032</v>
      </c>
      <c r="AG209" s="4" t="s">
        <v>2032</v>
      </c>
      <c r="AH209" s="4">
        <v>0</v>
      </c>
      <c r="AI209" s="14">
        <f>IF(AND((AF209="A"), (AG209 ="A"), (AH209="A")),"A",SUM(AF209:AH209))</f>
        <v>0</v>
      </c>
      <c r="AJ209" s="5" t="s">
        <v>2032</v>
      </c>
      <c r="AK209" s="14">
        <f>IF(AND((AI209 ="A"), (AJ209="A")),"A",SUM(AI209:AJ209))</f>
        <v>0</v>
      </c>
      <c r="AL209" s="4" t="s">
        <v>2032</v>
      </c>
      <c r="AM209" s="4" t="s">
        <v>2032</v>
      </c>
      <c r="AN209" s="4">
        <v>0</v>
      </c>
      <c r="AO209" s="14">
        <f>IF(AND((AL209="A"), (AM209 ="A"), (AN209="A")),"A",SUM(AL209:AN209))</f>
        <v>0</v>
      </c>
      <c r="AP209" s="5" t="s">
        <v>2032</v>
      </c>
      <c r="AQ209" s="14">
        <f>IF(AND((AO209 ="A"), (AP209="A")),"A",SUM(AO209:AP209))</f>
        <v>0</v>
      </c>
      <c r="AR209" s="4" t="s">
        <v>2032</v>
      </c>
      <c r="AS209" s="4" t="s">
        <v>2032</v>
      </c>
      <c r="AT209" s="4" t="s">
        <v>2032</v>
      </c>
      <c r="AU209" s="14" t="str">
        <f>IF(AND((AR209="A"), (AS209 ="A"), (AT209="A")),"A",SUM(AR209:AT209))</f>
        <v>A</v>
      </c>
      <c r="AV209" s="5" t="s">
        <v>2032</v>
      </c>
      <c r="AW209" s="14" t="str">
        <f>IF(AND((AU209 ="A"), (AV209="A")),"A",SUM(AU209:AV209))</f>
        <v>A</v>
      </c>
      <c r="AX209" s="4" t="s">
        <v>2032</v>
      </c>
      <c r="AY209" s="4" t="s">
        <v>2032</v>
      </c>
      <c r="AZ209" s="4">
        <v>0</v>
      </c>
      <c r="BA209" s="14">
        <f>IF(AND((AX209="A"), (AY209 ="A"), (AZ209="A")),"A",SUM(AX209:AZ209))</f>
        <v>0</v>
      </c>
      <c r="BB209" s="5" t="s">
        <v>2032</v>
      </c>
      <c r="BC209" s="14">
        <f>IF(AND((BA209 ="A"), (BB209="A")),"A",SUM(BA209:BB209))</f>
        <v>0</v>
      </c>
      <c r="BD209" s="4" t="s">
        <v>2032</v>
      </c>
      <c r="BE209" s="4" t="s">
        <v>2032</v>
      </c>
      <c r="BF209" s="4">
        <v>0</v>
      </c>
      <c r="BG209" s="14">
        <f>IF(AND((BD209="A"), (BE209 ="A"), (BF209="A")),"A",SUM(BD209:BF209))</f>
        <v>0</v>
      </c>
      <c r="BH209" s="5" t="s">
        <v>2032</v>
      </c>
      <c r="BI209" s="14">
        <f>IF(AND((BG209 ="A"), (BH209="A")),"A",SUM(BG209:BH209))</f>
        <v>0</v>
      </c>
      <c r="BJ209" s="5">
        <f>SUM(AK209,AQ209,AW209,BC209,BI209)</f>
        <v>0</v>
      </c>
      <c r="BK209" s="5">
        <v>21</v>
      </c>
      <c r="BL209" s="10">
        <f>BJ209+AE209+BK209</f>
        <v>26</v>
      </c>
      <c r="BM209" s="8">
        <f>BL209/780*100</f>
        <v>3.3333333333333335</v>
      </c>
    </row>
    <row r="210" spans="1:65" ht="18" customHeight="1" x14ac:dyDescent="0.2">
      <c r="A210" s="4">
        <v>36</v>
      </c>
      <c r="B210" s="7" t="s">
        <v>402</v>
      </c>
      <c r="C210" s="15" t="s">
        <v>403</v>
      </c>
      <c r="D210" s="7" t="s">
        <v>1571</v>
      </c>
      <c r="E210" s="7" t="s">
        <v>1202</v>
      </c>
      <c r="F210" s="7"/>
      <c r="G210" s="4" t="s">
        <v>2032</v>
      </c>
      <c r="H210" s="4" t="s">
        <v>2033</v>
      </c>
      <c r="I210" s="4">
        <v>0</v>
      </c>
      <c r="J210" s="13">
        <f>IF(AND((G210="A"),(H210 ="A"), (I210="A")),"A",SUM(G210:I210))</f>
        <v>0</v>
      </c>
      <c r="K210" s="4" t="s">
        <v>2033</v>
      </c>
      <c r="L210" s="4" t="s">
        <v>2033</v>
      </c>
      <c r="M210" s="4">
        <v>5</v>
      </c>
      <c r="N210" s="13">
        <f>IF(AND((K210="A"),(L210 ="A"), (M210="A")),"A",SUM(K210:M210))</f>
        <v>5</v>
      </c>
      <c r="O210" s="4" t="s">
        <v>2033</v>
      </c>
      <c r="P210" s="4" t="s">
        <v>2033</v>
      </c>
      <c r="Q210" s="4">
        <v>0</v>
      </c>
      <c r="R210" s="13">
        <f>IF(AND((O210="A"),(P210 ="A"), (Q210="A")),"A",SUM(O210:Q210))</f>
        <v>0</v>
      </c>
      <c r="S210" s="4" t="s">
        <v>2032</v>
      </c>
      <c r="T210" s="4" t="s">
        <v>2032</v>
      </c>
      <c r="U210" s="4">
        <v>0</v>
      </c>
      <c r="V210" s="13">
        <f>IF(AND((S210="A"),(T210 ="A"), (U210="A")),"A",SUM(S210:U210))</f>
        <v>0</v>
      </c>
      <c r="W210" s="4" t="s">
        <v>2032</v>
      </c>
      <c r="X210" s="4" t="s">
        <v>2032</v>
      </c>
      <c r="Y210" s="4">
        <v>0</v>
      </c>
      <c r="Z210" s="13">
        <f>IF(AND((W210="A"),(X210 ="A"), (Y210="A")),"A",SUM(W210:Y210))</f>
        <v>0</v>
      </c>
      <c r="AA210" s="4" t="s">
        <v>2033</v>
      </c>
      <c r="AB210" s="4" t="s">
        <v>2032</v>
      </c>
      <c r="AC210" s="4">
        <v>3</v>
      </c>
      <c r="AD210" s="13">
        <f>IF(AND((AA210="A"),(AB210 ="A"), (AC210="A")),"A",SUM(AA210:AC210))</f>
        <v>3</v>
      </c>
      <c r="AE210" s="10">
        <f>SUM(J210,N210,R210,V210,Z210,AD210)</f>
        <v>8</v>
      </c>
      <c r="AF210" s="4" t="s">
        <v>2032</v>
      </c>
      <c r="AG210" s="4" t="s">
        <v>2032</v>
      </c>
      <c r="AH210" s="4">
        <v>0</v>
      </c>
      <c r="AI210" s="14">
        <f>IF(AND((AF210="A"), (AG210 ="A"), (AH210="A")),"A",SUM(AF210:AH210))</f>
        <v>0</v>
      </c>
      <c r="AJ210" s="5" t="s">
        <v>2032</v>
      </c>
      <c r="AK210" s="14">
        <f>IF(AND((AI210 ="A"), (AJ210="A")),"A",SUM(AI210:AJ210))</f>
        <v>0</v>
      </c>
      <c r="AL210" s="4" t="s">
        <v>2032</v>
      </c>
      <c r="AM210" s="4" t="s">
        <v>2032</v>
      </c>
      <c r="AN210" s="4">
        <v>0</v>
      </c>
      <c r="AO210" s="14">
        <f>IF(AND((AL210="A"), (AM210 ="A"), (AN210="A")),"A",SUM(AL210:AN210))</f>
        <v>0</v>
      </c>
      <c r="AP210" s="5" t="s">
        <v>2032</v>
      </c>
      <c r="AQ210" s="14">
        <f>IF(AND((AO210 ="A"), (AP210="A")),"A",SUM(AO210:AP210))</f>
        <v>0</v>
      </c>
      <c r="AR210" s="4" t="s">
        <v>2032</v>
      </c>
      <c r="AS210" s="4" t="s">
        <v>2032</v>
      </c>
      <c r="AT210" s="4">
        <v>1</v>
      </c>
      <c r="AU210" s="14">
        <f>IF(AND((AR210="A"), (AS210 ="A"), (AT210="A")),"A",SUM(AR210:AT210))</f>
        <v>1</v>
      </c>
      <c r="AV210" s="5" t="s">
        <v>2032</v>
      </c>
      <c r="AW210" s="14">
        <f>IF(AND((AU210 ="A"), (AV210="A")),"A",SUM(AU210:AV210))</f>
        <v>1</v>
      </c>
      <c r="AX210" s="4" t="s">
        <v>2032</v>
      </c>
      <c r="AY210" s="4" t="s">
        <v>2032</v>
      </c>
      <c r="AZ210" s="4">
        <v>0</v>
      </c>
      <c r="BA210" s="14">
        <f>IF(AND((AX210="A"), (AY210 ="A"), (AZ210="A")),"A",SUM(AX210:AZ210))</f>
        <v>0</v>
      </c>
      <c r="BB210" s="5" t="s">
        <v>2032</v>
      </c>
      <c r="BC210" s="14">
        <f>IF(AND((BA210 ="A"), (BB210="A")),"A",SUM(BA210:BB210))</f>
        <v>0</v>
      </c>
      <c r="BD210" s="4" t="s">
        <v>2032</v>
      </c>
      <c r="BE210" s="4" t="s">
        <v>2032</v>
      </c>
      <c r="BF210" s="4">
        <v>0</v>
      </c>
      <c r="BG210" s="14">
        <f>IF(AND((BD210="A"), (BE210 ="A"), (BF210="A")),"A",SUM(BD210:BF210))</f>
        <v>0</v>
      </c>
      <c r="BH210" s="5" t="s">
        <v>2032</v>
      </c>
      <c r="BI210" s="14">
        <f>IF(AND((BG210 ="A"), (BH210="A")),"A",SUM(BG210:BH210))</f>
        <v>0</v>
      </c>
      <c r="BJ210" s="5">
        <f>SUM(AK210,AQ210,AW210,BC210,BI210)</f>
        <v>1</v>
      </c>
      <c r="BK210" s="5">
        <v>38</v>
      </c>
      <c r="BL210" s="10">
        <f>BJ210+AE210+BK210</f>
        <v>47</v>
      </c>
      <c r="BM210" s="8">
        <f>BL210/780*100</f>
        <v>6.0256410256410255</v>
      </c>
    </row>
  </sheetData>
  <sortState xmlns:xlrd2="http://schemas.microsoft.com/office/spreadsheetml/2017/richdata2" ref="A136:CT195">
    <sortCondition ref="D136:D195"/>
  </sortState>
  <mergeCells count="2">
    <mergeCell ref="A1:BM1"/>
    <mergeCell ref="A2:BM2"/>
  </mergeCells>
  <phoneticPr fontId="3" type="noConversion"/>
  <conditionalFormatting sqref="G8:I195 K8:M195 O8:Q195 S8:U195 W8:Y195 AA8:AC195 AF8:AH195 AL8:AN195 AR8:AT195 AX8:AZ195 BD8:BF195 G208:I210 K208:M210 O208:Q210 S208:U210 W208:Y210 AA208:AC210 AF208:AH210 AL208:AN210 AR208:AT210 AX208:AZ210 BD208:BF210">
    <cfRule type="cellIs" dxfId="213" priority="414" operator="equal">
      <formula>"D"</formula>
    </cfRule>
    <cfRule type="cellIs" dxfId="212" priority="415" operator="equal">
      <formula>"A"</formula>
    </cfRule>
  </conditionalFormatting>
  <conditionalFormatting sqref="J8:J195 N8:N195 R8:R195 V8:V195 Z8:Z195 AD8:AD195 J208:J210 N208:N210 R208:R210 V208:V210 Z208:Z210 AD208:AD210">
    <cfRule type="cellIs" dxfId="211" priority="46" operator="equal">
      <formula>"N"</formula>
    </cfRule>
    <cfRule type="cellIs" dxfId="210" priority="47" stopIfTrue="1" operator="lessThan">
      <formula>J$6*0.4</formula>
    </cfRule>
    <cfRule type="cellIs" dxfId="209" priority="48" stopIfTrue="1" operator="equal">
      <formula>"A"</formula>
    </cfRule>
  </conditionalFormatting>
  <conditionalFormatting sqref="AI8:AI195 AO8:AO195 AU8:AU195 BA8:BA195 BG8:BG195 AI208:AI210 AO208:AO210 AU208:AU210 BA208:BA210 BG208:BG210">
    <cfRule type="cellIs" dxfId="208" priority="29" stopIfTrue="1" operator="lessThan">
      <formula>AI$6*0.4</formula>
    </cfRule>
    <cfRule type="cellIs" dxfId="207" priority="30" stopIfTrue="1" operator="equal">
      <formula>"A"</formula>
    </cfRule>
  </conditionalFormatting>
  <conditionalFormatting sqref="AJ8:AJ195 AP8:AP195 AV8:AV195 BB8:BB195 BH8:BH195 BK8:BK195 AJ208:AJ210 AP208:AP210 AV208:AV210 BB208:BB210 BH208:BH210">
    <cfRule type="cellIs" dxfId="206" priority="12" stopIfTrue="1" operator="lessThan">
      <formula>AJ$6*0.4</formula>
    </cfRule>
    <cfRule type="cellIs" dxfId="205" priority="13" stopIfTrue="1" operator="equal">
      <formula>"A"</formula>
    </cfRule>
  </conditionalFormatting>
  <conditionalFormatting sqref="AK8:AK195 AQ8:AQ195 AW8:AW195 BC8:BC195 BI8:BI195 AK208:AK210 AQ208:AQ210 AW208:AW210 BC208:BC210 BI208:BI210">
    <cfRule type="cellIs" dxfId="204" priority="20" stopIfTrue="1" operator="lessThan">
      <formula>AK$6*0.4</formula>
    </cfRule>
  </conditionalFormatting>
  <conditionalFormatting sqref="BO8:BZ195">
    <cfRule type="cellIs" dxfId="203" priority="1" operator="equal">
      <formula>"F"</formula>
    </cfRule>
  </conditionalFormatting>
  <printOptions horizontalCentered="1"/>
  <pageMargins left="0" right="0" top="0" bottom="0" header="0" footer="0"/>
  <pageSetup paperSize="9" orientation="portrait" r:id="rId1"/>
  <headerFooter>
    <oddHeader>&amp;R&amp;D</oddHeader>
    <oddFooter>Page &amp;P of &amp;N</oddFooter>
  </headerFooter>
  <rowBreaks count="5" manualBreakCount="5">
    <brk id="45" max="64" man="1"/>
    <brk id="84" max="64" man="1"/>
    <brk id="122" max="64" man="1"/>
    <brk id="161" max="64" man="1"/>
    <brk id="17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65FF-DF98-4B4D-8D09-77765F4D55BD}">
  <dimension ref="A1:CT80"/>
  <sheetViews>
    <sheetView zoomScaleNormal="100" zoomScaleSheetLayoutView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A8" sqref="A8:XFD67"/>
    </sheetView>
  </sheetViews>
  <sheetFormatPr baseColWidth="10" defaultColWidth="9.1640625" defaultRowHeight="13" x14ac:dyDescent="0.2"/>
  <cols>
    <col min="1" max="1" width="4" style="3" customWidth="1"/>
    <col min="2" max="2" width="13.5" style="1" customWidth="1"/>
    <col min="3" max="3" width="25.1640625" style="1" customWidth="1"/>
    <col min="4" max="4" width="12" style="1" customWidth="1"/>
    <col min="5" max="5" width="9.33203125" style="1" customWidth="1"/>
    <col min="6" max="6" width="5.1640625" style="1" hidden="1" customWidth="1"/>
    <col min="7" max="9" width="9.1640625" style="3" hidden="1" customWidth="1"/>
    <col min="10" max="10" width="8.33203125" style="3" hidden="1" customWidth="1"/>
    <col min="11" max="13" width="9.1640625" style="3" hidden="1" customWidth="1"/>
    <col min="14" max="14" width="8.33203125" style="3" hidden="1" customWidth="1"/>
    <col min="15" max="17" width="9.1640625" style="3" hidden="1" customWidth="1"/>
    <col min="18" max="18" width="8.33203125" style="3" hidden="1" customWidth="1"/>
    <col min="19" max="21" width="9.1640625" style="3" hidden="1" customWidth="1"/>
    <col min="22" max="22" width="8.33203125" style="3" hidden="1" customWidth="1"/>
    <col min="23" max="25" width="9.1640625" style="3" hidden="1" customWidth="1"/>
    <col min="26" max="26" width="8.33203125" style="3" hidden="1" customWidth="1"/>
    <col min="27" max="29" width="9.1640625" style="3" hidden="1" customWidth="1"/>
    <col min="30" max="30" width="8.33203125" style="3" hidden="1" customWidth="1"/>
    <col min="31" max="31" width="8.5" style="3" hidden="1" customWidth="1"/>
    <col min="32" max="34" width="9.5" style="3" hidden="1" customWidth="1"/>
    <col min="35" max="36" width="8.6640625" style="3" hidden="1" customWidth="1"/>
    <col min="37" max="40" width="9.5" style="3" hidden="1" customWidth="1"/>
    <col min="41" max="42" width="8.6640625" style="3" hidden="1" customWidth="1"/>
    <col min="43" max="46" width="9.5" style="3" hidden="1" customWidth="1"/>
    <col min="47" max="48" width="8.6640625" style="3" hidden="1" customWidth="1"/>
    <col min="49" max="52" width="9.5" style="3" hidden="1" customWidth="1"/>
    <col min="53" max="54" width="8.6640625" style="3" hidden="1" customWidth="1"/>
    <col min="55" max="58" width="9.5" style="3" hidden="1" customWidth="1"/>
    <col min="59" max="60" width="8.6640625" style="3" hidden="1" customWidth="1"/>
    <col min="61" max="61" width="9.5" style="3" hidden="1" customWidth="1"/>
    <col min="62" max="62" width="7.5" style="3" hidden="1" customWidth="1"/>
    <col min="63" max="63" width="9" style="3" hidden="1" customWidth="1"/>
    <col min="64" max="64" width="6.1640625" style="3" hidden="1" customWidth="1"/>
    <col min="65" max="65" width="5.5" style="3" hidden="1" customWidth="1"/>
    <col min="66" max="66" width="5.5" style="3" customWidth="1"/>
    <col min="67" max="79" width="9.1640625" style="1"/>
    <col min="80" max="91" width="0" style="1" hidden="1" customWidth="1"/>
    <col min="92" max="16384" width="9.1640625" style="1"/>
  </cols>
  <sheetData>
    <row r="1" spans="1:98" ht="18" customHeight="1" x14ac:dyDescent="0.2">
      <c r="A1" s="47" t="s">
        <v>16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11"/>
    </row>
    <row r="2" spans="1:98" ht="18" customHeight="1" x14ac:dyDescent="0.2">
      <c r="A2" s="48" t="s">
        <v>2073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11"/>
    </row>
    <row r="3" spans="1:98" ht="18" customHeight="1" x14ac:dyDescent="0.2">
      <c r="A3" s="5"/>
      <c r="B3" s="6" t="s">
        <v>0</v>
      </c>
      <c r="C3" s="6" t="s">
        <v>0</v>
      </c>
      <c r="D3" s="6" t="s">
        <v>0</v>
      </c>
      <c r="E3" s="6"/>
      <c r="F3" s="6"/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  <c r="M3" s="5" t="s">
        <v>1</v>
      </c>
      <c r="N3" s="5" t="s">
        <v>1</v>
      </c>
      <c r="O3" s="5" t="s">
        <v>1</v>
      </c>
      <c r="P3" s="5" t="s">
        <v>1</v>
      </c>
      <c r="Q3" s="5" t="s">
        <v>1</v>
      </c>
      <c r="R3" s="5" t="s">
        <v>1</v>
      </c>
      <c r="S3" s="5" t="s">
        <v>1</v>
      </c>
      <c r="T3" s="5" t="s">
        <v>1</v>
      </c>
      <c r="U3" s="5" t="s">
        <v>1</v>
      </c>
      <c r="V3" s="5" t="s">
        <v>1</v>
      </c>
      <c r="W3" s="5" t="s">
        <v>1</v>
      </c>
      <c r="X3" s="5" t="s">
        <v>1</v>
      </c>
      <c r="Y3" s="5" t="s">
        <v>1</v>
      </c>
      <c r="Z3" s="5" t="s">
        <v>1</v>
      </c>
      <c r="AA3" s="5" t="s">
        <v>1</v>
      </c>
      <c r="AB3" s="5" t="s">
        <v>1</v>
      </c>
      <c r="AC3" s="5" t="s">
        <v>1</v>
      </c>
      <c r="AD3" s="5" t="s">
        <v>1</v>
      </c>
      <c r="AE3" s="5" t="s">
        <v>1</v>
      </c>
      <c r="AF3" s="5" t="s">
        <v>2</v>
      </c>
      <c r="AG3" s="5" t="s">
        <v>2</v>
      </c>
      <c r="AH3" s="5" t="s">
        <v>2</v>
      </c>
      <c r="AI3" s="5" t="s">
        <v>2</v>
      </c>
      <c r="AJ3" s="5" t="s">
        <v>2</v>
      </c>
      <c r="AK3" s="5" t="s">
        <v>2</v>
      </c>
      <c r="AL3" s="5" t="s">
        <v>2</v>
      </c>
      <c r="AM3" s="5" t="s">
        <v>2</v>
      </c>
      <c r="AN3" s="5" t="s">
        <v>2</v>
      </c>
      <c r="AO3" s="5" t="s">
        <v>2</v>
      </c>
      <c r="AP3" s="5" t="s">
        <v>2</v>
      </c>
      <c r="AQ3" s="5" t="s">
        <v>2</v>
      </c>
      <c r="AR3" s="5" t="s">
        <v>2</v>
      </c>
      <c r="AS3" s="5" t="s">
        <v>2</v>
      </c>
      <c r="AT3" s="5" t="s">
        <v>2</v>
      </c>
      <c r="AU3" s="5" t="s">
        <v>2</v>
      </c>
      <c r="AV3" s="5" t="s">
        <v>2</v>
      </c>
      <c r="AW3" s="5" t="s">
        <v>2</v>
      </c>
      <c r="AX3" s="5" t="s">
        <v>2</v>
      </c>
      <c r="AY3" s="5" t="s">
        <v>2</v>
      </c>
      <c r="AZ3" s="5" t="s">
        <v>2</v>
      </c>
      <c r="BA3" s="5" t="s">
        <v>2</v>
      </c>
      <c r="BB3" s="5" t="s">
        <v>2</v>
      </c>
      <c r="BC3" s="5" t="s">
        <v>2</v>
      </c>
      <c r="BD3" s="5" t="s">
        <v>2</v>
      </c>
      <c r="BE3" s="5" t="s">
        <v>2</v>
      </c>
      <c r="BF3" s="5" t="s">
        <v>2</v>
      </c>
      <c r="BG3" s="5" t="s">
        <v>2</v>
      </c>
      <c r="BH3" s="5" t="s">
        <v>2</v>
      </c>
      <c r="BI3" s="5" t="s">
        <v>2</v>
      </c>
      <c r="BJ3" s="5" t="s">
        <v>2</v>
      </c>
      <c r="BK3" s="5" t="s">
        <v>2038</v>
      </c>
      <c r="BL3" s="5" t="s">
        <v>3</v>
      </c>
      <c r="BM3" s="5"/>
      <c r="BN3" s="11"/>
    </row>
    <row r="4" spans="1:98" ht="18" customHeight="1" x14ac:dyDescent="0.2">
      <c r="A4" s="5"/>
      <c r="B4" s="6" t="s">
        <v>4</v>
      </c>
      <c r="C4" s="6" t="s">
        <v>4</v>
      </c>
      <c r="D4" s="6" t="s">
        <v>4</v>
      </c>
      <c r="E4" s="6"/>
      <c r="F4" s="6"/>
      <c r="G4" s="5" t="s">
        <v>29</v>
      </c>
      <c r="H4" s="5" t="s">
        <v>29</v>
      </c>
      <c r="I4" s="5" t="s">
        <v>29</v>
      </c>
      <c r="J4" s="30" t="s">
        <v>29</v>
      </c>
      <c r="K4" s="30" t="s">
        <v>30</v>
      </c>
      <c r="L4" s="30" t="s">
        <v>30</v>
      </c>
      <c r="M4" s="30" t="s">
        <v>30</v>
      </c>
      <c r="N4" s="30" t="s">
        <v>30</v>
      </c>
      <c r="O4" s="30" t="s">
        <v>31</v>
      </c>
      <c r="P4" s="30" t="s">
        <v>31</v>
      </c>
      <c r="Q4" s="30" t="s">
        <v>31</v>
      </c>
      <c r="R4" s="30" t="s">
        <v>31</v>
      </c>
      <c r="S4" s="30" t="s">
        <v>32</v>
      </c>
      <c r="T4" s="30" t="s">
        <v>32</v>
      </c>
      <c r="U4" s="30" t="s">
        <v>32</v>
      </c>
      <c r="V4" s="30" t="s">
        <v>32</v>
      </c>
      <c r="W4" s="30" t="s">
        <v>33</v>
      </c>
      <c r="X4" s="30" t="s">
        <v>33</v>
      </c>
      <c r="Y4" s="30" t="s">
        <v>33</v>
      </c>
      <c r="Z4" s="30" t="s">
        <v>33</v>
      </c>
      <c r="AA4" s="30" t="s">
        <v>34</v>
      </c>
      <c r="AB4" s="30" t="s">
        <v>34</v>
      </c>
      <c r="AC4" s="30" t="s">
        <v>34</v>
      </c>
      <c r="AD4" s="30" t="s">
        <v>34</v>
      </c>
      <c r="AE4" s="5" t="s">
        <v>5</v>
      </c>
      <c r="AF4" s="5" t="s">
        <v>35</v>
      </c>
      <c r="AG4" s="5" t="s">
        <v>35</v>
      </c>
      <c r="AH4" s="5" t="s">
        <v>35</v>
      </c>
      <c r="AI4" s="5" t="s">
        <v>35</v>
      </c>
      <c r="AJ4" s="5" t="s">
        <v>35</v>
      </c>
      <c r="AK4" s="5" t="s">
        <v>35</v>
      </c>
      <c r="AL4" s="5" t="s">
        <v>36</v>
      </c>
      <c r="AM4" s="5" t="s">
        <v>36</v>
      </c>
      <c r="AN4" s="5" t="s">
        <v>36</v>
      </c>
      <c r="AO4" s="5" t="s">
        <v>36</v>
      </c>
      <c r="AP4" s="5" t="s">
        <v>36</v>
      </c>
      <c r="AQ4" s="5" t="s">
        <v>36</v>
      </c>
      <c r="AR4" s="5" t="s">
        <v>37</v>
      </c>
      <c r="AS4" s="5" t="s">
        <v>37</v>
      </c>
      <c r="AT4" s="5" t="s">
        <v>37</v>
      </c>
      <c r="AU4" s="5" t="s">
        <v>37</v>
      </c>
      <c r="AV4" s="5" t="s">
        <v>37</v>
      </c>
      <c r="AW4" s="5" t="s">
        <v>37</v>
      </c>
      <c r="AX4" s="5" t="s">
        <v>38</v>
      </c>
      <c r="AY4" s="5" t="s">
        <v>38</v>
      </c>
      <c r="AZ4" s="5" t="s">
        <v>38</v>
      </c>
      <c r="BA4" s="5" t="s">
        <v>38</v>
      </c>
      <c r="BB4" s="5" t="s">
        <v>38</v>
      </c>
      <c r="BC4" s="5" t="s">
        <v>38</v>
      </c>
      <c r="BD4" s="5" t="s">
        <v>39</v>
      </c>
      <c r="BE4" s="5" t="s">
        <v>39</v>
      </c>
      <c r="BF4" s="5" t="s">
        <v>39</v>
      </c>
      <c r="BG4" s="5" t="s">
        <v>39</v>
      </c>
      <c r="BH4" s="5" t="s">
        <v>39</v>
      </c>
      <c r="BI4" s="5" t="s">
        <v>39</v>
      </c>
      <c r="BJ4" s="5" t="s">
        <v>5</v>
      </c>
      <c r="BK4" s="5" t="s">
        <v>2039</v>
      </c>
      <c r="BL4" s="5"/>
      <c r="BM4" s="5"/>
      <c r="BN4" s="11"/>
    </row>
    <row r="5" spans="1:98" ht="18" customHeight="1" x14ac:dyDescent="0.2">
      <c r="A5" s="5"/>
      <c r="B5" s="6" t="s">
        <v>6</v>
      </c>
      <c r="C5" s="6" t="s">
        <v>6</v>
      </c>
      <c r="D5" s="6" t="s">
        <v>6</v>
      </c>
      <c r="E5" s="6"/>
      <c r="F5" s="6"/>
      <c r="G5" s="5" t="s">
        <v>7</v>
      </c>
      <c r="H5" s="5" t="s">
        <v>2034</v>
      </c>
      <c r="I5" s="5" t="s">
        <v>2044</v>
      </c>
      <c r="J5" s="5" t="s">
        <v>5</v>
      </c>
      <c r="K5" s="5" t="s">
        <v>7</v>
      </c>
      <c r="L5" s="5" t="s">
        <v>2034</v>
      </c>
      <c r="M5" s="5" t="s">
        <v>2044</v>
      </c>
      <c r="N5" s="5" t="s">
        <v>5</v>
      </c>
      <c r="O5" s="5" t="s">
        <v>7</v>
      </c>
      <c r="P5" s="5" t="s">
        <v>2034</v>
      </c>
      <c r="Q5" s="5" t="s">
        <v>2044</v>
      </c>
      <c r="R5" s="5" t="s">
        <v>5</v>
      </c>
      <c r="S5" s="5" t="s">
        <v>7</v>
      </c>
      <c r="T5" s="5" t="s">
        <v>2034</v>
      </c>
      <c r="U5" s="5" t="s">
        <v>2044</v>
      </c>
      <c r="V5" s="5" t="s">
        <v>5</v>
      </c>
      <c r="W5" s="5" t="s">
        <v>7</v>
      </c>
      <c r="X5" s="5" t="s">
        <v>2034</v>
      </c>
      <c r="Y5" s="5" t="s">
        <v>2044</v>
      </c>
      <c r="Z5" s="5" t="s">
        <v>5</v>
      </c>
      <c r="AA5" s="5" t="s">
        <v>7</v>
      </c>
      <c r="AB5" s="5" t="s">
        <v>2034</v>
      </c>
      <c r="AC5" s="5" t="s">
        <v>2044</v>
      </c>
      <c r="AD5" s="5" t="s">
        <v>5</v>
      </c>
      <c r="AE5" s="5"/>
      <c r="AF5" s="5" t="s">
        <v>7</v>
      </c>
      <c r="AG5" s="5" t="s">
        <v>2034</v>
      </c>
      <c r="AH5" s="5" t="s">
        <v>2035</v>
      </c>
      <c r="AI5" s="5" t="s">
        <v>2045</v>
      </c>
      <c r="AJ5" s="5" t="s">
        <v>2036</v>
      </c>
      <c r="AK5" s="5" t="s">
        <v>5</v>
      </c>
      <c r="AL5" s="5" t="s">
        <v>7</v>
      </c>
      <c r="AM5" s="5" t="s">
        <v>2034</v>
      </c>
      <c r="AN5" s="5" t="s">
        <v>2035</v>
      </c>
      <c r="AO5" s="5" t="s">
        <v>2045</v>
      </c>
      <c r="AP5" s="5" t="s">
        <v>2036</v>
      </c>
      <c r="AQ5" s="5" t="s">
        <v>5</v>
      </c>
      <c r="AR5" s="5" t="s">
        <v>7</v>
      </c>
      <c r="AS5" s="5" t="s">
        <v>2034</v>
      </c>
      <c r="AT5" s="5" t="s">
        <v>2035</v>
      </c>
      <c r="AU5" s="5" t="s">
        <v>2045</v>
      </c>
      <c r="AV5" s="5" t="s">
        <v>2036</v>
      </c>
      <c r="AW5" s="5" t="s">
        <v>5</v>
      </c>
      <c r="AX5" s="5" t="s">
        <v>7</v>
      </c>
      <c r="AY5" s="5" t="s">
        <v>2034</v>
      </c>
      <c r="AZ5" s="5" t="s">
        <v>2035</v>
      </c>
      <c r="BA5" s="5" t="s">
        <v>2045</v>
      </c>
      <c r="BB5" s="5" t="s">
        <v>2036</v>
      </c>
      <c r="BC5" s="5" t="s">
        <v>5</v>
      </c>
      <c r="BD5" s="5" t="s">
        <v>7</v>
      </c>
      <c r="BE5" s="5" t="s">
        <v>2034</v>
      </c>
      <c r="BF5" s="5" t="s">
        <v>2035</v>
      </c>
      <c r="BG5" s="5" t="s">
        <v>2045</v>
      </c>
      <c r="BH5" s="5" t="s">
        <v>2036</v>
      </c>
      <c r="BI5" s="5" t="s">
        <v>5</v>
      </c>
      <c r="BJ5" s="5"/>
      <c r="BK5" s="5"/>
      <c r="BL5" s="5"/>
      <c r="BM5" s="5"/>
      <c r="BN5" s="11"/>
    </row>
    <row r="6" spans="1:98" ht="18" customHeight="1" x14ac:dyDescent="0.2">
      <c r="A6" s="5"/>
      <c r="B6" s="6"/>
      <c r="C6" s="6"/>
      <c r="D6" s="6" t="s">
        <v>8</v>
      </c>
      <c r="E6" s="6"/>
      <c r="F6" s="6"/>
      <c r="G6" s="5">
        <v>10</v>
      </c>
      <c r="H6" s="5">
        <v>10</v>
      </c>
      <c r="I6" s="5">
        <v>10</v>
      </c>
      <c r="J6" s="5">
        <v>30</v>
      </c>
      <c r="K6" s="5">
        <v>10</v>
      </c>
      <c r="L6" s="5">
        <v>10</v>
      </c>
      <c r="M6" s="5">
        <v>10</v>
      </c>
      <c r="N6" s="5">
        <v>30</v>
      </c>
      <c r="O6" s="5">
        <v>10</v>
      </c>
      <c r="P6" s="5">
        <v>10</v>
      </c>
      <c r="Q6" s="5">
        <v>10</v>
      </c>
      <c r="R6" s="5">
        <v>30</v>
      </c>
      <c r="S6" s="5">
        <v>10</v>
      </c>
      <c r="T6" s="5">
        <v>10</v>
      </c>
      <c r="U6" s="5">
        <v>10</v>
      </c>
      <c r="V6" s="5">
        <v>30</v>
      </c>
      <c r="W6" s="5">
        <v>10</v>
      </c>
      <c r="X6" s="5">
        <v>10</v>
      </c>
      <c r="Y6" s="5">
        <v>10</v>
      </c>
      <c r="Z6" s="5">
        <v>30</v>
      </c>
      <c r="AA6" s="5">
        <v>10</v>
      </c>
      <c r="AB6" s="5">
        <v>10</v>
      </c>
      <c r="AC6" s="5">
        <v>10</v>
      </c>
      <c r="AD6" s="5">
        <v>30</v>
      </c>
      <c r="AE6" s="5">
        <v>180</v>
      </c>
      <c r="AF6" s="5">
        <v>10</v>
      </c>
      <c r="AG6" s="5">
        <v>10</v>
      </c>
      <c r="AH6" s="5">
        <v>40</v>
      </c>
      <c r="AI6" s="5">
        <v>60</v>
      </c>
      <c r="AJ6" s="5">
        <v>40</v>
      </c>
      <c r="AK6" s="5">
        <v>100</v>
      </c>
      <c r="AL6" s="5">
        <v>10</v>
      </c>
      <c r="AM6" s="5">
        <v>10</v>
      </c>
      <c r="AN6" s="5">
        <v>40</v>
      </c>
      <c r="AO6" s="5">
        <v>60</v>
      </c>
      <c r="AP6" s="5">
        <v>40</v>
      </c>
      <c r="AQ6" s="5">
        <v>100</v>
      </c>
      <c r="AR6" s="5">
        <v>10</v>
      </c>
      <c r="AS6" s="5">
        <v>10</v>
      </c>
      <c r="AT6" s="5">
        <v>40</v>
      </c>
      <c r="AU6" s="5">
        <v>60</v>
      </c>
      <c r="AV6" s="5">
        <v>40</v>
      </c>
      <c r="AW6" s="5">
        <v>100</v>
      </c>
      <c r="AX6" s="5">
        <v>10</v>
      </c>
      <c r="AY6" s="5">
        <v>10</v>
      </c>
      <c r="AZ6" s="5">
        <v>40</v>
      </c>
      <c r="BA6" s="5">
        <v>60</v>
      </c>
      <c r="BB6" s="5">
        <v>40</v>
      </c>
      <c r="BC6" s="5">
        <v>100</v>
      </c>
      <c r="BD6" s="5">
        <v>10</v>
      </c>
      <c r="BE6" s="5">
        <v>10</v>
      </c>
      <c r="BF6" s="5">
        <v>40</v>
      </c>
      <c r="BG6" s="5">
        <v>60</v>
      </c>
      <c r="BH6" s="5">
        <v>40</v>
      </c>
      <c r="BI6" s="5">
        <v>100</v>
      </c>
      <c r="BJ6" s="5">
        <v>500</v>
      </c>
      <c r="BK6" s="5">
        <v>100</v>
      </c>
      <c r="BL6" s="5">
        <v>780</v>
      </c>
      <c r="BM6" s="5" t="s">
        <v>17</v>
      </c>
      <c r="BN6" s="11"/>
    </row>
    <row r="7" spans="1:98" ht="18" customHeight="1" x14ac:dyDescent="0.2">
      <c r="A7" s="5"/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5" t="s">
        <v>14</v>
      </c>
      <c r="H7" s="5" t="s">
        <v>14</v>
      </c>
      <c r="I7" s="5" t="s">
        <v>14</v>
      </c>
      <c r="J7" s="5" t="s">
        <v>14</v>
      </c>
      <c r="K7" s="5" t="s">
        <v>14</v>
      </c>
      <c r="L7" s="5" t="s">
        <v>14</v>
      </c>
      <c r="M7" s="5" t="s">
        <v>14</v>
      </c>
      <c r="N7" s="5" t="s">
        <v>14</v>
      </c>
      <c r="O7" s="5" t="s">
        <v>14</v>
      </c>
      <c r="P7" s="5" t="s">
        <v>14</v>
      </c>
      <c r="Q7" s="5" t="s">
        <v>14</v>
      </c>
      <c r="R7" s="5" t="s">
        <v>14</v>
      </c>
      <c r="S7" s="5" t="s">
        <v>14</v>
      </c>
      <c r="T7" s="5" t="s">
        <v>14</v>
      </c>
      <c r="U7" s="5" t="s">
        <v>14</v>
      </c>
      <c r="V7" s="5" t="s">
        <v>14</v>
      </c>
      <c r="W7" s="5" t="s">
        <v>14</v>
      </c>
      <c r="X7" s="5" t="s">
        <v>14</v>
      </c>
      <c r="Y7" s="5" t="s">
        <v>14</v>
      </c>
      <c r="Z7" s="5" t="s">
        <v>14</v>
      </c>
      <c r="AA7" s="5" t="s">
        <v>14</v>
      </c>
      <c r="AB7" s="5" t="s">
        <v>14</v>
      </c>
      <c r="AC7" s="5" t="s">
        <v>14</v>
      </c>
      <c r="AD7" s="5" t="s">
        <v>14</v>
      </c>
      <c r="AE7" s="5" t="s">
        <v>14</v>
      </c>
      <c r="AF7" s="5" t="s">
        <v>14</v>
      </c>
      <c r="AG7" s="5" t="s">
        <v>14</v>
      </c>
      <c r="AH7" s="5" t="s">
        <v>14</v>
      </c>
      <c r="AI7" s="5" t="s">
        <v>14</v>
      </c>
      <c r="AJ7" s="5" t="s">
        <v>14</v>
      </c>
      <c r="AK7" s="5" t="s">
        <v>14</v>
      </c>
      <c r="AL7" s="5" t="s">
        <v>14</v>
      </c>
      <c r="AM7" s="5" t="s">
        <v>14</v>
      </c>
      <c r="AN7" s="5" t="s">
        <v>14</v>
      </c>
      <c r="AO7" s="5" t="s">
        <v>14</v>
      </c>
      <c r="AP7" s="5" t="s">
        <v>14</v>
      </c>
      <c r="AQ7" s="5" t="s">
        <v>14</v>
      </c>
      <c r="AR7" s="5" t="s">
        <v>14</v>
      </c>
      <c r="AS7" s="5" t="s">
        <v>14</v>
      </c>
      <c r="AT7" s="5" t="s">
        <v>14</v>
      </c>
      <c r="AU7" s="5" t="s">
        <v>14</v>
      </c>
      <c r="AV7" s="5" t="s">
        <v>14</v>
      </c>
      <c r="AW7" s="5" t="s">
        <v>14</v>
      </c>
      <c r="AX7" s="5" t="s">
        <v>14</v>
      </c>
      <c r="AY7" s="5" t="s">
        <v>14</v>
      </c>
      <c r="AZ7" s="5" t="s">
        <v>14</v>
      </c>
      <c r="BA7" s="5" t="s">
        <v>14</v>
      </c>
      <c r="BB7" s="5" t="s">
        <v>14</v>
      </c>
      <c r="BC7" s="5" t="s">
        <v>14</v>
      </c>
      <c r="BD7" s="5" t="s">
        <v>14</v>
      </c>
      <c r="BE7" s="5" t="s">
        <v>14</v>
      </c>
      <c r="BF7" s="5" t="s">
        <v>14</v>
      </c>
      <c r="BG7" s="5" t="s">
        <v>14</v>
      </c>
      <c r="BH7" s="5" t="s">
        <v>14</v>
      </c>
      <c r="BI7" s="5" t="s">
        <v>14</v>
      </c>
      <c r="BJ7" s="5" t="s">
        <v>14</v>
      </c>
      <c r="BK7" s="5" t="s">
        <v>14</v>
      </c>
      <c r="BL7" s="5" t="s">
        <v>14</v>
      </c>
      <c r="BM7" s="5"/>
      <c r="BN7" s="11"/>
      <c r="BO7" s="2" t="s">
        <v>30</v>
      </c>
      <c r="BP7" s="2" t="s">
        <v>29</v>
      </c>
      <c r="BQ7" s="2" t="s">
        <v>31</v>
      </c>
      <c r="BR7" s="2" t="s">
        <v>32</v>
      </c>
      <c r="BS7" s="2" t="s">
        <v>33</v>
      </c>
      <c r="BT7" s="2" t="s">
        <v>34</v>
      </c>
      <c r="BU7" s="2" t="s">
        <v>35</v>
      </c>
      <c r="BV7" s="2" t="s">
        <v>36</v>
      </c>
      <c r="BW7" s="2" t="s">
        <v>37</v>
      </c>
      <c r="BX7" s="2" t="s">
        <v>38</v>
      </c>
      <c r="BY7" s="2" t="s">
        <v>39</v>
      </c>
      <c r="BZ7" s="2" t="s">
        <v>2078</v>
      </c>
      <c r="CB7" s="2" t="s">
        <v>30</v>
      </c>
      <c r="CC7" s="2" t="s">
        <v>29</v>
      </c>
      <c r="CD7" s="2" t="s">
        <v>31</v>
      </c>
      <c r="CE7" s="2" t="s">
        <v>32</v>
      </c>
      <c r="CF7" s="2" t="s">
        <v>33</v>
      </c>
      <c r="CG7" s="2" t="s">
        <v>34</v>
      </c>
      <c r="CH7" s="2" t="s">
        <v>35</v>
      </c>
      <c r="CI7" s="2" t="s">
        <v>36</v>
      </c>
      <c r="CJ7" s="2" t="s">
        <v>37</v>
      </c>
      <c r="CK7" s="2" t="s">
        <v>38</v>
      </c>
      <c r="CL7" s="2" t="s">
        <v>39</v>
      </c>
      <c r="CM7" s="2" t="s">
        <v>2078</v>
      </c>
      <c r="CN7" s="11" t="s">
        <v>2081</v>
      </c>
      <c r="CO7" s="11" t="s">
        <v>2082</v>
      </c>
      <c r="CP7" s="11" t="s">
        <v>2083</v>
      </c>
      <c r="CQ7" s="11" t="s">
        <v>2084</v>
      </c>
      <c r="CR7" s="11" t="s">
        <v>2085</v>
      </c>
      <c r="CS7" s="11" t="s">
        <v>2086</v>
      </c>
    </row>
    <row r="8" spans="1:98" ht="18" customHeight="1" x14ac:dyDescent="0.2">
      <c r="A8" s="4">
        <v>1</v>
      </c>
      <c r="B8" s="7" t="s">
        <v>456</v>
      </c>
      <c r="C8" s="7" t="s">
        <v>457</v>
      </c>
      <c r="D8" s="7" t="s">
        <v>1725</v>
      </c>
      <c r="E8" s="7" t="s">
        <v>1229</v>
      </c>
      <c r="F8" s="7"/>
      <c r="G8" s="25">
        <v>3</v>
      </c>
      <c r="H8" s="25">
        <v>8</v>
      </c>
      <c r="I8" s="25">
        <v>10</v>
      </c>
      <c r="J8" s="26">
        <f t="shared" ref="J8:J39" si="0">IF(AND((G8="A"),(H8 ="A"), (I8="A")),"A",SUM(G8:I8))</f>
        <v>21</v>
      </c>
      <c r="K8" s="25">
        <v>3</v>
      </c>
      <c r="L8" s="25">
        <v>5</v>
      </c>
      <c r="M8" s="25">
        <v>10</v>
      </c>
      <c r="N8" s="26">
        <f t="shared" ref="N8:N39" si="1">IF(AND((K8="A"),(L8 ="A"), (M8="A")),"A",SUM(K8:M8))</f>
        <v>18</v>
      </c>
      <c r="O8" s="25">
        <v>7</v>
      </c>
      <c r="P8" s="25">
        <v>6</v>
      </c>
      <c r="Q8" s="25">
        <v>10</v>
      </c>
      <c r="R8" s="26">
        <f t="shared" ref="R8:R39" si="2">IF(AND((O8="A"),(P8 ="A"), (Q8="A")),"A",SUM(O8:Q8))</f>
        <v>23</v>
      </c>
      <c r="S8" s="25">
        <v>4</v>
      </c>
      <c r="T8" s="25">
        <v>7</v>
      </c>
      <c r="U8" s="25">
        <v>4</v>
      </c>
      <c r="V8" s="26">
        <f t="shared" ref="V8:V39" si="3">IF(AND((S8="A"),(T8 ="A"), (U8="A")),"A",SUM(S8:U8))</f>
        <v>15</v>
      </c>
      <c r="W8" s="25">
        <v>3</v>
      </c>
      <c r="X8" s="25">
        <v>7</v>
      </c>
      <c r="Y8" s="25">
        <v>10</v>
      </c>
      <c r="Z8" s="26">
        <f t="shared" ref="Z8:Z39" si="4">IF(AND((W8="A"),(X8 ="A"), (Y8="A")),"A",SUM(W8:Y8))</f>
        <v>20</v>
      </c>
      <c r="AA8" s="25">
        <v>5</v>
      </c>
      <c r="AB8" s="25">
        <v>7</v>
      </c>
      <c r="AC8" s="25">
        <v>10</v>
      </c>
      <c r="AD8" s="26">
        <f t="shared" ref="AD8:AD39" si="5">IF(AND((AA8="A"),(AB8 ="A"), (AC8="A")),"A",SUM(AA8:AC8))</f>
        <v>22</v>
      </c>
      <c r="AE8" s="27">
        <f t="shared" ref="AE8:AE39" si="6">SUM(J8,N8,R8,V8,Z8,AD8)</f>
        <v>119</v>
      </c>
      <c r="AF8" s="25">
        <v>9</v>
      </c>
      <c r="AG8" s="25">
        <v>9</v>
      </c>
      <c r="AH8" s="25">
        <v>40</v>
      </c>
      <c r="AI8" s="28">
        <f t="shared" ref="AI8:AI39" si="7">IF(AND((AF8="A"), (AG8 ="A"), (AH8="A")),"A",SUM(AF8:AH8))</f>
        <v>58</v>
      </c>
      <c r="AJ8" s="29">
        <v>37</v>
      </c>
      <c r="AK8" s="28">
        <f t="shared" ref="AK8:AK39" si="8">IF(AND((AI8 ="A"), (AJ8="A")),"A",SUM(AI8:AJ8))</f>
        <v>95</v>
      </c>
      <c r="AL8" s="25">
        <v>9</v>
      </c>
      <c r="AM8" s="25">
        <v>4</v>
      </c>
      <c r="AN8" s="25">
        <v>39</v>
      </c>
      <c r="AO8" s="28">
        <f t="shared" ref="AO8:AO39" si="9">IF(AND((AL8="A"), (AM8 ="A"), (AN8="A")),"A",SUM(AL8:AN8))</f>
        <v>52</v>
      </c>
      <c r="AP8" s="29">
        <v>23</v>
      </c>
      <c r="AQ8" s="28">
        <f t="shared" ref="AQ8:AQ39" si="10">IF(AND((AO8 ="A"), (AP8="A")),"A",SUM(AO8:AP8))</f>
        <v>75</v>
      </c>
      <c r="AR8" s="25">
        <v>4</v>
      </c>
      <c r="AS8" s="25">
        <v>10</v>
      </c>
      <c r="AT8" s="25">
        <v>34</v>
      </c>
      <c r="AU8" s="28">
        <f t="shared" ref="AU8:AU39" si="11">IF(AND((AR8="A"), (AS8 ="A"), (AT8="A")),"A",SUM(AR8:AT8))</f>
        <v>48</v>
      </c>
      <c r="AV8" s="29">
        <v>38</v>
      </c>
      <c r="AW8" s="28">
        <f t="shared" ref="AW8:AW39" si="12">IF(AND((AU8 ="A"), (AV8="A")),"A",SUM(AU8:AV8))</f>
        <v>86</v>
      </c>
      <c r="AX8" s="25">
        <v>9</v>
      </c>
      <c r="AY8" s="25">
        <v>6</v>
      </c>
      <c r="AZ8" s="25">
        <v>37</v>
      </c>
      <c r="BA8" s="28">
        <f t="shared" ref="BA8:BA39" si="13">IF(AND((AX8="A"), (AY8 ="A"), (AZ8="A")),"A",SUM(AX8:AZ8))</f>
        <v>52</v>
      </c>
      <c r="BB8" s="29">
        <v>32</v>
      </c>
      <c r="BC8" s="28">
        <f t="shared" ref="BC8:BC39" si="14">IF(AND((BA8 ="A"), (BB8="A")),"A",SUM(BA8:BB8))</f>
        <v>84</v>
      </c>
      <c r="BD8" s="25">
        <v>8</v>
      </c>
      <c r="BE8" s="25">
        <v>8</v>
      </c>
      <c r="BF8" s="25">
        <v>34</v>
      </c>
      <c r="BG8" s="28">
        <f t="shared" ref="BG8:BG39" si="15">IF(AND((BD8="A"), (BE8 ="A"), (BF8="A")),"A",SUM(BD8:BF8))</f>
        <v>50</v>
      </c>
      <c r="BH8" s="29">
        <v>30</v>
      </c>
      <c r="BI8" s="28">
        <f t="shared" ref="BI8:BI39" si="16">IF(AND((BG8 ="A"), (BH8="A")),"A",SUM(BG8:BH8))</f>
        <v>80</v>
      </c>
      <c r="BJ8" s="29">
        <f t="shared" ref="BJ8:BJ39" si="17">SUM(AK8,AQ8,AW8,BC8,BI8)</f>
        <v>420</v>
      </c>
      <c r="BK8" s="29">
        <v>93</v>
      </c>
      <c r="BL8" s="10">
        <f t="shared" ref="BL8:BL39" si="18">BJ8+AE8+BK8</f>
        <v>632</v>
      </c>
      <c r="BM8" s="8">
        <f t="shared" ref="BM8:BM39" si="19">BL8/780*100</f>
        <v>81.025641025641022</v>
      </c>
      <c r="BN8" s="12"/>
      <c r="BO8" s="3" t="s">
        <v>2033</v>
      </c>
      <c r="BP8" s="3" t="s">
        <v>2087</v>
      </c>
      <c r="BQ8" s="3" t="s">
        <v>2093</v>
      </c>
      <c r="BR8" s="3" t="s">
        <v>2096</v>
      </c>
      <c r="BS8" s="3" t="s">
        <v>2094</v>
      </c>
      <c r="BT8" s="3" t="s">
        <v>2088</v>
      </c>
      <c r="BU8" s="3" t="s">
        <v>2090</v>
      </c>
      <c r="BV8" s="3" t="s">
        <v>2032</v>
      </c>
      <c r="BW8" s="3" t="s">
        <v>2090</v>
      </c>
      <c r="BX8" s="3" t="s">
        <v>2090</v>
      </c>
      <c r="BY8" s="3" t="s">
        <v>2091</v>
      </c>
      <c r="BZ8" s="3" t="s">
        <v>2090</v>
      </c>
      <c r="CB8" s="3">
        <v>2</v>
      </c>
      <c r="CC8" s="3">
        <v>3</v>
      </c>
      <c r="CD8" s="3">
        <v>3</v>
      </c>
      <c r="CE8" s="3">
        <v>3</v>
      </c>
      <c r="CF8" s="3">
        <v>3</v>
      </c>
      <c r="CG8" s="3">
        <v>3</v>
      </c>
      <c r="CH8" s="3">
        <v>1</v>
      </c>
      <c r="CI8" s="3">
        <v>1.5</v>
      </c>
      <c r="CJ8" s="3">
        <v>1.5</v>
      </c>
      <c r="CK8" s="3">
        <v>1</v>
      </c>
      <c r="CL8" s="3">
        <v>1</v>
      </c>
      <c r="CM8" s="3">
        <v>0.5</v>
      </c>
      <c r="CN8" s="3">
        <f t="shared" ref="CN8:CN39" si="20">COUNTIF(BO8:BZ8,"F")</f>
        <v>0</v>
      </c>
      <c r="CO8" s="31" t="str">
        <f t="shared" ref="CO8:CO39" si="21">IF(CN8=0,"Pass","Fail")</f>
        <v>Pass</v>
      </c>
      <c r="CP8" s="3">
        <v>7.12</v>
      </c>
      <c r="CQ8" s="3">
        <v>23.5</v>
      </c>
      <c r="CR8" s="3">
        <v>167.25</v>
      </c>
      <c r="CS8" s="3">
        <v>825</v>
      </c>
    </row>
    <row r="9" spans="1:98" ht="18" customHeight="1" x14ac:dyDescent="0.2">
      <c r="A9" s="4">
        <v>2</v>
      </c>
      <c r="B9" s="7" t="s">
        <v>458</v>
      </c>
      <c r="C9" s="7" t="s">
        <v>459</v>
      </c>
      <c r="D9" s="7" t="s">
        <v>1726</v>
      </c>
      <c r="E9" s="7" t="s">
        <v>1230</v>
      </c>
      <c r="F9" s="7"/>
      <c r="G9" s="25" t="s">
        <v>2033</v>
      </c>
      <c r="H9" s="25">
        <v>9</v>
      </c>
      <c r="I9" s="25">
        <v>10</v>
      </c>
      <c r="J9" s="26">
        <f t="shared" si="0"/>
        <v>19</v>
      </c>
      <c r="K9" s="25">
        <v>3</v>
      </c>
      <c r="L9" s="25">
        <v>4</v>
      </c>
      <c r="M9" s="25">
        <v>10</v>
      </c>
      <c r="N9" s="26">
        <f t="shared" si="1"/>
        <v>17</v>
      </c>
      <c r="O9" s="25">
        <v>8</v>
      </c>
      <c r="P9" s="25">
        <v>6</v>
      </c>
      <c r="Q9" s="25">
        <v>10</v>
      </c>
      <c r="R9" s="26">
        <f t="shared" si="2"/>
        <v>24</v>
      </c>
      <c r="S9" s="25">
        <v>3</v>
      </c>
      <c r="T9" s="25">
        <v>6</v>
      </c>
      <c r="U9" s="25">
        <v>10</v>
      </c>
      <c r="V9" s="26">
        <f t="shared" si="3"/>
        <v>19</v>
      </c>
      <c r="W9" s="25">
        <v>2</v>
      </c>
      <c r="X9" s="25">
        <v>6</v>
      </c>
      <c r="Y9" s="25">
        <v>10</v>
      </c>
      <c r="Z9" s="26">
        <f t="shared" si="4"/>
        <v>18</v>
      </c>
      <c r="AA9" s="25">
        <v>6</v>
      </c>
      <c r="AB9" s="25">
        <v>7</v>
      </c>
      <c r="AC9" s="25">
        <v>10</v>
      </c>
      <c r="AD9" s="26">
        <f t="shared" si="5"/>
        <v>23</v>
      </c>
      <c r="AE9" s="27">
        <f t="shared" si="6"/>
        <v>120</v>
      </c>
      <c r="AF9" s="25">
        <v>7</v>
      </c>
      <c r="AG9" s="25">
        <v>7</v>
      </c>
      <c r="AH9" s="25">
        <v>40</v>
      </c>
      <c r="AI9" s="28">
        <f t="shared" si="7"/>
        <v>54</v>
      </c>
      <c r="AJ9" s="29">
        <v>30</v>
      </c>
      <c r="AK9" s="28">
        <f t="shared" si="8"/>
        <v>84</v>
      </c>
      <c r="AL9" s="25">
        <v>7</v>
      </c>
      <c r="AM9" s="25">
        <v>7</v>
      </c>
      <c r="AN9" s="25">
        <v>40</v>
      </c>
      <c r="AO9" s="28">
        <f t="shared" si="9"/>
        <v>54</v>
      </c>
      <c r="AP9" s="29">
        <v>25</v>
      </c>
      <c r="AQ9" s="28">
        <f t="shared" si="10"/>
        <v>79</v>
      </c>
      <c r="AR9" s="25">
        <v>4</v>
      </c>
      <c r="AS9" s="25">
        <v>7</v>
      </c>
      <c r="AT9" s="25">
        <v>39</v>
      </c>
      <c r="AU9" s="28">
        <f t="shared" si="11"/>
        <v>50</v>
      </c>
      <c r="AV9" s="29">
        <v>26</v>
      </c>
      <c r="AW9" s="28">
        <f t="shared" si="12"/>
        <v>76</v>
      </c>
      <c r="AX9" s="25">
        <v>9</v>
      </c>
      <c r="AY9" s="25">
        <v>7</v>
      </c>
      <c r="AZ9" s="25">
        <v>40</v>
      </c>
      <c r="BA9" s="28">
        <f t="shared" si="13"/>
        <v>56</v>
      </c>
      <c r="BB9" s="29">
        <v>30</v>
      </c>
      <c r="BC9" s="28">
        <f t="shared" si="14"/>
        <v>86</v>
      </c>
      <c r="BD9" s="25">
        <v>9</v>
      </c>
      <c r="BE9" s="25">
        <v>8</v>
      </c>
      <c r="BF9" s="25">
        <v>40</v>
      </c>
      <c r="BG9" s="28">
        <f t="shared" si="15"/>
        <v>57</v>
      </c>
      <c r="BH9" s="29">
        <v>29</v>
      </c>
      <c r="BI9" s="28">
        <f t="shared" si="16"/>
        <v>86</v>
      </c>
      <c r="BJ9" s="29">
        <f t="shared" si="17"/>
        <v>411</v>
      </c>
      <c r="BK9" s="29">
        <v>84</v>
      </c>
      <c r="BL9" s="10">
        <f t="shared" si="18"/>
        <v>615</v>
      </c>
      <c r="BM9" s="8">
        <f t="shared" si="19"/>
        <v>78.84615384615384</v>
      </c>
      <c r="BN9" s="12"/>
      <c r="BO9" s="3" t="s">
        <v>2033</v>
      </c>
      <c r="BP9" s="3" t="s">
        <v>2092</v>
      </c>
      <c r="BQ9" s="3" t="s">
        <v>2093</v>
      </c>
      <c r="BR9" s="3" t="s">
        <v>2088</v>
      </c>
      <c r="BS9" s="3" t="s">
        <v>2093</v>
      </c>
      <c r="BT9" s="3" t="s">
        <v>2088</v>
      </c>
      <c r="BU9" s="3" t="s">
        <v>2090</v>
      </c>
      <c r="BV9" s="3" t="s">
        <v>2091</v>
      </c>
      <c r="BW9" s="3" t="s">
        <v>2091</v>
      </c>
      <c r="BX9" s="3" t="s">
        <v>2090</v>
      </c>
      <c r="BY9" s="3" t="s">
        <v>2090</v>
      </c>
      <c r="BZ9" s="3" t="s">
        <v>2090</v>
      </c>
      <c r="CB9" s="3">
        <v>2</v>
      </c>
      <c r="CC9" s="3">
        <v>3</v>
      </c>
      <c r="CD9" s="3">
        <v>3</v>
      </c>
      <c r="CE9" s="3">
        <v>3</v>
      </c>
      <c r="CF9" s="3">
        <v>3</v>
      </c>
      <c r="CG9" s="3">
        <v>3</v>
      </c>
      <c r="CH9" s="3">
        <v>1</v>
      </c>
      <c r="CI9" s="3">
        <v>1.5</v>
      </c>
      <c r="CJ9" s="3">
        <v>1.5</v>
      </c>
      <c r="CK9" s="3">
        <v>1</v>
      </c>
      <c r="CL9" s="3">
        <v>1</v>
      </c>
      <c r="CM9" s="3">
        <v>0.5</v>
      </c>
      <c r="CN9" s="3">
        <f t="shared" si="20"/>
        <v>0</v>
      </c>
      <c r="CO9" s="31" t="str">
        <f t="shared" si="21"/>
        <v>Pass</v>
      </c>
      <c r="CP9" s="3">
        <v>6.94</v>
      </c>
      <c r="CQ9" s="3">
        <v>23.5</v>
      </c>
      <c r="CR9" s="3">
        <v>163</v>
      </c>
      <c r="CS9" s="3">
        <v>798</v>
      </c>
    </row>
    <row r="10" spans="1:98" ht="18" customHeight="1" x14ac:dyDescent="0.2">
      <c r="A10" s="4">
        <v>3</v>
      </c>
      <c r="B10" s="7" t="s">
        <v>460</v>
      </c>
      <c r="C10" s="7" t="s">
        <v>461</v>
      </c>
      <c r="D10" s="7" t="s">
        <v>1727</v>
      </c>
      <c r="E10" s="7" t="s">
        <v>1231</v>
      </c>
      <c r="F10" s="7"/>
      <c r="G10" s="25">
        <v>4</v>
      </c>
      <c r="H10" s="25">
        <v>8</v>
      </c>
      <c r="I10" s="25">
        <v>3</v>
      </c>
      <c r="J10" s="26">
        <f t="shared" si="0"/>
        <v>15</v>
      </c>
      <c r="K10" s="25">
        <v>2</v>
      </c>
      <c r="L10" s="25">
        <v>8</v>
      </c>
      <c r="M10" s="25">
        <v>9</v>
      </c>
      <c r="N10" s="26">
        <f t="shared" si="1"/>
        <v>19</v>
      </c>
      <c r="O10" s="25" t="s">
        <v>2033</v>
      </c>
      <c r="P10" s="25" t="s">
        <v>2033</v>
      </c>
      <c r="Q10" s="25">
        <v>5</v>
      </c>
      <c r="R10" s="26">
        <f t="shared" si="2"/>
        <v>5</v>
      </c>
      <c r="S10" s="25">
        <v>2</v>
      </c>
      <c r="T10" s="25" t="s">
        <v>2033</v>
      </c>
      <c r="U10" s="25">
        <v>10</v>
      </c>
      <c r="V10" s="26">
        <f t="shared" si="3"/>
        <v>12</v>
      </c>
      <c r="W10" s="25" t="s">
        <v>2033</v>
      </c>
      <c r="X10" s="25" t="s">
        <v>2033</v>
      </c>
      <c r="Y10" s="25">
        <v>10</v>
      </c>
      <c r="Z10" s="26">
        <f t="shared" si="4"/>
        <v>10</v>
      </c>
      <c r="AA10" s="25" t="s">
        <v>2033</v>
      </c>
      <c r="AB10" s="25">
        <v>7</v>
      </c>
      <c r="AC10" s="25">
        <v>10</v>
      </c>
      <c r="AD10" s="26">
        <f t="shared" si="5"/>
        <v>17</v>
      </c>
      <c r="AE10" s="27">
        <f t="shared" si="6"/>
        <v>78</v>
      </c>
      <c r="AF10" s="25">
        <v>7</v>
      </c>
      <c r="AG10" s="25">
        <v>6</v>
      </c>
      <c r="AH10" s="25">
        <v>29</v>
      </c>
      <c r="AI10" s="28">
        <f t="shared" si="7"/>
        <v>42</v>
      </c>
      <c r="AJ10" s="29">
        <v>30</v>
      </c>
      <c r="AK10" s="28">
        <f t="shared" si="8"/>
        <v>72</v>
      </c>
      <c r="AL10" s="25">
        <v>7</v>
      </c>
      <c r="AM10" s="25">
        <v>5</v>
      </c>
      <c r="AN10" s="25">
        <v>27</v>
      </c>
      <c r="AO10" s="28">
        <f t="shared" si="9"/>
        <v>39</v>
      </c>
      <c r="AP10" s="29">
        <v>27</v>
      </c>
      <c r="AQ10" s="28">
        <f t="shared" si="10"/>
        <v>66</v>
      </c>
      <c r="AR10" s="25">
        <v>8</v>
      </c>
      <c r="AS10" s="25">
        <v>10</v>
      </c>
      <c r="AT10" s="25">
        <v>26</v>
      </c>
      <c r="AU10" s="28">
        <f t="shared" si="11"/>
        <v>44</v>
      </c>
      <c r="AV10" s="29">
        <v>30</v>
      </c>
      <c r="AW10" s="28">
        <f t="shared" si="12"/>
        <v>74</v>
      </c>
      <c r="AX10" s="25">
        <v>10</v>
      </c>
      <c r="AY10" s="25">
        <v>7</v>
      </c>
      <c r="AZ10" s="25">
        <v>32</v>
      </c>
      <c r="BA10" s="28">
        <f t="shared" si="13"/>
        <v>49</v>
      </c>
      <c r="BB10" s="29">
        <v>36</v>
      </c>
      <c r="BC10" s="28">
        <f t="shared" si="14"/>
        <v>85</v>
      </c>
      <c r="BD10" s="25">
        <v>8</v>
      </c>
      <c r="BE10" s="25">
        <v>8</v>
      </c>
      <c r="BF10" s="25">
        <v>31</v>
      </c>
      <c r="BG10" s="28">
        <f t="shared" si="15"/>
        <v>47</v>
      </c>
      <c r="BH10" s="29">
        <v>30</v>
      </c>
      <c r="BI10" s="28">
        <f t="shared" si="16"/>
        <v>77</v>
      </c>
      <c r="BJ10" s="29">
        <f t="shared" si="17"/>
        <v>374</v>
      </c>
      <c r="BK10" s="29">
        <v>49</v>
      </c>
      <c r="BL10" s="10">
        <f t="shared" si="18"/>
        <v>501</v>
      </c>
      <c r="BM10" s="8">
        <f t="shared" si="19"/>
        <v>64.230769230769241</v>
      </c>
      <c r="BN10" s="12"/>
      <c r="BO10" s="3" t="s">
        <v>2093</v>
      </c>
      <c r="BP10" s="3" t="s">
        <v>2094</v>
      </c>
      <c r="BQ10" s="3" t="s">
        <v>2089</v>
      </c>
      <c r="BR10" s="3" t="s">
        <v>2089</v>
      </c>
      <c r="BS10" s="3" t="s">
        <v>2089</v>
      </c>
      <c r="BT10" s="3" t="s">
        <v>2093</v>
      </c>
      <c r="BU10" s="3" t="s">
        <v>2032</v>
      </c>
      <c r="BV10" s="3" t="s">
        <v>2095</v>
      </c>
      <c r="BW10" s="3" t="s">
        <v>2032</v>
      </c>
      <c r="BX10" s="3" t="s">
        <v>2090</v>
      </c>
      <c r="BY10" s="3" t="s">
        <v>2091</v>
      </c>
      <c r="BZ10" s="3" t="s">
        <v>2093</v>
      </c>
      <c r="CB10" s="3">
        <v>2</v>
      </c>
      <c r="CC10" s="3">
        <v>3</v>
      </c>
      <c r="CD10" s="3">
        <v>3</v>
      </c>
      <c r="CE10" s="3">
        <v>3</v>
      </c>
      <c r="CF10" s="3">
        <v>3</v>
      </c>
      <c r="CG10" s="3">
        <v>3</v>
      </c>
      <c r="CH10" s="3">
        <v>1</v>
      </c>
      <c r="CI10" s="3">
        <v>1.5</v>
      </c>
      <c r="CJ10" s="3">
        <v>1.5</v>
      </c>
      <c r="CK10" s="3">
        <v>1</v>
      </c>
      <c r="CL10" s="3">
        <v>1</v>
      </c>
      <c r="CM10" s="3">
        <v>0.5</v>
      </c>
      <c r="CN10" s="3">
        <f t="shared" si="20"/>
        <v>3</v>
      </c>
      <c r="CO10" s="31" t="str">
        <f t="shared" si="21"/>
        <v>Fail</v>
      </c>
      <c r="CP10" s="32">
        <v>4.4893617021276597</v>
      </c>
      <c r="CQ10" s="3">
        <v>14.5</v>
      </c>
      <c r="CR10" s="3">
        <v>105.5</v>
      </c>
      <c r="CS10" s="3">
        <v>678</v>
      </c>
      <c r="CT10" s="1">
        <f>CR10/23.5</f>
        <v>4.4893617021276597</v>
      </c>
    </row>
    <row r="11" spans="1:98" ht="18" customHeight="1" x14ac:dyDescent="0.2">
      <c r="A11" s="4">
        <v>4</v>
      </c>
      <c r="B11" s="7" t="s">
        <v>462</v>
      </c>
      <c r="C11" s="7" t="s">
        <v>463</v>
      </c>
      <c r="D11" s="7" t="s">
        <v>1728</v>
      </c>
      <c r="E11" s="7" t="s">
        <v>1232</v>
      </c>
      <c r="F11" s="7"/>
      <c r="G11" s="25" t="s">
        <v>2033</v>
      </c>
      <c r="H11" s="25" t="s">
        <v>2033</v>
      </c>
      <c r="I11" s="25">
        <v>10</v>
      </c>
      <c r="J11" s="26">
        <f t="shared" si="0"/>
        <v>10</v>
      </c>
      <c r="K11" s="25">
        <v>1</v>
      </c>
      <c r="L11" s="25">
        <v>5</v>
      </c>
      <c r="M11" s="25">
        <v>9</v>
      </c>
      <c r="N11" s="26">
        <f t="shared" si="1"/>
        <v>15</v>
      </c>
      <c r="O11" s="25">
        <v>1</v>
      </c>
      <c r="P11" s="25">
        <v>5</v>
      </c>
      <c r="Q11" s="25">
        <v>6</v>
      </c>
      <c r="R11" s="26">
        <f t="shared" si="2"/>
        <v>12</v>
      </c>
      <c r="S11" s="25">
        <v>2</v>
      </c>
      <c r="T11" s="25" t="s">
        <v>2033</v>
      </c>
      <c r="U11" s="25">
        <v>10</v>
      </c>
      <c r="V11" s="26">
        <f t="shared" si="3"/>
        <v>12</v>
      </c>
      <c r="W11" s="25" t="s">
        <v>2033</v>
      </c>
      <c r="X11" s="25" t="s">
        <v>2033</v>
      </c>
      <c r="Y11" s="25">
        <v>10</v>
      </c>
      <c r="Z11" s="26">
        <f t="shared" si="4"/>
        <v>10</v>
      </c>
      <c r="AA11" s="25" t="s">
        <v>2033</v>
      </c>
      <c r="AB11" s="25">
        <v>5</v>
      </c>
      <c r="AC11" s="25">
        <v>3</v>
      </c>
      <c r="AD11" s="26">
        <f t="shared" si="5"/>
        <v>8</v>
      </c>
      <c r="AE11" s="27">
        <f t="shared" si="6"/>
        <v>67</v>
      </c>
      <c r="AF11" s="25">
        <v>8</v>
      </c>
      <c r="AG11" s="25">
        <v>6</v>
      </c>
      <c r="AH11" s="25">
        <v>25</v>
      </c>
      <c r="AI11" s="28">
        <f t="shared" si="7"/>
        <v>39</v>
      </c>
      <c r="AJ11" s="29">
        <v>28</v>
      </c>
      <c r="AK11" s="28">
        <f t="shared" si="8"/>
        <v>67</v>
      </c>
      <c r="AL11" s="25">
        <v>5</v>
      </c>
      <c r="AM11" s="25">
        <v>5</v>
      </c>
      <c r="AN11" s="25">
        <v>19</v>
      </c>
      <c r="AO11" s="28">
        <f t="shared" si="9"/>
        <v>29</v>
      </c>
      <c r="AP11" s="29">
        <v>24</v>
      </c>
      <c r="AQ11" s="28">
        <f t="shared" si="10"/>
        <v>53</v>
      </c>
      <c r="AR11" s="25" t="s">
        <v>2032</v>
      </c>
      <c r="AS11" s="25">
        <v>7</v>
      </c>
      <c r="AT11" s="25">
        <v>28</v>
      </c>
      <c r="AU11" s="28">
        <f t="shared" si="11"/>
        <v>35</v>
      </c>
      <c r="AV11" s="29">
        <v>28</v>
      </c>
      <c r="AW11" s="28">
        <f t="shared" si="12"/>
        <v>63</v>
      </c>
      <c r="AX11" s="25" t="s">
        <v>2032</v>
      </c>
      <c r="AY11" s="25">
        <v>5</v>
      </c>
      <c r="AZ11" s="25">
        <v>31</v>
      </c>
      <c r="BA11" s="28">
        <f t="shared" si="13"/>
        <v>36</v>
      </c>
      <c r="BB11" s="29">
        <v>25</v>
      </c>
      <c r="BC11" s="28">
        <f t="shared" si="14"/>
        <v>61</v>
      </c>
      <c r="BD11" s="25" t="s">
        <v>2032</v>
      </c>
      <c r="BE11" s="25">
        <v>8</v>
      </c>
      <c r="BF11" s="25">
        <v>27</v>
      </c>
      <c r="BG11" s="28">
        <f t="shared" si="15"/>
        <v>35</v>
      </c>
      <c r="BH11" s="29">
        <v>29</v>
      </c>
      <c r="BI11" s="28">
        <f t="shared" si="16"/>
        <v>64</v>
      </c>
      <c r="BJ11" s="29">
        <f t="shared" si="17"/>
        <v>308</v>
      </c>
      <c r="BK11" s="29">
        <v>48</v>
      </c>
      <c r="BL11" s="10">
        <f t="shared" si="18"/>
        <v>423</v>
      </c>
      <c r="BM11" s="8">
        <f t="shared" si="19"/>
        <v>54.230769230769226</v>
      </c>
      <c r="BN11" s="12"/>
      <c r="BO11" s="3" t="s">
        <v>2089</v>
      </c>
      <c r="BP11" s="3" t="s">
        <v>2096</v>
      </c>
      <c r="BQ11" s="3" t="s">
        <v>2089</v>
      </c>
      <c r="BR11" s="3" t="s">
        <v>2096</v>
      </c>
      <c r="BS11" s="3" t="s">
        <v>2089</v>
      </c>
      <c r="BT11" s="3" t="s">
        <v>2033</v>
      </c>
      <c r="BU11" s="3" t="s">
        <v>2087</v>
      </c>
      <c r="BV11" s="3" t="s">
        <v>2093</v>
      </c>
      <c r="BW11" s="3" t="s">
        <v>2095</v>
      </c>
      <c r="BX11" s="3" t="s">
        <v>2094</v>
      </c>
      <c r="BY11" s="3" t="s">
        <v>2095</v>
      </c>
      <c r="BZ11" s="3" t="s">
        <v>2033</v>
      </c>
      <c r="CB11" s="3">
        <v>2</v>
      </c>
      <c r="CC11" s="3">
        <v>3</v>
      </c>
      <c r="CD11" s="3">
        <v>3</v>
      </c>
      <c r="CE11" s="3">
        <v>3</v>
      </c>
      <c r="CF11" s="3">
        <v>3</v>
      </c>
      <c r="CG11" s="3">
        <v>3</v>
      </c>
      <c r="CH11" s="3">
        <v>1</v>
      </c>
      <c r="CI11" s="3">
        <v>1.5</v>
      </c>
      <c r="CJ11" s="3">
        <v>1.5</v>
      </c>
      <c r="CK11" s="3">
        <v>1</v>
      </c>
      <c r="CL11" s="3">
        <v>1</v>
      </c>
      <c r="CM11" s="3">
        <v>0.5</v>
      </c>
      <c r="CN11" s="3">
        <f t="shared" si="20"/>
        <v>3</v>
      </c>
      <c r="CO11" s="31" t="str">
        <f t="shared" si="21"/>
        <v>Fail</v>
      </c>
      <c r="CP11" s="32">
        <v>3.6595744680851063</v>
      </c>
      <c r="CQ11" s="3">
        <v>15.5</v>
      </c>
      <c r="CR11" s="3">
        <v>86</v>
      </c>
      <c r="CS11" s="3">
        <v>558</v>
      </c>
      <c r="CT11" s="1">
        <f>CR11/23.5</f>
        <v>3.6595744680851063</v>
      </c>
    </row>
    <row r="12" spans="1:98" ht="18" customHeight="1" x14ac:dyDescent="0.2">
      <c r="A12" s="4">
        <v>5</v>
      </c>
      <c r="B12" s="7" t="s">
        <v>464</v>
      </c>
      <c r="C12" s="7" t="s">
        <v>465</v>
      </c>
      <c r="D12" s="7" t="s">
        <v>1729</v>
      </c>
      <c r="E12" s="7" t="s">
        <v>1233</v>
      </c>
      <c r="F12" s="7"/>
      <c r="G12" s="25" t="s">
        <v>2033</v>
      </c>
      <c r="H12" s="25" t="s">
        <v>2033</v>
      </c>
      <c r="I12" s="25">
        <v>10</v>
      </c>
      <c r="J12" s="26">
        <f t="shared" si="0"/>
        <v>10</v>
      </c>
      <c r="K12" s="25">
        <v>3</v>
      </c>
      <c r="L12" s="25">
        <v>6</v>
      </c>
      <c r="M12" s="25">
        <v>10</v>
      </c>
      <c r="N12" s="26">
        <f t="shared" si="1"/>
        <v>19</v>
      </c>
      <c r="O12" s="25" t="s">
        <v>2032</v>
      </c>
      <c r="P12" s="25">
        <v>6</v>
      </c>
      <c r="Q12" s="25">
        <v>6</v>
      </c>
      <c r="R12" s="26">
        <f t="shared" si="2"/>
        <v>12</v>
      </c>
      <c r="S12" s="25" t="s">
        <v>2033</v>
      </c>
      <c r="T12" s="25" t="s">
        <v>2033</v>
      </c>
      <c r="U12" s="25">
        <v>10</v>
      </c>
      <c r="V12" s="26">
        <f t="shared" si="3"/>
        <v>10</v>
      </c>
      <c r="W12" s="25" t="s">
        <v>2033</v>
      </c>
      <c r="X12" s="25" t="s">
        <v>2033</v>
      </c>
      <c r="Y12" s="25">
        <v>7</v>
      </c>
      <c r="Z12" s="26">
        <f t="shared" si="4"/>
        <v>7</v>
      </c>
      <c r="AA12" s="25">
        <v>1</v>
      </c>
      <c r="AB12" s="25">
        <v>5</v>
      </c>
      <c r="AC12" s="25">
        <v>6</v>
      </c>
      <c r="AD12" s="26">
        <f t="shared" si="5"/>
        <v>12</v>
      </c>
      <c r="AE12" s="27">
        <f t="shared" si="6"/>
        <v>70</v>
      </c>
      <c r="AF12" s="25">
        <v>6</v>
      </c>
      <c r="AG12" s="25">
        <v>7</v>
      </c>
      <c r="AH12" s="25">
        <v>32</v>
      </c>
      <c r="AI12" s="28">
        <f t="shared" si="7"/>
        <v>45</v>
      </c>
      <c r="AJ12" s="29">
        <v>30</v>
      </c>
      <c r="AK12" s="28">
        <f t="shared" si="8"/>
        <v>75</v>
      </c>
      <c r="AL12" s="25" t="s">
        <v>2032</v>
      </c>
      <c r="AM12" s="25">
        <v>8</v>
      </c>
      <c r="AN12" s="25">
        <v>28</v>
      </c>
      <c r="AO12" s="28">
        <f t="shared" si="9"/>
        <v>36</v>
      </c>
      <c r="AP12" s="29">
        <v>29</v>
      </c>
      <c r="AQ12" s="28">
        <f t="shared" si="10"/>
        <v>65</v>
      </c>
      <c r="AR12" s="25">
        <v>5</v>
      </c>
      <c r="AS12" s="25">
        <v>7</v>
      </c>
      <c r="AT12" s="25">
        <v>30</v>
      </c>
      <c r="AU12" s="28">
        <f t="shared" si="11"/>
        <v>42</v>
      </c>
      <c r="AV12" s="29">
        <v>30</v>
      </c>
      <c r="AW12" s="28">
        <f t="shared" si="12"/>
        <v>72</v>
      </c>
      <c r="AX12" s="25">
        <v>8</v>
      </c>
      <c r="AY12" s="25">
        <v>6</v>
      </c>
      <c r="AZ12" s="25">
        <v>29</v>
      </c>
      <c r="BA12" s="28">
        <f t="shared" si="13"/>
        <v>43</v>
      </c>
      <c r="BB12" s="29">
        <v>32</v>
      </c>
      <c r="BC12" s="28">
        <f t="shared" si="14"/>
        <v>75</v>
      </c>
      <c r="BD12" s="25" t="s">
        <v>2032</v>
      </c>
      <c r="BE12" s="25">
        <v>8</v>
      </c>
      <c r="BF12" s="25">
        <v>29</v>
      </c>
      <c r="BG12" s="28">
        <f t="shared" si="15"/>
        <v>37</v>
      </c>
      <c r="BH12" s="29">
        <v>28</v>
      </c>
      <c r="BI12" s="28">
        <f t="shared" si="16"/>
        <v>65</v>
      </c>
      <c r="BJ12" s="29">
        <f t="shared" si="17"/>
        <v>352</v>
      </c>
      <c r="BK12" s="29">
        <v>84</v>
      </c>
      <c r="BL12" s="10">
        <f t="shared" si="18"/>
        <v>506</v>
      </c>
      <c r="BM12" s="8">
        <f t="shared" si="19"/>
        <v>64.871794871794876</v>
      </c>
      <c r="BN12" s="12"/>
      <c r="BO12" s="3" t="s">
        <v>2096</v>
      </c>
      <c r="BP12" s="3" t="s">
        <v>2093</v>
      </c>
      <c r="BQ12" s="3" t="s">
        <v>2096</v>
      </c>
      <c r="BR12" s="3" t="s">
        <v>2089</v>
      </c>
      <c r="BS12" s="3" t="s">
        <v>2089</v>
      </c>
      <c r="BT12" s="3" t="s">
        <v>2092</v>
      </c>
      <c r="BU12" s="3" t="s">
        <v>2032</v>
      </c>
      <c r="BV12" s="3" t="s">
        <v>2095</v>
      </c>
      <c r="BW12" s="3" t="s">
        <v>2032</v>
      </c>
      <c r="BX12" s="3" t="s">
        <v>2032</v>
      </c>
      <c r="BY12" s="3" t="s">
        <v>2095</v>
      </c>
      <c r="BZ12" s="3" t="s">
        <v>2090</v>
      </c>
      <c r="CB12" s="3">
        <v>2</v>
      </c>
      <c r="CC12" s="3">
        <v>3</v>
      </c>
      <c r="CD12" s="3">
        <v>3</v>
      </c>
      <c r="CE12" s="3">
        <v>3</v>
      </c>
      <c r="CF12" s="3">
        <v>3</v>
      </c>
      <c r="CG12" s="3">
        <v>3</v>
      </c>
      <c r="CH12" s="3">
        <v>1</v>
      </c>
      <c r="CI12" s="3">
        <v>1.5</v>
      </c>
      <c r="CJ12" s="3">
        <v>1.5</v>
      </c>
      <c r="CK12" s="3">
        <v>1</v>
      </c>
      <c r="CL12" s="3">
        <v>1</v>
      </c>
      <c r="CM12" s="3">
        <v>0.5</v>
      </c>
      <c r="CN12" s="3">
        <f t="shared" si="20"/>
        <v>2</v>
      </c>
      <c r="CO12" s="31" t="str">
        <f t="shared" si="21"/>
        <v>Fail</v>
      </c>
      <c r="CP12" s="32">
        <v>4.5319148936170217</v>
      </c>
      <c r="CQ12" s="3">
        <v>17.5</v>
      </c>
      <c r="CR12" s="3">
        <v>106.5</v>
      </c>
      <c r="CS12" s="3">
        <v>639</v>
      </c>
      <c r="CT12" s="1">
        <f>CR12/23.5</f>
        <v>4.5319148936170217</v>
      </c>
    </row>
    <row r="13" spans="1:98" ht="18" customHeight="1" x14ac:dyDescent="0.2">
      <c r="A13" s="4">
        <v>6</v>
      </c>
      <c r="B13" s="7" t="s">
        <v>466</v>
      </c>
      <c r="C13" s="7" t="s">
        <v>467</v>
      </c>
      <c r="D13" s="7" t="s">
        <v>1730</v>
      </c>
      <c r="E13" s="7" t="s">
        <v>1234</v>
      </c>
      <c r="F13" s="7"/>
      <c r="G13" s="25">
        <v>9</v>
      </c>
      <c r="H13" s="25">
        <v>10</v>
      </c>
      <c r="I13" s="25">
        <v>10</v>
      </c>
      <c r="J13" s="26">
        <f t="shared" si="0"/>
        <v>29</v>
      </c>
      <c r="K13" s="25">
        <v>9</v>
      </c>
      <c r="L13" s="25">
        <v>10</v>
      </c>
      <c r="M13" s="25">
        <v>10</v>
      </c>
      <c r="N13" s="26">
        <f t="shared" si="1"/>
        <v>29</v>
      </c>
      <c r="O13" s="25">
        <v>8</v>
      </c>
      <c r="P13" s="25">
        <v>10</v>
      </c>
      <c r="Q13" s="25">
        <v>10</v>
      </c>
      <c r="R13" s="26">
        <f t="shared" si="2"/>
        <v>28</v>
      </c>
      <c r="S13" s="25">
        <v>8</v>
      </c>
      <c r="T13" s="25">
        <v>10</v>
      </c>
      <c r="U13" s="25">
        <v>10</v>
      </c>
      <c r="V13" s="26">
        <f t="shared" si="3"/>
        <v>28</v>
      </c>
      <c r="W13" s="25">
        <v>8</v>
      </c>
      <c r="X13" s="25">
        <v>10</v>
      </c>
      <c r="Y13" s="25">
        <v>10</v>
      </c>
      <c r="Z13" s="26">
        <f t="shared" si="4"/>
        <v>28</v>
      </c>
      <c r="AA13" s="25">
        <v>8</v>
      </c>
      <c r="AB13" s="25">
        <v>10</v>
      </c>
      <c r="AC13" s="25">
        <v>10</v>
      </c>
      <c r="AD13" s="26">
        <f t="shared" si="5"/>
        <v>28</v>
      </c>
      <c r="AE13" s="27">
        <f t="shared" si="6"/>
        <v>170</v>
      </c>
      <c r="AF13" s="25">
        <v>8</v>
      </c>
      <c r="AG13" s="25">
        <v>10</v>
      </c>
      <c r="AH13" s="25">
        <v>40</v>
      </c>
      <c r="AI13" s="28">
        <f t="shared" si="7"/>
        <v>58</v>
      </c>
      <c r="AJ13" s="29">
        <v>36</v>
      </c>
      <c r="AK13" s="28">
        <f t="shared" si="8"/>
        <v>94</v>
      </c>
      <c r="AL13" s="25">
        <v>9</v>
      </c>
      <c r="AM13" s="25">
        <v>9</v>
      </c>
      <c r="AN13" s="25">
        <v>40</v>
      </c>
      <c r="AO13" s="28">
        <f t="shared" si="9"/>
        <v>58</v>
      </c>
      <c r="AP13" s="29">
        <v>37</v>
      </c>
      <c r="AQ13" s="28">
        <f t="shared" si="10"/>
        <v>95</v>
      </c>
      <c r="AR13" s="25">
        <v>10</v>
      </c>
      <c r="AS13" s="25">
        <v>10</v>
      </c>
      <c r="AT13" s="25">
        <v>39</v>
      </c>
      <c r="AU13" s="28">
        <f t="shared" si="11"/>
        <v>59</v>
      </c>
      <c r="AV13" s="29">
        <v>39</v>
      </c>
      <c r="AW13" s="28">
        <f t="shared" si="12"/>
        <v>98</v>
      </c>
      <c r="AX13" s="25">
        <v>10</v>
      </c>
      <c r="AY13" s="25">
        <v>9</v>
      </c>
      <c r="AZ13" s="25">
        <v>40</v>
      </c>
      <c r="BA13" s="28">
        <f t="shared" si="13"/>
        <v>59</v>
      </c>
      <c r="BB13" s="29">
        <v>32</v>
      </c>
      <c r="BC13" s="28">
        <f t="shared" si="14"/>
        <v>91</v>
      </c>
      <c r="BD13" s="25">
        <v>8</v>
      </c>
      <c r="BE13" s="25">
        <v>8</v>
      </c>
      <c r="BF13" s="25">
        <v>38</v>
      </c>
      <c r="BG13" s="28">
        <f t="shared" si="15"/>
        <v>54</v>
      </c>
      <c r="BH13" s="29">
        <v>32</v>
      </c>
      <c r="BI13" s="28">
        <f t="shared" si="16"/>
        <v>86</v>
      </c>
      <c r="BJ13" s="29">
        <f t="shared" si="17"/>
        <v>464</v>
      </c>
      <c r="BK13" s="29">
        <v>97</v>
      </c>
      <c r="BL13" s="10">
        <f t="shared" si="18"/>
        <v>731</v>
      </c>
      <c r="BM13" s="8">
        <f t="shared" si="19"/>
        <v>93.717948717948715</v>
      </c>
      <c r="BN13" s="12"/>
      <c r="BO13" s="3" t="s">
        <v>2032</v>
      </c>
      <c r="BP13" s="3" t="s">
        <v>2090</v>
      </c>
      <c r="BQ13" s="3" t="s">
        <v>2090</v>
      </c>
      <c r="BR13" s="3" t="s">
        <v>2095</v>
      </c>
      <c r="BS13" s="3" t="s">
        <v>2032</v>
      </c>
      <c r="BT13" s="3" t="s">
        <v>2032</v>
      </c>
      <c r="BU13" s="3" t="s">
        <v>2090</v>
      </c>
      <c r="BV13" s="3" t="s">
        <v>2090</v>
      </c>
      <c r="BW13" s="3" t="s">
        <v>2090</v>
      </c>
      <c r="BX13" s="3" t="s">
        <v>2090</v>
      </c>
      <c r="BY13" s="3" t="s">
        <v>2090</v>
      </c>
      <c r="BZ13" s="3" t="s">
        <v>2090</v>
      </c>
      <c r="CB13" s="3">
        <v>2</v>
      </c>
      <c r="CC13" s="3">
        <v>3</v>
      </c>
      <c r="CD13" s="3">
        <v>3</v>
      </c>
      <c r="CE13" s="3">
        <v>3</v>
      </c>
      <c r="CF13" s="3">
        <v>3</v>
      </c>
      <c r="CG13" s="3">
        <v>3</v>
      </c>
      <c r="CH13" s="3">
        <v>1</v>
      </c>
      <c r="CI13" s="3">
        <v>1.5</v>
      </c>
      <c r="CJ13" s="3">
        <v>1.5</v>
      </c>
      <c r="CK13" s="3">
        <v>1</v>
      </c>
      <c r="CL13" s="3">
        <v>1</v>
      </c>
      <c r="CM13" s="3">
        <v>0.5</v>
      </c>
      <c r="CN13" s="3">
        <f t="shared" si="20"/>
        <v>0</v>
      </c>
      <c r="CO13" s="31" t="str">
        <f t="shared" si="21"/>
        <v>Pass</v>
      </c>
      <c r="CP13" s="3">
        <v>9.17</v>
      </c>
      <c r="CQ13" s="3">
        <v>23.5</v>
      </c>
      <c r="CR13" s="3">
        <v>215.5</v>
      </c>
      <c r="CS13" s="3">
        <v>1017</v>
      </c>
    </row>
    <row r="14" spans="1:98" ht="18" customHeight="1" x14ac:dyDescent="0.2">
      <c r="A14" s="4">
        <v>7</v>
      </c>
      <c r="B14" s="7" t="s">
        <v>468</v>
      </c>
      <c r="C14" s="7" t="s">
        <v>469</v>
      </c>
      <c r="D14" s="7" t="s">
        <v>1731</v>
      </c>
      <c r="E14" s="7" t="s">
        <v>1235</v>
      </c>
      <c r="F14" s="7"/>
      <c r="G14" s="25">
        <v>9</v>
      </c>
      <c r="H14" s="25">
        <v>10</v>
      </c>
      <c r="I14" s="25">
        <v>10</v>
      </c>
      <c r="J14" s="26">
        <f t="shared" si="0"/>
        <v>29</v>
      </c>
      <c r="K14" s="25">
        <v>10</v>
      </c>
      <c r="L14" s="25">
        <v>10</v>
      </c>
      <c r="M14" s="25">
        <v>10</v>
      </c>
      <c r="N14" s="26">
        <f t="shared" si="1"/>
        <v>30</v>
      </c>
      <c r="O14" s="25">
        <v>10</v>
      </c>
      <c r="P14" s="25">
        <v>10</v>
      </c>
      <c r="Q14" s="25">
        <v>10</v>
      </c>
      <c r="R14" s="26">
        <f t="shared" si="2"/>
        <v>30</v>
      </c>
      <c r="S14" s="25">
        <v>10</v>
      </c>
      <c r="T14" s="25">
        <v>10</v>
      </c>
      <c r="U14" s="25">
        <v>10</v>
      </c>
      <c r="V14" s="26">
        <f t="shared" si="3"/>
        <v>30</v>
      </c>
      <c r="W14" s="25">
        <v>9</v>
      </c>
      <c r="X14" s="25">
        <v>10</v>
      </c>
      <c r="Y14" s="25">
        <v>10</v>
      </c>
      <c r="Z14" s="26">
        <f t="shared" si="4"/>
        <v>29</v>
      </c>
      <c r="AA14" s="25">
        <v>10</v>
      </c>
      <c r="AB14" s="25">
        <v>10</v>
      </c>
      <c r="AC14" s="25">
        <v>10</v>
      </c>
      <c r="AD14" s="26">
        <f t="shared" si="5"/>
        <v>30</v>
      </c>
      <c r="AE14" s="27">
        <f t="shared" si="6"/>
        <v>178</v>
      </c>
      <c r="AF14" s="25">
        <v>10</v>
      </c>
      <c r="AG14" s="25">
        <v>10</v>
      </c>
      <c r="AH14" s="25">
        <v>40</v>
      </c>
      <c r="AI14" s="28">
        <f t="shared" si="7"/>
        <v>60</v>
      </c>
      <c r="AJ14" s="29">
        <v>37</v>
      </c>
      <c r="AK14" s="28">
        <f t="shared" si="8"/>
        <v>97</v>
      </c>
      <c r="AL14" s="25">
        <v>10</v>
      </c>
      <c r="AM14" s="25">
        <v>9</v>
      </c>
      <c r="AN14" s="25">
        <v>40</v>
      </c>
      <c r="AO14" s="28">
        <f t="shared" si="9"/>
        <v>59</v>
      </c>
      <c r="AP14" s="29">
        <v>40</v>
      </c>
      <c r="AQ14" s="28">
        <f t="shared" si="10"/>
        <v>99</v>
      </c>
      <c r="AR14" s="25">
        <v>10</v>
      </c>
      <c r="AS14" s="25">
        <v>10</v>
      </c>
      <c r="AT14" s="25">
        <v>39</v>
      </c>
      <c r="AU14" s="28">
        <f t="shared" si="11"/>
        <v>59</v>
      </c>
      <c r="AV14" s="29">
        <v>39</v>
      </c>
      <c r="AW14" s="28">
        <f t="shared" si="12"/>
        <v>98</v>
      </c>
      <c r="AX14" s="25">
        <v>10</v>
      </c>
      <c r="AY14" s="25">
        <v>10</v>
      </c>
      <c r="AZ14" s="25">
        <v>36</v>
      </c>
      <c r="BA14" s="28">
        <f t="shared" si="13"/>
        <v>56</v>
      </c>
      <c r="BB14" s="29">
        <v>35</v>
      </c>
      <c r="BC14" s="28">
        <f t="shared" si="14"/>
        <v>91</v>
      </c>
      <c r="BD14" s="25">
        <v>9</v>
      </c>
      <c r="BE14" s="25">
        <v>9</v>
      </c>
      <c r="BF14" s="25">
        <v>40</v>
      </c>
      <c r="BG14" s="28">
        <f t="shared" si="15"/>
        <v>58</v>
      </c>
      <c r="BH14" s="29">
        <v>37</v>
      </c>
      <c r="BI14" s="28">
        <f t="shared" si="16"/>
        <v>95</v>
      </c>
      <c r="BJ14" s="29">
        <f t="shared" si="17"/>
        <v>480</v>
      </c>
      <c r="BK14" s="29">
        <v>92</v>
      </c>
      <c r="BL14" s="10">
        <f t="shared" si="18"/>
        <v>750</v>
      </c>
      <c r="BM14" s="8">
        <f t="shared" si="19"/>
        <v>96.15384615384616</v>
      </c>
      <c r="BN14" s="12"/>
      <c r="BO14" s="3" t="s">
        <v>2090</v>
      </c>
      <c r="BP14" s="3" t="s">
        <v>2090</v>
      </c>
      <c r="BQ14" s="3" t="s">
        <v>2091</v>
      </c>
      <c r="BR14" s="3" t="s">
        <v>2087</v>
      </c>
      <c r="BS14" s="3" t="s">
        <v>2032</v>
      </c>
      <c r="BT14" s="3" t="s">
        <v>2090</v>
      </c>
      <c r="BU14" s="3" t="s">
        <v>2090</v>
      </c>
      <c r="BV14" s="3" t="s">
        <v>2090</v>
      </c>
      <c r="BW14" s="3" t="s">
        <v>2090</v>
      </c>
      <c r="BX14" s="3" t="s">
        <v>2090</v>
      </c>
      <c r="BY14" s="3" t="s">
        <v>2090</v>
      </c>
      <c r="BZ14" s="3" t="s">
        <v>2090</v>
      </c>
      <c r="CB14" s="3">
        <v>2</v>
      </c>
      <c r="CC14" s="3">
        <v>3</v>
      </c>
      <c r="CD14" s="3">
        <v>3</v>
      </c>
      <c r="CE14" s="3">
        <v>3</v>
      </c>
      <c r="CF14" s="3">
        <v>3</v>
      </c>
      <c r="CG14" s="3">
        <v>3</v>
      </c>
      <c r="CH14" s="3">
        <v>1</v>
      </c>
      <c r="CI14" s="3">
        <v>1.5</v>
      </c>
      <c r="CJ14" s="3">
        <v>1.5</v>
      </c>
      <c r="CK14" s="3">
        <v>1</v>
      </c>
      <c r="CL14" s="3">
        <v>1</v>
      </c>
      <c r="CM14" s="3">
        <v>0.5</v>
      </c>
      <c r="CN14" s="3">
        <f t="shared" si="20"/>
        <v>0</v>
      </c>
      <c r="CO14" s="31" t="str">
        <f t="shared" si="21"/>
        <v>Pass</v>
      </c>
      <c r="CP14" s="3">
        <v>9.43</v>
      </c>
      <c r="CQ14" s="3">
        <v>23.5</v>
      </c>
      <c r="CR14" s="3">
        <v>221.5</v>
      </c>
      <c r="CS14" s="3">
        <v>1053</v>
      </c>
    </row>
    <row r="15" spans="1:98" ht="18" customHeight="1" x14ac:dyDescent="0.2">
      <c r="A15" s="4">
        <v>8</v>
      </c>
      <c r="B15" s="7" t="s">
        <v>470</v>
      </c>
      <c r="C15" s="7" t="s">
        <v>471</v>
      </c>
      <c r="D15" s="7" t="s">
        <v>1732</v>
      </c>
      <c r="E15" s="7" t="s">
        <v>1236</v>
      </c>
      <c r="F15" s="7"/>
      <c r="G15" s="25">
        <v>7</v>
      </c>
      <c r="H15" s="25">
        <v>6</v>
      </c>
      <c r="I15" s="25">
        <v>10</v>
      </c>
      <c r="J15" s="26">
        <f t="shared" si="0"/>
        <v>23</v>
      </c>
      <c r="K15" s="25">
        <v>6</v>
      </c>
      <c r="L15" s="25">
        <v>10</v>
      </c>
      <c r="M15" s="25">
        <v>9</v>
      </c>
      <c r="N15" s="26">
        <f t="shared" si="1"/>
        <v>25</v>
      </c>
      <c r="O15" s="25">
        <v>6</v>
      </c>
      <c r="P15" s="25">
        <v>9</v>
      </c>
      <c r="Q15" s="25">
        <v>10</v>
      </c>
      <c r="R15" s="26">
        <f t="shared" si="2"/>
        <v>25</v>
      </c>
      <c r="S15" s="25">
        <v>6</v>
      </c>
      <c r="T15" s="25">
        <v>8</v>
      </c>
      <c r="U15" s="25">
        <v>4</v>
      </c>
      <c r="V15" s="26">
        <f t="shared" si="3"/>
        <v>18</v>
      </c>
      <c r="W15" s="25">
        <v>3</v>
      </c>
      <c r="X15" s="25">
        <v>10</v>
      </c>
      <c r="Y15" s="25">
        <v>10</v>
      </c>
      <c r="Z15" s="26">
        <f t="shared" si="4"/>
        <v>23</v>
      </c>
      <c r="AA15" s="25">
        <v>7</v>
      </c>
      <c r="AB15" s="25">
        <v>6</v>
      </c>
      <c r="AC15" s="25">
        <v>10</v>
      </c>
      <c r="AD15" s="26">
        <f t="shared" si="5"/>
        <v>23</v>
      </c>
      <c r="AE15" s="27">
        <f t="shared" si="6"/>
        <v>137</v>
      </c>
      <c r="AF15" s="25">
        <v>6</v>
      </c>
      <c r="AG15" s="25">
        <v>10</v>
      </c>
      <c r="AH15" s="25">
        <v>40</v>
      </c>
      <c r="AI15" s="28">
        <f t="shared" si="7"/>
        <v>56</v>
      </c>
      <c r="AJ15" s="29">
        <v>36</v>
      </c>
      <c r="AK15" s="28">
        <f t="shared" si="8"/>
        <v>92</v>
      </c>
      <c r="AL15" s="25">
        <v>9</v>
      </c>
      <c r="AM15" s="25">
        <v>9</v>
      </c>
      <c r="AN15" s="25">
        <v>37</v>
      </c>
      <c r="AO15" s="28">
        <f t="shared" si="9"/>
        <v>55</v>
      </c>
      <c r="AP15" s="29">
        <v>31</v>
      </c>
      <c r="AQ15" s="28">
        <f t="shared" si="10"/>
        <v>86</v>
      </c>
      <c r="AR15" s="25">
        <v>6</v>
      </c>
      <c r="AS15" s="25">
        <v>9</v>
      </c>
      <c r="AT15" s="25">
        <v>40</v>
      </c>
      <c r="AU15" s="28">
        <f t="shared" si="11"/>
        <v>55</v>
      </c>
      <c r="AV15" s="29">
        <v>39</v>
      </c>
      <c r="AW15" s="28">
        <f t="shared" si="12"/>
        <v>94</v>
      </c>
      <c r="AX15" s="25">
        <v>10</v>
      </c>
      <c r="AY15" s="25">
        <v>8</v>
      </c>
      <c r="AZ15" s="25">
        <v>37</v>
      </c>
      <c r="BA15" s="28">
        <f t="shared" si="13"/>
        <v>55</v>
      </c>
      <c r="BB15" s="29">
        <v>30</v>
      </c>
      <c r="BC15" s="28">
        <f t="shared" si="14"/>
        <v>85</v>
      </c>
      <c r="BD15" s="25">
        <v>8</v>
      </c>
      <c r="BE15" s="25">
        <v>8</v>
      </c>
      <c r="BF15" s="25">
        <v>34</v>
      </c>
      <c r="BG15" s="28">
        <f t="shared" si="15"/>
        <v>50</v>
      </c>
      <c r="BH15" s="29">
        <v>31</v>
      </c>
      <c r="BI15" s="28">
        <f t="shared" si="16"/>
        <v>81</v>
      </c>
      <c r="BJ15" s="29">
        <f t="shared" si="17"/>
        <v>438</v>
      </c>
      <c r="BK15" s="29">
        <v>72</v>
      </c>
      <c r="BL15" s="10">
        <f t="shared" si="18"/>
        <v>647</v>
      </c>
      <c r="BM15" s="8">
        <f t="shared" si="19"/>
        <v>82.948717948717956</v>
      </c>
      <c r="BN15" s="12"/>
      <c r="BO15" s="3" t="s">
        <v>2092</v>
      </c>
      <c r="BP15" s="3" t="s">
        <v>2091</v>
      </c>
      <c r="BQ15" s="3" t="s">
        <v>2033</v>
      </c>
      <c r="BR15" s="3" t="s">
        <v>2033</v>
      </c>
      <c r="BS15" s="3" t="s">
        <v>2095</v>
      </c>
      <c r="BT15" s="3" t="s">
        <v>2032</v>
      </c>
      <c r="BU15" s="3" t="s">
        <v>2090</v>
      </c>
      <c r="BV15" s="3" t="s">
        <v>2090</v>
      </c>
      <c r="BW15" s="3" t="s">
        <v>2090</v>
      </c>
      <c r="BX15" s="3" t="s">
        <v>2090</v>
      </c>
      <c r="BY15" s="3" t="s">
        <v>2090</v>
      </c>
      <c r="BZ15" s="3" t="s">
        <v>2032</v>
      </c>
      <c r="CB15" s="3">
        <v>2</v>
      </c>
      <c r="CC15" s="3">
        <v>3</v>
      </c>
      <c r="CD15" s="3">
        <v>3</v>
      </c>
      <c r="CE15" s="3">
        <v>3</v>
      </c>
      <c r="CF15" s="3">
        <v>3</v>
      </c>
      <c r="CG15" s="3">
        <v>3</v>
      </c>
      <c r="CH15" s="3">
        <v>1</v>
      </c>
      <c r="CI15" s="3">
        <v>1.5</v>
      </c>
      <c r="CJ15" s="3">
        <v>1.5</v>
      </c>
      <c r="CK15" s="3">
        <v>1</v>
      </c>
      <c r="CL15" s="3">
        <v>1</v>
      </c>
      <c r="CM15" s="3">
        <v>0.5</v>
      </c>
      <c r="CN15" s="3">
        <f t="shared" si="20"/>
        <v>0</v>
      </c>
      <c r="CO15" s="31" t="str">
        <f t="shared" si="21"/>
        <v>Pass</v>
      </c>
      <c r="CP15" s="3">
        <v>7.76</v>
      </c>
      <c r="CQ15" s="3">
        <v>23.5</v>
      </c>
      <c r="CR15" s="3">
        <v>182.25</v>
      </c>
      <c r="CS15" s="3">
        <v>863</v>
      </c>
    </row>
    <row r="16" spans="1:98" ht="18" customHeight="1" x14ac:dyDescent="0.2">
      <c r="A16" s="4">
        <v>9</v>
      </c>
      <c r="B16" s="7" t="s">
        <v>472</v>
      </c>
      <c r="C16" s="7" t="s">
        <v>473</v>
      </c>
      <c r="D16" s="7" t="s">
        <v>1733</v>
      </c>
      <c r="E16" s="7" t="s">
        <v>1237</v>
      </c>
      <c r="F16" s="7"/>
      <c r="G16" s="25">
        <v>6</v>
      </c>
      <c r="H16" s="25">
        <v>9</v>
      </c>
      <c r="I16" s="25">
        <v>10</v>
      </c>
      <c r="J16" s="26">
        <f t="shared" si="0"/>
        <v>25</v>
      </c>
      <c r="K16" s="25">
        <v>5</v>
      </c>
      <c r="L16" s="25">
        <v>10</v>
      </c>
      <c r="M16" s="25">
        <v>9</v>
      </c>
      <c r="N16" s="26">
        <f t="shared" si="1"/>
        <v>24</v>
      </c>
      <c r="O16" s="25">
        <v>9</v>
      </c>
      <c r="P16" s="25">
        <v>10</v>
      </c>
      <c r="Q16" s="25">
        <v>10</v>
      </c>
      <c r="R16" s="26">
        <f t="shared" si="2"/>
        <v>29</v>
      </c>
      <c r="S16" s="25">
        <v>5</v>
      </c>
      <c r="T16" s="25">
        <v>10</v>
      </c>
      <c r="U16" s="25">
        <v>10</v>
      </c>
      <c r="V16" s="26">
        <f t="shared" si="3"/>
        <v>25</v>
      </c>
      <c r="W16" s="25">
        <v>5</v>
      </c>
      <c r="X16" s="25">
        <v>10</v>
      </c>
      <c r="Y16" s="25">
        <v>10</v>
      </c>
      <c r="Z16" s="26">
        <f t="shared" si="4"/>
        <v>25</v>
      </c>
      <c r="AA16" s="25">
        <v>7</v>
      </c>
      <c r="AB16" s="25">
        <v>8</v>
      </c>
      <c r="AC16" s="25">
        <v>10</v>
      </c>
      <c r="AD16" s="26">
        <f t="shared" si="5"/>
        <v>25</v>
      </c>
      <c r="AE16" s="27">
        <f t="shared" si="6"/>
        <v>153</v>
      </c>
      <c r="AF16" s="25">
        <v>9</v>
      </c>
      <c r="AG16" s="25">
        <v>10</v>
      </c>
      <c r="AH16" s="25">
        <v>40</v>
      </c>
      <c r="AI16" s="28">
        <f t="shared" si="7"/>
        <v>59</v>
      </c>
      <c r="AJ16" s="29">
        <v>37</v>
      </c>
      <c r="AK16" s="28">
        <f t="shared" si="8"/>
        <v>96</v>
      </c>
      <c r="AL16" s="25">
        <v>9</v>
      </c>
      <c r="AM16" s="25">
        <v>8</v>
      </c>
      <c r="AN16" s="25">
        <v>40</v>
      </c>
      <c r="AO16" s="28">
        <f t="shared" si="9"/>
        <v>57</v>
      </c>
      <c r="AP16" s="29">
        <v>32</v>
      </c>
      <c r="AQ16" s="28">
        <f t="shared" si="10"/>
        <v>89</v>
      </c>
      <c r="AR16" s="25">
        <v>7</v>
      </c>
      <c r="AS16" s="25">
        <v>9</v>
      </c>
      <c r="AT16" s="25">
        <v>39</v>
      </c>
      <c r="AU16" s="28">
        <f t="shared" si="11"/>
        <v>55</v>
      </c>
      <c r="AV16" s="29">
        <v>35</v>
      </c>
      <c r="AW16" s="28">
        <f t="shared" si="12"/>
        <v>90</v>
      </c>
      <c r="AX16" s="25">
        <v>9</v>
      </c>
      <c r="AY16" s="25">
        <v>8</v>
      </c>
      <c r="AZ16" s="25">
        <v>37</v>
      </c>
      <c r="BA16" s="28">
        <f t="shared" si="13"/>
        <v>54</v>
      </c>
      <c r="BB16" s="29">
        <v>32</v>
      </c>
      <c r="BC16" s="28">
        <f t="shared" si="14"/>
        <v>86</v>
      </c>
      <c r="BD16" s="25">
        <v>9</v>
      </c>
      <c r="BE16" s="25">
        <v>8</v>
      </c>
      <c r="BF16" s="25">
        <v>35</v>
      </c>
      <c r="BG16" s="28">
        <f t="shared" si="15"/>
        <v>52</v>
      </c>
      <c r="BH16" s="29">
        <v>32</v>
      </c>
      <c r="BI16" s="28">
        <f t="shared" si="16"/>
        <v>84</v>
      </c>
      <c r="BJ16" s="29">
        <f t="shared" si="17"/>
        <v>445</v>
      </c>
      <c r="BK16" s="29">
        <v>84</v>
      </c>
      <c r="BL16" s="10">
        <f t="shared" si="18"/>
        <v>682</v>
      </c>
      <c r="BM16" s="8">
        <f t="shared" si="19"/>
        <v>87.435897435897431</v>
      </c>
      <c r="BN16" s="12"/>
      <c r="BO16" s="3" t="s">
        <v>2095</v>
      </c>
      <c r="BP16" s="3" t="s">
        <v>2090</v>
      </c>
      <c r="BQ16" s="3" t="s">
        <v>2087</v>
      </c>
      <c r="BR16" s="3" t="s">
        <v>2087</v>
      </c>
      <c r="BS16" s="3" t="s">
        <v>2091</v>
      </c>
      <c r="BT16" s="3" t="s">
        <v>2032</v>
      </c>
      <c r="BU16" s="3" t="s">
        <v>2090</v>
      </c>
      <c r="BV16" s="3" t="s">
        <v>2090</v>
      </c>
      <c r="BW16" s="3" t="s">
        <v>2090</v>
      </c>
      <c r="BX16" s="3" t="s">
        <v>2090</v>
      </c>
      <c r="BY16" s="3" t="s">
        <v>2090</v>
      </c>
      <c r="BZ16" s="3" t="s">
        <v>2090</v>
      </c>
      <c r="CB16" s="3">
        <v>2</v>
      </c>
      <c r="CC16" s="3">
        <v>3</v>
      </c>
      <c r="CD16" s="3">
        <v>3</v>
      </c>
      <c r="CE16" s="3">
        <v>3</v>
      </c>
      <c r="CF16" s="3">
        <v>3</v>
      </c>
      <c r="CG16" s="3">
        <v>3</v>
      </c>
      <c r="CH16" s="3">
        <v>1</v>
      </c>
      <c r="CI16" s="3">
        <v>1.5</v>
      </c>
      <c r="CJ16" s="3">
        <v>1.5</v>
      </c>
      <c r="CK16" s="3">
        <v>1</v>
      </c>
      <c r="CL16" s="3">
        <v>1</v>
      </c>
      <c r="CM16" s="3">
        <v>0.5</v>
      </c>
      <c r="CN16" s="3">
        <f t="shared" si="20"/>
        <v>0</v>
      </c>
      <c r="CO16" s="31" t="str">
        <f t="shared" si="21"/>
        <v>Pass</v>
      </c>
      <c r="CP16" s="3">
        <v>8.9600000000000009</v>
      </c>
      <c r="CQ16" s="3">
        <v>23.5</v>
      </c>
      <c r="CR16" s="3">
        <v>210.5</v>
      </c>
      <c r="CS16" s="3">
        <v>972</v>
      </c>
    </row>
    <row r="17" spans="1:98" ht="18" customHeight="1" x14ac:dyDescent="0.2">
      <c r="A17" s="4">
        <v>10</v>
      </c>
      <c r="B17" s="7" t="s">
        <v>475</v>
      </c>
      <c r="C17" s="7" t="s">
        <v>170</v>
      </c>
      <c r="D17" s="7" t="s">
        <v>1735</v>
      </c>
      <c r="E17" s="7" t="s">
        <v>1239</v>
      </c>
      <c r="F17" s="7"/>
      <c r="G17" s="25">
        <v>5</v>
      </c>
      <c r="H17" s="25">
        <v>9</v>
      </c>
      <c r="I17" s="25">
        <v>10</v>
      </c>
      <c r="J17" s="26">
        <f t="shared" si="0"/>
        <v>24</v>
      </c>
      <c r="K17" s="25">
        <v>5</v>
      </c>
      <c r="L17" s="25" t="s">
        <v>2033</v>
      </c>
      <c r="M17" s="25">
        <v>10</v>
      </c>
      <c r="N17" s="26">
        <f t="shared" si="1"/>
        <v>15</v>
      </c>
      <c r="O17" s="25">
        <v>10</v>
      </c>
      <c r="P17" s="25">
        <v>10</v>
      </c>
      <c r="Q17" s="25">
        <v>10</v>
      </c>
      <c r="R17" s="26">
        <f t="shared" si="2"/>
        <v>30</v>
      </c>
      <c r="S17" s="25">
        <v>6</v>
      </c>
      <c r="T17" s="25">
        <v>9</v>
      </c>
      <c r="U17" s="25">
        <v>8</v>
      </c>
      <c r="V17" s="26">
        <f t="shared" si="3"/>
        <v>23</v>
      </c>
      <c r="W17" s="25">
        <v>7</v>
      </c>
      <c r="X17" s="25">
        <v>10</v>
      </c>
      <c r="Y17" s="25">
        <v>10</v>
      </c>
      <c r="Z17" s="26">
        <f t="shared" si="4"/>
        <v>27</v>
      </c>
      <c r="AA17" s="25">
        <v>8</v>
      </c>
      <c r="AB17" s="25" t="s">
        <v>2033</v>
      </c>
      <c r="AC17" s="25">
        <v>10</v>
      </c>
      <c r="AD17" s="26">
        <f t="shared" si="5"/>
        <v>18</v>
      </c>
      <c r="AE17" s="27">
        <f t="shared" si="6"/>
        <v>137</v>
      </c>
      <c r="AF17" s="25">
        <v>7</v>
      </c>
      <c r="AG17" s="25">
        <v>7</v>
      </c>
      <c r="AH17" s="25">
        <v>36</v>
      </c>
      <c r="AI17" s="28">
        <f t="shared" si="7"/>
        <v>50</v>
      </c>
      <c r="AJ17" s="29">
        <v>37</v>
      </c>
      <c r="AK17" s="28">
        <f t="shared" si="8"/>
        <v>87</v>
      </c>
      <c r="AL17" s="25">
        <v>9</v>
      </c>
      <c r="AM17" s="25">
        <v>8</v>
      </c>
      <c r="AN17" s="25">
        <v>31</v>
      </c>
      <c r="AO17" s="28">
        <f t="shared" si="9"/>
        <v>48</v>
      </c>
      <c r="AP17" s="29">
        <v>30</v>
      </c>
      <c r="AQ17" s="28">
        <f t="shared" si="10"/>
        <v>78</v>
      </c>
      <c r="AR17" s="25">
        <v>9</v>
      </c>
      <c r="AS17" s="25">
        <v>8</v>
      </c>
      <c r="AT17" s="25">
        <v>26</v>
      </c>
      <c r="AU17" s="28">
        <f t="shared" si="11"/>
        <v>43</v>
      </c>
      <c r="AV17" s="29">
        <v>30</v>
      </c>
      <c r="AW17" s="28">
        <f t="shared" si="12"/>
        <v>73</v>
      </c>
      <c r="AX17" s="25">
        <v>9</v>
      </c>
      <c r="AY17" s="25">
        <v>8</v>
      </c>
      <c r="AZ17" s="25">
        <v>34</v>
      </c>
      <c r="BA17" s="28">
        <f t="shared" si="13"/>
        <v>51</v>
      </c>
      <c r="BB17" s="29">
        <v>32</v>
      </c>
      <c r="BC17" s="28">
        <f t="shared" si="14"/>
        <v>83</v>
      </c>
      <c r="BD17" s="25">
        <v>8</v>
      </c>
      <c r="BE17" s="25">
        <v>8</v>
      </c>
      <c r="BF17" s="25">
        <v>34</v>
      </c>
      <c r="BG17" s="28">
        <f t="shared" si="15"/>
        <v>50</v>
      </c>
      <c r="BH17" s="29">
        <v>32</v>
      </c>
      <c r="BI17" s="28">
        <f t="shared" si="16"/>
        <v>82</v>
      </c>
      <c r="BJ17" s="29">
        <f t="shared" si="17"/>
        <v>403</v>
      </c>
      <c r="BK17" s="29">
        <v>78</v>
      </c>
      <c r="BL17" s="10">
        <f t="shared" si="18"/>
        <v>618</v>
      </c>
      <c r="BM17" s="8">
        <f t="shared" si="19"/>
        <v>79.230769230769226</v>
      </c>
      <c r="BN17" s="12"/>
      <c r="BO17" s="3" t="s">
        <v>2087</v>
      </c>
      <c r="BP17" s="3" t="s">
        <v>2032</v>
      </c>
      <c r="BQ17" s="3" t="s">
        <v>2091</v>
      </c>
      <c r="BR17" s="3" t="s">
        <v>2088</v>
      </c>
      <c r="BS17" s="3" t="s">
        <v>2095</v>
      </c>
      <c r="BT17" s="3" t="s">
        <v>2087</v>
      </c>
      <c r="BU17" s="3" t="s">
        <v>2090</v>
      </c>
      <c r="BV17" s="3" t="s">
        <v>2091</v>
      </c>
      <c r="BW17" s="3" t="s">
        <v>2032</v>
      </c>
      <c r="BX17" s="3" t="s">
        <v>2090</v>
      </c>
      <c r="BY17" s="3" t="s">
        <v>2090</v>
      </c>
      <c r="BZ17" s="3" t="s">
        <v>2091</v>
      </c>
      <c r="CB17" s="3">
        <v>2</v>
      </c>
      <c r="CC17" s="3">
        <v>3</v>
      </c>
      <c r="CD17" s="3">
        <v>3</v>
      </c>
      <c r="CE17" s="3">
        <v>3</v>
      </c>
      <c r="CF17" s="3">
        <v>3</v>
      </c>
      <c r="CG17" s="3">
        <v>3</v>
      </c>
      <c r="CH17" s="3">
        <v>1</v>
      </c>
      <c r="CI17" s="3">
        <v>1.5</v>
      </c>
      <c r="CJ17" s="3">
        <v>1.5</v>
      </c>
      <c r="CK17" s="3">
        <v>1</v>
      </c>
      <c r="CL17" s="3">
        <v>1</v>
      </c>
      <c r="CM17" s="3">
        <v>0.5</v>
      </c>
      <c r="CN17" s="3">
        <f t="shared" si="20"/>
        <v>0</v>
      </c>
      <c r="CO17" s="31" t="str">
        <f t="shared" si="21"/>
        <v>Pass</v>
      </c>
      <c r="CP17" s="3">
        <v>8.31</v>
      </c>
      <c r="CQ17" s="3">
        <v>23.5</v>
      </c>
      <c r="CR17" s="3">
        <v>195.25</v>
      </c>
      <c r="CS17" s="3">
        <v>891</v>
      </c>
    </row>
    <row r="18" spans="1:98" ht="18" customHeight="1" x14ac:dyDescent="0.2">
      <c r="A18" s="4">
        <v>11</v>
      </c>
      <c r="B18" s="7" t="s">
        <v>478</v>
      </c>
      <c r="C18" s="7" t="s">
        <v>479</v>
      </c>
      <c r="D18" s="7" t="s">
        <v>1737</v>
      </c>
      <c r="E18" s="7" t="s">
        <v>1241</v>
      </c>
      <c r="F18" s="7"/>
      <c r="G18" s="25">
        <v>7</v>
      </c>
      <c r="H18" s="25">
        <v>10</v>
      </c>
      <c r="I18" s="25">
        <v>10</v>
      </c>
      <c r="J18" s="26">
        <f t="shared" si="0"/>
        <v>27</v>
      </c>
      <c r="K18" s="25">
        <v>5</v>
      </c>
      <c r="L18" s="25">
        <v>10</v>
      </c>
      <c r="M18" s="25">
        <v>10</v>
      </c>
      <c r="N18" s="26">
        <f t="shared" si="1"/>
        <v>25</v>
      </c>
      <c r="O18" s="25">
        <v>8</v>
      </c>
      <c r="P18" s="25">
        <v>10</v>
      </c>
      <c r="Q18" s="25">
        <v>10</v>
      </c>
      <c r="R18" s="26">
        <f t="shared" si="2"/>
        <v>28</v>
      </c>
      <c r="S18" s="25">
        <v>6</v>
      </c>
      <c r="T18" s="25">
        <v>10</v>
      </c>
      <c r="U18" s="25">
        <v>10</v>
      </c>
      <c r="V18" s="26">
        <f t="shared" si="3"/>
        <v>26</v>
      </c>
      <c r="W18" s="25">
        <v>8</v>
      </c>
      <c r="X18" s="25">
        <v>10</v>
      </c>
      <c r="Y18" s="25">
        <v>10</v>
      </c>
      <c r="Z18" s="26">
        <f t="shared" si="4"/>
        <v>28</v>
      </c>
      <c r="AA18" s="25">
        <v>6</v>
      </c>
      <c r="AB18" s="25">
        <v>10</v>
      </c>
      <c r="AC18" s="25">
        <v>10</v>
      </c>
      <c r="AD18" s="26">
        <f t="shared" si="5"/>
        <v>26</v>
      </c>
      <c r="AE18" s="27">
        <f t="shared" si="6"/>
        <v>160</v>
      </c>
      <c r="AF18" s="25">
        <v>9</v>
      </c>
      <c r="AG18" s="25">
        <v>10</v>
      </c>
      <c r="AH18" s="25">
        <v>39</v>
      </c>
      <c r="AI18" s="28">
        <f t="shared" si="7"/>
        <v>58</v>
      </c>
      <c r="AJ18" s="29">
        <v>38</v>
      </c>
      <c r="AK18" s="28">
        <f t="shared" si="8"/>
        <v>96</v>
      </c>
      <c r="AL18" s="25">
        <v>9</v>
      </c>
      <c r="AM18" s="25">
        <v>9</v>
      </c>
      <c r="AN18" s="25">
        <v>33</v>
      </c>
      <c r="AO18" s="28">
        <f t="shared" si="9"/>
        <v>51</v>
      </c>
      <c r="AP18" s="29">
        <v>31</v>
      </c>
      <c r="AQ18" s="28">
        <f t="shared" si="10"/>
        <v>82</v>
      </c>
      <c r="AR18" s="25">
        <v>10</v>
      </c>
      <c r="AS18" s="25">
        <v>10</v>
      </c>
      <c r="AT18" s="25">
        <v>36</v>
      </c>
      <c r="AU18" s="28">
        <f t="shared" si="11"/>
        <v>56</v>
      </c>
      <c r="AV18" s="29">
        <v>39</v>
      </c>
      <c r="AW18" s="28">
        <f t="shared" si="12"/>
        <v>95</v>
      </c>
      <c r="AX18" s="25">
        <v>10</v>
      </c>
      <c r="AY18" s="25">
        <v>7</v>
      </c>
      <c r="AZ18" s="25">
        <v>36</v>
      </c>
      <c r="BA18" s="28">
        <f t="shared" si="13"/>
        <v>53</v>
      </c>
      <c r="BB18" s="29">
        <v>31</v>
      </c>
      <c r="BC18" s="28">
        <f t="shared" si="14"/>
        <v>84</v>
      </c>
      <c r="BD18" s="25">
        <v>8</v>
      </c>
      <c r="BE18" s="25">
        <v>8</v>
      </c>
      <c r="BF18" s="25">
        <v>31</v>
      </c>
      <c r="BG18" s="28">
        <f t="shared" si="15"/>
        <v>47</v>
      </c>
      <c r="BH18" s="29">
        <v>32</v>
      </c>
      <c r="BI18" s="28">
        <f t="shared" si="16"/>
        <v>79</v>
      </c>
      <c r="BJ18" s="29">
        <f t="shared" si="17"/>
        <v>436</v>
      </c>
      <c r="BK18" s="29">
        <v>83</v>
      </c>
      <c r="BL18" s="10">
        <f t="shared" si="18"/>
        <v>679</v>
      </c>
      <c r="BM18" s="8">
        <f t="shared" si="19"/>
        <v>87.051282051282058</v>
      </c>
      <c r="BN18" s="12"/>
      <c r="BO18" s="3" t="s">
        <v>2091</v>
      </c>
      <c r="BP18" s="3" t="s">
        <v>2090</v>
      </c>
      <c r="BQ18" s="3" t="s">
        <v>2091</v>
      </c>
      <c r="BR18" s="3" t="s">
        <v>2091</v>
      </c>
      <c r="BS18" s="3" t="s">
        <v>2087</v>
      </c>
      <c r="BT18" s="3" t="s">
        <v>2090</v>
      </c>
      <c r="BU18" s="3" t="s">
        <v>2090</v>
      </c>
      <c r="BV18" s="3" t="s">
        <v>2090</v>
      </c>
      <c r="BW18" s="3" t="s">
        <v>2090</v>
      </c>
      <c r="BX18" s="3" t="s">
        <v>2090</v>
      </c>
      <c r="BY18" s="3" t="s">
        <v>2091</v>
      </c>
      <c r="BZ18" s="3" t="s">
        <v>2090</v>
      </c>
      <c r="CB18" s="3">
        <v>2</v>
      </c>
      <c r="CC18" s="3">
        <v>3</v>
      </c>
      <c r="CD18" s="3">
        <v>3</v>
      </c>
      <c r="CE18" s="3">
        <v>3</v>
      </c>
      <c r="CF18" s="3">
        <v>3</v>
      </c>
      <c r="CG18" s="3">
        <v>3</v>
      </c>
      <c r="CH18" s="3">
        <v>1</v>
      </c>
      <c r="CI18" s="3">
        <v>1.5</v>
      </c>
      <c r="CJ18" s="3">
        <v>1.5</v>
      </c>
      <c r="CK18" s="3">
        <v>1</v>
      </c>
      <c r="CL18" s="3">
        <v>1</v>
      </c>
      <c r="CM18" s="3">
        <v>0.5</v>
      </c>
      <c r="CN18" s="3">
        <f t="shared" si="20"/>
        <v>0</v>
      </c>
      <c r="CO18" s="31" t="str">
        <f t="shared" si="21"/>
        <v>Pass</v>
      </c>
      <c r="CP18" s="3">
        <v>9.36</v>
      </c>
      <c r="CQ18" s="3">
        <v>23.5</v>
      </c>
      <c r="CR18" s="3">
        <v>220</v>
      </c>
      <c r="CS18" s="3">
        <v>996</v>
      </c>
    </row>
    <row r="19" spans="1:98" ht="18" customHeight="1" x14ac:dyDescent="0.2">
      <c r="A19" s="4">
        <v>12</v>
      </c>
      <c r="B19" s="7" t="s">
        <v>480</v>
      </c>
      <c r="C19" s="7" t="s">
        <v>178</v>
      </c>
      <c r="D19" s="7" t="s">
        <v>1738</v>
      </c>
      <c r="E19" s="7" t="s">
        <v>1242</v>
      </c>
      <c r="F19" s="7"/>
      <c r="G19" s="25">
        <v>4</v>
      </c>
      <c r="H19" s="25">
        <v>10</v>
      </c>
      <c r="I19" s="25">
        <v>10</v>
      </c>
      <c r="J19" s="26">
        <f t="shared" si="0"/>
        <v>24</v>
      </c>
      <c r="K19" s="25">
        <v>4</v>
      </c>
      <c r="L19" s="25">
        <v>9</v>
      </c>
      <c r="M19" s="25">
        <v>9</v>
      </c>
      <c r="N19" s="26">
        <f t="shared" si="1"/>
        <v>22</v>
      </c>
      <c r="O19" s="25" t="s">
        <v>2033</v>
      </c>
      <c r="P19" s="25">
        <v>10</v>
      </c>
      <c r="Q19" s="25">
        <v>10</v>
      </c>
      <c r="R19" s="26">
        <f t="shared" si="2"/>
        <v>20</v>
      </c>
      <c r="S19" s="25">
        <v>3</v>
      </c>
      <c r="T19" s="25">
        <v>10</v>
      </c>
      <c r="U19" s="25">
        <v>4</v>
      </c>
      <c r="V19" s="26">
        <f t="shared" si="3"/>
        <v>17</v>
      </c>
      <c r="W19" s="25">
        <v>1</v>
      </c>
      <c r="X19" s="25">
        <v>8</v>
      </c>
      <c r="Y19" s="25">
        <v>10</v>
      </c>
      <c r="Z19" s="26">
        <f t="shared" si="4"/>
        <v>19</v>
      </c>
      <c r="AA19" s="25">
        <v>5</v>
      </c>
      <c r="AB19" s="25">
        <v>8</v>
      </c>
      <c r="AC19" s="25">
        <v>9</v>
      </c>
      <c r="AD19" s="26">
        <f t="shared" si="5"/>
        <v>22</v>
      </c>
      <c r="AE19" s="27">
        <f t="shared" si="6"/>
        <v>124</v>
      </c>
      <c r="AF19" s="25">
        <v>6</v>
      </c>
      <c r="AG19" s="25">
        <v>7</v>
      </c>
      <c r="AH19" s="25">
        <v>32</v>
      </c>
      <c r="AI19" s="28">
        <f t="shared" si="7"/>
        <v>45</v>
      </c>
      <c r="AJ19" s="29">
        <v>28</v>
      </c>
      <c r="AK19" s="28">
        <f t="shared" si="8"/>
        <v>73</v>
      </c>
      <c r="AL19" s="25">
        <v>7</v>
      </c>
      <c r="AM19" s="25">
        <v>8</v>
      </c>
      <c r="AN19" s="25">
        <v>29</v>
      </c>
      <c r="AO19" s="28">
        <f t="shared" si="9"/>
        <v>44</v>
      </c>
      <c r="AP19" s="29">
        <v>25</v>
      </c>
      <c r="AQ19" s="28">
        <f t="shared" si="10"/>
        <v>69</v>
      </c>
      <c r="AR19" s="25">
        <v>6</v>
      </c>
      <c r="AS19" s="25">
        <v>8</v>
      </c>
      <c r="AT19" s="25">
        <v>28</v>
      </c>
      <c r="AU19" s="28">
        <f t="shared" si="11"/>
        <v>42</v>
      </c>
      <c r="AV19" s="29">
        <v>31</v>
      </c>
      <c r="AW19" s="28">
        <f t="shared" si="12"/>
        <v>73</v>
      </c>
      <c r="AX19" s="25">
        <v>9</v>
      </c>
      <c r="AY19" s="25">
        <v>9</v>
      </c>
      <c r="AZ19" s="25">
        <v>40</v>
      </c>
      <c r="BA19" s="28">
        <f t="shared" si="13"/>
        <v>58</v>
      </c>
      <c r="BB19" s="29">
        <v>30</v>
      </c>
      <c r="BC19" s="28">
        <f t="shared" si="14"/>
        <v>88</v>
      </c>
      <c r="BD19" s="25">
        <v>8</v>
      </c>
      <c r="BE19" s="25">
        <v>9</v>
      </c>
      <c r="BF19" s="25">
        <v>36</v>
      </c>
      <c r="BG19" s="28">
        <f t="shared" si="15"/>
        <v>53</v>
      </c>
      <c r="BH19" s="29">
        <v>31</v>
      </c>
      <c r="BI19" s="28">
        <f t="shared" si="16"/>
        <v>84</v>
      </c>
      <c r="BJ19" s="29">
        <f t="shared" si="17"/>
        <v>387</v>
      </c>
      <c r="BK19" s="29">
        <v>54</v>
      </c>
      <c r="BL19" s="10">
        <f t="shared" si="18"/>
        <v>565</v>
      </c>
      <c r="BM19" s="8">
        <f t="shared" si="19"/>
        <v>72.435897435897431</v>
      </c>
      <c r="BN19" s="12"/>
      <c r="BO19" s="3" t="s">
        <v>2093</v>
      </c>
      <c r="BP19" s="3" t="s">
        <v>2087</v>
      </c>
      <c r="BQ19" s="3" t="s">
        <v>2092</v>
      </c>
      <c r="BR19" s="3" t="s">
        <v>2033</v>
      </c>
      <c r="BS19" s="3" t="s">
        <v>2093</v>
      </c>
      <c r="BT19" s="3" t="s">
        <v>2087</v>
      </c>
      <c r="BU19" s="3" t="s">
        <v>2032</v>
      </c>
      <c r="BV19" s="3" t="s">
        <v>2087</v>
      </c>
      <c r="BW19" s="3" t="s">
        <v>2032</v>
      </c>
      <c r="BX19" s="3" t="s">
        <v>2090</v>
      </c>
      <c r="BY19" s="3" t="s">
        <v>2090</v>
      </c>
      <c r="BZ19" s="3" t="s">
        <v>2088</v>
      </c>
      <c r="CB19" s="3">
        <v>2</v>
      </c>
      <c r="CC19" s="3">
        <v>3</v>
      </c>
      <c r="CD19" s="3">
        <v>3</v>
      </c>
      <c r="CE19" s="3">
        <v>3</v>
      </c>
      <c r="CF19" s="3">
        <v>3</v>
      </c>
      <c r="CG19" s="3">
        <v>3</v>
      </c>
      <c r="CH19" s="3">
        <v>1</v>
      </c>
      <c r="CI19" s="3">
        <v>1.5</v>
      </c>
      <c r="CJ19" s="3">
        <v>1.5</v>
      </c>
      <c r="CK19" s="3">
        <v>1</v>
      </c>
      <c r="CL19" s="3">
        <v>1</v>
      </c>
      <c r="CM19" s="3">
        <v>0.5</v>
      </c>
      <c r="CN19" s="3">
        <f t="shared" si="20"/>
        <v>0</v>
      </c>
      <c r="CO19" s="31" t="str">
        <f t="shared" si="21"/>
        <v>Pass</v>
      </c>
      <c r="CP19" s="3">
        <v>7.06</v>
      </c>
      <c r="CQ19" s="3">
        <v>23.5</v>
      </c>
      <c r="CR19" s="3">
        <v>166</v>
      </c>
      <c r="CS19" s="3">
        <v>773</v>
      </c>
    </row>
    <row r="20" spans="1:98" ht="18" customHeight="1" x14ac:dyDescent="0.2">
      <c r="A20" s="4">
        <v>13</v>
      </c>
      <c r="B20" s="7" t="s">
        <v>481</v>
      </c>
      <c r="C20" s="7" t="s">
        <v>482</v>
      </c>
      <c r="D20" s="7" t="s">
        <v>1739</v>
      </c>
      <c r="E20" s="7" t="s">
        <v>1243</v>
      </c>
      <c r="F20" s="7"/>
      <c r="G20" s="25">
        <v>4</v>
      </c>
      <c r="H20" s="25">
        <v>10</v>
      </c>
      <c r="I20" s="25">
        <v>10</v>
      </c>
      <c r="J20" s="26">
        <f t="shared" si="0"/>
        <v>24</v>
      </c>
      <c r="K20" s="25">
        <v>3</v>
      </c>
      <c r="L20" s="25">
        <v>10</v>
      </c>
      <c r="M20" s="25">
        <v>10</v>
      </c>
      <c r="N20" s="26">
        <f t="shared" si="1"/>
        <v>23</v>
      </c>
      <c r="O20" s="25">
        <v>10</v>
      </c>
      <c r="P20" s="25">
        <v>10</v>
      </c>
      <c r="Q20" s="25">
        <v>10</v>
      </c>
      <c r="R20" s="26">
        <f t="shared" si="2"/>
        <v>30</v>
      </c>
      <c r="S20" s="25">
        <v>3</v>
      </c>
      <c r="T20" s="25">
        <v>9</v>
      </c>
      <c r="U20" s="25">
        <v>10</v>
      </c>
      <c r="V20" s="26">
        <f t="shared" si="3"/>
        <v>22</v>
      </c>
      <c r="W20" s="25">
        <v>3</v>
      </c>
      <c r="X20" s="25">
        <v>8</v>
      </c>
      <c r="Y20" s="25">
        <v>10</v>
      </c>
      <c r="Z20" s="26">
        <f t="shared" si="4"/>
        <v>21</v>
      </c>
      <c r="AA20" s="25">
        <v>8</v>
      </c>
      <c r="AB20" s="25">
        <v>7</v>
      </c>
      <c r="AC20" s="25">
        <v>10</v>
      </c>
      <c r="AD20" s="26">
        <f t="shared" si="5"/>
        <v>25</v>
      </c>
      <c r="AE20" s="27">
        <f t="shared" si="6"/>
        <v>145</v>
      </c>
      <c r="AF20" s="25">
        <v>8</v>
      </c>
      <c r="AG20" s="25">
        <v>9</v>
      </c>
      <c r="AH20" s="25">
        <v>39</v>
      </c>
      <c r="AI20" s="28">
        <f t="shared" si="7"/>
        <v>56</v>
      </c>
      <c r="AJ20" s="29">
        <v>30</v>
      </c>
      <c r="AK20" s="28">
        <f t="shared" si="8"/>
        <v>86</v>
      </c>
      <c r="AL20" s="25">
        <v>9</v>
      </c>
      <c r="AM20" s="25">
        <v>9</v>
      </c>
      <c r="AN20" s="25">
        <v>40</v>
      </c>
      <c r="AO20" s="28">
        <f t="shared" si="9"/>
        <v>58</v>
      </c>
      <c r="AP20" s="29">
        <v>30</v>
      </c>
      <c r="AQ20" s="28">
        <f t="shared" si="10"/>
        <v>88</v>
      </c>
      <c r="AR20" s="25">
        <v>9</v>
      </c>
      <c r="AS20" s="25">
        <v>10</v>
      </c>
      <c r="AT20" s="25">
        <v>38</v>
      </c>
      <c r="AU20" s="28">
        <f t="shared" si="11"/>
        <v>57</v>
      </c>
      <c r="AV20" s="29">
        <v>39</v>
      </c>
      <c r="AW20" s="28">
        <f t="shared" si="12"/>
        <v>96</v>
      </c>
      <c r="AX20" s="25">
        <v>9</v>
      </c>
      <c r="AY20" s="25">
        <v>8</v>
      </c>
      <c r="AZ20" s="25">
        <v>39</v>
      </c>
      <c r="BA20" s="28">
        <f t="shared" si="13"/>
        <v>56</v>
      </c>
      <c r="BB20" s="29">
        <v>31</v>
      </c>
      <c r="BC20" s="28">
        <f t="shared" si="14"/>
        <v>87</v>
      </c>
      <c r="BD20" s="25">
        <v>8</v>
      </c>
      <c r="BE20" s="25">
        <v>8</v>
      </c>
      <c r="BF20" s="25">
        <v>35</v>
      </c>
      <c r="BG20" s="28">
        <f t="shared" si="15"/>
        <v>51</v>
      </c>
      <c r="BH20" s="29">
        <v>29</v>
      </c>
      <c r="BI20" s="28">
        <f t="shared" si="16"/>
        <v>80</v>
      </c>
      <c r="BJ20" s="29">
        <f t="shared" si="17"/>
        <v>437</v>
      </c>
      <c r="BK20" s="29">
        <v>90</v>
      </c>
      <c r="BL20" s="10">
        <f t="shared" si="18"/>
        <v>672</v>
      </c>
      <c r="BM20" s="8">
        <f t="shared" si="19"/>
        <v>86.15384615384616</v>
      </c>
      <c r="BN20" s="12"/>
      <c r="BO20" s="3" t="s">
        <v>2095</v>
      </c>
      <c r="BP20" s="3" t="s">
        <v>2032</v>
      </c>
      <c r="BQ20" s="3" t="s">
        <v>2087</v>
      </c>
      <c r="BR20" s="3" t="s">
        <v>2091</v>
      </c>
      <c r="BS20" s="3" t="s">
        <v>2087</v>
      </c>
      <c r="BT20" s="3" t="s">
        <v>2094</v>
      </c>
      <c r="BU20" s="3" t="s">
        <v>2090</v>
      </c>
      <c r="BV20" s="3" t="s">
        <v>2090</v>
      </c>
      <c r="BW20" s="3" t="s">
        <v>2090</v>
      </c>
      <c r="BX20" s="3" t="s">
        <v>2090</v>
      </c>
      <c r="BY20" s="3" t="s">
        <v>2091</v>
      </c>
      <c r="BZ20" s="3" t="s">
        <v>2090</v>
      </c>
      <c r="CB20" s="3">
        <v>2</v>
      </c>
      <c r="CC20" s="3">
        <v>3</v>
      </c>
      <c r="CD20" s="3">
        <v>3</v>
      </c>
      <c r="CE20" s="3">
        <v>3</v>
      </c>
      <c r="CF20" s="3">
        <v>3</v>
      </c>
      <c r="CG20" s="3">
        <v>3</v>
      </c>
      <c r="CH20" s="3">
        <v>1</v>
      </c>
      <c r="CI20" s="3">
        <v>1.5</v>
      </c>
      <c r="CJ20" s="3">
        <v>1.5</v>
      </c>
      <c r="CK20" s="3">
        <v>1</v>
      </c>
      <c r="CL20" s="3">
        <v>1</v>
      </c>
      <c r="CM20" s="3">
        <v>0.5</v>
      </c>
      <c r="CN20" s="3">
        <f t="shared" si="20"/>
        <v>0</v>
      </c>
      <c r="CO20" s="31" t="str">
        <f t="shared" si="21"/>
        <v>Pass</v>
      </c>
      <c r="CP20" s="3">
        <v>8.5299999999999994</v>
      </c>
      <c r="CQ20" s="3">
        <v>23.5</v>
      </c>
      <c r="CR20" s="3">
        <v>200.5</v>
      </c>
      <c r="CS20" s="3">
        <v>944</v>
      </c>
    </row>
    <row r="21" spans="1:98" ht="18" customHeight="1" x14ac:dyDescent="0.2">
      <c r="A21" s="4">
        <v>14</v>
      </c>
      <c r="B21" s="7" t="s">
        <v>483</v>
      </c>
      <c r="C21" s="7" t="s">
        <v>484</v>
      </c>
      <c r="D21" s="7" t="s">
        <v>1740</v>
      </c>
      <c r="E21" s="7" t="s">
        <v>1244</v>
      </c>
      <c r="F21" s="7"/>
      <c r="G21" s="25">
        <v>1</v>
      </c>
      <c r="H21" s="25">
        <v>7</v>
      </c>
      <c r="I21" s="25">
        <v>10</v>
      </c>
      <c r="J21" s="26">
        <f t="shared" si="0"/>
        <v>18</v>
      </c>
      <c r="K21" s="25">
        <v>1</v>
      </c>
      <c r="L21" s="25">
        <v>8</v>
      </c>
      <c r="M21" s="25">
        <v>10</v>
      </c>
      <c r="N21" s="26">
        <f t="shared" si="1"/>
        <v>19</v>
      </c>
      <c r="O21" s="25">
        <v>7</v>
      </c>
      <c r="P21" s="25">
        <v>7</v>
      </c>
      <c r="Q21" s="25">
        <v>10</v>
      </c>
      <c r="R21" s="26">
        <f t="shared" si="2"/>
        <v>24</v>
      </c>
      <c r="S21" s="25">
        <v>1</v>
      </c>
      <c r="T21" s="25">
        <v>8</v>
      </c>
      <c r="U21" s="25">
        <v>10</v>
      </c>
      <c r="V21" s="26">
        <f t="shared" si="3"/>
        <v>19</v>
      </c>
      <c r="W21" s="25">
        <v>1</v>
      </c>
      <c r="X21" s="25">
        <v>5</v>
      </c>
      <c r="Y21" s="25">
        <v>10</v>
      </c>
      <c r="Z21" s="26">
        <f t="shared" si="4"/>
        <v>16</v>
      </c>
      <c r="AA21" s="25">
        <v>3</v>
      </c>
      <c r="AB21" s="25">
        <v>6</v>
      </c>
      <c r="AC21" s="25">
        <v>10</v>
      </c>
      <c r="AD21" s="26">
        <f t="shared" si="5"/>
        <v>19</v>
      </c>
      <c r="AE21" s="27">
        <f t="shared" si="6"/>
        <v>115</v>
      </c>
      <c r="AF21" s="25">
        <v>8</v>
      </c>
      <c r="AG21" s="25">
        <v>7</v>
      </c>
      <c r="AH21" s="25">
        <v>39</v>
      </c>
      <c r="AI21" s="28">
        <f t="shared" si="7"/>
        <v>54</v>
      </c>
      <c r="AJ21" s="29">
        <v>30</v>
      </c>
      <c r="AK21" s="28">
        <f t="shared" si="8"/>
        <v>84</v>
      </c>
      <c r="AL21" s="25">
        <v>8</v>
      </c>
      <c r="AM21" s="25">
        <v>9</v>
      </c>
      <c r="AN21" s="25">
        <v>40</v>
      </c>
      <c r="AO21" s="28">
        <f t="shared" si="9"/>
        <v>57</v>
      </c>
      <c r="AP21" s="29">
        <v>35</v>
      </c>
      <c r="AQ21" s="28">
        <f t="shared" si="10"/>
        <v>92</v>
      </c>
      <c r="AR21" s="25">
        <v>9</v>
      </c>
      <c r="AS21" s="25">
        <v>9</v>
      </c>
      <c r="AT21" s="25">
        <v>37</v>
      </c>
      <c r="AU21" s="28">
        <f t="shared" si="11"/>
        <v>55</v>
      </c>
      <c r="AV21" s="29">
        <v>31</v>
      </c>
      <c r="AW21" s="28">
        <f t="shared" si="12"/>
        <v>86</v>
      </c>
      <c r="AX21" s="25">
        <v>8</v>
      </c>
      <c r="AY21" s="25">
        <v>8</v>
      </c>
      <c r="AZ21" s="25">
        <v>38</v>
      </c>
      <c r="BA21" s="28">
        <f t="shared" si="13"/>
        <v>54</v>
      </c>
      <c r="BB21" s="29">
        <v>33</v>
      </c>
      <c r="BC21" s="28">
        <f t="shared" si="14"/>
        <v>87</v>
      </c>
      <c r="BD21" s="25">
        <v>8</v>
      </c>
      <c r="BE21" s="25">
        <v>8</v>
      </c>
      <c r="BF21" s="25">
        <v>36</v>
      </c>
      <c r="BG21" s="28">
        <f t="shared" si="15"/>
        <v>52</v>
      </c>
      <c r="BH21" s="29">
        <v>33</v>
      </c>
      <c r="BI21" s="28">
        <f t="shared" si="16"/>
        <v>85</v>
      </c>
      <c r="BJ21" s="29">
        <f t="shared" si="17"/>
        <v>434</v>
      </c>
      <c r="BK21" s="29">
        <v>85</v>
      </c>
      <c r="BL21" s="10">
        <f t="shared" si="18"/>
        <v>634</v>
      </c>
      <c r="BM21" s="8">
        <f t="shared" si="19"/>
        <v>81.282051282051285</v>
      </c>
      <c r="BN21" s="12"/>
      <c r="BO21" s="3" t="s">
        <v>2096</v>
      </c>
      <c r="BP21" s="3" t="s">
        <v>2033</v>
      </c>
      <c r="BQ21" s="3" t="s">
        <v>2033</v>
      </c>
      <c r="BR21" s="3" t="s">
        <v>2088</v>
      </c>
      <c r="BS21" s="3" t="s">
        <v>2094</v>
      </c>
      <c r="BT21" s="3" t="s">
        <v>2093</v>
      </c>
      <c r="BU21" s="3" t="s">
        <v>2090</v>
      </c>
      <c r="BV21" s="3" t="s">
        <v>2090</v>
      </c>
      <c r="BW21" s="3" t="s">
        <v>2090</v>
      </c>
      <c r="BX21" s="3" t="s">
        <v>2090</v>
      </c>
      <c r="BY21" s="3" t="s">
        <v>2090</v>
      </c>
      <c r="BZ21" s="3" t="s">
        <v>2090</v>
      </c>
      <c r="CB21" s="3">
        <v>2</v>
      </c>
      <c r="CC21" s="3">
        <v>3</v>
      </c>
      <c r="CD21" s="3">
        <v>3</v>
      </c>
      <c r="CE21" s="3">
        <v>3</v>
      </c>
      <c r="CF21" s="3">
        <v>3</v>
      </c>
      <c r="CG21" s="3">
        <v>3</v>
      </c>
      <c r="CH21" s="3">
        <v>1</v>
      </c>
      <c r="CI21" s="3">
        <v>1.5</v>
      </c>
      <c r="CJ21" s="3">
        <v>1.5</v>
      </c>
      <c r="CK21" s="3">
        <v>1</v>
      </c>
      <c r="CL21" s="3">
        <v>1</v>
      </c>
      <c r="CM21" s="3">
        <v>0.5</v>
      </c>
      <c r="CN21" s="3">
        <f t="shared" si="20"/>
        <v>0</v>
      </c>
      <c r="CO21" s="31" t="str">
        <f t="shared" si="21"/>
        <v>Pass</v>
      </c>
      <c r="CP21" s="3">
        <v>7</v>
      </c>
      <c r="CQ21" s="3">
        <v>23.5</v>
      </c>
      <c r="CR21" s="3">
        <v>164.5</v>
      </c>
      <c r="CS21" s="3">
        <v>824</v>
      </c>
    </row>
    <row r="22" spans="1:98" ht="18" customHeight="1" x14ac:dyDescent="0.2">
      <c r="A22" s="4">
        <v>15</v>
      </c>
      <c r="B22" s="7" t="s">
        <v>485</v>
      </c>
      <c r="C22" s="7" t="s">
        <v>486</v>
      </c>
      <c r="D22" s="7" t="s">
        <v>1741</v>
      </c>
      <c r="E22" s="7" t="s">
        <v>1245</v>
      </c>
      <c r="F22" s="7"/>
      <c r="G22" s="25" t="s">
        <v>2032</v>
      </c>
      <c r="H22" s="25" t="s">
        <v>2033</v>
      </c>
      <c r="I22" s="25">
        <v>6</v>
      </c>
      <c r="J22" s="26">
        <f t="shared" si="0"/>
        <v>6</v>
      </c>
      <c r="K22" s="25" t="s">
        <v>2032</v>
      </c>
      <c r="L22" s="25">
        <v>10</v>
      </c>
      <c r="M22" s="25">
        <v>9</v>
      </c>
      <c r="N22" s="26">
        <f t="shared" si="1"/>
        <v>19</v>
      </c>
      <c r="O22" s="25" t="s">
        <v>2032</v>
      </c>
      <c r="P22" s="25" t="s">
        <v>2033</v>
      </c>
      <c r="Q22" s="25">
        <v>5</v>
      </c>
      <c r="R22" s="26">
        <f t="shared" si="2"/>
        <v>5</v>
      </c>
      <c r="S22" s="25" t="s">
        <v>2033</v>
      </c>
      <c r="T22" s="25">
        <v>10</v>
      </c>
      <c r="U22" s="25">
        <v>4</v>
      </c>
      <c r="V22" s="26">
        <f t="shared" si="3"/>
        <v>14</v>
      </c>
      <c r="W22" s="25" t="s">
        <v>2033</v>
      </c>
      <c r="X22" s="25" t="s">
        <v>2033</v>
      </c>
      <c r="Y22" s="25">
        <v>7</v>
      </c>
      <c r="Z22" s="26">
        <f t="shared" si="4"/>
        <v>7</v>
      </c>
      <c r="AA22" s="25" t="s">
        <v>2033</v>
      </c>
      <c r="AB22" s="25">
        <v>7</v>
      </c>
      <c r="AC22" s="25">
        <v>5</v>
      </c>
      <c r="AD22" s="26">
        <f t="shared" si="5"/>
        <v>12</v>
      </c>
      <c r="AE22" s="27">
        <f t="shared" si="6"/>
        <v>63</v>
      </c>
      <c r="AF22" s="25" t="s">
        <v>2032</v>
      </c>
      <c r="AG22" s="25" t="s">
        <v>2032</v>
      </c>
      <c r="AH22" s="25">
        <v>18</v>
      </c>
      <c r="AI22" s="28">
        <f t="shared" si="7"/>
        <v>18</v>
      </c>
      <c r="AJ22" s="29">
        <v>22</v>
      </c>
      <c r="AK22" s="28">
        <f t="shared" si="8"/>
        <v>40</v>
      </c>
      <c r="AL22" s="25" t="s">
        <v>2032</v>
      </c>
      <c r="AM22" s="25" t="s">
        <v>2032</v>
      </c>
      <c r="AN22" s="25">
        <v>18</v>
      </c>
      <c r="AO22" s="28">
        <f t="shared" si="9"/>
        <v>18</v>
      </c>
      <c r="AP22" s="29">
        <v>22</v>
      </c>
      <c r="AQ22" s="28">
        <f t="shared" si="10"/>
        <v>40</v>
      </c>
      <c r="AR22" s="25" t="s">
        <v>2032</v>
      </c>
      <c r="AS22" s="25" t="s">
        <v>2032</v>
      </c>
      <c r="AT22" s="25">
        <v>18</v>
      </c>
      <c r="AU22" s="28">
        <f t="shared" si="11"/>
        <v>18</v>
      </c>
      <c r="AV22" s="29">
        <v>22</v>
      </c>
      <c r="AW22" s="28">
        <f t="shared" si="12"/>
        <v>40</v>
      </c>
      <c r="AX22" s="25" t="s">
        <v>2032</v>
      </c>
      <c r="AY22" s="25" t="s">
        <v>2032</v>
      </c>
      <c r="AZ22" s="25">
        <v>4</v>
      </c>
      <c r="BA22" s="28">
        <f t="shared" si="13"/>
        <v>4</v>
      </c>
      <c r="BB22" s="29">
        <v>29</v>
      </c>
      <c r="BC22" s="28">
        <f t="shared" si="14"/>
        <v>33</v>
      </c>
      <c r="BD22" s="25" t="s">
        <v>2032</v>
      </c>
      <c r="BE22" s="25" t="s">
        <v>2032</v>
      </c>
      <c r="BF22" s="25">
        <v>21</v>
      </c>
      <c r="BG22" s="28">
        <f t="shared" si="15"/>
        <v>21</v>
      </c>
      <c r="BH22" s="29">
        <v>29</v>
      </c>
      <c r="BI22" s="28">
        <f t="shared" si="16"/>
        <v>50</v>
      </c>
      <c r="BJ22" s="29">
        <f t="shared" si="17"/>
        <v>203</v>
      </c>
      <c r="BK22" s="29">
        <v>40</v>
      </c>
      <c r="BL22" s="10">
        <f t="shared" si="18"/>
        <v>306</v>
      </c>
      <c r="BM22" s="8">
        <f t="shared" si="19"/>
        <v>39.230769230769234</v>
      </c>
      <c r="BN22" s="12"/>
      <c r="BO22" s="3" t="s">
        <v>2096</v>
      </c>
      <c r="BP22" s="3" t="s">
        <v>2089</v>
      </c>
      <c r="BQ22" s="3" t="s">
        <v>2089</v>
      </c>
      <c r="BR22" s="3" t="s">
        <v>2088</v>
      </c>
      <c r="BS22" s="3" t="s">
        <v>2088</v>
      </c>
      <c r="BT22" s="3" t="s">
        <v>2096</v>
      </c>
      <c r="BU22" s="3" t="s">
        <v>2092</v>
      </c>
      <c r="BV22" s="3" t="s">
        <v>2092</v>
      </c>
      <c r="BW22" s="3" t="s">
        <v>2092</v>
      </c>
      <c r="BX22" s="3" t="s">
        <v>2089</v>
      </c>
      <c r="BY22" s="3" t="s">
        <v>2093</v>
      </c>
      <c r="BZ22" s="3" t="s">
        <v>2092</v>
      </c>
      <c r="CB22" s="3">
        <v>2</v>
      </c>
      <c r="CC22" s="3">
        <v>3</v>
      </c>
      <c r="CD22" s="3">
        <v>3</v>
      </c>
      <c r="CE22" s="3">
        <v>3</v>
      </c>
      <c r="CF22" s="3">
        <v>3</v>
      </c>
      <c r="CG22" s="3">
        <v>3</v>
      </c>
      <c r="CH22" s="3">
        <v>1</v>
      </c>
      <c r="CI22" s="3">
        <v>1.5</v>
      </c>
      <c r="CJ22" s="3">
        <v>1.5</v>
      </c>
      <c r="CK22" s="3">
        <v>1</v>
      </c>
      <c r="CL22" s="3">
        <v>1</v>
      </c>
      <c r="CM22" s="3">
        <v>0.5</v>
      </c>
      <c r="CN22" s="3">
        <f t="shared" si="20"/>
        <v>3</v>
      </c>
      <c r="CO22" s="31" t="str">
        <f t="shared" si="21"/>
        <v>Fail</v>
      </c>
      <c r="CP22" s="32">
        <v>3.7234042553191489</v>
      </c>
      <c r="CQ22" s="3">
        <v>16.5</v>
      </c>
      <c r="CR22" s="3">
        <v>87.5</v>
      </c>
      <c r="CS22" s="3">
        <v>456</v>
      </c>
      <c r="CT22" s="1">
        <f>CR22/23.5</f>
        <v>3.7234042553191489</v>
      </c>
    </row>
    <row r="23" spans="1:98" ht="18" customHeight="1" x14ac:dyDescent="0.2">
      <c r="A23" s="4">
        <v>16</v>
      </c>
      <c r="B23" s="7" t="s">
        <v>487</v>
      </c>
      <c r="C23" s="7" t="s">
        <v>488</v>
      </c>
      <c r="D23" s="7" t="s">
        <v>1742</v>
      </c>
      <c r="E23" s="7" t="s">
        <v>1246</v>
      </c>
      <c r="F23" s="7"/>
      <c r="G23" s="25">
        <v>8</v>
      </c>
      <c r="H23" s="25">
        <v>10</v>
      </c>
      <c r="I23" s="25">
        <v>10</v>
      </c>
      <c r="J23" s="26">
        <f t="shared" si="0"/>
        <v>28</v>
      </c>
      <c r="K23" s="25">
        <v>5</v>
      </c>
      <c r="L23" s="25">
        <v>9</v>
      </c>
      <c r="M23" s="25">
        <v>9</v>
      </c>
      <c r="N23" s="26">
        <f t="shared" si="1"/>
        <v>23</v>
      </c>
      <c r="O23" s="25">
        <v>10</v>
      </c>
      <c r="P23" s="25">
        <v>8</v>
      </c>
      <c r="Q23" s="25">
        <v>10</v>
      </c>
      <c r="R23" s="26">
        <f t="shared" si="2"/>
        <v>28</v>
      </c>
      <c r="S23" s="25">
        <v>5</v>
      </c>
      <c r="T23" s="25">
        <v>10</v>
      </c>
      <c r="U23" s="25">
        <v>10</v>
      </c>
      <c r="V23" s="26">
        <f t="shared" si="3"/>
        <v>25</v>
      </c>
      <c r="W23" s="25">
        <v>4</v>
      </c>
      <c r="X23" s="25">
        <v>9</v>
      </c>
      <c r="Y23" s="25">
        <v>10</v>
      </c>
      <c r="Z23" s="26">
        <f t="shared" si="4"/>
        <v>23</v>
      </c>
      <c r="AA23" s="25">
        <v>6</v>
      </c>
      <c r="AB23" s="25">
        <v>10</v>
      </c>
      <c r="AC23" s="25">
        <v>10</v>
      </c>
      <c r="AD23" s="26">
        <f t="shared" si="5"/>
        <v>26</v>
      </c>
      <c r="AE23" s="27">
        <f t="shared" si="6"/>
        <v>153</v>
      </c>
      <c r="AF23" s="25">
        <v>9</v>
      </c>
      <c r="AG23" s="25">
        <v>9</v>
      </c>
      <c r="AH23" s="25">
        <v>39</v>
      </c>
      <c r="AI23" s="28">
        <f t="shared" si="7"/>
        <v>57</v>
      </c>
      <c r="AJ23" s="29">
        <v>38</v>
      </c>
      <c r="AK23" s="28">
        <f t="shared" si="8"/>
        <v>95</v>
      </c>
      <c r="AL23" s="25">
        <v>9</v>
      </c>
      <c r="AM23" s="25">
        <v>9</v>
      </c>
      <c r="AN23" s="25">
        <v>32</v>
      </c>
      <c r="AO23" s="28">
        <f t="shared" si="9"/>
        <v>50</v>
      </c>
      <c r="AP23" s="29">
        <v>39</v>
      </c>
      <c r="AQ23" s="28">
        <f t="shared" si="10"/>
        <v>89</v>
      </c>
      <c r="AR23" s="25">
        <v>10</v>
      </c>
      <c r="AS23" s="25">
        <v>8</v>
      </c>
      <c r="AT23" s="25">
        <v>39</v>
      </c>
      <c r="AU23" s="28">
        <f t="shared" si="11"/>
        <v>57</v>
      </c>
      <c r="AV23" s="29">
        <v>29</v>
      </c>
      <c r="AW23" s="28">
        <f t="shared" si="12"/>
        <v>86</v>
      </c>
      <c r="AX23" s="25">
        <v>10</v>
      </c>
      <c r="AY23" s="25">
        <v>10</v>
      </c>
      <c r="AZ23" s="25">
        <v>40</v>
      </c>
      <c r="BA23" s="28">
        <f t="shared" si="13"/>
        <v>60</v>
      </c>
      <c r="BB23" s="29">
        <v>37</v>
      </c>
      <c r="BC23" s="28">
        <f t="shared" si="14"/>
        <v>97</v>
      </c>
      <c r="BD23" s="25">
        <v>9</v>
      </c>
      <c r="BE23" s="25">
        <v>9</v>
      </c>
      <c r="BF23" s="25">
        <v>40</v>
      </c>
      <c r="BG23" s="28">
        <f t="shared" si="15"/>
        <v>58</v>
      </c>
      <c r="BH23" s="29">
        <v>37</v>
      </c>
      <c r="BI23" s="28">
        <f t="shared" si="16"/>
        <v>95</v>
      </c>
      <c r="BJ23" s="29">
        <f t="shared" si="17"/>
        <v>462</v>
      </c>
      <c r="BK23" s="29">
        <v>86</v>
      </c>
      <c r="BL23" s="10">
        <f t="shared" si="18"/>
        <v>701</v>
      </c>
      <c r="BM23" s="8">
        <f t="shared" si="19"/>
        <v>89.871794871794876</v>
      </c>
      <c r="BN23" s="12"/>
      <c r="BO23" s="3" t="s">
        <v>2032</v>
      </c>
      <c r="BP23" s="3" t="s">
        <v>2091</v>
      </c>
      <c r="BQ23" s="3" t="s">
        <v>2095</v>
      </c>
      <c r="BR23" s="3" t="s">
        <v>2094</v>
      </c>
      <c r="BS23" s="3" t="s">
        <v>2088</v>
      </c>
      <c r="BT23" s="3" t="s">
        <v>2091</v>
      </c>
      <c r="BU23" s="3" t="s">
        <v>2090</v>
      </c>
      <c r="BV23" s="3" t="s">
        <v>2090</v>
      </c>
      <c r="BW23" s="3" t="s">
        <v>2090</v>
      </c>
      <c r="BX23" s="3" t="s">
        <v>2090</v>
      </c>
      <c r="BY23" s="3" t="s">
        <v>2090</v>
      </c>
      <c r="BZ23" s="3" t="s">
        <v>2090</v>
      </c>
      <c r="CB23" s="3">
        <v>2</v>
      </c>
      <c r="CC23" s="3">
        <v>3</v>
      </c>
      <c r="CD23" s="3">
        <v>3</v>
      </c>
      <c r="CE23" s="3">
        <v>3</v>
      </c>
      <c r="CF23" s="3">
        <v>3</v>
      </c>
      <c r="CG23" s="3">
        <v>3</v>
      </c>
      <c r="CH23" s="3">
        <v>1</v>
      </c>
      <c r="CI23" s="3">
        <v>1.5</v>
      </c>
      <c r="CJ23" s="3">
        <v>1.5</v>
      </c>
      <c r="CK23" s="3">
        <v>1</v>
      </c>
      <c r="CL23" s="3">
        <v>1</v>
      </c>
      <c r="CM23" s="3">
        <v>0.5</v>
      </c>
      <c r="CN23" s="3">
        <f t="shared" si="20"/>
        <v>0</v>
      </c>
      <c r="CO23" s="31" t="str">
        <f t="shared" si="21"/>
        <v>Pass</v>
      </c>
      <c r="CP23" s="3">
        <v>8.4700000000000006</v>
      </c>
      <c r="CQ23" s="3">
        <v>23.5</v>
      </c>
      <c r="CR23" s="3">
        <v>199</v>
      </c>
      <c r="CS23" s="3">
        <v>955</v>
      </c>
    </row>
    <row r="24" spans="1:98" ht="18" customHeight="1" x14ac:dyDescent="0.2">
      <c r="A24" s="4">
        <v>17</v>
      </c>
      <c r="B24" s="7" t="s">
        <v>489</v>
      </c>
      <c r="C24" s="7" t="s">
        <v>490</v>
      </c>
      <c r="D24" s="7" t="s">
        <v>1743</v>
      </c>
      <c r="E24" s="7" t="s">
        <v>1247</v>
      </c>
      <c r="F24" s="7"/>
      <c r="G24" s="25">
        <v>6</v>
      </c>
      <c r="H24" s="25">
        <v>10</v>
      </c>
      <c r="I24" s="25">
        <v>10</v>
      </c>
      <c r="J24" s="26">
        <f t="shared" si="0"/>
        <v>26</v>
      </c>
      <c r="K24" s="25">
        <v>7</v>
      </c>
      <c r="L24" s="25">
        <v>10</v>
      </c>
      <c r="M24" s="25">
        <v>10</v>
      </c>
      <c r="N24" s="26">
        <f t="shared" si="1"/>
        <v>27</v>
      </c>
      <c r="O24" s="25">
        <v>8</v>
      </c>
      <c r="P24" s="25">
        <v>9</v>
      </c>
      <c r="Q24" s="25">
        <v>10</v>
      </c>
      <c r="R24" s="26">
        <f t="shared" si="2"/>
        <v>27</v>
      </c>
      <c r="S24" s="25">
        <v>4</v>
      </c>
      <c r="T24" s="25">
        <v>10</v>
      </c>
      <c r="U24" s="25">
        <v>8</v>
      </c>
      <c r="V24" s="26">
        <f t="shared" si="3"/>
        <v>22</v>
      </c>
      <c r="W24" s="25">
        <v>7</v>
      </c>
      <c r="X24" s="25">
        <v>7</v>
      </c>
      <c r="Y24" s="25">
        <v>10</v>
      </c>
      <c r="Z24" s="26">
        <f t="shared" si="4"/>
        <v>24</v>
      </c>
      <c r="AA24" s="25">
        <v>8</v>
      </c>
      <c r="AB24" s="25">
        <v>8</v>
      </c>
      <c r="AC24" s="25">
        <v>9</v>
      </c>
      <c r="AD24" s="26">
        <f t="shared" si="5"/>
        <v>25</v>
      </c>
      <c r="AE24" s="27">
        <f t="shared" si="6"/>
        <v>151</v>
      </c>
      <c r="AF24" s="25">
        <v>7</v>
      </c>
      <c r="AG24" s="25">
        <v>6</v>
      </c>
      <c r="AH24" s="25">
        <v>39</v>
      </c>
      <c r="AI24" s="28">
        <f t="shared" si="7"/>
        <v>52</v>
      </c>
      <c r="AJ24" s="29">
        <v>29</v>
      </c>
      <c r="AK24" s="28">
        <f t="shared" si="8"/>
        <v>81</v>
      </c>
      <c r="AL24" s="25">
        <v>8</v>
      </c>
      <c r="AM24" s="25">
        <v>9</v>
      </c>
      <c r="AN24" s="25">
        <v>37</v>
      </c>
      <c r="AO24" s="28">
        <f t="shared" si="9"/>
        <v>54</v>
      </c>
      <c r="AP24" s="29">
        <v>25</v>
      </c>
      <c r="AQ24" s="28">
        <f t="shared" si="10"/>
        <v>79</v>
      </c>
      <c r="AR24" s="25">
        <v>2</v>
      </c>
      <c r="AS24" s="25">
        <v>8</v>
      </c>
      <c r="AT24" s="25">
        <v>35</v>
      </c>
      <c r="AU24" s="28">
        <f t="shared" si="11"/>
        <v>45</v>
      </c>
      <c r="AV24" s="29">
        <v>19</v>
      </c>
      <c r="AW24" s="28">
        <f t="shared" si="12"/>
        <v>64</v>
      </c>
      <c r="AX24" s="25">
        <v>8</v>
      </c>
      <c r="AY24" s="25">
        <v>6</v>
      </c>
      <c r="AZ24" s="25">
        <v>36</v>
      </c>
      <c r="BA24" s="28">
        <f t="shared" si="13"/>
        <v>50</v>
      </c>
      <c r="BB24" s="29">
        <v>28</v>
      </c>
      <c r="BC24" s="28">
        <f t="shared" si="14"/>
        <v>78</v>
      </c>
      <c r="BD24" s="25">
        <v>8</v>
      </c>
      <c r="BE24" s="25">
        <v>8</v>
      </c>
      <c r="BF24" s="25">
        <v>35</v>
      </c>
      <c r="BG24" s="28">
        <f t="shared" si="15"/>
        <v>51</v>
      </c>
      <c r="BH24" s="29">
        <v>30</v>
      </c>
      <c r="BI24" s="28">
        <f t="shared" si="16"/>
        <v>81</v>
      </c>
      <c r="BJ24" s="29">
        <f t="shared" si="17"/>
        <v>383</v>
      </c>
      <c r="BK24" s="29">
        <v>81</v>
      </c>
      <c r="BL24" s="10">
        <f t="shared" si="18"/>
        <v>615</v>
      </c>
      <c r="BM24" s="8">
        <f t="shared" si="19"/>
        <v>78.84615384615384</v>
      </c>
      <c r="BN24" s="12"/>
      <c r="BO24" s="3" t="s">
        <v>2094</v>
      </c>
      <c r="BP24" s="3" t="s">
        <v>2095</v>
      </c>
      <c r="BQ24" s="3" t="s">
        <v>2095</v>
      </c>
      <c r="BR24" s="3" t="s">
        <v>2091</v>
      </c>
      <c r="BS24" s="3" t="s">
        <v>2087</v>
      </c>
      <c r="BT24" s="3" t="s">
        <v>2091</v>
      </c>
      <c r="BU24" s="3" t="s">
        <v>2090</v>
      </c>
      <c r="BV24" s="3" t="s">
        <v>2091</v>
      </c>
      <c r="BW24" s="3" t="s">
        <v>2095</v>
      </c>
      <c r="BX24" s="3" t="s">
        <v>2091</v>
      </c>
      <c r="BY24" s="3" t="s">
        <v>2090</v>
      </c>
      <c r="BZ24" s="3" t="s">
        <v>2090</v>
      </c>
      <c r="CB24" s="3">
        <v>2</v>
      </c>
      <c r="CC24" s="3">
        <v>3</v>
      </c>
      <c r="CD24" s="3">
        <v>3</v>
      </c>
      <c r="CE24" s="3">
        <v>3</v>
      </c>
      <c r="CF24" s="3">
        <v>3</v>
      </c>
      <c r="CG24" s="3">
        <v>3</v>
      </c>
      <c r="CH24" s="3">
        <v>1</v>
      </c>
      <c r="CI24" s="3">
        <v>1.5</v>
      </c>
      <c r="CJ24" s="3">
        <v>1.5</v>
      </c>
      <c r="CK24" s="3">
        <v>1</v>
      </c>
      <c r="CL24" s="3">
        <v>1</v>
      </c>
      <c r="CM24" s="3">
        <v>0.5</v>
      </c>
      <c r="CN24" s="3">
        <f t="shared" si="20"/>
        <v>0</v>
      </c>
      <c r="CO24" s="31" t="str">
        <f t="shared" si="21"/>
        <v>Pass</v>
      </c>
      <c r="CP24" s="3">
        <v>8.33</v>
      </c>
      <c r="CQ24" s="3">
        <v>23.5</v>
      </c>
      <c r="CR24" s="3">
        <v>195.75</v>
      </c>
      <c r="CS24" s="3">
        <v>879</v>
      </c>
    </row>
    <row r="25" spans="1:98" ht="18" customHeight="1" x14ac:dyDescent="0.2">
      <c r="A25" s="4">
        <v>18</v>
      </c>
      <c r="B25" s="7" t="s">
        <v>491</v>
      </c>
      <c r="C25" s="7" t="s">
        <v>492</v>
      </c>
      <c r="D25" s="7" t="s">
        <v>1744</v>
      </c>
      <c r="E25" s="7" t="s">
        <v>1248</v>
      </c>
      <c r="F25" s="7"/>
      <c r="G25" s="25">
        <v>8</v>
      </c>
      <c r="H25" s="25">
        <v>10</v>
      </c>
      <c r="I25" s="25">
        <v>10</v>
      </c>
      <c r="J25" s="26">
        <f t="shared" si="0"/>
        <v>28</v>
      </c>
      <c r="K25" s="25">
        <v>7</v>
      </c>
      <c r="L25" s="25">
        <v>10</v>
      </c>
      <c r="M25" s="25">
        <v>10</v>
      </c>
      <c r="N25" s="26">
        <f t="shared" si="1"/>
        <v>27</v>
      </c>
      <c r="O25" s="25">
        <v>9</v>
      </c>
      <c r="P25" s="25">
        <v>10</v>
      </c>
      <c r="Q25" s="25">
        <v>10</v>
      </c>
      <c r="R25" s="26">
        <f t="shared" si="2"/>
        <v>29</v>
      </c>
      <c r="S25" s="25">
        <v>6</v>
      </c>
      <c r="T25" s="25">
        <v>10</v>
      </c>
      <c r="U25" s="25">
        <v>10</v>
      </c>
      <c r="V25" s="26">
        <f t="shared" si="3"/>
        <v>26</v>
      </c>
      <c r="W25" s="25">
        <v>6</v>
      </c>
      <c r="X25" s="25">
        <v>10</v>
      </c>
      <c r="Y25" s="25">
        <v>10</v>
      </c>
      <c r="Z25" s="26">
        <f t="shared" si="4"/>
        <v>26</v>
      </c>
      <c r="AA25" s="25">
        <v>6</v>
      </c>
      <c r="AB25" s="25">
        <v>10</v>
      </c>
      <c r="AC25" s="25">
        <v>10</v>
      </c>
      <c r="AD25" s="26">
        <f t="shared" si="5"/>
        <v>26</v>
      </c>
      <c r="AE25" s="27">
        <f t="shared" si="6"/>
        <v>162</v>
      </c>
      <c r="AF25" s="25">
        <v>8</v>
      </c>
      <c r="AG25" s="25">
        <v>8</v>
      </c>
      <c r="AH25" s="25">
        <v>40</v>
      </c>
      <c r="AI25" s="28">
        <f t="shared" si="7"/>
        <v>56</v>
      </c>
      <c r="AJ25" s="29">
        <v>38</v>
      </c>
      <c r="AK25" s="28">
        <f t="shared" si="8"/>
        <v>94</v>
      </c>
      <c r="AL25" s="25">
        <v>9</v>
      </c>
      <c r="AM25" s="25">
        <v>9</v>
      </c>
      <c r="AN25" s="25">
        <v>38</v>
      </c>
      <c r="AO25" s="28">
        <f t="shared" si="9"/>
        <v>56</v>
      </c>
      <c r="AP25" s="29">
        <v>35</v>
      </c>
      <c r="AQ25" s="28">
        <f t="shared" si="10"/>
        <v>91</v>
      </c>
      <c r="AR25" s="25">
        <v>9</v>
      </c>
      <c r="AS25" s="25">
        <v>9</v>
      </c>
      <c r="AT25" s="25">
        <v>35</v>
      </c>
      <c r="AU25" s="28">
        <f t="shared" si="11"/>
        <v>53</v>
      </c>
      <c r="AV25" s="29">
        <v>39</v>
      </c>
      <c r="AW25" s="28">
        <f t="shared" si="12"/>
        <v>92</v>
      </c>
      <c r="AX25" s="25">
        <v>10</v>
      </c>
      <c r="AY25" s="25">
        <v>9</v>
      </c>
      <c r="AZ25" s="25">
        <v>36</v>
      </c>
      <c r="BA25" s="28">
        <f t="shared" si="13"/>
        <v>55</v>
      </c>
      <c r="BB25" s="29">
        <v>30</v>
      </c>
      <c r="BC25" s="28">
        <f t="shared" si="14"/>
        <v>85</v>
      </c>
      <c r="BD25" s="25">
        <v>9</v>
      </c>
      <c r="BE25" s="25">
        <v>8</v>
      </c>
      <c r="BF25" s="25">
        <v>37</v>
      </c>
      <c r="BG25" s="28">
        <f t="shared" si="15"/>
        <v>54</v>
      </c>
      <c r="BH25" s="29">
        <v>32</v>
      </c>
      <c r="BI25" s="28">
        <f t="shared" si="16"/>
        <v>86</v>
      </c>
      <c r="BJ25" s="29">
        <f t="shared" si="17"/>
        <v>448</v>
      </c>
      <c r="BK25" s="29">
        <v>95</v>
      </c>
      <c r="BL25" s="10">
        <f t="shared" si="18"/>
        <v>705</v>
      </c>
      <c r="BM25" s="8">
        <f t="shared" si="19"/>
        <v>90.384615384615387</v>
      </c>
      <c r="BN25" s="12"/>
      <c r="BO25" s="3" t="s">
        <v>2091</v>
      </c>
      <c r="BP25" s="3" t="s">
        <v>2091</v>
      </c>
      <c r="BQ25" s="3" t="s">
        <v>2095</v>
      </c>
      <c r="BR25" s="3" t="s">
        <v>2090</v>
      </c>
      <c r="BS25" s="3" t="s">
        <v>2032</v>
      </c>
      <c r="BT25" s="3" t="s">
        <v>2091</v>
      </c>
      <c r="BU25" s="3" t="s">
        <v>2090</v>
      </c>
      <c r="BV25" s="3" t="s">
        <v>2090</v>
      </c>
      <c r="BW25" s="3" t="s">
        <v>2090</v>
      </c>
      <c r="BX25" s="3" t="s">
        <v>2090</v>
      </c>
      <c r="BY25" s="3" t="s">
        <v>2090</v>
      </c>
      <c r="BZ25" s="3" t="s">
        <v>2090</v>
      </c>
      <c r="CB25" s="3">
        <v>2</v>
      </c>
      <c r="CC25" s="3">
        <v>3</v>
      </c>
      <c r="CD25" s="3">
        <v>3</v>
      </c>
      <c r="CE25" s="3">
        <v>3</v>
      </c>
      <c r="CF25" s="3">
        <v>3</v>
      </c>
      <c r="CG25" s="3">
        <v>3</v>
      </c>
      <c r="CH25" s="3">
        <v>1</v>
      </c>
      <c r="CI25" s="3">
        <v>1.5</v>
      </c>
      <c r="CJ25" s="3">
        <v>1.5</v>
      </c>
      <c r="CK25" s="3">
        <v>1</v>
      </c>
      <c r="CL25" s="3">
        <v>1</v>
      </c>
      <c r="CM25" s="3">
        <v>0.5</v>
      </c>
      <c r="CN25" s="3">
        <f t="shared" si="20"/>
        <v>0</v>
      </c>
      <c r="CO25" s="31" t="str">
        <f t="shared" si="21"/>
        <v>Pass</v>
      </c>
      <c r="CP25" s="3">
        <v>9.15</v>
      </c>
      <c r="CQ25" s="3">
        <v>23.5</v>
      </c>
      <c r="CR25" s="3">
        <v>215</v>
      </c>
      <c r="CS25" s="3">
        <v>996</v>
      </c>
    </row>
    <row r="26" spans="1:98" ht="18" customHeight="1" x14ac:dyDescent="0.2">
      <c r="A26" s="4">
        <v>19</v>
      </c>
      <c r="B26" s="7" t="s">
        <v>493</v>
      </c>
      <c r="C26" s="7" t="s">
        <v>494</v>
      </c>
      <c r="D26" s="7" t="s">
        <v>1745</v>
      </c>
      <c r="E26" s="7" t="s">
        <v>1249</v>
      </c>
      <c r="F26" s="7"/>
      <c r="G26" s="25">
        <v>6</v>
      </c>
      <c r="H26" s="25">
        <v>10</v>
      </c>
      <c r="I26" s="25">
        <v>10</v>
      </c>
      <c r="J26" s="26">
        <f t="shared" si="0"/>
        <v>26</v>
      </c>
      <c r="K26" s="25">
        <v>6</v>
      </c>
      <c r="L26" s="25">
        <v>10</v>
      </c>
      <c r="M26" s="25">
        <v>9</v>
      </c>
      <c r="N26" s="26">
        <f t="shared" si="1"/>
        <v>25</v>
      </c>
      <c r="O26" s="25">
        <v>9</v>
      </c>
      <c r="P26" s="25">
        <v>10</v>
      </c>
      <c r="Q26" s="25">
        <v>10</v>
      </c>
      <c r="R26" s="26">
        <f t="shared" si="2"/>
        <v>29</v>
      </c>
      <c r="S26" s="25">
        <v>5</v>
      </c>
      <c r="T26" s="25">
        <v>9</v>
      </c>
      <c r="U26" s="25">
        <v>10</v>
      </c>
      <c r="V26" s="26">
        <f t="shared" si="3"/>
        <v>24</v>
      </c>
      <c r="W26" s="25">
        <v>6</v>
      </c>
      <c r="X26" s="25">
        <v>10</v>
      </c>
      <c r="Y26" s="25">
        <v>10</v>
      </c>
      <c r="Z26" s="26">
        <f t="shared" si="4"/>
        <v>26</v>
      </c>
      <c r="AA26" s="25">
        <v>7</v>
      </c>
      <c r="AB26" s="25">
        <v>10</v>
      </c>
      <c r="AC26" s="25">
        <v>10</v>
      </c>
      <c r="AD26" s="26">
        <f t="shared" si="5"/>
        <v>27</v>
      </c>
      <c r="AE26" s="27">
        <f t="shared" si="6"/>
        <v>157</v>
      </c>
      <c r="AF26" s="25">
        <v>8</v>
      </c>
      <c r="AG26" s="25">
        <v>8</v>
      </c>
      <c r="AH26" s="25">
        <v>38</v>
      </c>
      <c r="AI26" s="28">
        <f t="shared" si="7"/>
        <v>54</v>
      </c>
      <c r="AJ26" s="29">
        <v>28</v>
      </c>
      <c r="AK26" s="28">
        <f t="shared" si="8"/>
        <v>82</v>
      </c>
      <c r="AL26" s="25">
        <v>9</v>
      </c>
      <c r="AM26" s="25">
        <v>10</v>
      </c>
      <c r="AN26" s="25">
        <v>35</v>
      </c>
      <c r="AO26" s="28">
        <f t="shared" si="9"/>
        <v>54</v>
      </c>
      <c r="AP26" s="29">
        <v>40</v>
      </c>
      <c r="AQ26" s="28">
        <f t="shared" si="10"/>
        <v>94</v>
      </c>
      <c r="AR26" s="25">
        <v>9</v>
      </c>
      <c r="AS26" s="25">
        <v>10</v>
      </c>
      <c r="AT26" s="25">
        <v>39</v>
      </c>
      <c r="AU26" s="28">
        <f t="shared" si="11"/>
        <v>58</v>
      </c>
      <c r="AV26" s="29">
        <v>39</v>
      </c>
      <c r="AW26" s="28">
        <f t="shared" si="12"/>
        <v>97</v>
      </c>
      <c r="AX26" s="25">
        <v>7</v>
      </c>
      <c r="AY26" s="25">
        <v>8</v>
      </c>
      <c r="AZ26" s="25">
        <v>35</v>
      </c>
      <c r="BA26" s="28">
        <f t="shared" si="13"/>
        <v>50</v>
      </c>
      <c r="BB26" s="29">
        <v>32</v>
      </c>
      <c r="BC26" s="28">
        <f t="shared" si="14"/>
        <v>82</v>
      </c>
      <c r="BD26" s="25">
        <v>8</v>
      </c>
      <c r="BE26" s="25">
        <v>8</v>
      </c>
      <c r="BF26" s="25">
        <v>34</v>
      </c>
      <c r="BG26" s="28">
        <f t="shared" si="15"/>
        <v>50</v>
      </c>
      <c r="BH26" s="29">
        <v>33</v>
      </c>
      <c r="BI26" s="28">
        <f t="shared" si="16"/>
        <v>83</v>
      </c>
      <c r="BJ26" s="29">
        <f t="shared" si="17"/>
        <v>438</v>
      </c>
      <c r="BK26" s="29">
        <v>93</v>
      </c>
      <c r="BL26" s="10">
        <f t="shared" si="18"/>
        <v>688</v>
      </c>
      <c r="BM26" s="8">
        <f t="shared" si="19"/>
        <v>88.205128205128204</v>
      </c>
      <c r="BN26" s="12"/>
      <c r="BO26" s="3" t="s">
        <v>2095</v>
      </c>
      <c r="BP26" s="3" t="s">
        <v>2091</v>
      </c>
      <c r="BQ26" s="3" t="s">
        <v>2095</v>
      </c>
      <c r="BR26" s="3" t="s">
        <v>2032</v>
      </c>
      <c r="BS26" s="3" t="s">
        <v>2087</v>
      </c>
      <c r="BT26" s="3" t="s">
        <v>2095</v>
      </c>
      <c r="BU26" s="3" t="s">
        <v>2090</v>
      </c>
      <c r="BV26" s="3" t="s">
        <v>2090</v>
      </c>
      <c r="BW26" s="3" t="s">
        <v>2090</v>
      </c>
      <c r="BX26" s="3" t="s">
        <v>2090</v>
      </c>
      <c r="BY26" s="3" t="s">
        <v>2090</v>
      </c>
      <c r="BZ26" s="3" t="s">
        <v>2090</v>
      </c>
      <c r="CB26" s="3">
        <v>2</v>
      </c>
      <c r="CC26" s="3">
        <v>3</v>
      </c>
      <c r="CD26" s="3">
        <v>3</v>
      </c>
      <c r="CE26" s="3">
        <v>3</v>
      </c>
      <c r="CF26" s="3">
        <v>3</v>
      </c>
      <c r="CG26" s="3">
        <v>3</v>
      </c>
      <c r="CH26" s="3">
        <v>1</v>
      </c>
      <c r="CI26" s="3">
        <v>1.5</v>
      </c>
      <c r="CJ26" s="3">
        <v>1.5</v>
      </c>
      <c r="CK26" s="3">
        <v>1</v>
      </c>
      <c r="CL26" s="3">
        <v>1</v>
      </c>
      <c r="CM26" s="3">
        <v>0.5</v>
      </c>
      <c r="CN26" s="3">
        <f t="shared" si="20"/>
        <v>0</v>
      </c>
      <c r="CO26" s="31" t="str">
        <f t="shared" si="21"/>
        <v>Pass</v>
      </c>
      <c r="CP26" s="3">
        <v>8.57</v>
      </c>
      <c r="CQ26" s="3">
        <v>23.5</v>
      </c>
      <c r="CR26" s="3">
        <v>201.5</v>
      </c>
      <c r="CS26" s="3">
        <v>949</v>
      </c>
    </row>
    <row r="27" spans="1:98" ht="18" customHeight="1" x14ac:dyDescent="0.2">
      <c r="A27" s="4">
        <v>20</v>
      </c>
      <c r="B27" s="7" t="s">
        <v>495</v>
      </c>
      <c r="C27" s="7" t="s">
        <v>496</v>
      </c>
      <c r="D27" s="7" t="s">
        <v>1746</v>
      </c>
      <c r="E27" s="7" t="s">
        <v>1250</v>
      </c>
      <c r="F27" s="7"/>
      <c r="G27" s="25">
        <v>9</v>
      </c>
      <c r="H27" s="25">
        <v>10</v>
      </c>
      <c r="I27" s="25">
        <v>10</v>
      </c>
      <c r="J27" s="26">
        <f t="shared" si="0"/>
        <v>29</v>
      </c>
      <c r="K27" s="25">
        <v>3</v>
      </c>
      <c r="L27" s="25">
        <v>10</v>
      </c>
      <c r="M27" s="25">
        <v>9</v>
      </c>
      <c r="N27" s="26">
        <f t="shared" si="1"/>
        <v>22</v>
      </c>
      <c r="O27" s="25">
        <v>9</v>
      </c>
      <c r="P27" s="25">
        <v>5</v>
      </c>
      <c r="Q27" s="25">
        <v>10</v>
      </c>
      <c r="R27" s="26">
        <f t="shared" si="2"/>
        <v>24</v>
      </c>
      <c r="S27" s="25">
        <v>5</v>
      </c>
      <c r="T27" s="25">
        <v>7</v>
      </c>
      <c r="U27" s="25">
        <v>10</v>
      </c>
      <c r="V27" s="26">
        <f t="shared" si="3"/>
        <v>22</v>
      </c>
      <c r="W27" s="25">
        <v>1</v>
      </c>
      <c r="X27" s="25">
        <v>6</v>
      </c>
      <c r="Y27" s="25">
        <v>10</v>
      </c>
      <c r="Z27" s="26">
        <f t="shared" si="4"/>
        <v>17</v>
      </c>
      <c r="AA27" s="25">
        <v>8</v>
      </c>
      <c r="AB27" s="25">
        <v>7</v>
      </c>
      <c r="AC27" s="25">
        <v>10</v>
      </c>
      <c r="AD27" s="26">
        <f t="shared" si="5"/>
        <v>25</v>
      </c>
      <c r="AE27" s="27">
        <f t="shared" si="6"/>
        <v>139</v>
      </c>
      <c r="AF27" s="25">
        <v>8</v>
      </c>
      <c r="AG27" s="25">
        <v>7</v>
      </c>
      <c r="AH27" s="25">
        <v>39</v>
      </c>
      <c r="AI27" s="28">
        <f t="shared" si="7"/>
        <v>54</v>
      </c>
      <c r="AJ27" s="29">
        <v>35</v>
      </c>
      <c r="AK27" s="28">
        <f t="shared" si="8"/>
        <v>89</v>
      </c>
      <c r="AL27" s="25">
        <v>9</v>
      </c>
      <c r="AM27" s="25">
        <v>10</v>
      </c>
      <c r="AN27" s="25">
        <v>36</v>
      </c>
      <c r="AO27" s="28">
        <f t="shared" si="9"/>
        <v>55</v>
      </c>
      <c r="AP27" s="29">
        <v>35</v>
      </c>
      <c r="AQ27" s="28">
        <f t="shared" si="10"/>
        <v>90</v>
      </c>
      <c r="AR27" s="25">
        <v>10</v>
      </c>
      <c r="AS27" s="25">
        <v>8</v>
      </c>
      <c r="AT27" s="25">
        <v>33</v>
      </c>
      <c r="AU27" s="28">
        <f t="shared" si="11"/>
        <v>51</v>
      </c>
      <c r="AV27" s="29">
        <v>38</v>
      </c>
      <c r="AW27" s="28">
        <f t="shared" si="12"/>
        <v>89</v>
      </c>
      <c r="AX27" s="25">
        <v>9</v>
      </c>
      <c r="AY27" s="25">
        <v>7</v>
      </c>
      <c r="AZ27" s="25">
        <v>34</v>
      </c>
      <c r="BA27" s="28">
        <f t="shared" si="13"/>
        <v>50</v>
      </c>
      <c r="BB27" s="29">
        <v>32</v>
      </c>
      <c r="BC27" s="28">
        <f t="shared" si="14"/>
        <v>82</v>
      </c>
      <c r="BD27" s="25">
        <v>8</v>
      </c>
      <c r="BE27" s="25">
        <v>8</v>
      </c>
      <c r="BF27" s="25">
        <v>34</v>
      </c>
      <c r="BG27" s="28">
        <f t="shared" si="15"/>
        <v>50</v>
      </c>
      <c r="BH27" s="29">
        <v>32</v>
      </c>
      <c r="BI27" s="28">
        <f t="shared" si="16"/>
        <v>82</v>
      </c>
      <c r="BJ27" s="29">
        <f t="shared" si="17"/>
        <v>432</v>
      </c>
      <c r="BK27" s="29">
        <v>73</v>
      </c>
      <c r="BL27" s="10">
        <f t="shared" si="18"/>
        <v>644</v>
      </c>
      <c r="BM27" s="8">
        <f t="shared" si="19"/>
        <v>82.564102564102555</v>
      </c>
      <c r="BN27" s="12"/>
      <c r="BO27" s="3" t="s">
        <v>2091</v>
      </c>
      <c r="BP27" s="3" t="s">
        <v>2090</v>
      </c>
      <c r="BQ27" s="3" t="s">
        <v>2087</v>
      </c>
      <c r="BR27" s="3" t="s">
        <v>2091</v>
      </c>
      <c r="BS27" s="3" t="s">
        <v>2032</v>
      </c>
      <c r="BT27" s="3" t="s">
        <v>2094</v>
      </c>
      <c r="BU27" s="3" t="s">
        <v>2090</v>
      </c>
      <c r="BV27" s="3" t="s">
        <v>2090</v>
      </c>
      <c r="BW27" s="3" t="s">
        <v>2090</v>
      </c>
      <c r="BX27" s="3" t="s">
        <v>2090</v>
      </c>
      <c r="BY27" s="3" t="s">
        <v>2090</v>
      </c>
      <c r="BZ27" s="3" t="s">
        <v>2032</v>
      </c>
      <c r="CB27" s="3">
        <v>2</v>
      </c>
      <c r="CC27" s="3">
        <v>3</v>
      </c>
      <c r="CD27" s="3">
        <v>3</v>
      </c>
      <c r="CE27" s="3">
        <v>3</v>
      </c>
      <c r="CF27" s="3">
        <v>3</v>
      </c>
      <c r="CG27" s="3">
        <v>3</v>
      </c>
      <c r="CH27" s="3">
        <v>1</v>
      </c>
      <c r="CI27" s="3">
        <v>1.5</v>
      </c>
      <c r="CJ27" s="3">
        <v>1.5</v>
      </c>
      <c r="CK27" s="3">
        <v>1</v>
      </c>
      <c r="CL27" s="3">
        <v>1</v>
      </c>
      <c r="CM27" s="3">
        <v>0.5</v>
      </c>
      <c r="CN27" s="3">
        <f t="shared" si="20"/>
        <v>0</v>
      </c>
      <c r="CO27" s="31" t="str">
        <f t="shared" si="21"/>
        <v>Pass</v>
      </c>
      <c r="CP27" s="3">
        <v>8.93</v>
      </c>
      <c r="CQ27" s="3">
        <v>23.5</v>
      </c>
      <c r="CR27" s="3">
        <v>209.75</v>
      </c>
      <c r="CS27" s="3">
        <v>955</v>
      </c>
    </row>
    <row r="28" spans="1:98" ht="18" customHeight="1" x14ac:dyDescent="0.2">
      <c r="A28" s="4">
        <v>21</v>
      </c>
      <c r="B28" s="7" t="s">
        <v>498</v>
      </c>
      <c r="C28" s="7" t="s">
        <v>499</v>
      </c>
      <c r="D28" s="7" t="s">
        <v>1748</v>
      </c>
      <c r="E28" s="7" t="s">
        <v>1252</v>
      </c>
      <c r="F28" s="7"/>
      <c r="G28" s="25">
        <v>2</v>
      </c>
      <c r="H28" s="25">
        <v>9</v>
      </c>
      <c r="I28" s="25">
        <v>10</v>
      </c>
      <c r="J28" s="26">
        <f t="shared" si="0"/>
        <v>21</v>
      </c>
      <c r="K28" s="25">
        <v>2</v>
      </c>
      <c r="L28" s="25">
        <v>7</v>
      </c>
      <c r="M28" s="25">
        <v>9</v>
      </c>
      <c r="N28" s="26">
        <f t="shared" si="1"/>
        <v>18</v>
      </c>
      <c r="O28" s="25">
        <v>4</v>
      </c>
      <c r="P28" s="25">
        <v>7</v>
      </c>
      <c r="Q28" s="25">
        <v>10</v>
      </c>
      <c r="R28" s="26">
        <f t="shared" si="2"/>
        <v>21</v>
      </c>
      <c r="S28" s="25">
        <v>2</v>
      </c>
      <c r="T28" s="25">
        <v>7</v>
      </c>
      <c r="U28" s="25">
        <v>10</v>
      </c>
      <c r="V28" s="26">
        <f t="shared" si="3"/>
        <v>19</v>
      </c>
      <c r="W28" s="25">
        <v>1</v>
      </c>
      <c r="X28" s="25">
        <v>5</v>
      </c>
      <c r="Y28" s="25">
        <v>10</v>
      </c>
      <c r="Z28" s="26">
        <f t="shared" si="4"/>
        <v>16</v>
      </c>
      <c r="AA28" s="25">
        <v>4</v>
      </c>
      <c r="AB28" s="25">
        <v>6</v>
      </c>
      <c r="AC28" s="25">
        <v>10</v>
      </c>
      <c r="AD28" s="26">
        <f t="shared" si="5"/>
        <v>20</v>
      </c>
      <c r="AE28" s="27">
        <f t="shared" si="6"/>
        <v>115</v>
      </c>
      <c r="AF28" s="25">
        <v>7</v>
      </c>
      <c r="AG28" s="25">
        <v>7</v>
      </c>
      <c r="AH28" s="25">
        <v>39</v>
      </c>
      <c r="AI28" s="28">
        <f t="shared" si="7"/>
        <v>53</v>
      </c>
      <c r="AJ28" s="29">
        <v>28</v>
      </c>
      <c r="AK28" s="28">
        <f t="shared" si="8"/>
        <v>81</v>
      </c>
      <c r="AL28" s="25">
        <v>9</v>
      </c>
      <c r="AM28" s="25">
        <v>10</v>
      </c>
      <c r="AN28" s="25">
        <v>39</v>
      </c>
      <c r="AO28" s="28">
        <f t="shared" si="9"/>
        <v>58</v>
      </c>
      <c r="AP28" s="29">
        <v>29</v>
      </c>
      <c r="AQ28" s="28">
        <f t="shared" si="10"/>
        <v>87</v>
      </c>
      <c r="AR28" s="25">
        <v>6</v>
      </c>
      <c r="AS28" s="25">
        <v>8</v>
      </c>
      <c r="AT28" s="25">
        <v>39</v>
      </c>
      <c r="AU28" s="28">
        <f t="shared" si="11"/>
        <v>53</v>
      </c>
      <c r="AV28" s="29">
        <v>23</v>
      </c>
      <c r="AW28" s="28">
        <f t="shared" si="12"/>
        <v>76</v>
      </c>
      <c r="AX28" s="25">
        <v>8</v>
      </c>
      <c r="AY28" s="25">
        <v>8</v>
      </c>
      <c r="AZ28" s="25">
        <v>40</v>
      </c>
      <c r="BA28" s="28">
        <f t="shared" si="13"/>
        <v>56</v>
      </c>
      <c r="BB28" s="29">
        <v>34</v>
      </c>
      <c r="BC28" s="28">
        <f t="shared" si="14"/>
        <v>90</v>
      </c>
      <c r="BD28" s="25">
        <v>8</v>
      </c>
      <c r="BE28" s="25">
        <v>9</v>
      </c>
      <c r="BF28" s="25">
        <v>38</v>
      </c>
      <c r="BG28" s="28">
        <f t="shared" si="15"/>
        <v>55</v>
      </c>
      <c r="BH28" s="29">
        <v>32</v>
      </c>
      <c r="BI28" s="28">
        <f t="shared" si="16"/>
        <v>87</v>
      </c>
      <c r="BJ28" s="29">
        <f t="shared" si="17"/>
        <v>421</v>
      </c>
      <c r="BK28" s="29">
        <v>85</v>
      </c>
      <c r="BL28" s="10">
        <f t="shared" si="18"/>
        <v>621</v>
      </c>
      <c r="BM28" s="8">
        <f t="shared" si="19"/>
        <v>79.615384615384613</v>
      </c>
      <c r="BN28" s="12"/>
      <c r="BO28" s="3" t="s">
        <v>2092</v>
      </c>
      <c r="BP28" s="3" t="s">
        <v>2096</v>
      </c>
      <c r="BQ28" s="3" t="s">
        <v>2092</v>
      </c>
      <c r="BR28" s="3" t="s">
        <v>2092</v>
      </c>
      <c r="BS28" s="3" t="s">
        <v>2093</v>
      </c>
      <c r="BT28" s="3" t="s">
        <v>2092</v>
      </c>
      <c r="BU28" s="3" t="s">
        <v>2090</v>
      </c>
      <c r="BV28" s="3" t="s">
        <v>2090</v>
      </c>
      <c r="BW28" s="3" t="s">
        <v>2091</v>
      </c>
      <c r="BX28" s="3" t="s">
        <v>2090</v>
      </c>
      <c r="BY28" s="3" t="s">
        <v>2090</v>
      </c>
      <c r="BZ28" s="3" t="s">
        <v>2090</v>
      </c>
      <c r="CB28" s="3">
        <v>2</v>
      </c>
      <c r="CC28" s="3">
        <v>3</v>
      </c>
      <c r="CD28" s="3">
        <v>3</v>
      </c>
      <c r="CE28" s="3">
        <v>3</v>
      </c>
      <c r="CF28" s="3">
        <v>3</v>
      </c>
      <c r="CG28" s="3">
        <v>3</v>
      </c>
      <c r="CH28" s="3">
        <v>1</v>
      </c>
      <c r="CI28" s="3">
        <v>1.5</v>
      </c>
      <c r="CJ28" s="3">
        <v>1.5</v>
      </c>
      <c r="CK28" s="3">
        <v>1</v>
      </c>
      <c r="CL28" s="3">
        <v>1</v>
      </c>
      <c r="CM28" s="3">
        <v>0.5</v>
      </c>
      <c r="CN28" s="3">
        <f t="shared" si="20"/>
        <v>0</v>
      </c>
      <c r="CO28" s="31" t="str">
        <f t="shared" si="21"/>
        <v>Pass</v>
      </c>
      <c r="CP28" s="3">
        <v>6.32</v>
      </c>
      <c r="CQ28" s="3">
        <v>23.5</v>
      </c>
      <c r="CR28" s="3">
        <v>148.5</v>
      </c>
      <c r="CS28" s="3">
        <v>759</v>
      </c>
      <c r="CT28" s="1">
        <f>CR28/23.5</f>
        <v>6.3191489361702127</v>
      </c>
    </row>
    <row r="29" spans="1:98" ht="18" customHeight="1" x14ac:dyDescent="0.2">
      <c r="A29" s="4">
        <v>22</v>
      </c>
      <c r="B29" s="7" t="s">
        <v>500</v>
      </c>
      <c r="C29" s="7" t="s">
        <v>501</v>
      </c>
      <c r="D29" s="7" t="s">
        <v>1749</v>
      </c>
      <c r="E29" s="7" t="s">
        <v>1253</v>
      </c>
      <c r="F29" s="7"/>
      <c r="G29" s="25">
        <v>6</v>
      </c>
      <c r="H29" s="25">
        <v>10</v>
      </c>
      <c r="I29" s="25">
        <v>10</v>
      </c>
      <c r="J29" s="26">
        <f t="shared" si="0"/>
        <v>26</v>
      </c>
      <c r="K29" s="25">
        <v>6</v>
      </c>
      <c r="L29" s="25">
        <v>10</v>
      </c>
      <c r="M29" s="25">
        <v>10</v>
      </c>
      <c r="N29" s="26">
        <f t="shared" si="1"/>
        <v>26</v>
      </c>
      <c r="O29" s="25">
        <v>10</v>
      </c>
      <c r="P29" s="25">
        <v>10</v>
      </c>
      <c r="Q29" s="25">
        <v>10</v>
      </c>
      <c r="R29" s="26">
        <f t="shared" si="2"/>
        <v>30</v>
      </c>
      <c r="S29" s="25">
        <v>9</v>
      </c>
      <c r="T29" s="25">
        <v>10</v>
      </c>
      <c r="U29" s="25">
        <v>10</v>
      </c>
      <c r="V29" s="26">
        <f t="shared" si="3"/>
        <v>29</v>
      </c>
      <c r="W29" s="25">
        <v>5</v>
      </c>
      <c r="X29" s="25">
        <v>10</v>
      </c>
      <c r="Y29" s="25">
        <v>10</v>
      </c>
      <c r="Z29" s="26">
        <f t="shared" si="4"/>
        <v>25</v>
      </c>
      <c r="AA29" s="25">
        <v>6</v>
      </c>
      <c r="AB29" s="25">
        <v>10</v>
      </c>
      <c r="AC29" s="25">
        <v>10</v>
      </c>
      <c r="AD29" s="26">
        <f t="shared" si="5"/>
        <v>26</v>
      </c>
      <c r="AE29" s="27">
        <f t="shared" si="6"/>
        <v>162</v>
      </c>
      <c r="AF29" s="25">
        <v>9</v>
      </c>
      <c r="AG29" s="25">
        <v>9</v>
      </c>
      <c r="AH29" s="25">
        <v>40</v>
      </c>
      <c r="AI29" s="28">
        <f t="shared" si="7"/>
        <v>58</v>
      </c>
      <c r="AJ29" s="29">
        <v>35</v>
      </c>
      <c r="AK29" s="28">
        <f t="shared" si="8"/>
        <v>93</v>
      </c>
      <c r="AL29" s="25">
        <v>10</v>
      </c>
      <c r="AM29" s="25">
        <v>10</v>
      </c>
      <c r="AN29" s="25">
        <v>40</v>
      </c>
      <c r="AO29" s="28">
        <f t="shared" si="9"/>
        <v>60</v>
      </c>
      <c r="AP29" s="29">
        <v>40</v>
      </c>
      <c r="AQ29" s="28">
        <f t="shared" si="10"/>
        <v>100</v>
      </c>
      <c r="AR29" s="25">
        <v>10</v>
      </c>
      <c r="AS29" s="25">
        <v>10</v>
      </c>
      <c r="AT29" s="25">
        <v>40</v>
      </c>
      <c r="AU29" s="28">
        <f t="shared" si="11"/>
        <v>60</v>
      </c>
      <c r="AV29" s="29">
        <v>39</v>
      </c>
      <c r="AW29" s="28">
        <f t="shared" si="12"/>
        <v>99</v>
      </c>
      <c r="AX29" s="25">
        <v>10</v>
      </c>
      <c r="AY29" s="25">
        <v>10</v>
      </c>
      <c r="AZ29" s="25">
        <v>40</v>
      </c>
      <c r="BA29" s="28">
        <f t="shared" si="13"/>
        <v>60</v>
      </c>
      <c r="BB29" s="29">
        <v>35</v>
      </c>
      <c r="BC29" s="28">
        <f t="shared" si="14"/>
        <v>95</v>
      </c>
      <c r="BD29" s="25">
        <v>8</v>
      </c>
      <c r="BE29" s="25">
        <v>8</v>
      </c>
      <c r="BF29" s="25">
        <v>35</v>
      </c>
      <c r="BG29" s="28">
        <f t="shared" si="15"/>
        <v>51</v>
      </c>
      <c r="BH29" s="29">
        <v>33</v>
      </c>
      <c r="BI29" s="28">
        <f t="shared" si="16"/>
        <v>84</v>
      </c>
      <c r="BJ29" s="29">
        <f t="shared" si="17"/>
        <v>471</v>
      </c>
      <c r="BK29" s="29">
        <v>85</v>
      </c>
      <c r="BL29" s="10">
        <f t="shared" si="18"/>
        <v>718</v>
      </c>
      <c r="BM29" s="8">
        <f t="shared" si="19"/>
        <v>92.051282051282044</v>
      </c>
      <c r="BN29" s="12"/>
      <c r="BO29" s="3" t="s">
        <v>2095</v>
      </c>
      <c r="BP29" s="3" t="s">
        <v>2087</v>
      </c>
      <c r="BQ29" s="3" t="s">
        <v>2090</v>
      </c>
      <c r="BR29" s="3" t="s">
        <v>2087</v>
      </c>
      <c r="BS29" s="3" t="s">
        <v>2032</v>
      </c>
      <c r="BT29" s="3" t="s">
        <v>2095</v>
      </c>
      <c r="BU29" s="3" t="s">
        <v>2090</v>
      </c>
      <c r="BV29" s="3" t="s">
        <v>2090</v>
      </c>
      <c r="BW29" s="3" t="s">
        <v>2090</v>
      </c>
      <c r="BX29" s="3" t="s">
        <v>2090</v>
      </c>
      <c r="BY29" s="3" t="s">
        <v>2090</v>
      </c>
      <c r="BZ29" s="3" t="s">
        <v>2090</v>
      </c>
      <c r="CB29" s="3">
        <v>2</v>
      </c>
      <c r="CC29" s="3">
        <v>3</v>
      </c>
      <c r="CD29" s="3">
        <v>3</v>
      </c>
      <c r="CE29" s="3">
        <v>3</v>
      </c>
      <c r="CF29" s="3">
        <v>3</v>
      </c>
      <c r="CG29" s="3">
        <v>3</v>
      </c>
      <c r="CH29" s="3">
        <v>1</v>
      </c>
      <c r="CI29" s="3">
        <v>1.5</v>
      </c>
      <c r="CJ29" s="3">
        <v>1.5</v>
      </c>
      <c r="CK29" s="3">
        <v>1</v>
      </c>
      <c r="CL29" s="3">
        <v>1</v>
      </c>
      <c r="CM29" s="3">
        <v>0.5</v>
      </c>
      <c r="CN29" s="3">
        <f t="shared" si="20"/>
        <v>0</v>
      </c>
      <c r="CO29" s="31" t="str">
        <f t="shared" si="21"/>
        <v>Pass</v>
      </c>
      <c r="CP29" s="3">
        <v>8.77</v>
      </c>
      <c r="CQ29" s="3">
        <v>23.5</v>
      </c>
      <c r="CR29" s="3">
        <v>206</v>
      </c>
      <c r="CS29" s="3">
        <v>976</v>
      </c>
    </row>
    <row r="30" spans="1:98" ht="18" customHeight="1" x14ac:dyDescent="0.2">
      <c r="A30" s="4">
        <v>23</v>
      </c>
      <c r="B30" s="7" t="s">
        <v>502</v>
      </c>
      <c r="C30" s="7" t="s">
        <v>503</v>
      </c>
      <c r="D30" s="7" t="s">
        <v>1750</v>
      </c>
      <c r="E30" s="7" t="s">
        <v>1254</v>
      </c>
      <c r="F30" s="7"/>
      <c r="G30" s="25">
        <v>1</v>
      </c>
      <c r="H30" s="25">
        <v>10</v>
      </c>
      <c r="I30" s="25">
        <v>10</v>
      </c>
      <c r="J30" s="26">
        <f t="shared" si="0"/>
        <v>21</v>
      </c>
      <c r="K30" s="25">
        <v>1</v>
      </c>
      <c r="L30" s="25">
        <v>8</v>
      </c>
      <c r="M30" s="25">
        <v>9</v>
      </c>
      <c r="N30" s="26">
        <f t="shared" si="1"/>
        <v>18</v>
      </c>
      <c r="O30" s="25">
        <v>6</v>
      </c>
      <c r="P30" s="25" t="s">
        <v>2033</v>
      </c>
      <c r="Q30" s="25">
        <v>10</v>
      </c>
      <c r="R30" s="26">
        <f t="shared" si="2"/>
        <v>16</v>
      </c>
      <c r="S30" s="25">
        <v>1</v>
      </c>
      <c r="T30" s="25">
        <v>6</v>
      </c>
      <c r="U30" s="25">
        <v>8</v>
      </c>
      <c r="V30" s="26">
        <f t="shared" si="3"/>
        <v>15</v>
      </c>
      <c r="W30" s="25">
        <v>3</v>
      </c>
      <c r="X30" s="25">
        <v>7</v>
      </c>
      <c r="Y30" s="25">
        <v>10</v>
      </c>
      <c r="Z30" s="26">
        <f t="shared" si="4"/>
        <v>20</v>
      </c>
      <c r="AA30" s="25">
        <v>3</v>
      </c>
      <c r="AB30" s="25">
        <v>7</v>
      </c>
      <c r="AC30" s="25">
        <v>10</v>
      </c>
      <c r="AD30" s="26">
        <f t="shared" si="5"/>
        <v>20</v>
      </c>
      <c r="AE30" s="27">
        <f t="shared" si="6"/>
        <v>110</v>
      </c>
      <c r="AF30" s="25">
        <v>8</v>
      </c>
      <c r="AG30" s="25">
        <v>6</v>
      </c>
      <c r="AH30" s="25">
        <v>38</v>
      </c>
      <c r="AI30" s="28">
        <f t="shared" si="7"/>
        <v>52</v>
      </c>
      <c r="AJ30" s="29">
        <v>30</v>
      </c>
      <c r="AK30" s="28">
        <f t="shared" si="8"/>
        <v>82</v>
      </c>
      <c r="AL30" s="25">
        <v>8</v>
      </c>
      <c r="AM30" s="25">
        <v>10</v>
      </c>
      <c r="AN30" s="25">
        <v>37</v>
      </c>
      <c r="AO30" s="28">
        <f t="shared" si="9"/>
        <v>55</v>
      </c>
      <c r="AP30" s="29">
        <v>26</v>
      </c>
      <c r="AQ30" s="28">
        <f t="shared" si="10"/>
        <v>81</v>
      </c>
      <c r="AR30" s="25">
        <v>6</v>
      </c>
      <c r="AS30" s="25">
        <v>7</v>
      </c>
      <c r="AT30" s="25">
        <v>30</v>
      </c>
      <c r="AU30" s="28">
        <f t="shared" si="11"/>
        <v>43</v>
      </c>
      <c r="AV30" s="29">
        <v>30</v>
      </c>
      <c r="AW30" s="28">
        <f t="shared" si="12"/>
        <v>73</v>
      </c>
      <c r="AX30" s="25">
        <v>8</v>
      </c>
      <c r="AY30" s="25">
        <v>7</v>
      </c>
      <c r="AZ30" s="25">
        <v>36</v>
      </c>
      <c r="BA30" s="28">
        <f t="shared" si="13"/>
        <v>51</v>
      </c>
      <c r="BB30" s="29">
        <v>30</v>
      </c>
      <c r="BC30" s="28">
        <f t="shared" si="14"/>
        <v>81</v>
      </c>
      <c r="BD30" s="25">
        <v>8</v>
      </c>
      <c r="BE30" s="25">
        <v>9</v>
      </c>
      <c r="BF30" s="25">
        <v>36</v>
      </c>
      <c r="BG30" s="28">
        <f t="shared" si="15"/>
        <v>53</v>
      </c>
      <c r="BH30" s="29">
        <v>35</v>
      </c>
      <c r="BI30" s="28">
        <f t="shared" si="16"/>
        <v>88</v>
      </c>
      <c r="BJ30" s="29">
        <f t="shared" si="17"/>
        <v>405</v>
      </c>
      <c r="BK30" s="29">
        <v>76</v>
      </c>
      <c r="BL30" s="10">
        <f t="shared" si="18"/>
        <v>591</v>
      </c>
      <c r="BM30" s="8">
        <f t="shared" si="19"/>
        <v>75.769230769230774</v>
      </c>
      <c r="BN30" s="12"/>
      <c r="BO30" s="3" t="s">
        <v>2092</v>
      </c>
      <c r="BP30" s="3" t="s">
        <v>2094</v>
      </c>
      <c r="BQ30" s="3" t="s">
        <v>2092</v>
      </c>
      <c r="BR30" s="3" t="s">
        <v>2095</v>
      </c>
      <c r="BS30" s="3" t="s">
        <v>2093</v>
      </c>
      <c r="BT30" s="3" t="s">
        <v>2094</v>
      </c>
      <c r="BU30" s="3" t="s">
        <v>2090</v>
      </c>
      <c r="BV30" s="3" t="s">
        <v>2090</v>
      </c>
      <c r="BW30" s="3" t="s">
        <v>2032</v>
      </c>
      <c r="BX30" s="3" t="s">
        <v>2090</v>
      </c>
      <c r="BY30" s="3" t="s">
        <v>2090</v>
      </c>
      <c r="BZ30" s="3" t="s">
        <v>2091</v>
      </c>
      <c r="CB30" s="3">
        <v>2</v>
      </c>
      <c r="CC30" s="3">
        <v>3</v>
      </c>
      <c r="CD30" s="3">
        <v>3</v>
      </c>
      <c r="CE30" s="3">
        <v>3</v>
      </c>
      <c r="CF30" s="3">
        <v>3</v>
      </c>
      <c r="CG30" s="3">
        <v>3</v>
      </c>
      <c r="CH30" s="3">
        <v>1</v>
      </c>
      <c r="CI30" s="3">
        <v>1.5</v>
      </c>
      <c r="CJ30" s="3">
        <v>1.5</v>
      </c>
      <c r="CK30" s="3">
        <v>1</v>
      </c>
      <c r="CL30" s="3">
        <v>1</v>
      </c>
      <c r="CM30" s="3">
        <v>0.5</v>
      </c>
      <c r="CN30" s="3">
        <f t="shared" si="20"/>
        <v>0</v>
      </c>
      <c r="CO30" s="31" t="str">
        <f t="shared" si="21"/>
        <v>Pass</v>
      </c>
      <c r="CP30" s="3">
        <v>7.22</v>
      </c>
      <c r="CQ30" s="3">
        <v>23.5</v>
      </c>
      <c r="CR30" s="3">
        <v>169.75</v>
      </c>
      <c r="CS30" s="3">
        <v>801</v>
      </c>
    </row>
    <row r="31" spans="1:98" ht="18" customHeight="1" x14ac:dyDescent="0.2">
      <c r="A31" s="4">
        <v>24</v>
      </c>
      <c r="B31" s="7" t="s">
        <v>504</v>
      </c>
      <c r="C31" s="7" t="s">
        <v>505</v>
      </c>
      <c r="D31" s="7" t="s">
        <v>1751</v>
      </c>
      <c r="E31" s="7" t="s">
        <v>1255</v>
      </c>
      <c r="F31" s="7"/>
      <c r="G31" s="25">
        <v>4</v>
      </c>
      <c r="H31" s="25">
        <v>9</v>
      </c>
      <c r="I31" s="25">
        <v>10</v>
      </c>
      <c r="J31" s="26">
        <f t="shared" si="0"/>
        <v>23</v>
      </c>
      <c r="K31" s="25">
        <v>2</v>
      </c>
      <c r="L31" s="25">
        <v>9</v>
      </c>
      <c r="M31" s="25">
        <v>10</v>
      </c>
      <c r="N31" s="26">
        <f t="shared" si="1"/>
        <v>21</v>
      </c>
      <c r="O31" s="25">
        <v>9</v>
      </c>
      <c r="P31" s="25">
        <v>9</v>
      </c>
      <c r="Q31" s="25">
        <v>10</v>
      </c>
      <c r="R31" s="26">
        <f t="shared" si="2"/>
        <v>28</v>
      </c>
      <c r="S31" s="25">
        <v>4</v>
      </c>
      <c r="T31" s="25">
        <v>10</v>
      </c>
      <c r="U31" s="25">
        <v>10</v>
      </c>
      <c r="V31" s="26">
        <f t="shared" si="3"/>
        <v>24</v>
      </c>
      <c r="W31" s="25">
        <v>5</v>
      </c>
      <c r="X31" s="25">
        <v>10</v>
      </c>
      <c r="Y31" s="25">
        <v>10</v>
      </c>
      <c r="Z31" s="26">
        <f t="shared" si="4"/>
        <v>25</v>
      </c>
      <c r="AA31" s="25">
        <v>7</v>
      </c>
      <c r="AB31" s="25">
        <v>7</v>
      </c>
      <c r="AC31" s="25">
        <v>9</v>
      </c>
      <c r="AD31" s="26">
        <f t="shared" si="5"/>
        <v>23</v>
      </c>
      <c r="AE31" s="27">
        <f t="shared" si="6"/>
        <v>144</v>
      </c>
      <c r="AF31" s="25">
        <v>9</v>
      </c>
      <c r="AG31" s="25">
        <v>6</v>
      </c>
      <c r="AH31" s="25">
        <v>39</v>
      </c>
      <c r="AI31" s="28">
        <f t="shared" si="7"/>
        <v>54</v>
      </c>
      <c r="AJ31" s="29">
        <v>30</v>
      </c>
      <c r="AK31" s="28">
        <f t="shared" si="8"/>
        <v>84</v>
      </c>
      <c r="AL31" s="25">
        <v>7</v>
      </c>
      <c r="AM31" s="25">
        <v>9</v>
      </c>
      <c r="AN31" s="25">
        <v>39</v>
      </c>
      <c r="AO31" s="28">
        <f t="shared" si="9"/>
        <v>55</v>
      </c>
      <c r="AP31" s="29">
        <v>28</v>
      </c>
      <c r="AQ31" s="28">
        <f t="shared" si="10"/>
        <v>83</v>
      </c>
      <c r="AR31" s="25">
        <v>4</v>
      </c>
      <c r="AS31" s="25">
        <v>10</v>
      </c>
      <c r="AT31" s="25">
        <v>36</v>
      </c>
      <c r="AU31" s="28">
        <f t="shared" si="11"/>
        <v>50</v>
      </c>
      <c r="AV31" s="29">
        <v>38</v>
      </c>
      <c r="AW31" s="28">
        <f t="shared" si="12"/>
        <v>88</v>
      </c>
      <c r="AX31" s="25">
        <v>8</v>
      </c>
      <c r="AY31" s="25">
        <v>8</v>
      </c>
      <c r="AZ31" s="25">
        <v>36</v>
      </c>
      <c r="BA31" s="28">
        <f t="shared" si="13"/>
        <v>52</v>
      </c>
      <c r="BB31" s="29">
        <v>31</v>
      </c>
      <c r="BC31" s="28">
        <f t="shared" si="14"/>
        <v>83</v>
      </c>
      <c r="BD31" s="25">
        <v>8</v>
      </c>
      <c r="BE31" s="25">
        <v>8</v>
      </c>
      <c r="BF31" s="25">
        <v>36</v>
      </c>
      <c r="BG31" s="28">
        <f t="shared" si="15"/>
        <v>52</v>
      </c>
      <c r="BH31" s="29">
        <v>29</v>
      </c>
      <c r="BI31" s="28">
        <f t="shared" si="16"/>
        <v>81</v>
      </c>
      <c r="BJ31" s="29">
        <f t="shared" si="17"/>
        <v>419</v>
      </c>
      <c r="BK31" s="29">
        <v>98</v>
      </c>
      <c r="BL31" s="10">
        <f t="shared" si="18"/>
        <v>661</v>
      </c>
      <c r="BM31" s="8">
        <f t="shared" si="19"/>
        <v>84.743589743589737</v>
      </c>
      <c r="BN31" s="12"/>
      <c r="BO31" s="3" t="s">
        <v>2087</v>
      </c>
      <c r="BP31" s="3" t="s">
        <v>2032</v>
      </c>
      <c r="BQ31" s="3" t="s">
        <v>2088</v>
      </c>
      <c r="BR31" s="3" t="s">
        <v>2090</v>
      </c>
      <c r="BS31" s="3" t="s">
        <v>2087</v>
      </c>
      <c r="BT31" s="3" t="s">
        <v>2091</v>
      </c>
      <c r="BU31" s="3" t="s">
        <v>2090</v>
      </c>
      <c r="BV31" s="3" t="s">
        <v>2090</v>
      </c>
      <c r="BW31" s="3" t="s">
        <v>2090</v>
      </c>
      <c r="BX31" s="3" t="s">
        <v>2090</v>
      </c>
      <c r="BY31" s="3" t="s">
        <v>2090</v>
      </c>
      <c r="BZ31" s="3" t="s">
        <v>2090</v>
      </c>
      <c r="CB31" s="3">
        <v>2</v>
      </c>
      <c r="CC31" s="3">
        <v>3</v>
      </c>
      <c r="CD31" s="3">
        <v>3</v>
      </c>
      <c r="CE31" s="3">
        <v>3</v>
      </c>
      <c r="CF31" s="3">
        <v>3</v>
      </c>
      <c r="CG31" s="3">
        <v>3</v>
      </c>
      <c r="CH31" s="3">
        <v>1</v>
      </c>
      <c r="CI31" s="3">
        <v>1.5</v>
      </c>
      <c r="CJ31" s="3">
        <v>1.5</v>
      </c>
      <c r="CK31" s="3">
        <v>1</v>
      </c>
      <c r="CL31" s="3">
        <v>1</v>
      </c>
      <c r="CM31" s="3">
        <v>0.5</v>
      </c>
      <c r="CN31" s="3">
        <f t="shared" si="20"/>
        <v>0</v>
      </c>
      <c r="CO31" s="31" t="str">
        <f t="shared" si="21"/>
        <v>Pass</v>
      </c>
      <c r="CP31" s="3">
        <v>8.81</v>
      </c>
      <c r="CQ31" s="3">
        <v>23.5</v>
      </c>
      <c r="CR31" s="3">
        <v>207</v>
      </c>
      <c r="CS31" s="3">
        <v>941</v>
      </c>
    </row>
    <row r="32" spans="1:98" ht="18" customHeight="1" x14ac:dyDescent="0.2">
      <c r="A32" s="4">
        <v>25</v>
      </c>
      <c r="B32" s="7" t="s">
        <v>506</v>
      </c>
      <c r="C32" s="7" t="s">
        <v>507</v>
      </c>
      <c r="D32" s="7" t="s">
        <v>1752</v>
      </c>
      <c r="E32" s="7" t="s">
        <v>1256</v>
      </c>
      <c r="F32" s="7"/>
      <c r="G32" s="25" t="s">
        <v>2033</v>
      </c>
      <c r="H32" s="25" t="s">
        <v>2033</v>
      </c>
      <c r="I32" s="25">
        <v>10</v>
      </c>
      <c r="J32" s="26">
        <f t="shared" si="0"/>
        <v>10</v>
      </c>
      <c r="K32" s="25">
        <v>0</v>
      </c>
      <c r="L32" s="25">
        <v>5</v>
      </c>
      <c r="M32" s="25">
        <v>9</v>
      </c>
      <c r="N32" s="26">
        <f t="shared" si="1"/>
        <v>14</v>
      </c>
      <c r="O32" s="25">
        <v>1</v>
      </c>
      <c r="P32" s="25">
        <v>4</v>
      </c>
      <c r="Q32" s="25">
        <v>10</v>
      </c>
      <c r="R32" s="26">
        <f t="shared" si="2"/>
        <v>15</v>
      </c>
      <c r="S32" s="25">
        <v>2</v>
      </c>
      <c r="T32" s="25" t="s">
        <v>2033</v>
      </c>
      <c r="U32" s="25">
        <v>10</v>
      </c>
      <c r="V32" s="26">
        <f t="shared" si="3"/>
        <v>12</v>
      </c>
      <c r="W32" s="25">
        <v>0</v>
      </c>
      <c r="X32" s="25" t="s">
        <v>2032</v>
      </c>
      <c r="Y32" s="25">
        <v>10</v>
      </c>
      <c r="Z32" s="26">
        <f t="shared" si="4"/>
        <v>10</v>
      </c>
      <c r="AA32" s="25">
        <v>1</v>
      </c>
      <c r="AB32" s="25" t="s">
        <v>2032</v>
      </c>
      <c r="AC32" s="25">
        <v>7</v>
      </c>
      <c r="AD32" s="26">
        <f t="shared" si="5"/>
        <v>8</v>
      </c>
      <c r="AE32" s="27">
        <f t="shared" si="6"/>
        <v>69</v>
      </c>
      <c r="AF32" s="25">
        <v>7</v>
      </c>
      <c r="AG32" s="25" t="s">
        <v>2032</v>
      </c>
      <c r="AH32" s="25">
        <v>27</v>
      </c>
      <c r="AI32" s="28">
        <f t="shared" si="7"/>
        <v>34</v>
      </c>
      <c r="AJ32" s="29">
        <v>25</v>
      </c>
      <c r="AK32" s="28">
        <f t="shared" si="8"/>
        <v>59</v>
      </c>
      <c r="AL32" s="25">
        <v>2</v>
      </c>
      <c r="AM32" s="25">
        <v>7</v>
      </c>
      <c r="AN32" s="25">
        <v>28</v>
      </c>
      <c r="AO32" s="28">
        <f t="shared" si="9"/>
        <v>37</v>
      </c>
      <c r="AP32" s="29">
        <v>21</v>
      </c>
      <c r="AQ32" s="28">
        <f t="shared" si="10"/>
        <v>58</v>
      </c>
      <c r="AR32" s="25">
        <v>6</v>
      </c>
      <c r="AS32" s="25">
        <v>7</v>
      </c>
      <c r="AT32" s="25">
        <v>21</v>
      </c>
      <c r="AU32" s="28">
        <f t="shared" si="11"/>
        <v>34</v>
      </c>
      <c r="AV32" s="29">
        <v>25</v>
      </c>
      <c r="AW32" s="28">
        <f t="shared" si="12"/>
        <v>59</v>
      </c>
      <c r="AX32" s="25">
        <v>8</v>
      </c>
      <c r="AY32" s="25">
        <v>7</v>
      </c>
      <c r="AZ32" s="25">
        <v>32</v>
      </c>
      <c r="BA32" s="28">
        <f t="shared" si="13"/>
        <v>47</v>
      </c>
      <c r="BB32" s="29">
        <v>27</v>
      </c>
      <c r="BC32" s="28">
        <f t="shared" si="14"/>
        <v>74</v>
      </c>
      <c r="BD32" s="25">
        <v>8</v>
      </c>
      <c r="BE32" s="25" t="s">
        <v>2032</v>
      </c>
      <c r="BF32" s="25">
        <v>30</v>
      </c>
      <c r="BG32" s="28">
        <f t="shared" si="15"/>
        <v>38</v>
      </c>
      <c r="BH32" s="29">
        <v>28</v>
      </c>
      <c r="BI32" s="28">
        <f t="shared" si="16"/>
        <v>66</v>
      </c>
      <c r="BJ32" s="29">
        <f t="shared" si="17"/>
        <v>316</v>
      </c>
      <c r="BK32" s="29">
        <v>51</v>
      </c>
      <c r="BL32" s="10">
        <f t="shared" si="18"/>
        <v>436</v>
      </c>
      <c r="BM32" s="8">
        <f t="shared" si="19"/>
        <v>55.897435897435898</v>
      </c>
      <c r="BN32" s="12"/>
      <c r="BO32" s="3" t="s">
        <v>2089</v>
      </c>
      <c r="BP32" s="3" t="s">
        <v>2089</v>
      </c>
      <c r="BQ32" s="3" t="s">
        <v>2089</v>
      </c>
      <c r="BR32" s="3" t="s">
        <v>2092</v>
      </c>
      <c r="BS32" s="3" t="s">
        <v>2089</v>
      </c>
      <c r="BT32" s="3" t="s">
        <v>2089</v>
      </c>
      <c r="BU32" s="3" t="s">
        <v>2094</v>
      </c>
      <c r="BV32" s="3" t="s">
        <v>2094</v>
      </c>
      <c r="BW32" s="3" t="s">
        <v>2094</v>
      </c>
      <c r="BX32" s="3" t="s">
        <v>2032</v>
      </c>
      <c r="BY32" s="3" t="s">
        <v>2095</v>
      </c>
      <c r="BZ32" s="3" t="s">
        <v>2093</v>
      </c>
      <c r="CB32" s="3">
        <v>2</v>
      </c>
      <c r="CC32" s="3">
        <v>3</v>
      </c>
      <c r="CD32" s="3">
        <v>3</v>
      </c>
      <c r="CE32" s="3">
        <v>3</v>
      </c>
      <c r="CF32" s="3">
        <v>3</v>
      </c>
      <c r="CG32" s="3">
        <v>3</v>
      </c>
      <c r="CH32" s="3">
        <v>1</v>
      </c>
      <c r="CI32" s="3">
        <v>1.5</v>
      </c>
      <c r="CJ32" s="3">
        <v>1.5</v>
      </c>
      <c r="CK32" s="3">
        <v>1</v>
      </c>
      <c r="CL32" s="3">
        <v>1</v>
      </c>
      <c r="CM32" s="3">
        <v>0.5</v>
      </c>
      <c r="CN32" s="3">
        <f t="shared" si="20"/>
        <v>5</v>
      </c>
      <c r="CO32" s="31" t="str">
        <f t="shared" si="21"/>
        <v>Fail</v>
      </c>
      <c r="CP32" s="32">
        <v>2.6382978723404253</v>
      </c>
      <c r="CQ32" s="3">
        <v>9.5</v>
      </c>
      <c r="CR32" s="3">
        <v>62</v>
      </c>
      <c r="CS32" s="3">
        <v>495</v>
      </c>
      <c r="CT32" s="1">
        <f>CR32/23.5</f>
        <v>2.6382978723404253</v>
      </c>
    </row>
    <row r="33" spans="1:98" ht="18" customHeight="1" x14ac:dyDescent="0.2">
      <c r="A33" s="4">
        <v>26</v>
      </c>
      <c r="B33" s="7" t="s">
        <v>510</v>
      </c>
      <c r="C33" s="7" t="s">
        <v>511</v>
      </c>
      <c r="D33" s="7" t="s">
        <v>1755</v>
      </c>
      <c r="E33" s="7" t="s">
        <v>1259</v>
      </c>
      <c r="F33" s="7"/>
      <c r="G33" s="25">
        <v>2</v>
      </c>
      <c r="H33" s="25">
        <v>10</v>
      </c>
      <c r="I33" s="25">
        <v>10</v>
      </c>
      <c r="J33" s="26">
        <f t="shared" si="0"/>
        <v>22</v>
      </c>
      <c r="K33" s="25">
        <v>1</v>
      </c>
      <c r="L33" s="25">
        <v>6</v>
      </c>
      <c r="M33" s="25">
        <v>9</v>
      </c>
      <c r="N33" s="26">
        <f t="shared" si="1"/>
        <v>16</v>
      </c>
      <c r="O33" s="25">
        <v>5</v>
      </c>
      <c r="P33" s="25">
        <v>8</v>
      </c>
      <c r="Q33" s="25">
        <v>10</v>
      </c>
      <c r="R33" s="26">
        <f t="shared" si="2"/>
        <v>23</v>
      </c>
      <c r="S33" s="25">
        <v>3</v>
      </c>
      <c r="T33" s="25">
        <v>6</v>
      </c>
      <c r="U33" s="25">
        <v>10</v>
      </c>
      <c r="V33" s="26">
        <f t="shared" si="3"/>
        <v>19</v>
      </c>
      <c r="W33" s="25">
        <v>3</v>
      </c>
      <c r="X33" s="25">
        <v>6</v>
      </c>
      <c r="Y33" s="25">
        <v>10</v>
      </c>
      <c r="Z33" s="26">
        <f t="shared" si="4"/>
        <v>19</v>
      </c>
      <c r="AA33" s="25">
        <v>7</v>
      </c>
      <c r="AB33" s="25">
        <v>8</v>
      </c>
      <c r="AC33" s="25">
        <v>10</v>
      </c>
      <c r="AD33" s="26">
        <f t="shared" si="5"/>
        <v>25</v>
      </c>
      <c r="AE33" s="27">
        <f t="shared" si="6"/>
        <v>124</v>
      </c>
      <c r="AF33" s="25">
        <v>8</v>
      </c>
      <c r="AG33" s="25">
        <v>9</v>
      </c>
      <c r="AH33" s="25">
        <v>39</v>
      </c>
      <c r="AI33" s="28">
        <f t="shared" si="7"/>
        <v>56</v>
      </c>
      <c r="AJ33" s="29">
        <v>36</v>
      </c>
      <c r="AK33" s="28">
        <f t="shared" si="8"/>
        <v>92</v>
      </c>
      <c r="AL33" s="25">
        <v>8</v>
      </c>
      <c r="AM33" s="25">
        <v>10</v>
      </c>
      <c r="AN33" s="25">
        <v>35</v>
      </c>
      <c r="AO33" s="28">
        <f t="shared" si="9"/>
        <v>53</v>
      </c>
      <c r="AP33" s="29">
        <v>35</v>
      </c>
      <c r="AQ33" s="28">
        <f t="shared" si="10"/>
        <v>88</v>
      </c>
      <c r="AR33" s="25">
        <v>10</v>
      </c>
      <c r="AS33" s="25">
        <v>10</v>
      </c>
      <c r="AT33" s="25">
        <v>39</v>
      </c>
      <c r="AU33" s="28">
        <f t="shared" si="11"/>
        <v>59</v>
      </c>
      <c r="AV33" s="29">
        <v>39</v>
      </c>
      <c r="AW33" s="28">
        <f t="shared" si="12"/>
        <v>98</v>
      </c>
      <c r="AX33" s="25">
        <v>9</v>
      </c>
      <c r="AY33" s="25">
        <v>9</v>
      </c>
      <c r="AZ33" s="25">
        <v>40</v>
      </c>
      <c r="BA33" s="28">
        <f t="shared" si="13"/>
        <v>58</v>
      </c>
      <c r="BB33" s="29">
        <v>33</v>
      </c>
      <c r="BC33" s="28">
        <f t="shared" si="14"/>
        <v>91</v>
      </c>
      <c r="BD33" s="25">
        <v>8</v>
      </c>
      <c r="BE33" s="25">
        <v>8</v>
      </c>
      <c r="BF33" s="25">
        <v>36</v>
      </c>
      <c r="BG33" s="28">
        <f t="shared" si="15"/>
        <v>52</v>
      </c>
      <c r="BH33" s="29">
        <v>28</v>
      </c>
      <c r="BI33" s="28">
        <f t="shared" si="16"/>
        <v>80</v>
      </c>
      <c r="BJ33" s="29">
        <f t="shared" si="17"/>
        <v>449</v>
      </c>
      <c r="BK33" s="29">
        <v>85</v>
      </c>
      <c r="BL33" s="10">
        <f t="shared" si="18"/>
        <v>658</v>
      </c>
      <c r="BM33" s="8">
        <f t="shared" si="19"/>
        <v>84.358974358974365</v>
      </c>
      <c r="BN33" s="12"/>
      <c r="BO33" s="3" t="s">
        <v>2033</v>
      </c>
      <c r="BP33" s="3" t="s">
        <v>2094</v>
      </c>
      <c r="BQ33" s="3" t="s">
        <v>2094</v>
      </c>
      <c r="BR33" s="3" t="s">
        <v>2033</v>
      </c>
      <c r="BS33" s="3" t="s">
        <v>2088</v>
      </c>
      <c r="BT33" s="3" t="s">
        <v>2088</v>
      </c>
      <c r="BU33" s="3" t="s">
        <v>2090</v>
      </c>
      <c r="BV33" s="3" t="s">
        <v>2090</v>
      </c>
      <c r="BW33" s="3" t="s">
        <v>2090</v>
      </c>
      <c r="BX33" s="3" t="s">
        <v>2090</v>
      </c>
      <c r="BY33" s="3" t="s">
        <v>2091</v>
      </c>
      <c r="BZ33" s="3" t="s">
        <v>2090</v>
      </c>
      <c r="CB33" s="3">
        <v>2</v>
      </c>
      <c r="CC33" s="3">
        <v>3</v>
      </c>
      <c r="CD33" s="3">
        <v>3</v>
      </c>
      <c r="CE33" s="3">
        <v>3</v>
      </c>
      <c r="CF33" s="3">
        <v>3</v>
      </c>
      <c r="CG33" s="3">
        <v>3</v>
      </c>
      <c r="CH33" s="3">
        <v>1</v>
      </c>
      <c r="CI33" s="3">
        <v>1.5</v>
      </c>
      <c r="CJ33" s="3">
        <v>1.5</v>
      </c>
      <c r="CK33" s="3">
        <v>1</v>
      </c>
      <c r="CL33" s="3">
        <v>1</v>
      </c>
      <c r="CM33" s="3">
        <v>0.5</v>
      </c>
      <c r="CN33" s="3">
        <f t="shared" si="20"/>
        <v>0</v>
      </c>
      <c r="CO33" s="31" t="str">
        <f t="shared" si="21"/>
        <v>Pass</v>
      </c>
      <c r="CP33" s="3">
        <v>7.34</v>
      </c>
      <c r="CQ33" s="3">
        <v>23.5</v>
      </c>
      <c r="CR33" s="3">
        <v>172.5</v>
      </c>
      <c r="CS33" s="3">
        <v>859</v>
      </c>
    </row>
    <row r="34" spans="1:98" ht="18" customHeight="1" x14ac:dyDescent="0.2">
      <c r="A34" s="4">
        <v>27</v>
      </c>
      <c r="B34" s="7" t="s">
        <v>512</v>
      </c>
      <c r="C34" s="7" t="s">
        <v>513</v>
      </c>
      <c r="D34" s="7" t="s">
        <v>1756</v>
      </c>
      <c r="E34" s="7" t="s">
        <v>1260</v>
      </c>
      <c r="F34" s="7"/>
      <c r="G34" s="25" t="s">
        <v>2033</v>
      </c>
      <c r="H34" s="25" t="s">
        <v>2033</v>
      </c>
      <c r="I34" s="25">
        <v>10</v>
      </c>
      <c r="J34" s="26">
        <f t="shared" si="0"/>
        <v>10</v>
      </c>
      <c r="K34" s="25">
        <v>1</v>
      </c>
      <c r="L34" s="25">
        <v>4</v>
      </c>
      <c r="M34" s="25">
        <v>9</v>
      </c>
      <c r="N34" s="26">
        <f t="shared" si="1"/>
        <v>14</v>
      </c>
      <c r="O34" s="25" t="s">
        <v>2033</v>
      </c>
      <c r="P34" s="25" t="s">
        <v>2033</v>
      </c>
      <c r="Q34" s="25">
        <v>10</v>
      </c>
      <c r="R34" s="26">
        <f t="shared" si="2"/>
        <v>10</v>
      </c>
      <c r="S34" s="25">
        <v>2</v>
      </c>
      <c r="T34" s="25" t="s">
        <v>2033</v>
      </c>
      <c r="U34" s="25">
        <v>10</v>
      </c>
      <c r="V34" s="26">
        <f t="shared" si="3"/>
        <v>12</v>
      </c>
      <c r="W34" s="25" t="s">
        <v>2033</v>
      </c>
      <c r="X34" s="25">
        <v>5</v>
      </c>
      <c r="Y34" s="25">
        <v>10</v>
      </c>
      <c r="Z34" s="26">
        <f t="shared" si="4"/>
        <v>15</v>
      </c>
      <c r="AA34" s="25">
        <v>1</v>
      </c>
      <c r="AB34" s="25">
        <v>4</v>
      </c>
      <c r="AC34" s="25">
        <v>8</v>
      </c>
      <c r="AD34" s="26">
        <f t="shared" si="5"/>
        <v>13</v>
      </c>
      <c r="AE34" s="27">
        <f t="shared" si="6"/>
        <v>74</v>
      </c>
      <c r="AF34" s="25">
        <v>8</v>
      </c>
      <c r="AG34" s="25">
        <v>6</v>
      </c>
      <c r="AH34" s="25">
        <v>29</v>
      </c>
      <c r="AI34" s="28">
        <f t="shared" si="7"/>
        <v>43</v>
      </c>
      <c r="AJ34" s="29">
        <v>27</v>
      </c>
      <c r="AK34" s="28">
        <f t="shared" si="8"/>
        <v>70</v>
      </c>
      <c r="AL34" s="25">
        <v>8</v>
      </c>
      <c r="AM34" s="25" t="s">
        <v>2032</v>
      </c>
      <c r="AN34" s="25">
        <v>19</v>
      </c>
      <c r="AO34" s="28">
        <f t="shared" si="9"/>
        <v>27</v>
      </c>
      <c r="AP34" s="29">
        <v>21</v>
      </c>
      <c r="AQ34" s="28">
        <f t="shared" si="10"/>
        <v>48</v>
      </c>
      <c r="AR34" s="25">
        <v>4</v>
      </c>
      <c r="AS34" s="25">
        <v>7</v>
      </c>
      <c r="AT34" s="25">
        <v>22</v>
      </c>
      <c r="AU34" s="28">
        <f t="shared" si="11"/>
        <v>33</v>
      </c>
      <c r="AV34" s="29">
        <v>22</v>
      </c>
      <c r="AW34" s="28">
        <f t="shared" si="12"/>
        <v>55</v>
      </c>
      <c r="AX34" s="25">
        <v>8</v>
      </c>
      <c r="AY34" s="25">
        <v>6</v>
      </c>
      <c r="AZ34" s="25">
        <v>31</v>
      </c>
      <c r="BA34" s="28">
        <f t="shared" si="13"/>
        <v>45</v>
      </c>
      <c r="BB34" s="29">
        <v>25</v>
      </c>
      <c r="BC34" s="28">
        <f t="shared" si="14"/>
        <v>70</v>
      </c>
      <c r="BD34" s="25">
        <v>8</v>
      </c>
      <c r="BE34" s="25" t="s">
        <v>2032</v>
      </c>
      <c r="BF34" s="25">
        <v>28</v>
      </c>
      <c r="BG34" s="28">
        <f t="shared" si="15"/>
        <v>36</v>
      </c>
      <c r="BH34" s="29">
        <v>28</v>
      </c>
      <c r="BI34" s="28">
        <f t="shared" si="16"/>
        <v>64</v>
      </c>
      <c r="BJ34" s="29">
        <f t="shared" si="17"/>
        <v>307</v>
      </c>
      <c r="BK34" s="29">
        <v>51</v>
      </c>
      <c r="BL34" s="10">
        <f t="shared" si="18"/>
        <v>432</v>
      </c>
      <c r="BM34" s="8">
        <f t="shared" si="19"/>
        <v>55.384615384615387</v>
      </c>
      <c r="BN34" s="12"/>
      <c r="BO34" s="3" t="s">
        <v>2089</v>
      </c>
      <c r="BP34" s="3" t="s">
        <v>2089</v>
      </c>
      <c r="BQ34" s="3" t="s">
        <v>2089</v>
      </c>
      <c r="BR34" s="3" t="s">
        <v>2089</v>
      </c>
      <c r="BS34" s="3" t="s">
        <v>2089</v>
      </c>
      <c r="BT34" s="3" t="s">
        <v>2089</v>
      </c>
      <c r="BU34" s="3" t="s">
        <v>2087</v>
      </c>
      <c r="BV34" s="3" t="s">
        <v>2033</v>
      </c>
      <c r="BW34" s="3" t="s">
        <v>2088</v>
      </c>
      <c r="BX34" s="3" t="s">
        <v>2087</v>
      </c>
      <c r="BY34" s="3" t="s">
        <v>2095</v>
      </c>
      <c r="BZ34" s="3" t="s">
        <v>2093</v>
      </c>
      <c r="CB34" s="3">
        <v>2</v>
      </c>
      <c r="CC34" s="3">
        <v>3</v>
      </c>
      <c r="CD34" s="3">
        <v>3</v>
      </c>
      <c r="CE34" s="3">
        <v>3</v>
      </c>
      <c r="CF34" s="3">
        <v>3</v>
      </c>
      <c r="CG34" s="3">
        <v>3</v>
      </c>
      <c r="CH34" s="3">
        <v>1</v>
      </c>
      <c r="CI34" s="3">
        <v>1.5</v>
      </c>
      <c r="CJ34" s="3">
        <v>1.5</v>
      </c>
      <c r="CK34" s="3">
        <v>1</v>
      </c>
      <c r="CL34" s="3">
        <v>1</v>
      </c>
      <c r="CM34" s="3">
        <v>0.5</v>
      </c>
      <c r="CN34" s="3">
        <f t="shared" si="20"/>
        <v>6</v>
      </c>
      <c r="CO34" s="31" t="str">
        <f t="shared" si="21"/>
        <v>Fail</v>
      </c>
      <c r="CP34" s="32">
        <v>1.8936170212765957</v>
      </c>
      <c r="CQ34" s="3">
        <v>6.5</v>
      </c>
      <c r="CR34" s="3">
        <v>44.5</v>
      </c>
      <c r="CS34" s="3">
        <v>469</v>
      </c>
      <c r="CT34" s="1">
        <f>CR34/23.5</f>
        <v>1.8936170212765957</v>
      </c>
    </row>
    <row r="35" spans="1:98" ht="18" customHeight="1" x14ac:dyDescent="0.2">
      <c r="A35" s="4">
        <v>28</v>
      </c>
      <c r="B35" s="7" t="s">
        <v>514</v>
      </c>
      <c r="C35" s="7" t="s">
        <v>515</v>
      </c>
      <c r="D35" s="7" t="s">
        <v>1757</v>
      </c>
      <c r="E35" s="7" t="s">
        <v>1261</v>
      </c>
      <c r="F35" s="7"/>
      <c r="G35" s="25">
        <v>0</v>
      </c>
      <c r="H35" s="25">
        <v>6</v>
      </c>
      <c r="I35" s="25">
        <v>8</v>
      </c>
      <c r="J35" s="26">
        <f t="shared" si="0"/>
        <v>14</v>
      </c>
      <c r="K35" s="25">
        <v>0</v>
      </c>
      <c r="L35" s="25">
        <v>4</v>
      </c>
      <c r="M35" s="25">
        <v>9</v>
      </c>
      <c r="N35" s="26">
        <f t="shared" si="1"/>
        <v>13</v>
      </c>
      <c r="O35" s="25">
        <v>8</v>
      </c>
      <c r="P35" s="25">
        <v>3</v>
      </c>
      <c r="Q35" s="25">
        <v>8</v>
      </c>
      <c r="R35" s="26">
        <f t="shared" si="2"/>
        <v>19</v>
      </c>
      <c r="S35" s="25">
        <v>5</v>
      </c>
      <c r="T35" s="25">
        <v>5</v>
      </c>
      <c r="U35" s="25">
        <v>10</v>
      </c>
      <c r="V35" s="26">
        <f t="shared" si="3"/>
        <v>20</v>
      </c>
      <c r="W35" s="25">
        <v>0</v>
      </c>
      <c r="X35" s="25">
        <v>4</v>
      </c>
      <c r="Y35" s="25">
        <v>10</v>
      </c>
      <c r="Z35" s="26">
        <f t="shared" si="4"/>
        <v>14</v>
      </c>
      <c r="AA35" s="25">
        <v>3</v>
      </c>
      <c r="AB35" s="25">
        <v>6</v>
      </c>
      <c r="AC35" s="25">
        <v>10</v>
      </c>
      <c r="AD35" s="26">
        <f t="shared" si="5"/>
        <v>19</v>
      </c>
      <c r="AE35" s="27">
        <f t="shared" si="6"/>
        <v>99</v>
      </c>
      <c r="AF35" s="25">
        <v>5</v>
      </c>
      <c r="AG35" s="25">
        <v>10</v>
      </c>
      <c r="AH35" s="25">
        <v>40</v>
      </c>
      <c r="AI35" s="28">
        <f t="shared" si="7"/>
        <v>55</v>
      </c>
      <c r="AJ35" s="29">
        <v>29</v>
      </c>
      <c r="AK35" s="28">
        <f t="shared" si="8"/>
        <v>84</v>
      </c>
      <c r="AL35" s="25">
        <v>10</v>
      </c>
      <c r="AM35" s="25">
        <v>9</v>
      </c>
      <c r="AN35" s="25">
        <v>31</v>
      </c>
      <c r="AO35" s="28">
        <f t="shared" si="9"/>
        <v>50</v>
      </c>
      <c r="AP35" s="29">
        <v>33</v>
      </c>
      <c r="AQ35" s="28">
        <f t="shared" si="10"/>
        <v>83</v>
      </c>
      <c r="AR35" s="25">
        <v>10</v>
      </c>
      <c r="AS35" s="25">
        <v>10</v>
      </c>
      <c r="AT35" s="25">
        <v>37</v>
      </c>
      <c r="AU35" s="28">
        <f t="shared" si="11"/>
        <v>57</v>
      </c>
      <c r="AV35" s="29">
        <v>30</v>
      </c>
      <c r="AW35" s="28">
        <f t="shared" si="12"/>
        <v>87</v>
      </c>
      <c r="AX35" s="25">
        <v>10</v>
      </c>
      <c r="AY35" s="25">
        <v>10</v>
      </c>
      <c r="AZ35" s="25">
        <v>39</v>
      </c>
      <c r="BA35" s="28">
        <f t="shared" si="13"/>
        <v>59</v>
      </c>
      <c r="BB35" s="29">
        <v>35</v>
      </c>
      <c r="BC35" s="28">
        <f t="shared" si="14"/>
        <v>94</v>
      </c>
      <c r="BD35" s="25">
        <v>9</v>
      </c>
      <c r="BE35" s="25">
        <v>9</v>
      </c>
      <c r="BF35" s="25">
        <v>34</v>
      </c>
      <c r="BG35" s="28">
        <f t="shared" si="15"/>
        <v>52</v>
      </c>
      <c r="BH35" s="29">
        <v>31</v>
      </c>
      <c r="BI35" s="28">
        <f t="shared" si="16"/>
        <v>83</v>
      </c>
      <c r="BJ35" s="29">
        <f t="shared" si="17"/>
        <v>431</v>
      </c>
      <c r="BK35" s="29">
        <v>80</v>
      </c>
      <c r="BL35" s="10">
        <f t="shared" si="18"/>
        <v>610</v>
      </c>
      <c r="BM35" s="8">
        <f t="shared" si="19"/>
        <v>78.205128205128204</v>
      </c>
      <c r="BN35" s="12"/>
      <c r="BO35" s="3" t="s">
        <v>2092</v>
      </c>
      <c r="BP35" s="3" t="s">
        <v>2033</v>
      </c>
      <c r="BQ35" s="3" t="s">
        <v>2089</v>
      </c>
      <c r="BR35" s="3" t="s">
        <v>2087</v>
      </c>
      <c r="BS35" s="3" t="s">
        <v>2092</v>
      </c>
      <c r="BT35" s="3" t="s">
        <v>2095</v>
      </c>
      <c r="BU35" s="3" t="s">
        <v>2090</v>
      </c>
      <c r="BV35" s="3" t="s">
        <v>2090</v>
      </c>
      <c r="BW35" s="3" t="s">
        <v>2090</v>
      </c>
      <c r="BX35" s="3" t="s">
        <v>2090</v>
      </c>
      <c r="BY35" s="3" t="s">
        <v>2090</v>
      </c>
      <c r="BZ35" s="3" t="s">
        <v>2091</v>
      </c>
      <c r="CB35" s="3">
        <v>2</v>
      </c>
      <c r="CC35" s="3">
        <v>3</v>
      </c>
      <c r="CD35" s="3">
        <v>3</v>
      </c>
      <c r="CE35" s="3">
        <v>3</v>
      </c>
      <c r="CF35" s="3">
        <v>3</v>
      </c>
      <c r="CG35" s="3">
        <v>3</v>
      </c>
      <c r="CH35" s="3">
        <v>1</v>
      </c>
      <c r="CI35" s="3">
        <v>1.5</v>
      </c>
      <c r="CJ35" s="3">
        <v>1.5</v>
      </c>
      <c r="CK35" s="3">
        <v>1</v>
      </c>
      <c r="CL35" s="3">
        <v>1</v>
      </c>
      <c r="CM35" s="3">
        <v>0.5</v>
      </c>
      <c r="CN35" s="3">
        <f t="shared" si="20"/>
        <v>1</v>
      </c>
      <c r="CO35" s="31" t="str">
        <f t="shared" si="21"/>
        <v>Fail</v>
      </c>
      <c r="CP35" s="32">
        <v>6.4893617021276597</v>
      </c>
      <c r="CQ35" s="3">
        <v>20.5</v>
      </c>
      <c r="CR35" s="3">
        <v>152.5</v>
      </c>
      <c r="CS35" s="3">
        <v>807</v>
      </c>
      <c r="CT35" s="1">
        <f>CR35/23.5</f>
        <v>6.4893617021276597</v>
      </c>
    </row>
    <row r="36" spans="1:98" ht="18" customHeight="1" x14ac:dyDescent="0.2">
      <c r="A36" s="4">
        <v>29</v>
      </c>
      <c r="B36" s="7" t="s">
        <v>516</v>
      </c>
      <c r="C36" s="7" t="s">
        <v>517</v>
      </c>
      <c r="D36" s="7" t="s">
        <v>1758</v>
      </c>
      <c r="E36" s="7" t="s">
        <v>1262</v>
      </c>
      <c r="F36" s="7"/>
      <c r="G36" s="25">
        <v>2</v>
      </c>
      <c r="H36" s="25">
        <v>8</v>
      </c>
      <c r="I36" s="25">
        <v>10</v>
      </c>
      <c r="J36" s="26">
        <f t="shared" si="0"/>
        <v>20</v>
      </c>
      <c r="K36" s="25">
        <v>1</v>
      </c>
      <c r="L36" s="25">
        <v>7</v>
      </c>
      <c r="M36" s="25">
        <v>10</v>
      </c>
      <c r="N36" s="26">
        <f t="shared" si="1"/>
        <v>18</v>
      </c>
      <c r="O36" s="25">
        <v>6</v>
      </c>
      <c r="P36" s="25">
        <v>5</v>
      </c>
      <c r="Q36" s="25">
        <v>10</v>
      </c>
      <c r="R36" s="26">
        <f t="shared" si="2"/>
        <v>21</v>
      </c>
      <c r="S36" s="25">
        <v>1</v>
      </c>
      <c r="T36" s="25">
        <v>6</v>
      </c>
      <c r="U36" s="25">
        <v>8</v>
      </c>
      <c r="V36" s="26">
        <f t="shared" si="3"/>
        <v>15</v>
      </c>
      <c r="W36" s="25">
        <v>1</v>
      </c>
      <c r="X36" s="25">
        <v>4</v>
      </c>
      <c r="Y36" s="25">
        <v>10</v>
      </c>
      <c r="Z36" s="26">
        <f t="shared" si="4"/>
        <v>15</v>
      </c>
      <c r="AA36" s="25">
        <v>3</v>
      </c>
      <c r="AB36" s="25">
        <v>8</v>
      </c>
      <c r="AC36" s="25">
        <v>3</v>
      </c>
      <c r="AD36" s="26">
        <f t="shared" si="5"/>
        <v>14</v>
      </c>
      <c r="AE36" s="27">
        <f t="shared" si="6"/>
        <v>103</v>
      </c>
      <c r="AF36" s="25">
        <v>7</v>
      </c>
      <c r="AG36" s="25">
        <v>7</v>
      </c>
      <c r="AH36" s="25">
        <v>35</v>
      </c>
      <c r="AI36" s="28">
        <f t="shared" si="7"/>
        <v>49</v>
      </c>
      <c r="AJ36" s="29">
        <v>31</v>
      </c>
      <c r="AK36" s="28">
        <f t="shared" si="8"/>
        <v>80</v>
      </c>
      <c r="AL36" s="25">
        <v>6</v>
      </c>
      <c r="AM36" s="25">
        <v>8</v>
      </c>
      <c r="AN36" s="25">
        <v>35</v>
      </c>
      <c r="AO36" s="28">
        <f t="shared" si="9"/>
        <v>49</v>
      </c>
      <c r="AP36" s="29">
        <v>21</v>
      </c>
      <c r="AQ36" s="28">
        <f t="shared" si="10"/>
        <v>70</v>
      </c>
      <c r="AR36" s="25">
        <v>6</v>
      </c>
      <c r="AS36" s="25">
        <v>7</v>
      </c>
      <c r="AT36" s="25">
        <v>31</v>
      </c>
      <c r="AU36" s="28">
        <f t="shared" si="11"/>
        <v>44</v>
      </c>
      <c r="AV36" s="29">
        <v>30</v>
      </c>
      <c r="AW36" s="28">
        <f t="shared" si="12"/>
        <v>74</v>
      </c>
      <c r="AX36" s="25">
        <v>8</v>
      </c>
      <c r="AY36" s="25">
        <v>8</v>
      </c>
      <c r="AZ36" s="25">
        <v>36</v>
      </c>
      <c r="BA36" s="28">
        <f t="shared" si="13"/>
        <v>52</v>
      </c>
      <c r="BB36" s="29">
        <v>29</v>
      </c>
      <c r="BC36" s="28">
        <f t="shared" si="14"/>
        <v>81</v>
      </c>
      <c r="BD36" s="25">
        <v>8</v>
      </c>
      <c r="BE36" s="25">
        <v>8</v>
      </c>
      <c r="BF36" s="25">
        <v>34</v>
      </c>
      <c r="BG36" s="28">
        <f t="shared" si="15"/>
        <v>50</v>
      </c>
      <c r="BH36" s="29">
        <v>29</v>
      </c>
      <c r="BI36" s="28">
        <f t="shared" si="16"/>
        <v>79</v>
      </c>
      <c r="BJ36" s="29">
        <f t="shared" si="17"/>
        <v>384</v>
      </c>
      <c r="BK36" s="29">
        <v>77</v>
      </c>
      <c r="BL36" s="10">
        <f t="shared" si="18"/>
        <v>564</v>
      </c>
      <c r="BM36" s="8">
        <f t="shared" si="19"/>
        <v>72.307692307692307</v>
      </c>
      <c r="BN36" s="12"/>
      <c r="BO36" s="3" t="s">
        <v>2093</v>
      </c>
      <c r="BP36" s="3" t="s">
        <v>2087</v>
      </c>
      <c r="BQ36" s="3" t="s">
        <v>2033</v>
      </c>
      <c r="BR36" s="3" t="s">
        <v>2087</v>
      </c>
      <c r="BS36" s="3" t="s">
        <v>2093</v>
      </c>
      <c r="BT36" s="3" t="s">
        <v>2092</v>
      </c>
      <c r="BU36" s="3" t="s">
        <v>2091</v>
      </c>
      <c r="BV36" s="3" t="s">
        <v>2087</v>
      </c>
      <c r="BW36" s="3" t="s">
        <v>2032</v>
      </c>
      <c r="BX36" s="3" t="s">
        <v>2090</v>
      </c>
      <c r="BY36" s="3" t="s">
        <v>2091</v>
      </c>
      <c r="BZ36" s="3" t="s">
        <v>2091</v>
      </c>
      <c r="CB36" s="3">
        <v>2</v>
      </c>
      <c r="CC36" s="3">
        <v>3</v>
      </c>
      <c r="CD36" s="3">
        <v>3</v>
      </c>
      <c r="CE36" s="3">
        <v>3</v>
      </c>
      <c r="CF36" s="3">
        <v>3</v>
      </c>
      <c r="CG36" s="3">
        <v>3</v>
      </c>
      <c r="CH36" s="3">
        <v>1</v>
      </c>
      <c r="CI36" s="3">
        <v>1.5</v>
      </c>
      <c r="CJ36" s="3">
        <v>1.5</v>
      </c>
      <c r="CK36" s="3">
        <v>1</v>
      </c>
      <c r="CL36" s="3">
        <v>1</v>
      </c>
      <c r="CM36" s="3">
        <v>0.5</v>
      </c>
      <c r="CN36" s="3">
        <f t="shared" si="20"/>
        <v>0</v>
      </c>
      <c r="CO36" s="31" t="str">
        <f t="shared" si="21"/>
        <v>Pass</v>
      </c>
      <c r="CP36" s="3">
        <v>7.1</v>
      </c>
      <c r="CQ36" s="3">
        <v>23.5</v>
      </c>
      <c r="CR36" s="3">
        <v>166.75</v>
      </c>
      <c r="CS36" s="3">
        <v>793</v>
      </c>
    </row>
    <row r="37" spans="1:98" ht="18" customHeight="1" x14ac:dyDescent="0.2">
      <c r="A37" s="4">
        <v>30</v>
      </c>
      <c r="B37" s="7" t="s">
        <v>518</v>
      </c>
      <c r="C37" s="7" t="s">
        <v>519</v>
      </c>
      <c r="D37" s="7" t="s">
        <v>1759</v>
      </c>
      <c r="E37" s="7" t="s">
        <v>1263</v>
      </c>
      <c r="F37" s="7"/>
      <c r="G37" s="25">
        <v>2</v>
      </c>
      <c r="H37" s="25" t="s">
        <v>2033</v>
      </c>
      <c r="I37" s="25">
        <v>10</v>
      </c>
      <c r="J37" s="26">
        <f t="shared" si="0"/>
        <v>12</v>
      </c>
      <c r="K37" s="25">
        <v>1</v>
      </c>
      <c r="L37" s="25">
        <v>9</v>
      </c>
      <c r="M37" s="25">
        <v>10</v>
      </c>
      <c r="N37" s="26">
        <f t="shared" si="1"/>
        <v>20</v>
      </c>
      <c r="O37" s="25" t="s">
        <v>2033</v>
      </c>
      <c r="P37" s="25">
        <v>7</v>
      </c>
      <c r="Q37" s="25">
        <v>8</v>
      </c>
      <c r="R37" s="26">
        <f t="shared" si="2"/>
        <v>15</v>
      </c>
      <c r="S37" s="25">
        <v>4</v>
      </c>
      <c r="T37" s="25">
        <v>10</v>
      </c>
      <c r="U37" s="25">
        <v>4</v>
      </c>
      <c r="V37" s="26">
        <f t="shared" si="3"/>
        <v>18</v>
      </c>
      <c r="W37" s="25">
        <v>1</v>
      </c>
      <c r="X37" s="25">
        <v>5</v>
      </c>
      <c r="Y37" s="25">
        <v>10</v>
      </c>
      <c r="Z37" s="26">
        <f t="shared" si="4"/>
        <v>16</v>
      </c>
      <c r="AA37" s="25">
        <v>5</v>
      </c>
      <c r="AB37" s="25">
        <v>7</v>
      </c>
      <c r="AC37" s="25">
        <v>3</v>
      </c>
      <c r="AD37" s="26">
        <f t="shared" si="5"/>
        <v>15</v>
      </c>
      <c r="AE37" s="27">
        <f t="shared" si="6"/>
        <v>96</v>
      </c>
      <c r="AF37" s="25">
        <v>8</v>
      </c>
      <c r="AG37" s="25">
        <v>6</v>
      </c>
      <c r="AH37" s="25">
        <v>37</v>
      </c>
      <c r="AI37" s="28">
        <f t="shared" si="7"/>
        <v>51</v>
      </c>
      <c r="AJ37" s="29">
        <v>33</v>
      </c>
      <c r="AK37" s="28">
        <f t="shared" si="8"/>
        <v>84</v>
      </c>
      <c r="AL37" s="25">
        <v>5</v>
      </c>
      <c r="AM37" s="25">
        <v>7</v>
      </c>
      <c r="AN37" s="25">
        <v>25</v>
      </c>
      <c r="AO37" s="28">
        <f t="shared" si="9"/>
        <v>37</v>
      </c>
      <c r="AP37" s="29">
        <v>32</v>
      </c>
      <c r="AQ37" s="28">
        <f t="shared" si="10"/>
        <v>69</v>
      </c>
      <c r="AR37" s="25">
        <v>8</v>
      </c>
      <c r="AS37" s="25">
        <v>7</v>
      </c>
      <c r="AT37" s="25">
        <v>31</v>
      </c>
      <c r="AU37" s="28">
        <f t="shared" si="11"/>
        <v>46</v>
      </c>
      <c r="AV37" s="29">
        <v>38</v>
      </c>
      <c r="AW37" s="28">
        <f t="shared" si="12"/>
        <v>84</v>
      </c>
      <c r="AX37" s="25">
        <v>8</v>
      </c>
      <c r="AY37" s="25">
        <v>7</v>
      </c>
      <c r="AZ37" s="25">
        <v>37</v>
      </c>
      <c r="BA37" s="28">
        <f t="shared" si="13"/>
        <v>52</v>
      </c>
      <c r="BB37" s="29">
        <v>31</v>
      </c>
      <c r="BC37" s="28">
        <f t="shared" si="14"/>
        <v>83</v>
      </c>
      <c r="BD37" s="25">
        <v>8</v>
      </c>
      <c r="BE37" s="25">
        <v>8</v>
      </c>
      <c r="BF37" s="25">
        <v>32</v>
      </c>
      <c r="BG37" s="28">
        <f t="shared" si="15"/>
        <v>48</v>
      </c>
      <c r="BH37" s="29">
        <v>32</v>
      </c>
      <c r="BI37" s="28">
        <f t="shared" si="16"/>
        <v>80</v>
      </c>
      <c r="BJ37" s="29">
        <f t="shared" si="17"/>
        <v>400</v>
      </c>
      <c r="BK37" s="29">
        <v>57</v>
      </c>
      <c r="BL37" s="10">
        <f t="shared" si="18"/>
        <v>553</v>
      </c>
      <c r="BM37" s="8">
        <f t="shared" si="19"/>
        <v>70.897435897435898</v>
      </c>
      <c r="BN37" s="12"/>
      <c r="BO37" s="3" t="s">
        <v>2033</v>
      </c>
      <c r="BP37" s="3" t="s">
        <v>2033</v>
      </c>
      <c r="BQ37" s="3" t="s">
        <v>2089</v>
      </c>
      <c r="BR37" s="3" t="s">
        <v>2088</v>
      </c>
      <c r="BS37" s="3" t="s">
        <v>2092</v>
      </c>
      <c r="BT37" s="3" t="s">
        <v>2033</v>
      </c>
      <c r="BU37" s="3" t="s">
        <v>2090</v>
      </c>
      <c r="BV37" s="3" t="s">
        <v>2087</v>
      </c>
      <c r="BW37" s="3" t="s">
        <v>2090</v>
      </c>
      <c r="BX37" s="3" t="s">
        <v>2090</v>
      </c>
      <c r="BY37" s="3" t="s">
        <v>2091</v>
      </c>
      <c r="BZ37" s="3" t="s">
        <v>2088</v>
      </c>
      <c r="CB37" s="3">
        <v>2</v>
      </c>
      <c r="CC37" s="3">
        <v>3</v>
      </c>
      <c r="CD37" s="3">
        <v>3</v>
      </c>
      <c r="CE37" s="3">
        <v>3</v>
      </c>
      <c r="CF37" s="3">
        <v>3</v>
      </c>
      <c r="CG37" s="3">
        <v>3</v>
      </c>
      <c r="CH37" s="3">
        <v>1</v>
      </c>
      <c r="CI37" s="3">
        <v>1.5</v>
      </c>
      <c r="CJ37" s="3">
        <v>1.5</v>
      </c>
      <c r="CK37" s="3">
        <v>1</v>
      </c>
      <c r="CL37" s="3">
        <v>1</v>
      </c>
      <c r="CM37" s="3">
        <v>0.5</v>
      </c>
      <c r="CN37" s="3">
        <f t="shared" si="20"/>
        <v>1</v>
      </c>
      <c r="CO37" s="31" t="str">
        <f t="shared" si="21"/>
        <v>Fail</v>
      </c>
      <c r="CP37" s="32">
        <v>5.8617021276595747</v>
      </c>
      <c r="CQ37" s="3">
        <v>20.5</v>
      </c>
      <c r="CR37" s="3">
        <v>137.75</v>
      </c>
      <c r="CS37" s="3">
        <v>727</v>
      </c>
      <c r="CT37" s="1">
        <f>CR37/23.5</f>
        <v>5.8617021276595747</v>
      </c>
    </row>
    <row r="38" spans="1:98" ht="18" customHeight="1" x14ac:dyDescent="0.2">
      <c r="A38" s="4">
        <v>31</v>
      </c>
      <c r="B38" s="7" t="s">
        <v>520</v>
      </c>
      <c r="C38" s="7" t="s">
        <v>521</v>
      </c>
      <c r="D38" s="7" t="s">
        <v>1760</v>
      </c>
      <c r="E38" s="7" t="s">
        <v>1264</v>
      </c>
      <c r="F38" s="7"/>
      <c r="G38" s="25">
        <v>5</v>
      </c>
      <c r="H38" s="25">
        <v>10</v>
      </c>
      <c r="I38" s="25">
        <v>8</v>
      </c>
      <c r="J38" s="26">
        <f t="shared" si="0"/>
        <v>23</v>
      </c>
      <c r="K38" s="25">
        <v>6</v>
      </c>
      <c r="L38" s="25">
        <v>10</v>
      </c>
      <c r="M38" s="25">
        <v>10</v>
      </c>
      <c r="N38" s="26">
        <f t="shared" si="1"/>
        <v>26</v>
      </c>
      <c r="O38" s="25">
        <v>9</v>
      </c>
      <c r="P38" s="25">
        <v>8</v>
      </c>
      <c r="Q38" s="25">
        <v>8</v>
      </c>
      <c r="R38" s="26">
        <f t="shared" si="2"/>
        <v>25</v>
      </c>
      <c r="S38" s="25">
        <v>4</v>
      </c>
      <c r="T38" s="25">
        <v>10</v>
      </c>
      <c r="U38" s="25">
        <v>10</v>
      </c>
      <c r="V38" s="26">
        <f t="shared" si="3"/>
        <v>24</v>
      </c>
      <c r="W38" s="25">
        <v>6</v>
      </c>
      <c r="X38" s="25">
        <v>10</v>
      </c>
      <c r="Y38" s="25">
        <v>10</v>
      </c>
      <c r="Z38" s="26">
        <f t="shared" si="4"/>
        <v>26</v>
      </c>
      <c r="AA38" s="25">
        <v>5</v>
      </c>
      <c r="AB38" s="25">
        <v>6</v>
      </c>
      <c r="AC38" s="25">
        <v>10</v>
      </c>
      <c r="AD38" s="26">
        <f t="shared" si="5"/>
        <v>21</v>
      </c>
      <c r="AE38" s="27">
        <f t="shared" si="6"/>
        <v>145</v>
      </c>
      <c r="AF38" s="25">
        <v>8</v>
      </c>
      <c r="AG38" s="25">
        <v>10</v>
      </c>
      <c r="AH38" s="25">
        <v>40</v>
      </c>
      <c r="AI38" s="28">
        <f t="shared" si="7"/>
        <v>58</v>
      </c>
      <c r="AJ38" s="29">
        <v>28</v>
      </c>
      <c r="AK38" s="28">
        <f t="shared" si="8"/>
        <v>86</v>
      </c>
      <c r="AL38" s="25">
        <v>9</v>
      </c>
      <c r="AM38" s="25">
        <v>9</v>
      </c>
      <c r="AN38" s="25">
        <v>36</v>
      </c>
      <c r="AO38" s="28">
        <f t="shared" si="9"/>
        <v>54</v>
      </c>
      <c r="AP38" s="29">
        <v>39</v>
      </c>
      <c r="AQ38" s="28">
        <f t="shared" si="10"/>
        <v>93</v>
      </c>
      <c r="AR38" s="25">
        <v>9</v>
      </c>
      <c r="AS38" s="25">
        <v>8</v>
      </c>
      <c r="AT38" s="25">
        <v>38</v>
      </c>
      <c r="AU38" s="28">
        <f t="shared" si="11"/>
        <v>55</v>
      </c>
      <c r="AV38" s="29">
        <v>39</v>
      </c>
      <c r="AW38" s="28">
        <f t="shared" si="12"/>
        <v>94</v>
      </c>
      <c r="AX38" s="25">
        <v>9</v>
      </c>
      <c r="AY38" s="25">
        <v>9</v>
      </c>
      <c r="AZ38" s="25">
        <v>39</v>
      </c>
      <c r="BA38" s="28">
        <f t="shared" si="13"/>
        <v>57</v>
      </c>
      <c r="BB38" s="29">
        <v>33</v>
      </c>
      <c r="BC38" s="28">
        <f t="shared" si="14"/>
        <v>90</v>
      </c>
      <c r="BD38" s="25">
        <v>8</v>
      </c>
      <c r="BE38" s="25">
        <v>8</v>
      </c>
      <c r="BF38" s="25">
        <v>36</v>
      </c>
      <c r="BG38" s="28">
        <f t="shared" si="15"/>
        <v>52</v>
      </c>
      <c r="BH38" s="29">
        <v>33</v>
      </c>
      <c r="BI38" s="28">
        <f t="shared" si="16"/>
        <v>85</v>
      </c>
      <c r="BJ38" s="29">
        <f t="shared" si="17"/>
        <v>448</v>
      </c>
      <c r="BK38" s="29">
        <v>98</v>
      </c>
      <c r="BL38" s="10">
        <f t="shared" si="18"/>
        <v>691</v>
      </c>
      <c r="BM38" s="8">
        <f t="shared" si="19"/>
        <v>88.589743589743591</v>
      </c>
      <c r="BN38" s="12"/>
      <c r="BO38" s="3" t="s">
        <v>2093</v>
      </c>
      <c r="BP38" s="3" t="s">
        <v>2091</v>
      </c>
      <c r="BQ38" s="3" t="s">
        <v>2094</v>
      </c>
      <c r="BR38" s="3" t="s">
        <v>2090</v>
      </c>
      <c r="BS38" s="3" t="s">
        <v>2094</v>
      </c>
      <c r="BT38" s="3" t="s">
        <v>2095</v>
      </c>
      <c r="BU38" s="3" t="s">
        <v>2090</v>
      </c>
      <c r="BV38" s="3" t="s">
        <v>2090</v>
      </c>
      <c r="BW38" s="3" t="s">
        <v>2090</v>
      </c>
      <c r="BX38" s="3" t="s">
        <v>2090</v>
      </c>
      <c r="BY38" s="3" t="s">
        <v>2090</v>
      </c>
      <c r="BZ38" s="3" t="s">
        <v>2090</v>
      </c>
      <c r="CB38" s="3">
        <v>2</v>
      </c>
      <c r="CC38" s="3">
        <v>3</v>
      </c>
      <c r="CD38" s="3">
        <v>3</v>
      </c>
      <c r="CE38" s="3">
        <v>3</v>
      </c>
      <c r="CF38" s="3">
        <v>3</v>
      </c>
      <c r="CG38" s="3">
        <v>3</v>
      </c>
      <c r="CH38" s="3">
        <v>1</v>
      </c>
      <c r="CI38" s="3">
        <v>1.5</v>
      </c>
      <c r="CJ38" s="3">
        <v>1.5</v>
      </c>
      <c r="CK38" s="3">
        <v>1</v>
      </c>
      <c r="CL38" s="3">
        <v>1</v>
      </c>
      <c r="CM38" s="3">
        <v>0.5</v>
      </c>
      <c r="CN38" s="3">
        <f t="shared" si="20"/>
        <v>0</v>
      </c>
      <c r="CO38" s="31" t="str">
        <f t="shared" si="21"/>
        <v>Pass</v>
      </c>
      <c r="CP38" s="3">
        <v>8.4499999999999993</v>
      </c>
      <c r="CQ38" s="3">
        <v>23.5</v>
      </c>
      <c r="CR38" s="3">
        <v>198.5</v>
      </c>
      <c r="CS38" s="3">
        <v>942</v>
      </c>
    </row>
    <row r="39" spans="1:98" ht="18" customHeight="1" x14ac:dyDescent="0.2">
      <c r="A39" s="4">
        <v>32</v>
      </c>
      <c r="B39" s="7" t="s">
        <v>522</v>
      </c>
      <c r="C39" s="7" t="s">
        <v>523</v>
      </c>
      <c r="D39" s="7" t="s">
        <v>1761</v>
      </c>
      <c r="E39" s="7" t="s">
        <v>1265</v>
      </c>
      <c r="F39" s="7"/>
      <c r="G39" s="25">
        <v>5</v>
      </c>
      <c r="H39" s="25">
        <v>10</v>
      </c>
      <c r="I39" s="25">
        <v>10</v>
      </c>
      <c r="J39" s="26">
        <f t="shared" si="0"/>
        <v>25</v>
      </c>
      <c r="K39" s="25">
        <v>7</v>
      </c>
      <c r="L39" s="25">
        <v>10</v>
      </c>
      <c r="M39" s="25">
        <v>10</v>
      </c>
      <c r="N39" s="26">
        <f t="shared" si="1"/>
        <v>27</v>
      </c>
      <c r="O39" s="25">
        <v>10</v>
      </c>
      <c r="P39" s="25">
        <v>10</v>
      </c>
      <c r="Q39" s="25">
        <v>10</v>
      </c>
      <c r="R39" s="26">
        <f t="shared" si="2"/>
        <v>30</v>
      </c>
      <c r="S39" s="25">
        <v>10</v>
      </c>
      <c r="T39" s="25">
        <v>10</v>
      </c>
      <c r="U39" s="25">
        <v>10</v>
      </c>
      <c r="V39" s="26">
        <f t="shared" si="3"/>
        <v>30</v>
      </c>
      <c r="W39" s="25">
        <v>9</v>
      </c>
      <c r="X39" s="25">
        <v>10</v>
      </c>
      <c r="Y39" s="25">
        <v>10</v>
      </c>
      <c r="Z39" s="26">
        <f t="shared" si="4"/>
        <v>29</v>
      </c>
      <c r="AA39" s="25">
        <v>9</v>
      </c>
      <c r="AB39" s="25">
        <v>10</v>
      </c>
      <c r="AC39" s="25">
        <v>10</v>
      </c>
      <c r="AD39" s="26">
        <f t="shared" si="5"/>
        <v>29</v>
      </c>
      <c r="AE39" s="27">
        <f t="shared" si="6"/>
        <v>170</v>
      </c>
      <c r="AF39" s="25">
        <v>9</v>
      </c>
      <c r="AG39" s="25">
        <v>10</v>
      </c>
      <c r="AH39" s="25">
        <v>40</v>
      </c>
      <c r="AI39" s="28">
        <f t="shared" si="7"/>
        <v>59</v>
      </c>
      <c r="AJ39" s="29">
        <v>34</v>
      </c>
      <c r="AK39" s="28">
        <f t="shared" si="8"/>
        <v>93</v>
      </c>
      <c r="AL39" s="25">
        <v>10</v>
      </c>
      <c r="AM39" s="25">
        <v>10</v>
      </c>
      <c r="AN39" s="25">
        <v>39</v>
      </c>
      <c r="AO39" s="28">
        <f t="shared" si="9"/>
        <v>59</v>
      </c>
      <c r="AP39" s="29">
        <v>40</v>
      </c>
      <c r="AQ39" s="28">
        <f t="shared" si="10"/>
        <v>99</v>
      </c>
      <c r="AR39" s="25">
        <v>9</v>
      </c>
      <c r="AS39" s="25">
        <v>10</v>
      </c>
      <c r="AT39" s="25">
        <v>37</v>
      </c>
      <c r="AU39" s="28">
        <f t="shared" si="11"/>
        <v>56</v>
      </c>
      <c r="AV39" s="29">
        <v>39</v>
      </c>
      <c r="AW39" s="28">
        <f t="shared" si="12"/>
        <v>95</v>
      </c>
      <c r="AX39" s="25">
        <v>9</v>
      </c>
      <c r="AY39" s="25">
        <v>10</v>
      </c>
      <c r="AZ39" s="25">
        <v>39</v>
      </c>
      <c r="BA39" s="28">
        <f t="shared" si="13"/>
        <v>58</v>
      </c>
      <c r="BB39" s="29">
        <v>35</v>
      </c>
      <c r="BC39" s="28">
        <f t="shared" si="14"/>
        <v>93</v>
      </c>
      <c r="BD39" s="25">
        <v>9</v>
      </c>
      <c r="BE39" s="25">
        <v>9</v>
      </c>
      <c r="BF39" s="25">
        <v>40</v>
      </c>
      <c r="BG39" s="28">
        <f t="shared" si="15"/>
        <v>58</v>
      </c>
      <c r="BH39" s="29">
        <v>36</v>
      </c>
      <c r="BI39" s="28">
        <f t="shared" si="16"/>
        <v>94</v>
      </c>
      <c r="BJ39" s="29">
        <f t="shared" si="17"/>
        <v>474</v>
      </c>
      <c r="BK39" s="29">
        <v>87</v>
      </c>
      <c r="BL39" s="10">
        <f t="shared" si="18"/>
        <v>731</v>
      </c>
      <c r="BM39" s="8">
        <f t="shared" si="19"/>
        <v>93.717948717948715</v>
      </c>
      <c r="BN39" s="12"/>
      <c r="BO39" s="3" t="s">
        <v>2095</v>
      </c>
      <c r="BP39" s="3" t="s">
        <v>2087</v>
      </c>
      <c r="BQ39" s="3" t="s">
        <v>2091</v>
      </c>
      <c r="BR39" s="3" t="s">
        <v>2090</v>
      </c>
      <c r="BS39" s="3" t="s">
        <v>2032</v>
      </c>
      <c r="BT39" s="3" t="s">
        <v>2090</v>
      </c>
      <c r="BU39" s="3" t="s">
        <v>2090</v>
      </c>
      <c r="BV39" s="3" t="s">
        <v>2090</v>
      </c>
      <c r="BW39" s="3" t="s">
        <v>2090</v>
      </c>
      <c r="BX39" s="3" t="s">
        <v>2090</v>
      </c>
      <c r="BY39" s="3" t="s">
        <v>2090</v>
      </c>
      <c r="BZ39" s="3" t="s">
        <v>2090</v>
      </c>
      <c r="CB39" s="3">
        <v>2</v>
      </c>
      <c r="CC39" s="3">
        <v>3</v>
      </c>
      <c r="CD39" s="3">
        <v>3</v>
      </c>
      <c r="CE39" s="3">
        <v>3</v>
      </c>
      <c r="CF39" s="3">
        <v>3</v>
      </c>
      <c r="CG39" s="3">
        <v>3</v>
      </c>
      <c r="CH39" s="3">
        <v>1</v>
      </c>
      <c r="CI39" s="3">
        <v>1.5</v>
      </c>
      <c r="CJ39" s="3">
        <v>1.5</v>
      </c>
      <c r="CK39" s="3">
        <v>1</v>
      </c>
      <c r="CL39" s="3">
        <v>1</v>
      </c>
      <c r="CM39" s="3">
        <v>0.5</v>
      </c>
      <c r="CN39" s="3">
        <f t="shared" si="20"/>
        <v>0</v>
      </c>
      <c r="CO39" s="31" t="str">
        <f t="shared" si="21"/>
        <v>Pass</v>
      </c>
      <c r="CP39" s="3">
        <v>9.2100000000000009</v>
      </c>
      <c r="CQ39" s="3">
        <v>23.5</v>
      </c>
      <c r="CR39" s="3">
        <v>216.5</v>
      </c>
      <c r="CS39" s="3">
        <v>1011</v>
      </c>
    </row>
    <row r="40" spans="1:98" ht="18" customHeight="1" x14ac:dyDescent="0.2">
      <c r="A40" s="4">
        <v>33</v>
      </c>
      <c r="B40" s="7" t="s">
        <v>524</v>
      </c>
      <c r="C40" s="7" t="s">
        <v>525</v>
      </c>
      <c r="D40" s="7" t="s">
        <v>1762</v>
      </c>
      <c r="E40" s="7" t="s">
        <v>1266</v>
      </c>
      <c r="F40" s="7"/>
      <c r="G40" s="25">
        <v>4</v>
      </c>
      <c r="H40" s="25">
        <v>10</v>
      </c>
      <c r="I40" s="25">
        <v>10</v>
      </c>
      <c r="J40" s="26">
        <f t="shared" ref="J40:J71" si="22">IF(AND((G40="A"),(H40 ="A"), (I40="A")),"A",SUM(G40:I40))</f>
        <v>24</v>
      </c>
      <c r="K40" s="25">
        <v>2</v>
      </c>
      <c r="L40" s="25">
        <v>8</v>
      </c>
      <c r="M40" s="25">
        <v>10</v>
      </c>
      <c r="N40" s="26">
        <f t="shared" ref="N40:N71" si="23">IF(AND((K40="A"),(L40 ="A"), (M40="A")),"A",SUM(K40:M40))</f>
        <v>20</v>
      </c>
      <c r="O40" s="25">
        <v>6</v>
      </c>
      <c r="P40" s="25">
        <v>8</v>
      </c>
      <c r="Q40" s="25">
        <v>10</v>
      </c>
      <c r="R40" s="26">
        <f t="shared" ref="R40:R71" si="24">IF(AND((O40="A"),(P40 ="A"), (Q40="A")),"A",SUM(O40:Q40))</f>
        <v>24</v>
      </c>
      <c r="S40" s="25">
        <v>3</v>
      </c>
      <c r="T40" s="25">
        <v>10</v>
      </c>
      <c r="U40" s="25">
        <v>10</v>
      </c>
      <c r="V40" s="26">
        <f t="shared" ref="V40:V71" si="25">IF(AND((S40="A"),(T40 ="A"), (U40="A")),"A",SUM(S40:U40))</f>
        <v>23</v>
      </c>
      <c r="W40" s="25">
        <v>3</v>
      </c>
      <c r="X40" s="25">
        <v>8</v>
      </c>
      <c r="Y40" s="25">
        <v>10</v>
      </c>
      <c r="Z40" s="26">
        <f t="shared" ref="Z40:Z71" si="26">IF(AND((W40="A"),(X40 ="A"), (Y40="A")),"A",SUM(W40:Y40))</f>
        <v>21</v>
      </c>
      <c r="AA40" s="25">
        <v>2</v>
      </c>
      <c r="AB40" s="25">
        <v>8</v>
      </c>
      <c r="AC40" s="25">
        <v>10</v>
      </c>
      <c r="AD40" s="26">
        <f t="shared" ref="AD40:AD71" si="27">IF(AND((AA40="A"),(AB40 ="A"), (AC40="A")),"A",SUM(AA40:AC40))</f>
        <v>20</v>
      </c>
      <c r="AE40" s="27">
        <f t="shared" ref="AE40:AE71" si="28">SUM(J40,N40,R40,V40,Z40,AD40)</f>
        <v>132</v>
      </c>
      <c r="AF40" s="25">
        <v>9</v>
      </c>
      <c r="AG40" s="25">
        <v>6</v>
      </c>
      <c r="AH40" s="25">
        <v>40</v>
      </c>
      <c r="AI40" s="28">
        <f t="shared" ref="AI40:AI71" si="29">IF(AND((AF40="A"), (AG40 ="A"), (AH40="A")),"A",SUM(AF40:AH40))</f>
        <v>55</v>
      </c>
      <c r="AJ40" s="29">
        <v>31</v>
      </c>
      <c r="AK40" s="28">
        <f t="shared" ref="AK40:AK71" si="30">IF(AND((AI40 ="A"), (AJ40="A")),"A",SUM(AI40:AJ40))</f>
        <v>86</v>
      </c>
      <c r="AL40" s="25">
        <v>7</v>
      </c>
      <c r="AM40" s="25">
        <v>9</v>
      </c>
      <c r="AN40" s="25">
        <v>40</v>
      </c>
      <c r="AO40" s="28">
        <f t="shared" ref="AO40:AO71" si="31">IF(AND((AL40="A"), (AM40 ="A"), (AN40="A")),"A",SUM(AL40:AN40))</f>
        <v>56</v>
      </c>
      <c r="AP40" s="29">
        <v>31</v>
      </c>
      <c r="AQ40" s="28">
        <f t="shared" ref="AQ40:AQ71" si="32">IF(AND((AO40 ="A"), (AP40="A")),"A",SUM(AO40:AP40))</f>
        <v>87</v>
      </c>
      <c r="AR40" s="25">
        <v>6</v>
      </c>
      <c r="AS40" s="25">
        <v>8</v>
      </c>
      <c r="AT40" s="25">
        <v>40</v>
      </c>
      <c r="AU40" s="28">
        <f t="shared" ref="AU40:AU71" si="33">IF(AND((AR40="A"), (AS40 ="A"), (AT40="A")),"A",SUM(AR40:AT40))</f>
        <v>54</v>
      </c>
      <c r="AV40" s="29">
        <v>25</v>
      </c>
      <c r="AW40" s="28">
        <f t="shared" ref="AW40:AW71" si="34">IF(AND((AU40 ="A"), (AV40="A")),"A",SUM(AU40:AV40))</f>
        <v>79</v>
      </c>
      <c r="AX40" s="25">
        <v>8</v>
      </c>
      <c r="AY40" s="25">
        <v>8</v>
      </c>
      <c r="AZ40" s="25">
        <v>40</v>
      </c>
      <c r="BA40" s="28">
        <f t="shared" ref="BA40:BA71" si="35">IF(AND((AX40="A"), (AY40 ="A"), (AZ40="A")),"A",SUM(AX40:AZ40))</f>
        <v>56</v>
      </c>
      <c r="BB40" s="29">
        <v>32</v>
      </c>
      <c r="BC40" s="28">
        <f t="shared" ref="BC40:BC71" si="36">IF(AND((BA40 ="A"), (BB40="A")),"A",SUM(BA40:BB40))</f>
        <v>88</v>
      </c>
      <c r="BD40" s="25">
        <v>9</v>
      </c>
      <c r="BE40" s="25">
        <v>9</v>
      </c>
      <c r="BF40" s="25">
        <v>40</v>
      </c>
      <c r="BG40" s="28">
        <f t="shared" ref="BG40:BG71" si="37">IF(AND((BD40="A"), (BE40 ="A"), (BF40="A")),"A",SUM(BD40:BF40))</f>
        <v>58</v>
      </c>
      <c r="BH40" s="29">
        <v>32</v>
      </c>
      <c r="BI40" s="28">
        <f t="shared" ref="BI40:BI71" si="38">IF(AND((BG40 ="A"), (BH40="A")),"A",SUM(BG40:BH40))</f>
        <v>90</v>
      </c>
      <c r="BJ40" s="29">
        <f t="shared" ref="BJ40:BJ71" si="39">SUM(AK40,AQ40,AW40,BC40,BI40)</f>
        <v>430</v>
      </c>
      <c r="BK40" s="29">
        <v>92</v>
      </c>
      <c r="BL40" s="10">
        <f t="shared" ref="BL40:BL71" si="40">BJ40+AE40+BK40</f>
        <v>654</v>
      </c>
      <c r="BM40" s="8">
        <f t="shared" ref="BM40:BM71" si="41">BL40/780*100</f>
        <v>83.846153846153854</v>
      </c>
      <c r="BN40" s="12"/>
      <c r="BO40" s="3" t="s">
        <v>2092</v>
      </c>
      <c r="BP40" s="3" t="s">
        <v>2088</v>
      </c>
      <c r="BQ40" s="3" t="s">
        <v>2096</v>
      </c>
      <c r="BR40" s="3" t="s">
        <v>2093</v>
      </c>
      <c r="BS40" s="3" t="s">
        <v>2032</v>
      </c>
      <c r="BT40" s="3" t="s">
        <v>2095</v>
      </c>
      <c r="BU40" s="3" t="s">
        <v>2090</v>
      </c>
      <c r="BV40" s="3" t="s">
        <v>2090</v>
      </c>
      <c r="BW40" s="3" t="s">
        <v>2091</v>
      </c>
      <c r="BX40" s="3" t="s">
        <v>2090</v>
      </c>
      <c r="BY40" s="3" t="s">
        <v>2090</v>
      </c>
      <c r="BZ40" s="3" t="s">
        <v>2090</v>
      </c>
      <c r="CB40" s="3">
        <v>2</v>
      </c>
      <c r="CC40" s="3">
        <v>3</v>
      </c>
      <c r="CD40" s="3">
        <v>3</v>
      </c>
      <c r="CE40" s="3">
        <v>3</v>
      </c>
      <c r="CF40" s="3">
        <v>3</v>
      </c>
      <c r="CG40" s="3">
        <v>3</v>
      </c>
      <c r="CH40" s="3">
        <v>1</v>
      </c>
      <c r="CI40" s="3">
        <v>1.5</v>
      </c>
      <c r="CJ40" s="3">
        <v>1.5</v>
      </c>
      <c r="CK40" s="3">
        <v>1</v>
      </c>
      <c r="CL40" s="3">
        <v>1</v>
      </c>
      <c r="CM40" s="3">
        <v>0.5</v>
      </c>
      <c r="CN40" s="3">
        <f t="shared" ref="CN40:CN67" si="42">COUNTIF(BO40:BZ40,"F")</f>
        <v>0</v>
      </c>
      <c r="CO40" s="31" t="str">
        <f t="shared" ref="CO40:CO71" si="43">IF(CN40=0,"Pass","Fail")</f>
        <v>Pass</v>
      </c>
      <c r="CP40" s="3">
        <v>7.28</v>
      </c>
      <c r="CQ40" s="3">
        <v>23.5</v>
      </c>
      <c r="CR40" s="3">
        <v>171</v>
      </c>
      <c r="CS40" s="3">
        <v>842</v>
      </c>
    </row>
    <row r="41" spans="1:98" ht="18" customHeight="1" x14ac:dyDescent="0.2">
      <c r="A41" s="4">
        <v>34</v>
      </c>
      <c r="B41" s="7" t="s">
        <v>526</v>
      </c>
      <c r="C41" s="7" t="s">
        <v>527</v>
      </c>
      <c r="D41" s="7" t="s">
        <v>1763</v>
      </c>
      <c r="E41" s="7" t="s">
        <v>1267</v>
      </c>
      <c r="F41" s="7"/>
      <c r="G41" s="25">
        <v>6</v>
      </c>
      <c r="H41" s="25">
        <v>10</v>
      </c>
      <c r="I41" s="25">
        <v>10</v>
      </c>
      <c r="J41" s="26">
        <f t="shared" si="22"/>
        <v>26</v>
      </c>
      <c r="K41" s="25">
        <v>5</v>
      </c>
      <c r="L41" s="25">
        <v>9</v>
      </c>
      <c r="M41" s="25">
        <v>10</v>
      </c>
      <c r="N41" s="26">
        <f t="shared" si="23"/>
        <v>24</v>
      </c>
      <c r="O41" s="25">
        <v>9</v>
      </c>
      <c r="P41" s="25">
        <v>9</v>
      </c>
      <c r="Q41" s="25">
        <v>10</v>
      </c>
      <c r="R41" s="26">
        <f t="shared" si="24"/>
        <v>28</v>
      </c>
      <c r="S41" s="25">
        <v>4</v>
      </c>
      <c r="T41" s="25">
        <v>10</v>
      </c>
      <c r="U41" s="25">
        <v>10</v>
      </c>
      <c r="V41" s="26">
        <f t="shared" si="25"/>
        <v>24</v>
      </c>
      <c r="W41" s="25">
        <v>4</v>
      </c>
      <c r="X41" s="25">
        <v>10</v>
      </c>
      <c r="Y41" s="25">
        <v>10</v>
      </c>
      <c r="Z41" s="26">
        <f t="shared" si="26"/>
        <v>24</v>
      </c>
      <c r="AA41" s="25">
        <v>7</v>
      </c>
      <c r="AB41" s="25">
        <v>10</v>
      </c>
      <c r="AC41" s="25">
        <v>10</v>
      </c>
      <c r="AD41" s="26">
        <f t="shared" si="27"/>
        <v>27</v>
      </c>
      <c r="AE41" s="27">
        <f t="shared" si="28"/>
        <v>153</v>
      </c>
      <c r="AF41" s="25">
        <v>8</v>
      </c>
      <c r="AG41" s="25">
        <v>7</v>
      </c>
      <c r="AH41" s="25">
        <v>40</v>
      </c>
      <c r="AI41" s="28">
        <f t="shared" si="29"/>
        <v>55</v>
      </c>
      <c r="AJ41" s="29">
        <v>30</v>
      </c>
      <c r="AK41" s="28">
        <f t="shared" si="30"/>
        <v>85</v>
      </c>
      <c r="AL41" s="25">
        <v>7</v>
      </c>
      <c r="AM41" s="25">
        <v>8</v>
      </c>
      <c r="AN41" s="25">
        <v>40</v>
      </c>
      <c r="AO41" s="28">
        <f t="shared" si="31"/>
        <v>55</v>
      </c>
      <c r="AP41" s="29">
        <v>29</v>
      </c>
      <c r="AQ41" s="28">
        <f t="shared" si="32"/>
        <v>84</v>
      </c>
      <c r="AR41" s="25">
        <v>8</v>
      </c>
      <c r="AS41" s="25">
        <v>10</v>
      </c>
      <c r="AT41" s="25">
        <v>38</v>
      </c>
      <c r="AU41" s="28">
        <f t="shared" si="33"/>
        <v>56</v>
      </c>
      <c r="AV41" s="29">
        <v>32</v>
      </c>
      <c r="AW41" s="28">
        <f t="shared" si="34"/>
        <v>88</v>
      </c>
      <c r="AX41" s="25">
        <v>8</v>
      </c>
      <c r="AY41" s="25">
        <v>7</v>
      </c>
      <c r="AZ41" s="25">
        <v>36</v>
      </c>
      <c r="BA41" s="28">
        <f t="shared" si="35"/>
        <v>51</v>
      </c>
      <c r="BB41" s="29">
        <v>27</v>
      </c>
      <c r="BC41" s="28">
        <f t="shared" si="36"/>
        <v>78</v>
      </c>
      <c r="BD41" s="25">
        <v>8</v>
      </c>
      <c r="BE41" s="25">
        <v>8</v>
      </c>
      <c r="BF41" s="25">
        <v>34</v>
      </c>
      <c r="BG41" s="28">
        <f t="shared" si="37"/>
        <v>50</v>
      </c>
      <c r="BH41" s="29">
        <v>29</v>
      </c>
      <c r="BI41" s="28">
        <f t="shared" si="38"/>
        <v>79</v>
      </c>
      <c r="BJ41" s="29">
        <f t="shared" si="39"/>
        <v>414</v>
      </c>
      <c r="BK41" s="29">
        <v>89</v>
      </c>
      <c r="BL41" s="10">
        <f t="shared" si="40"/>
        <v>656</v>
      </c>
      <c r="BM41" s="8">
        <f t="shared" si="41"/>
        <v>84.102564102564102</v>
      </c>
      <c r="BN41" s="12"/>
      <c r="BO41" s="3" t="s">
        <v>2032</v>
      </c>
      <c r="BP41" s="3" t="s">
        <v>2091</v>
      </c>
      <c r="BQ41" s="3" t="s">
        <v>2094</v>
      </c>
      <c r="BR41" s="3" t="s">
        <v>2090</v>
      </c>
      <c r="BS41" s="3" t="s">
        <v>2087</v>
      </c>
      <c r="BT41" s="3" t="s">
        <v>2091</v>
      </c>
      <c r="BU41" s="3" t="s">
        <v>2090</v>
      </c>
      <c r="BV41" s="3" t="s">
        <v>2090</v>
      </c>
      <c r="BW41" s="3" t="s">
        <v>2090</v>
      </c>
      <c r="BX41" s="3" t="s">
        <v>2091</v>
      </c>
      <c r="BY41" s="3" t="s">
        <v>2091</v>
      </c>
      <c r="BZ41" s="3" t="s">
        <v>2090</v>
      </c>
      <c r="CB41" s="3">
        <v>2</v>
      </c>
      <c r="CC41" s="3">
        <v>3</v>
      </c>
      <c r="CD41" s="3">
        <v>3</v>
      </c>
      <c r="CE41" s="3">
        <v>3</v>
      </c>
      <c r="CF41" s="3">
        <v>3</v>
      </c>
      <c r="CG41" s="3">
        <v>3</v>
      </c>
      <c r="CH41" s="3">
        <v>1</v>
      </c>
      <c r="CI41" s="3">
        <v>1.5</v>
      </c>
      <c r="CJ41" s="3">
        <v>1.5</v>
      </c>
      <c r="CK41" s="3">
        <v>1</v>
      </c>
      <c r="CL41" s="3">
        <v>1</v>
      </c>
      <c r="CM41" s="3">
        <v>0.5</v>
      </c>
      <c r="CN41" s="3">
        <f t="shared" si="42"/>
        <v>0</v>
      </c>
      <c r="CO41" s="31" t="str">
        <f t="shared" si="43"/>
        <v>Pass</v>
      </c>
      <c r="CP41" s="3">
        <v>8.89</v>
      </c>
      <c r="CQ41" s="3">
        <v>23.5</v>
      </c>
      <c r="CR41" s="3">
        <v>209</v>
      </c>
      <c r="CS41" s="3">
        <v>938</v>
      </c>
    </row>
    <row r="42" spans="1:98" ht="18" customHeight="1" x14ac:dyDescent="0.2">
      <c r="A42" s="4">
        <v>35</v>
      </c>
      <c r="B42" s="7" t="s">
        <v>528</v>
      </c>
      <c r="C42" s="7" t="s">
        <v>529</v>
      </c>
      <c r="D42" s="7" t="s">
        <v>1764</v>
      </c>
      <c r="E42" s="7" t="s">
        <v>1268</v>
      </c>
      <c r="F42" s="7"/>
      <c r="G42" s="25">
        <v>7</v>
      </c>
      <c r="H42" s="25">
        <v>10</v>
      </c>
      <c r="I42" s="25">
        <v>8</v>
      </c>
      <c r="J42" s="26">
        <f t="shared" si="22"/>
        <v>25</v>
      </c>
      <c r="K42" s="25">
        <v>5</v>
      </c>
      <c r="L42" s="25">
        <v>9</v>
      </c>
      <c r="M42" s="25">
        <v>10</v>
      </c>
      <c r="N42" s="26">
        <f t="shared" si="23"/>
        <v>24</v>
      </c>
      <c r="O42" s="25">
        <v>10</v>
      </c>
      <c r="P42" s="25">
        <v>3</v>
      </c>
      <c r="Q42" s="25">
        <v>8</v>
      </c>
      <c r="R42" s="26">
        <f t="shared" si="24"/>
        <v>21</v>
      </c>
      <c r="S42" s="25">
        <v>7</v>
      </c>
      <c r="T42" s="25">
        <v>10</v>
      </c>
      <c r="U42" s="25">
        <v>10</v>
      </c>
      <c r="V42" s="26">
        <f t="shared" si="25"/>
        <v>27</v>
      </c>
      <c r="W42" s="25">
        <v>8</v>
      </c>
      <c r="X42" s="25">
        <v>4</v>
      </c>
      <c r="Y42" s="25">
        <v>10</v>
      </c>
      <c r="Z42" s="26">
        <f t="shared" si="26"/>
        <v>22</v>
      </c>
      <c r="AA42" s="25">
        <v>4</v>
      </c>
      <c r="AB42" s="25">
        <v>9</v>
      </c>
      <c r="AC42" s="25">
        <v>10</v>
      </c>
      <c r="AD42" s="26">
        <f t="shared" si="27"/>
        <v>23</v>
      </c>
      <c r="AE42" s="27">
        <f t="shared" si="28"/>
        <v>142</v>
      </c>
      <c r="AF42" s="25">
        <v>7</v>
      </c>
      <c r="AG42" s="25">
        <v>9</v>
      </c>
      <c r="AH42" s="25">
        <v>38</v>
      </c>
      <c r="AI42" s="28">
        <f t="shared" si="29"/>
        <v>54</v>
      </c>
      <c r="AJ42" s="29">
        <v>32</v>
      </c>
      <c r="AK42" s="28">
        <f t="shared" si="30"/>
        <v>86</v>
      </c>
      <c r="AL42" s="25">
        <v>9</v>
      </c>
      <c r="AM42" s="25">
        <v>9</v>
      </c>
      <c r="AN42" s="25">
        <v>36</v>
      </c>
      <c r="AO42" s="28">
        <f t="shared" si="31"/>
        <v>54</v>
      </c>
      <c r="AP42" s="29">
        <v>39</v>
      </c>
      <c r="AQ42" s="28">
        <f t="shared" si="32"/>
        <v>93</v>
      </c>
      <c r="AR42" s="25">
        <v>10</v>
      </c>
      <c r="AS42" s="25">
        <v>9</v>
      </c>
      <c r="AT42" s="25">
        <v>36</v>
      </c>
      <c r="AU42" s="28">
        <f t="shared" si="33"/>
        <v>55</v>
      </c>
      <c r="AV42" s="29">
        <v>39</v>
      </c>
      <c r="AW42" s="28">
        <f t="shared" si="34"/>
        <v>94</v>
      </c>
      <c r="AX42" s="25">
        <v>10</v>
      </c>
      <c r="AY42" s="25">
        <v>10</v>
      </c>
      <c r="AZ42" s="25">
        <v>38</v>
      </c>
      <c r="BA42" s="28">
        <f t="shared" si="35"/>
        <v>58</v>
      </c>
      <c r="BB42" s="29">
        <v>37</v>
      </c>
      <c r="BC42" s="28">
        <f t="shared" si="36"/>
        <v>95</v>
      </c>
      <c r="BD42" s="25">
        <v>8</v>
      </c>
      <c r="BE42" s="25">
        <v>8</v>
      </c>
      <c r="BF42" s="25">
        <v>35</v>
      </c>
      <c r="BG42" s="28">
        <f t="shared" si="37"/>
        <v>51</v>
      </c>
      <c r="BH42" s="29">
        <v>33</v>
      </c>
      <c r="BI42" s="28">
        <f t="shared" si="38"/>
        <v>84</v>
      </c>
      <c r="BJ42" s="29">
        <f t="shared" si="39"/>
        <v>452</v>
      </c>
      <c r="BK42" s="29">
        <v>94</v>
      </c>
      <c r="BL42" s="10">
        <f t="shared" si="40"/>
        <v>688</v>
      </c>
      <c r="BM42" s="8">
        <f t="shared" si="41"/>
        <v>88.205128205128204</v>
      </c>
      <c r="BN42" s="12"/>
      <c r="BO42" s="3" t="s">
        <v>2032</v>
      </c>
      <c r="BP42" s="3" t="s">
        <v>2090</v>
      </c>
      <c r="BQ42" s="3" t="s">
        <v>2088</v>
      </c>
      <c r="BR42" s="3" t="s">
        <v>2090</v>
      </c>
      <c r="BS42" s="3" t="s">
        <v>2087</v>
      </c>
      <c r="BT42" s="3" t="s">
        <v>2091</v>
      </c>
      <c r="BU42" s="3" t="s">
        <v>2090</v>
      </c>
      <c r="BV42" s="3" t="s">
        <v>2090</v>
      </c>
      <c r="BW42" s="3" t="s">
        <v>2090</v>
      </c>
      <c r="BX42" s="3" t="s">
        <v>2090</v>
      </c>
      <c r="BY42" s="3" t="s">
        <v>2090</v>
      </c>
      <c r="BZ42" s="3" t="s">
        <v>2090</v>
      </c>
      <c r="CB42" s="3">
        <v>2</v>
      </c>
      <c r="CC42" s="3">
        <v>3</v>
      </c>
      <c r="CD42" s="3">
        <v>3</v>
      </c>
      <c r="CE42" s="3">
        <v>3</v>
      </c>
      <c r="CF42" s="3">
        <v>3</v>
      </c>
      <c r="CG42" s="3">
        <v>3</v>
      </c>
      <c r="CH42" s="3">
        <v>1</v>
      </c>
      <c r="CI42" s="3">
        <v>1.5</v>
      </c>
      <c r="CJ42" s="3">
        <v>1.5</v>
      </c>
      <c r="CK42" s="3">
        <v>1</v>
      </c>
      <c r="CL42" s="3">
        <v>1</v>
      </c>
      <c r="CM42" s="3">
        <v>0.5</v>
      </c>
      <c r="CN42" s="3">
        <f t="shared" si="42"/>
        <v>0</v>
      </c>
      <c r="CO42" s="31" t="str">
        <f t="shared" si="43"/>
        <v>Pass</v>
      </c>
      <c r="CP42" s="3">
        <v>9.0399999999999991</v>
      </c>
      <c r="CQ42" s="3">
        <v>23.5</v>
      </c>
      <c r="CR42" s="3">
        <v>212.5</v>
      </c>
      <c r="CS42" s="3">
        <v>988</v>
      </c>
    </row>
    <row r="43" spans="1:98" ht="18" customHeight="1" x14ac:dyDescent="0.2">
      <c r="A43" s="4">
        <v>36</v>
      </c>
      <c r="B43" s="7" t="s">
        <v>570</v>
      </c>
      <c r="C43" s="7" t="s">
        <v>571</v>
      </c>
      <c r="D43" s="7" t="s">
        <v>1786</v>
      </c>
      <c r="E43" s="7" t="s">
        <v>1290</v>
      </c>
      <c r="F43" s="7"/>
      <c r="G43" s="25">
        <v>8</v>
      </c>
      <c r="H43" s="25">
        <v>10</v>
      </c>
      <c r="I43" s="25">
        <v>10</v>
      </c>
      <c r="J43" s="26">
        <f t="shared" si="22"/>
        <v>28</v>
      </c>
      <c r="K43" s="25">
        <v>7</v>
      </c>
      <c r="L43" s="25">
        <v>9</v>
      </c>
      <c r="M43" s="25">
        <v>10</v>
      </c>
      <c r="N43" s="26">
        <f t="shared" si="23"/>
        <v>26</v>
      </c>
      <c r="O43" s="25">
        <v>9</v>
      </c>
      <c r="P43" s="25">
        <v>8</v>
      </c>
      <c r="Q43" s="25">
        <v>10</v>
      </c>
      <c r="R43" s="26">
        <f t="shared" si="24"/>
        <v>27</v>
      </c>
      <c r="S43" s="25">
        <v>8</v>
      </c>
      <c r="T43" s="25">
        <v>10</v>
      </c>
      <c r="U43" s="25">
        <v>10</v>
      </c>
      <c r="V43" s="26">
        <f t="shared" si="25"/>
        <v>28</v>
      </c>
      <c r="W43" s="25">
        <v>6</v>
      </c>
      <c r="X43" s="25">
        <v>10</v>
      </c>
      <c r="Y43" s="25">
        <v>10</v>
      </c>
      <c r="Z43" s="26">
        <f t="shared" si="26"/>
        <v>26</v>
      </c>
      <c r="AA43" s="25">
        <v>7</v>
      </c>
      <c r="AB43" s="25">
        <v>10</v>
      </c>
      <c r="AC43" s="25">
        <v>10</v>
      </c>
      <c r="AD43" s="26">
        <f t="shared" si="27"/>
        <v>27</v>
      </c>
      <c r="AE43" s="27">
        <f t="shared" si="28"/>
        <v>162</v>
      </c>
      <c r="AF43" s="25">
        <v>7</v>
      </c>
      <c r="AG43" s="25">
        <v>10</v>
      </c>
      <c r="AH43" s="25">
        <v>38</v>
      </c>
      <c r="AI43" s="28">
        <f t="shared" si="29"/>
        <v>55</v>
      </c>
      <c r="AJ43" s="29">
        <v>37</v>
      </c>
      <c r="AK43" s="28">
        <f t="shared" si="30"/>
        <v>92</v>
      </c>
      <c r="AL43" s="25">
        <v>10</v>
      </c>
      <c r="AM43" s="25">
        <v>10</v>
      </c>
      <c r="AN43" s="25">
        <v>39</v>
      </c>
      <c r="AO43" s="28">
        <f t="shared" si="31"/>
        <v>59</v>
      </c>
      <c r="AP43" s="29">
        <v>40</v>
      </c>
      <c r="AQ43" s="28">
        <f t="shared" si="32"/>
        <v>99</v>
      </c>
      <c r="AR43" s="25">
        <v>10</v>
      </c>
      <c r="AS43" s="25">
        <v>9</v>
      </c>
      <c r="AT43" s="25">
        <v>39</v>
      </c>
      <c r="AU43" s="28">
        <f t="shared" si="33"/>
        <v>58</v>
      </c>
      <c r="AV43" s="29">
        <v>39</v>
      </c>
      <c r="AW43" s="28">
        <f t="shared" si="34"/>
        <v>97</v>
      </c>
      <c r="AX43" s="25">
        <v>9</v>
      </c>
      <c r="AY43" s="25">
        <v>9</v>
      </c>
      <c r="AZ43" s="25">
        <v>37</v>
      </c>
      <c r="BA43" s="28">
        <f t="shared" si="35"/>
        <v>55</v>
      </c>
      <c r="BB43" s="29">
        <v>37</v>
      </c>
      <c r="BC43" s="28">
        <f t="shared" si="36"/>
        <v>92</v>
      </c>
      <c r="BD43" s="25">
        <v>9</v>
      </c>
      <c r="BE43" s="25">
        <v>9</v>
      </c>
      <c r="BF43" s="25">
        <v>39</v>
      </c>
      <c r="BG43" s="28">
        <f t="shared" si="37"/>
        <v>57</v>
      </c>
      <c r="BH43" s="29">
        <v>37</v>
      </c>
      <c r="BI43" s="28">
        <f t="shared" si="38"/>
        <v>94</v>
      </c>
      <c r="BJ43" s="29">
        <f t="shared" si="39"/>
        <v>474</v>
      </c>
      <c r="BK43" s="29">
        <v>100</v>
      </c>
      <c r="BL43" s="10">
        <f t="shared" si="40"/>
        <v>736</v>
      </c>
      <c r="BM43" s="8">
        <f t="shared" si="41"/>
        <v>94.358974358974351</v>
      </c>
      <c r="BN43" s="12"/>
      <c r="BO43" s="3" t="s">
        <v>2091</v>
      </c>
      <c r="BP43" s="3" t="s">
        <v>2090</v>
      </c>
      <c r="BQ43" s="3" t="s">
        <v>2090</v>
      </c>
      <c r="BR43" s="3" t="s">
        <v>2090</v>
      </c>
      <c r="BS43" s="3" t="s">
        <v>2032</v>
      </c>
      <c r="BT43" s="3" t="s">
        <v>2091</v>
      </c>
      <c r="BU43" s="3" t="s">
        <v>2090</v>
      </c>
      <c r="BV43" s="3" t="s">
        <v>2090</v>
      </c>
      <c r="BW43" s="3" t="s">
        <v>2090</v>
      </c>
      <c r="BX43" s="3" t="s">
        <v>2090</v>
      </c>
      <c r="BY43" s="3" t="s">
        <v>2090</v>
      </c>
      <c r="BZ43" s="3" t="s">
        <v>2090</v>
      </c>
      <c r="CB43" s="3">
        <v>2</v>
      </c>
      <c r="CC43" s="3">
        <v>3</v>
      </c>
      <c r="CD43" s="3">
        <v>3</v>
      </c>
      <c r="CE43" s="3">
        <v>3</v>
      </c>
      <c r="CF43" s="3">
        <v>3</v>
      </c>
      <c r="CG43" s="3">
        <v>3</v>
      </c>
      <c r="CH43" s="3">
        <v>1</v>
      </c>
      <c r="CI43" s="3">
        <v>1.5</v>
      </c>
      <c r="CJ43" s="3">
        <v>1.5</v>
      </c>
      <c r="CK43" s="3">
        <v>1</v>
      </c>
      <c r="CL43" s="3">
        <v>1</v>
      </c>
      <c r="CM43" s="3">
        <v>0.5</v>
      </c>
      <c r="CN43" s="3">
        <f t="shared" si="42"/>
        <v>0</v>
      </c>
      <c r="CO43" s="31" t="str">
        <f t="shared" si="43"/>
        <v>Pass</v>
      </c>
      <c r="CP43" s="3">
        <v>9.6</v>
      </c>
      <c r="CQ43" s="3">
        <v>23.5</v>
      </c>
      <c r="CR43" s="3">
        <v>225.5</v>
      </c>
      <c r="CS43" s="3">
        <v>1050</v>
      </c>
    </row>
    <row r="44" spans="1:98" ht="18" customHeight="1" x14ac:dyDescent="0.2">
      <c r="A44" s="4">
        <v>37</v>
      </c>
      <c r="B44" s="7" t="s">
        <v>532</v>
      </c>
      <c r="C44" s="7" t="s">
        <v>533</v>
      </c>
      <c r="D44" s="7" t="s">
        <v>1766</v>
      </c>
      <c r="E44" s="7" t="s">
        <v>1270</v>
      </c>
      <c r="F44" s="7"/>
      <c r="G44" s="25">
        <v>6</v>
      </c>
      <c r="H44" s="25">
        <v>10</v>
      </c>
      <c r="I44" s="25">
        <v>10</v>
      </c>
      <c r="J44" s="26">
        <f t="shared" si="22"/>
        <v>26</v>
      </c>
      <c r="K44" s="25">
        <v>5</v>
      </c>
      <c r="L44" s="25">
        <v>9</v>
      </c>
      <c r="M44" s="25">
        <v>9</v>
      </c>
      <c r="N44" s="26">
        <f t="shared" si="23"/>
        <v>23</v>
      </c>
      <c r="O44" s="25">
        <v>10</v>
      </c>
      <c r="P44" s="25">
        <v>10</v>
      </c>
      <c r="Q44" s="25">
        <v>10</v>
      </c>
      <c r="R44" s="26">
        <f t="shared" si="24"/>
        <v>30</v>
      </c>
      <c r="S44" s="25">
        <v>9</v>
      </c>
      <c r="T44" s="25">
        <v>10</v>
      </c>
      <c r="U44" s="25">
        <v>10</v>
      </c>
      <c r="V44" s="26">
        <f t="shared" si="25"/>
        <v>29</v>
      </c>
      <c r="W44" s="25">
        <v>6</v>
      </c>
      <c r="X44" s="25">
        <v>9</v>
      </c>
      <c r="Y44" s="25">
        <v>10</v>
      </c>
      <c r="Z44" s="26">
        <f t="shared" si="26"/>
        <v>25</v>
      </c>
      <c r="AA44" s="25">
        <v>8</v>
      </c>
      <c r="AB44" s="25">
        <v>10</v>
      </c>
      <c r="AC44" s="25">
        <v>10</v>
      </c>
      <c r="AD44" s="26">
        <f t="shared" si="27"/>
        <v>28</v>
      </c>
      <c r="AE44" s="27">
        <f t="shared" si="28"/>
        <v>161</v>
      </c>
      <c r="AF44" s="25">
        <v>8</v>
      </c>
      <c r="AG44" s="25">
        <v>8</v>
      </c>
      <c r="AH44" s="25">
        <v>39</v>
      </c>
      <c r="AI44" s="28">
        <f t="shared" si="29"/>
        <v>55</v>
      </c>
      <c r="AJ44" s="29">
        <v>36</v>
      </c>
      <c r="AK44" s="28">
        <f t="shared" si="30"/>
        <v>91</v>
      </c>
      <c r="AL44" s="25">
        <v>9</v>
      </c>
      <c r="AM44" s="25">
        <v>10</v>
      </c>
      <c r="AN44" s="25">
        <v>38</v>
      </c>
      <c r="AO44" s="28">
        <f t="shared" si="31"/>
        <v>57</v>
      </c>
      <c r="AP44" s="29">
        <v>37</v>
      </c>
      <c r="AQ44" s="28">
        <f t="shared" si="32"/>
        <v>94</v>
      </c>
      <c r="AR44" s="25">
        <v>9</v>
      </c>
      <c r="AS44" s="25">
        <v>10</v>
      </c>
      <c r="AT44" s="25">
        <v>36</v>
      </c>
      <c r="AU44" s="28">
        <f t="shared" si="33"/>
        <v>55</v>
      </c>
      <c r="AV44" s="29">
        <v>39</v>
      </c>
      <c r="AW44" s="28">
        <f t="shared" si="34"/>
        <v>94</v>
      </c>
      <c r="AX44" s="25">
        <v>8</v>
      </c>
      <c r="AY44" s="25">
        <v>10</v>
      </c>
      <c r="AZ44" s="25">
        <v>39</v>
      </c>
      <c r="BA44" s="28">
        <f t="shared" si="35"/>
        <v>57</v>
      </c>
      <c r="BB44" s="29">
        <v>31</v>
      </c>
      <c r="BC44" s="28">
        <f t="shared" si="36"/>
        <v>88</v>
      </c>
      <c r="BD44" s="25">
        <v>8</v>
      </c>
      <c r="BE44" s="25">
        <v>8</v>
      </c>
      <c r="BF44" s="25">
        <v>36</v>
      </c>
      <c r="BG44" s="28">
        <f t="shared" si="37"/>
        <v>52</v>
      </c>
      <c r="BH44" s="29">
        <v>30</v>
      </c>
      <c r="BI44" s="28">
        <f t="shared" si="38"/>
        <v>82</v>
      </c>
      <c r="BJ44" s="29">
        <f t="shared" si="39"/>
        <v>449</v>
      </c>
      <c r="BK44" s="29">
        <v>97</v>
      </c>
      <c r="BL44" s="10">
        <f t="shared" si="40"/>
        <v>707</v>
      </c>
      <c r="BM44" s="8">
        <f t="shared" si="41"/>
        <v>90.641025641025635</v>
      </c>
      <c r="BN44" s="12"/>
      <c r="BO44" s="3" t="s">
        <v>2087</v>
      </c>
      <c r="BP44" s="3" t="s">
        <v>2032</v>
      </c>
      <c r="BQ44" s="3" t="s">
        <v>2090</v>
      </c>
      <c r="BR44" s="3" t="s">
        <v>2032</v>
      </c>
      <c r="BS44" s="3" t="s">
        <v>2090</v>
      </c>
      <c r="BT44" s="3" t="s">
        <v>2090</v>
      </c>
      <c r="BU44" s="3" t="s">
        <v>2090</v>
      </c>
      <c r="BV44" s="3" t="s">
        <v>2090</v>
      </c>
      <c r="BW44" s="3" t="s">
        <v>2090</v>
      </c>
      <c r="BX44" s="3" t="s">
        <v>2090</v>
      </c>
      <c r="BY44" s="3" t="s">
        <v>2090</v>
      </c>
      <c r="BZ44" s="3" t="s">
        <v>2090</v>
      </c>
      <c r="CB44" s="3">
        <v>2</v>
      </c>
      <c r="CC44" s="3">
        <v>3</v>
      </c>
      <c r="CD44" s="3">
        <v>3</v>
      </c>
      <c r="CE44" s="3">
        <v>3</v>
      </c>
      <c r="CF44" s="3">
        <v>3</v>
      </c>
      <c r="CG44" s="3">
        <v>3</v>
      </c>
      <c r="CH44" s="3">
        <v>1</v>
      </c>
      <c r="CI44" s="3">
        <v>1.5</v>
      </c>
      <c r="CJ44" s="3">
        <v>1.5</v>
      </c>
      <c r="CK44" s="3">
        <v>1</v>
      </c>
      <c r="CL44" s="3">
        <v>1</v>
      </c>
      <c r="CM44" s="3">
        <v>0.5</v>
      </c>
      <c r="CN44" s="3">
        <f t="shared" si="42"/>
        <v>0</v>
      </c>
      <c r="CO44" s="31" t="str">
        <f t="shared" si="43"/>
        <v>Pass</v>
      </c>
      <c r="CP44" s="3">
        <v>9.4499999999999993</v>
      </c>
      <c r="CQ44" s="3">
        <v>23.5</v>
      </c>
      <c r="CR44" s="3">
        <v>222</v>
      </c>
      <c r="CS44" s="3">
        <v>1007</v>
      </c>
    </row>
    <row r="45" spans="1:98" ht="18" customHeight="1" x14ac:dyDescent="0.2">
      <c r="A45" s="4">
        <v>38</v>
      </c>
      <c r="B45" s="7" t="s">
        <v>474</v>
      </c>
      <c r="C45" s="7" t="s">
        <v>2051</v>
      </c>
      <c r="D45" s="7" t="s">
        <v>1734</v>
      </c>
      <c r="E45" s="7" t="s">
        <v>1238</v>
      </c>
      <c r="F45" s="7"/>
      <c r="G45" s="25">
        <v>7</v>
      </c>
      <c r="H45" s="25">
        <v>10</v>
      </c>
      <c r="I45" s="25">
        <v>10</v>
      </c>
      <c r="J45" s="26">
        <f t="shared" si="22"/>
        <v>27</v>
      </c>
      <c r="K45" s="25">
        <v>7</v>
      </c>
      <c r="L45" s="25">
        <v>10</v>
      </c>
      <c r="M45" s="25">
        <v>10</v>
      </c>
      <c r="N45" s="26">
        <f t="shared" si="23"/>
        <v>27</v>
      </c>
      <c r="O45" s="25">
        <v>9</v>
      </c>
      <c r="P45" s="25">
        <v>10</v>
      </c>
      <c r="Q45" s="25">
        <v>10</v>
      </c>
      <c r="R45" s="26">
        <f t="shared" si="24"/>
        <v>29</v>
      </c>
      <c r="S45" s="25">
        <v>4</v>
      </c>
      <c r="T45" s="25">
        <v>10</v>
      </c>
      <c r="U45" s="25">
        <v>8</v>
      </c>
      <c r="V45" s="26">
        <f t="shared" si="25"/>
        <v>22</v>
      </c>
      <c r="W45" s="25">
        <v>4</v>
      </c>
      <c r="X45" s="25">
        <v>10</v>
      </c>
      <c r="Y45" s="25">
        <v>10</v>
      </c>
      <c r="Z45" s="26">
        <f t="shared" si="26"/>
        <v>24</v>
      </c>
      <c r="AA45" s="25">
        <v>7</v>
      </c>
      <c r="AB45" s="25">
        <v>6</v>
      </c>
      <c r="AC45" s="25">
        <v>10</v>
      </c>
      <c r="AD45" s="26">
        <f t="shared" si="27"/>
        <v>23</v>
      </c>
      <c r="AE45" s="27">
        <f t="shared" si="28"/>
        <v>152</v>
      </c>
      <c r="AF45" s="25">
        <v>8</v>
      </c>
      <c r="AG45" s="25">
        <v>7</v>
      </c>
      <c r="AH45" s="25">
        <v>38</v>
      </c>
      <c r="AI45" s="28">
        <f t="shared" si="29"/>
        <v>53</v>
      </c>
      <c r="AJ45" s="29">
        <v>37</v>
      </c>
      <c r="AK45" s="28">
        <f t="shared" si="30"/>
        <v>90</v>
      </c>
      <c r="AL45" s="25">
        <v>7</v>
      </c>
      <c r="AM45" s="25">
        <v>10</v>
      </c>
      <c r="AN45" s="25">
        <v>39</v>
      </c>
      <c r="AO45" s="28">
        <f t="shared" si="31"/>
        <v>56</v>
      </c>
      <c r="AP45" s="29">
        <v>30</v>
      </c>
      <c r="AQ45" s="28">
        <f t="shared" si="32"/>
        <v>86</v>
      </c>
      <c r="AR45" s="25">
        <v>7</v>
      </c>
      <c r="AS45" s="25">
        <v>7</v>
      </c>
      <c r="AT45" s="25">
        <v>34</v>
      </c>
      <c r="AU45" s="28">
        <f t="shared" si="33"/>
        <v>48</v>
      </c>
      <c r="AV45" s="29">
        <v>38</v>
      </c>
      <c r="AW45" s="28">
        <f t="shared" si="34"/>
        <v>86</v>
      </c>
      <c r="AX45" s="25">
        <v>9</v>
      </c>
      <c r="AY45" s="25">
        <v>7</v>
      </c>
      <c r="AZ45" s="25">
        <v>35</v>
      </c>
      <c r="BA45" s="28">
        <f t="shared" si="35"/>
        <v>51</v>
      </c>
      <c r="BB45" s="29">
        <v>31</v>
      </c>
      <c r="BC45" s="28">
        <f t="shared" si="36"/>
        <v>82</v>
      </c>
      <c r="BD45" s="25">
        <v>8</v>
      </c>
      <c r="BE45" s="25">
        <v>8</v>
      </c>
      <c r="BF45" s="25">
        <v>36</v>
      </c>
      <c r="BG45" s="28">
        <f t="shared" si="37"/>
        <v>52</v>
      </c>
      <c r="BH45" s="29">
        <v>32</v>
      </c>
      <c r="BI45" s="28">
        <f t="shared" si="38"/>
        <v>84</v>
      </c>
      <c r="BJ45" s="29">
        <f t="shared" si="39"/>
        <v>428</v>
      </c>
      <c r="BK45" s="29">
        <v>73</v>
      </c>
      <c r="BL45" s="10">
        <f t="shared" si="40"/>
        <v>653</v>
      </c>
      <c r="BM45" s="8">
        <f t="shared" si="41"/>
        <v>83.717948717948715</v>
      </c>
      <c r="BN45" s="12"/>
      <c r="BO45" s="3" t="s">
        <v>2032</v>
      </c>
      <c r="BP45" s="3" t="s">
        <v>2090</v>
      </c>
      <c r="BQ45" s="3" t="s">
        <v>2087</v>
      </c>
      <c r="BR45" s="3" t="s">
        <v>2032</v>
      </c>
      <c r="BS45" s="3" t="s">
        <v>2087</v>
      </c>
      <c r="BT45" s="3" t="s">
        <v>2088</v>
      </c>
      <c r="BU45" s="3" t="s">
        <v>2090</v>
      </c>
      <c r="BV45" s="3" t="s">
        <v>2090</v>
      </c>
      <c r="BW45" s="3" t="s">
        <v>2090</v>
      </c>
      <c r="BX45" s="3" t="s">
        <v>2090</v>
      </c>
      <c r="BY45" s="3" t="s">
        <v>2090</v>
      </c>
      <c r="BZ45" s="3" t="s">
        <v>2032</v>
      </c>
      <c r="CB45" s="3">
        <v>2</v>
      </c>
      <c r="CC45" s="3">
        <v>3</v>
      </c>
      <c r="CD45" s="3">
        <v>3</v>
      </c>
      <c r="CE45" s="3">
        <v>3</v>
      </c>
      <c r="CF45" s="3">
        <v>3</v>
      </c>
      <c r="CG45" s="3">
        <v>3</v>
      </c>
      <c r="CH45" s="3">
        <v>1</v>
      </c>
      <c r="CI45" s="3">
        <v>1.5</v>
      </c>
      <c r="CJ45" s="3">
        <v>1.5</v>
      </c>
      <c r="CK45" s="3">
        <v>1</v>
      </c>
      <c r="CL45" s="3">
        <v>1</v>
      </c>
      <c r="CM45" s="3">
        <v>0.5</v>
      </c>
      <c r="CN45" s="3">
        <f t="shared" si="42"/>
        <v>0</v>
      </c>
      <c r="CO45" s="31" t="str">
        <f t="shared" si="43"/>
        <v>Pass</v>
      </c>
      <c r="CP45" s="3">
        <v>8.69</v>
      </c>
      <c r="CQ45" s="3">
        <v>23.5</v>
      </c>
      <c r="CR45" s="3">
        <v>204.25</v>
      </c>
      <c r="CS45" s="3">
        <v>930</v>
      </c>
    </row>
    <row r="46" spans="1:98" ht="18" customHeight="1" x14ac:dyDescent="0.2">
      <c r="A46" s="4">
        <v>39</v>
      </c>
      <c r="B46" s="7" t="s">
        <v>497</v>
      </c>
      <c r="C46" s="7" t="s">
        <v>2052</v>
      </c>
      <c r="D46" s="7" t="s">
        <v>1747</v>
      </c>
      <c r="E46" s="7" t="s">
        <v>1251</v>
      </c>
      <c r="F46" s="7"/>
      <c r="G46" s="25">
        <v>0</v>
      </c>
      <c r="H46" s="25">
        <v>10</v>
      </c>
      <c r="I46" s="25">
        <v>10</v>
      </c>
      <c r="J46" s="26">
        <f t="shared" si="22"/>
        <v>20</v>
      </c>
      <c r="K46" s="25">
        <v>2</v>
      </c>
      <c r="L46" s="25">
        <v>10</v>
      </c>
      <c r="M46" s="25">
        <v>10</v>
      </c>
      <c r="N46" s="26">
        <f t="shared" si="23"/>
        <v>22</v>
      </c>
      <c r="O46" s="25">
        <v>6</v>
      </c>
      <c r="P46" s="25">
        <v>10</v>
      </c>
      <c r="Q46" s="25">
        <v>10</v>
      </c>
      <c r="R46" s="26">
        <f t="shared" si="24"/>
        <v>26</v>
      </c>
      <c r="S46" s="25">
        <v>2</v>
      </c>
      <c r="T46" s="25">
        <v>10</v>
      </c>
      <c r="U46" s="25">
        <v>10</v>
      </c>
      <c r="V46" s="26">
        <f t="shared" si="25"/>
        <v>22</v>
      </c>
      <c r="W46" s="25">
        <v>0</v>
      </c>
      <c r="X46" s="25">
        <v>10</v>
      </c>
      <c r="Y46" s="25">
        <v>10</v>
      </c>
      <c r="Z46" s="26">
        <f t="shared" si="26"/>
        <v>20</v>
      </c>
      <c r="AA46" s="25">
        <v>4</v>
      </c>
      <c r="AB46" s="25">
        <v>10</v>
      </c>
      <c r="AC46" s="25">
        <v>10</v>
      </c>
      <c r="AD46" s="26">
        <f t="shared" si="27"/>
        <v>24</v>
      </c>
      <c r="AE46" s="27">
        <f t="shared" si="28"/>
        <v>134</v>
      </c>
      <c r="AF46" s="25">
        <v>7</v>
      </c>
      <c r="AG46" s="25">
        <v>10</v>
      </c>
      <c r="AH46" s="25">
        <v>39</v>
      </c>
      <c r="AI46" s="28">
        <f t="shared" si="29"/>
        <v>56</v>
      </c>
      <c r="AJ46" s="29">
        <v>35</v>
      </c>
      <c r="AK46" s="28">
        <f t="shared" si="30"/>
        <v>91</v>
      </c>
      <c r="AL46" s="25">
        <v>8</v>
      </c>
      <c r="AM46" s="25">
        <v>8</v>
      </c>
      <c r="AN46" s="25">
        <v>32</v>
      </c>
      <c r="AO46" s="28">
        <f t="shared" si="31"/>
        <v>48</v>
      </c>
      <c r="AP46" s="29">
        <v>40</v>
      </c>
      <c r="AQ46" s="28">
        <f t="shared" si="32"/>
        <v>88</v>
      </c>
      <c r="AR46" s="25">
        <v>8</v>
      </c>
      <c r="AS46" s="25">
        <v>6</v>
      </c>
      <c r="AT46" s="25">
        <v>38</v>
      </c>
      <c r="AU46" s="28">
        <f t="shared" si="33"/>
        <v>52</v>
      </c>
      <c r="AV46" s="29">
        <v>34</v>
      </c>
      <c r="AW46" s="28">
        <f t="shared" si="34"/>
        <v>86</v>
      </c>
      <c r="AX46" s="25">
        <v>8</v>
      </c>
      <c r="AY46" s="25">
        <v>8</v>
      </c>
      <c r="AZ46" s="25">
        <v>40</v>
      </c>
      <c r="BA46" s="28">
        <f t="shared" si="35"/>
        <v>56</v>
      </c>
      <c r="BB46" s="29">
        <v>30</v>
      </c>
      <c r="BC46" s="28">
        <f t="shared" si="36"/>
        <v>86</v>
      </c>
      <c r="BD46" s="25">
        <v>8</v>
      </c>
      <c r="BE46" s="25">
        <v>9</v>
      </c>
      <c r="BF46" s="25">
        <v>35</v>
      </c>
      <c r="BG46" s="28">
        <f t="shared" si="37"/>
        <v>52</v>
      </c>
      <c r="BH46" s="29">
        <v>30</v>
      </c>
      <c r="BI46" s="28">
        <f t="shared" si="38"/>
        <v>82</v>
      </c>
      <c r="BJ46" s="29">
        <f t="shared" si="39"/>
        <v>433</v>
      </c>
      <c r="BK46" s="29">
        <v>77</v>
      </c>
      <c r="BL46" s="10">
        <f t="shared" si="40"/>
        <v>644</v>
      </c>
      <c r="BM46" s="8">
        <f t="shared" si="41"/>
        <v>82.564102564102555</v>
      </c>
      <c r="BN46" s="12"/>
      <c r="BO46" s="3" t="s">
        <v>2087</v>
      </c>
      <c r="BP46" s="3" t="s">
        <v>2032</v>
      </c>
      <c r="BQ46" s="3" t="s">
        <v>2091</v>
      </c>
      <c r="BR46" s="3" t="s">
        <v>2087</v>
      </c>
      <c r="BS46" s="3" t="s">
        <v>2087</v>
      </c>
      <c r="BT46" s="3" t="s">
        <v>2094</v>
      </c>
      <c r="BU46" s="3" t="s">
        <v>2090</v>
      </c>
      <c r="BV46" s="3" t="s">
        <v>2090</v>
      </c>
      <c r="BW46" s="3" t="s">
        <v>2090</v>
      </c>
      <c r="BX46" s="3" t="s">
        <v>2090</v>
      </c>
      <c r="BY46" s="3" t="s">
        <v>2090</v>
      </c>
      <c r="BZ46" s="3" t="s">
        <v>2091</v>
      </c>
      <c r="CB46" s="3">
        <v>2</v>
      </c>
      <c r="CC46" s="3">
        <v>3</v>
      </c>
      <c r="CD46" s="3">
        <v>3</v>
      </c>
      <c r="CE46" s="3">
        <v>3</v>
      </c>
      <c r="CF46" s="3">
        <v>3</v>
      </c>
      <c r="CG46" s="3">
        <v>3</v>
      </c>
      <c r="CH46" s="3">
        <v>1</v>
      </c>
      <c r="CI46" s="3">
        <v>1.5</v>
      </c>
      <c r="CJ46" s="3">
        <v>1.5</v>
      </c>
      <c r="CK46" s="3">
        <v>1</v>
      </c>
      <c r="CL46" s="3">
        <v>1</v>
      </c>
      <c r="CM46" s="3">
        <v>0.5</v>
      </c>
      <c r="CN46" s="3">
        <f t="shared" si="42"/>
        <v>0</v>
      </c>
      <c r="CO46" s="31" t="str">
        <f t="shared" si="43"/>
        <v>Pass</v>
      </c>
      <c r="CP46" s="3">
        <v>8.6</v>
      </c>
      <c r="CQ46" s="3">
        <v>23.5</v>
      </c>
      <c r="CR46" s="3">
        <v>202</v>
      </c>
      <c r="CS46" s="3">
        <v>933</v>
      </c>
    </row>
    <row r="47" spans="1:98" ht="18" customHeight="1" x14ac:dyDescent="0.2">
      <c r="A47" s="4">
        <v>40</v>
      </c>
      <c r="B47" s="7" t="s">
        <v>508</v>
      </c>
      <c r="C47" s="7" t="s">
        <v>2053</v>
      </c>
      <c r="D47" s="7" t="s">
        <v>1753</v>
      </c>
      <c r="E47" s="7" t="s">
        <v>1257</v>
      </c>
      <c r="F47" s="7"/>
      <c r="G47" s="25">
        <v>4</v>
      </c>
      <c r="H47" s="25">
        <v>9</v>
      </c>
      <c r="I47" s="25">
        <v>10</v>
      </c>
      <c r="J47" s="26">
        <f t="shared" si="22"/>
        <v>23</v>
      </c>
      <c r="K47" s="25" t="s">
        <v>2033</v>
      </c>
      <c r="L47" s="25">
        <v>7</v>
      </c>
      <c r="M47" s="25">
        <v>10</v>
      </c>
      <c r="N47" s="26">
        <f t="shared" si="23"/>
        <v>17</v>
      </c>
      <c r="O47" s="25">
        <v>9</v>
      </c>
      <c r="P47" s="25">
        <v>9</v>
      </c>
      <c r="Q47" s="25">
        <v>10</v>
      </c>
      <c r="R47" s="26">
        <f t="shared" si="24"/>
        <v>28</v>
      </c>
      <c r="S47" s="25">
        <v>3</v>
      </c>
      <c r="T47" s="25">
        <v>8</v>
      </c>
      <c r="U47" s="25">
        <v>10</v>
      </c>
      <c r="V47" s="26">
        <f t="shared" si="25"/>
        <v>21</v>
      </c>
      <c r="W47" s="25">
        <v>2</v>
      </c>
      <c r="X47" s="25">
        <v>8</v>
      </c>
      <c r="Y47" s="25">
        <v>10</v>
      </c>
      <c r="Z47" s="26">
        <f t="shared" si="26"/>
        <v>20</v>
      </c>
      <c r="AA47" s="25">
        <v>4</v>
      </c>
      <c r="AB47" s="25">
        <v>8</v>
      </c>
      <c r="AC47" s="25">
        <v>10</v>
      </c>
      <c r="AD47" s="26">
        <f t="shared" si="27"/>
        <v>22</v>
      </c>
      <c r="AE47" s="27">
        <f t="shared" si="28"/>
        <v>131</v>
      </c>
      <c r="AF47" s="25">
        <v>8</v>
      </c>
      <c r="AG47" s="25">
        <v>7</v>
      </c>
      <c r="AH47" s="25">
        <v>36</v>
      </c>
      <c r="AI47" s="28">
        <f t="shared" si="29"/>
        <v>51</v>
      </c>
      <c r="AJ47" s="29">
        <v>30</v>
      </c>
      <c r="AK47" s="28">
        <f t="shared" si="30"/>
        <v>81</v>
      </c>
      <c r="AL47" s="25">
        <v>7</v>
      </c>
      <c r="AM47" s="25">
        <v>8</v>
      </c>
      <c r="AN47" s="25">
        <v>37</v>
      </c>
      <c r="AO47" s="28">
        <f t="shared" si="31"/>
        <v>52</v>
      </c>
      <c r="AP47" s="29">
        <v>31</v>
      </c>
      <c r="AQ47" s="28">
        <f t="shared" si="32"/>
        <v>83</v>
      </c>
      <c r="AR47" s="25">
        <v>6</v>
      </c>
      <c r="AS47" s="25">
        <v>7</v>
      </c>
      <c r="AT47" s="25">
        <v>35</v>
      </c>
      <c r="AU47" s="28">
        <f t="shared" si="33"/>
        <v>48</v>
      </c>
      <c r="AV47" s="29">
        <v>30</v>
      </c>
      <c r="AW47" s="28">
        <f t="shared" si="34"/>
        <v>78</v>
      </c>
      <c r="AX47" s="25">
        <v>8</v>
      </c>
      <c r="AY47" s="25">
        <v>7</v>
      </c>
      <c r="AZ47" s="25">
        <v>38</v>
      </c>
      <c r="BA47" s="28">
        <f t="shared" si="35"/>
        <v>53</v>
      </c>
      <c r="BB47" s="29">
        <v>29</v>
      </c>
      <c r="BC47" s="28">
        <f t="shared" si="36"/>
        <v>82</v>
      </c>
      <c r="BD47" s="25">
        <v>8</v>
      </c>
      <c r="BE47" s="25">
        <v>8</v>
      </c>
      <c r="BF47" s="25">
        <v>35</v>
      </c>
      <c r="BG47" s="28">
        <f t="shared" si="37"/>
        <v>51</v>
      </c>
      <c r="BH47" s="29">
        <v>33</v>
      </c>
      <c r="BI47" s="28">
        <f t="shared" si="38"/>
        <v>84</v>
      </c>
      <c r="BJ47" s="29">
        <f t="shared" si="39"/>
        <v>408</v>
      </c>
      <c r="BK47" s="29">
        <v>84</v>
      </c>
      <c r="BL47" s="10">
        <f t="shared" si="40"/>
        <v>623</v>
      </c>
      <c r="BM47" s="8">
        <f t="shared" si="41"/>
        <v>79.871794871794876</v>
      </c>
      <c r="BN47" s="12"/>
      <c r="BO47" s="3" t="s">
        <v>2093</v>
      </c>
      <c r="BP47" s="3" t="s">
        <v>2094</v>
      </c>
      <c r="BQ47" s="3" t="s">
        <v>2090</v>
      </c>
      <c r="BR47" s="3" t="s">
        <v>2091</v>
      </c>
      <c r="BS47" s="3" t="s">
        <v>2087</v>
      </c>
      <c r="BT47" s="3" t="s">
        <v>2093</v>
      </c>
      <c r="BU47" s="3" t="s">
        <v>2090</v>
      </c>
      <c r="BV47" s="3" t="s">
        <v>2090</v>
      </c>
      <c r="BW47" s="3" t="s">
        <v>2091</v>
      </c>
      <c r="BX47" s="3" t="s">
        <v>2090</v>
      </c>
      <c r="BY47" s="3" t="s">
        <v>2090</v>
      </c>
      <c r="BZ47" s="3" t="s">
        <v>2090</v>
      </c>
      <c r="CB47" s="3">
        <v>2</v>
      </c>
      <c r="CC47" s="3">
        <v>3</v>
      </c>
      <c r="CD47" s="3">
        <v>3</v>
      </c>
      <c r="CE47" s="3">
        <v>3</v>
      </c>
      <c r="CF47" s="3">
        <v>3</v>
      </c>
      <c r="CG47" s="3">
        <v>3</v>
      </c>
      <c r="CH47" s="3">
        <v>1</v>
      </c>
      <c r="CI47" s="3">
        <v>1.5</v>
      </c>
      <c r="CJ47" s="3">
        <v>1.5</v>
      </c>
      <c r="CK47" s="3">
        <v>1</v>
      </c>
      <c r="CL47" s="3">
        <v>1</v>
      </c>
      <c r="CM47" s="3">
        <v>0.5</v>
      </c>
      <c r="CN47" s="3">
        <f t="shared" si="42"/>
        <v>0</v>
      </c>
      <c r="CO47" s="31" t="str">
        <f t="shared" si="43"/>
        <v>Pass</v>
      </c>
      <c r="CP47" s="3">
        <v>8.32</v>
      </c>
      <c r="CQ47" s="3">
        <v>23.5</v>
      </c>
      <c r="CR47" s="3">
        <v>195.5</v>
      </c>
      <c r="CS47" s="3">
        <v>894</v>
      </c>
    </row>
    <row r="48" spans="1:98" ht="18" customHeight="1" x14ac:dyDescent="0.2">
      <c r="A48" s="4">
        <v>41</v>
      </c>
      <c r="B48" s="7" t="s">
        <v>509</v>
      </c>
      <c r="C48" s="7" t="s">
        <v>2054</v>
      </c>
      <c r="D48" s="7" t="s">
        <v>1754</v>
      </c>
      <c r="E48" s="7" t="s">
        <v>1258</v>
      </c>
      <c r="F48" s="7"/>
      <c r="G48" s="25">
        <v>4</v>
      </c>
      <c r="H48" s="25">
        <v>10</v>
      </c>
      <c r="I48" s="25">
        <v>10</v>
      </c>
      <c r="J48" s="26">
        <f t="shared" si="22"/>
        <v>24</v>
      </c>
      <c r="K48" s="25">
        <v>2</v>
      </c>
      <c r="L48" s="25">
        <v>8</v>
      </c>
      <c r="M48" s="25">
        <v>10</v>
      </c>
      <c r="N48" s="26">
        <f t="shared" si="23"/>
        <v>20</v>
      </c>
      <c r="O48" s="25">
        <v>7</v>
      </c>
      <c r="P48" s="25">
        <v>9</v>
      </c>
      <c r="Q48" s="25">
        <v>10</v>
      </c>
      <c r="R48" s="26">
        <f t="shared" si="24"/>
        <v>26</v>
      </c>
      <c r="S48" s="25">
        <v>2</v>
      </c>
      <c r="T48" s="25">
        <v>8</v>
      </c>
      <c r="U48" s="25">
        <v>10</v>
      </c>
      <c r="V48" s="26">
        <f t="shared" si="25"/>
        <v>20</v>
      </c>
      <c r="W48" s="25">
        <v>4</v>
      </c>
      <c r="X48" s="25">
        <v>10</v>
      </c>
      <c r="Y48" s="25">
        <v>10</v>
      </c>
      <c r="Z48" s="26">
        <f t="shared" si="26"/>
        <v>24</v>
      </c>
      <c r="AA48" s="25">
        <v>4</v>
      </c>
      <c r="AB48" s="25">
        <v>9</v>
      </c>
      <c r="AC48" s="25">
        <v>10</v>
      </c>
      <c r="AD48" s="26">
        <f t="shared" si="27"/>
        <v>23</v>
      </c>
      <c r="AE48" s="27">
        <f t="shared" si="28"/>
        <v>137</v>
      </c>
      <c r="AF48" s="25">
        <v>9</v>
      </c>
      <c r="AG48" s="25">
        <v>9</v>
      </c>
      <c r="AH48" s="25">
        <v>39</v>
      </c>
      <c r="AI48" s="28">
        <f t="shared" si="29"/>
        <v>57</v>
      </c>
      <c r="AJ48" s="29">
        <v>38</v>
      </c>
      <c r="AK48" s="28">
        <f t="shared" si="30"/>
        <v>95</v>
      </c>
      <c r="AL48" s="25">
        <v>9</v>
      </c>
      <c r="AM48" s="25">
        <v>10</v>
      </c>
      <c r="AN48" s="25">
        <v>40</v>
      </c>
      <c r="AO48" s="28">
        <f t="shared" si="31"/>
        <v>59</v>
      </c>
      <c r="AP48" s="29">
        <v>33</v>
      </c>
      <c r="AQ48" s="28">
        <f t="shared" si="32"/>
        <v>92</v>
      </c>
      <c r="AR48" s="25">
        <v>8</v>
      </c>
      <c r="AS48" s="25">
        <v>8</v>
      </c>
      <c r="AT48" s="25">
        <v>40</v>
      </c>
      <c r="AU48" s="28">
        <f t="shared" si="33"/>
        <v>56</v>
      </c>
      <c r="AV48" s="29">
        <v>38</v>
      </c>
      <c r="AW48" s="28">
        <f t="shared" si="34"/>
        <v>94</v>
      </c>
      <c r="AX48" s="25">
        <v>9</v>
      </c>
      <c r="AY48" s="25">
        <v>8</v>
      </c>
      <c r="AZ48" s="25">
        <v>40</v>
      </c>
      <c r="BA48" s="28">
        <f t="shared" si="35"/>
        <v>57</v>
      </c>
      <c r="BB48" s="29">
        <v>30</v>
      </c>
      <c r="BC48" s="28">
        <f t="shared" si="36"/>
        <v>87</v>
      </c>
      <c r="BD48" s="25">
        <v>8</v>
      </c>
      <c r="BE48" s="25">
        <v>9</v>
      </c>
      <c r="BF48" s="25">
        <v>34</v>
      </c>
      <c r="BG48" s="28">
        <f t="shared" si="37"/>
        <v>51</v>
      </c>
      <c r="BH48" s="29">
        <v>32</v>
      </c>
      <c r="BI48" s="28">
        <f t="shared" si="38"/>
        <v>83</v>
      </c>
      <c r="BJ48" s="29">
        <f t="shared" si="39"/>
        <v>451</v>
      </c>
      <c r="BK48" s="29">
        <v>87</v>
      </c>
      <c r="BL48" s="10">
        <f t="shared" si="40"/>
        <v>675</v>
      </c>
      <c r="BM48" s="8">
        <f t="shared" si="41"/>
        <v>86.538461538461547</v>
      </c>
      <c r="BN48" s="12"/>
      <c r="BO48" s="3" t="s">
        <v>2088</v>
      </c>
      <c r="BP48" s="3" t="s">
        <v>2095</v>
      </c>
      <c r="BQ48" s="3" t="s">
        <v>2094</v>
      </c>
      <c r="BR48" s="3" t="s">
        <v>2091</v>
      </c>
      <c r="BS48" s="3" t="s">
        <v>2091</v>
      </c>
      <c r="BT48" s="3" t="s">
        <v>2087</v>
      </c>
      <c r="BU48" s="3" t="s">
        <v>2090</v>
      </c>
      <c r="BV48" s="3" t="s">
        <v>2090</v>
      </c>
      <c r="BW48" s="3" t="s">
        <v>2090</v>
      </c>
      <c r="BX48" s="3" t="s">
        <v>2090</v>
      </c>
      <c r="BY48" s="3" t="s">
        <v>2090</v>
      </c>
      <c r="BZ48" s="3" t="s">
        <v>2090</v>
      </c>
      <c r="CB48" s="3">
        <v>2</v>
      </c>
      <c r="CC48" s="3">
        <v>3</v>
      </c>
      <c r="CD48" s="3">
        <v>3</v>
      </c>
      <c r="CE48" s="3">
        <v>3</v>
      </c>
      <c r="CF48" s="3">
        <v>3</v>
      </c>
      <c r="CG48" s="3">
        <v>3</v>
      </c>
      <c r="CH48" s="3">
        <v>1</v>
      </c>
      <c r="CI48" s="3">
        <v>1.5</v>
      </c>
      <c r="CJ48" s="3">
        <v>1.5</v>
      </c>
      <c r="CK48" s="3">
        <v>1</v>
      </c>
      <c r="CL48" s="3">
        <v>1</v>
      </c>
      <c r="CM48" s="3">
        <v>0.5</v>
      </c>
      <c r="CN48" s="3">
        <f t="shared" si="42"/>
        <v>0</v>
      </c>
      <c r="CO48" s="31" t="str">
        <f t="shared" si="43"/>
        <v>Pass</v>
      </c>
      <c r="CP48" s="3">
        <v>8.49</v>
      </c>
      <c r="CQ48" s="3">
        <v>23.5</v>
      </c>
      <c r="CR48" s="3">
        <v>199.5</v>
      </c>
      <c r="CS48" s="3">
        <v>939</v>
      </c>
    </row>
    <row r="49" spans="1:98" ht="18" customHeight="1" x14ac:dyDescent="0.2">
      <c r="A49" s="4">
        <v>42</v>
      </c>
      <c r="B49" s="7" t="s">
        <v>562</v>
      </c>
      <c r="C49" s="7" t="s">
        <v>2055</v>
      </c>
      <c r="D49" s="7" t="s">
        <v>1781</v>
      </c>
      <c r="E49" s="7" t="s">
        <v>1285</v>
      </c>
      <c r="F49" s="7"/>
      <c r="G49" s="25">
        <v>5</v>
      </c>
      <c r="H49" s="25">
        <v>10</v>
      </c>
      <c r="I49" s="25">
        <v>10</v>
      </c>
      <c r="J49" s="26">
        <f t="shared" si="22"/>
        <v>25</v>
      </c>
      <c r="K49" s="25">
        <v>4</v>
      </c>
      <c r="L49" s="25">
        <v>10</v>
      </c>
      <c r="M49" s="25">
        <v>10</v>
      </c>
      <c r="N49" s="26">
        <f t="shared" si="23"/>
        <v>24</v>
      </c>
      <c r="O49" s="25">
        <v>8</v>
      </c>
      <c r="P49" s="25">
        <v>10</v>
      </c>
      <c r="Q49" s="25">
        <v>10</v>
      </c>
      <c r="R49" s="26">
        <f t="shared" si="24"/>
        <v>28</v>
      </c>
      <c r="S49" s="25">
        <v>2</v>
      </c>
      <c r="T49" s="25">
        <v>10</v>
      </c>
      <c r="U49" s="25">
        <v>10</v>
      </c>
      <c r="V49" s="26">
        <f t="shared" si="25"/>
        <v>22</v>
      </c>
      <c r="W49" s="25">
        <v>4</v>
      </c>
      <c r="X49" s="25">
        <v>9</v>
      </c>
      <c r="Y49" s="25">
        <v>10</v>
      </c>
      <c r="Z49" s="26">
        <f t="shared" si="26"/>
        <v>23</v>
      </c>
      <c r="AA49" s="25">
        <v>6</v>
      </c>
      <c r="AB49" s="25">
        <v>10</v>
      </c>
      <c r="AC49" s="25">
        <v>10</v>
      </c>
      <c r="AD49" s="26">
        <f t="shared" si="27"/>
        <v>26</v>
      </c>
      <c r="AE49" s="27">
        <f t="shared" si="28"/>
        <v>148</v>
      </c>
      <c r="AF49" s="25">
        <v>8</v>
      </c>
      <c r="AG49" s="25">
        <v>8</v>
      </c>
      <c r="AH49" s="25">
        <v>38</v>
      </c>
      <c r="AI49" s="28">
        <f t="shared" si="29"/>
        <v>54</v>
      </c>
      <c r="AJ49" s="29">
        <v>30</v>
      </c>
      <c r="AK49" s="28">
        <f t="shared" si="30"/>
        <v>84</v>
      </c>
      <c r="AL49" s="25">
        <v>7</v>
      </c>
      <c r="AM49" s="25">
        <v>9</v>
      </c>
      <c r="AN49" s="25">
        <v>39</v>
      </c>
      <c r="AO49" s="28">
        <f t="shared" si="31"/>
        <v>55</v>
      </c>
      <c r="AP49" s="29">
        <v>39</v>
      </c>
      <c r="AQ49" s="28">
        <f t="shared" si="32"/>
        <v>94</v>
      </c>
      <c r="AR49" s="25">
        <v>9</v>
      </c>
      <c r="AS49" s="25">
        <v>7</v>
      </c>
      <c r="AT49" s="25">
        <v>39</v>
      </c>
      <c r="AU49" s="28">
        <f t="shared" si="33"/>
        <v>55</v>
      </c>
      <c r="AV49" s="29">
        <v>39</v>
      </c>
      <c r="AW49" s="28">
        <f t="shared" si="34"/>
        <v>94</v>
      </c>
      <c r="AX49" s="25">
        <v>7</v>
      </c>
      <c r="AY49" s="25">
        <v>8</v>
      </c>
      <c r="AZ49" s="25">
        <v>39</v>
      </c>
      <c r="BA49" s="28">
        <f t="shared" si="35"/>
        <v>54</v>
      </c>
      <c r="BB49" s="29">
        <v>26</v>
      </c>
      <c r="BC49" s="28">
        <f t="shared" si="36"/>
        <v>80</v>
      </c>
      <c r="BD49" s="25">
        <v>8</v>
      </c>
      <c r="BE49" s="25">
        <v>8</v>
      </c>
      <c r="BF49" s="25">
        <v>36</v>
      </c>
      <c r="BG49" s="28">
        <f t="shared" si="37"/>
        <v>52</v>
      </c>
      <c r="BH49" s="29">
        <v>29</v>
      </c>
      <c r="BI49" s="28">
        <f t="shared" si="38"/>
        <v>81</v>
      </c>
      <c r="BJ49" s="29">
        <f t="shared" si="39"/>
        <v>433</v>
      </c>
      <c r="BK49" s="29">
        <v>72</v>
      </c>
      <c r="BL49" s="10">
        <f t="shared" si="40"/>
        <v>653</v>
      </c>
      <c r="BM49" s="8">
        <f t="shared" si="41"/>
        <v>83.717948717948715</v>
      </c>
      <c r="BN49" s="12"/>
      <c r="BO49" s="3" t="s">
        <v>2092</v>
      </c>
      <c r="BP49" s="3" t="s">
        <v>2094</v>
      </c>
      <c r="BQ49" s="3" t="s">
        <v>2095</v>
      </c>
      <c r="BR49" s="3" t="s">
        <v>2091</v>
      </c>
      <c r="BS49" s="3" t="s">
        <v>2032</v>
      </c>
      <c r="BT49" s="3" t="s">
        <v>2091</v>
      </c>
      <c r="BU49" s="3" t="s">
        <v>2090</v>
      </c>
      <c r="BV49" s="3" t="s">
        <v>2090</v>
      </c>
      <c r="BW49" s="3" t="s">
        <v>2090</v>
      </c>
      <c r="BX49" s="3" t="s">
        <v>2091</v>
      </c>
      <c r="BY49" s="3" t="s">
        <v>2090</v>
      </c>
      <c r="BZ49" s="3" t="s">
        <v>2032</v>
      </c>
      <c r="CB49" s="3">
        <v>2</v>
      </c>
      <c r="CC49" s="3">
        <v>3</v>
      </c>
      <c r="CD49" s="3">
        <v>3</v>
      </c>
      <c r="CE49" s="3">
        <v>3</v>
      </c>
      <c r="CF49" s="3">
        <v>3</v>
      </c>
      <c r="CG49" s="3">
        <v>3</v>
      </c>
      <c r="CH49" s="3">
        <v>1</v>
      </c>
      <c r="CI49" s="3">
        <v>1.5</v>
      </c>
      <c r="CJ49" s="3">
        <v>1.5</v>
      </c>
      <c r="CK49" s="3">
        <v>1</v>
      </c>
      <c r="CL49" s="3">
        <v>1</v>
      </c>
      <c r="CM49" s="3">
        <v>0.5</v>
      </c>
      <c r="CN49" s="3">
        <f t="shared" si="42"/>
        <v>0</v>
      </c>
      <c r="CO49" s="31" t="str">
        <f t="shared" si="43"/>
        <v>Pass</v>
      </c>
      <c r="CP49" s="3">
        <v>8.35</v>
      </c>
      <c r="CQ49" s="3">
        <v>23.5</v>
      </c>
      <c r="CR49" s="3">
        <v>196.25</v>
      </c>
      <c r="CS49" s="3">
        <v>906</v>
      </c>
    </row>
    <row r="50" spans="1:98" ht="18" customHeight="1" x14ac:dyDescent="0.2">
      <c r="A50" s="4">
        <v>43</v>
      </c>
      <c r="B50" s="7" t="s">
        <v>534</v>
      </c>
      <c r="C50" s="7" t="s">
        <v>535</v>
      </c>
      <c r="D50" s="7" t="s">
        <v>1767</v>
      </c>
      <c r="E50" s="7" t="s">
        <v>1271</v>
      </c>
      <c r="F50" s="7"/>
      <c r="G50" s="25">
        <v>4</v>
      </c>
      <c r="H50" s="25">
        <v>9</v>
      </c>
      <c r="I50" s="25">
        <v>10</v>
      </c>
      <c r="J50" s="26">
        <f t="shared" si="22"/>
        <v>23</v>
      </c>
      <c r="K50" s="25">
        <v>3</v>
      </c>
      <c r="L50" s="25">
        <v>8</v>
      </c>
      <c r="M50" s="25">
        <v>9</v>
      </c>
      <c r="N50" s="26">
        <f t="shared" si="23"/>
        <v>20</v>
      </c>
      <c r="O50" s="25">
        <v>6</v>
      </c>
      <c r="P50" s="25">
        <v>7</v>
      </c>
      <c r="Q50" s="25">
        <v>10</v>
      </c>
      <c r="R50" s="26">
        <f t="shared" si="24"/>
        <v>23</v>
      </c>
      <c r="S50" s="25">
        <v>4</v>
      </c>
      <c r="T50" s="25">
        <v>10</v>
      </c>
      <c r="U50" s="25">
        <v>10</v>
      </c>
      <c r="V50" s="26">
        <f t="shared" si="25"/>
        <v>24</v>
      </c>
      <c r="W50" s="25">
        <v>2</v>
      </c>
      <c r="X50" s="25">
        <v>7</v>
      </c>
      <c r="Y50" s="25">
        <v>10</v>
      </c>
      <c r="Z50" s="26">
        <f t="shared" si="26"/>
        <v>19</v>
      </c>
      <c r="AA50" s="25">
        <v>5</v>
      </c>
      <c r="AB50" s="25">
        <v>10</v>
      </c>
      <c r="AC50" s="25">
        <v>10</v>
      </c>
      <c r="AD50" s="26">
        <f t="shared" si="27"/>
        <v>25</v>
      </c>
      <c r="AE50" s="27">
        <f t="shared" si="28"/>
        <v>134</v>
      </c>
      <c r="AF50" s="25">
        <v>8</v>
      </c>
      <c r="AG50" s="25">
        <v>7</v>
      </c>
      <c r="AH50" s="25">
        <v>38</v>
      </c>
      <c r="AI50" s="28">
        <f t="shared" si="29"/>
        <v>53</v>
      </c>
      <c r="AJ50" s="29">
        <v>32</v>
      </c>
      <c r="AK50" s="28">
        <f t="shared" si="30"/>
        <v>85</v>
      </c>
      <c r="AL50" s="25">
        <v>8</v>
      </c>
      <c r="AM50" s="25">
        <v>9</v>
      </c>
      <c r="AN50" s="25">
        <v>34</v>
      </c>
      <c r="AO50" s="28">
        <f t="shared" si="31"/>
        <v>51</v>
      </c>
      <c r="AP50" s="29">
        <v>32</v>
      </c>
      <c r="AQ50" s="28">
        <f t="shared" si="32"/>
        <v>83</v>
      </c>
      <c r="AR50" s="25">
        <v>9</v>
      </c>
      <c r="AS50" s="25">
        <v>10</v>
      </c>
      <c r="AT50" s="25">
        <v>37</v>
      </c>
      <c r="AU50" s="28">
        <f t="shared" si="33"/>
        <v>56</v>
      </c>
      <c r="AV50" s="29">
        <v>39</v>
      </c>
      <c r="AW50" s="28">
        <f t="shared" si="34"/>
        <v>95</v>
      </c>
      <c r="AX50" s="25">
        <v>9</v>
      </c>
      <c r="AY50" s="25">
        <v>9</v>
      </c>
      <c r="AZ50" s="25">
        <v>39</v>
      </c>
      <c r="BA50" s="28">
        <f t="shared" si="35"/>
        <v>57</v>
      </c>
      <c r="BB50" s="29">
        <v>33</v>
      </c>
      <c r="BC50" s="28">
        <f t="shared" si="36"/>
        <v>90</v>
      </c>
      <c r="BD50" s="25">
        <v>8</v>
      </c>
      <c r="BE50" s="25">
        <v>8</v>
      </c>
      <c r="BF50" s="25">
        <v>35</v>
      </c>
      <c r="BG50" s="28">
        <f t="shared" si="37"/>
        <v>51</v>
      </c>
      <c r="BH50" s="29">
        <v>30</v>
      </c>
      <c r="BI50" s="28">
        <f t="shared" si="38"/>
        <v>81</v>
      </c>
      <c r="BJ50" s="29">
        <f t="shared" si="39"/>
        <v>434</v>
      </c>
      <c r="BK50" s="29">
        <v>70</v>
      </c>
      <c r="BL50" s="10">
        <f t="shared" si="40"/>
        <v>638</v>
      </c>
      <c r="BM50" s="8">
        <f t="shared" si="41"/>
        <v>81.794871794871796</v>
      </c>
      <c r="BN50" s="12"/>
      <c r="BO50" s="3" t="s">
        <v>2095</v>
      </c>
      <c r="BP50" s="3" t="s">
        <v>2094</v>
      </c>
      <c r="BQ50" s="3" t="s">
        <v>2093</v>
      </c>
      <c r="BR50" s="3" t="s">
        <v>2087</v>
      </c>
      <c r="BS50" s="3" t="s">
        <v>2094</v>
      </c>
      <c r="BT50" s="3" t="s">
        <v>2087</v>
      </c>
      <c r="BU50" s="3" t="s">
        <v>2090</v>
      </c>
      <c r="BV50" s="3" t="s">
        <v>2090</v>
      </c>
      <c r="BW50" s="3" t="s">
        <v>2090</v>
      </c>
      <c r="BX50" s="3" t="s">
        <v>2090</v>
      </c>
      <c r="BY50" s="3" t="s">
        <v>2090</v>
      </c>
      <c r="BZ50" s="3" t="s">
        <v>2087</v>
      </c>
      <c r="CB50" s="3">
        <v>2</v>
      </c>
      <c r="CC50" s="3">
        <v>3</v>
      </c>
      <c r="CD50" s="3">
        <v>3</v>
      </c>
      <c r="CE50" s="3">
        <v>3</v>
      </c>
      <c r="CF50" s="3">
        <v>3</v>
      </c>
      <c r="CG50" s="3">
        <v>3</v>
      </c>
      <c r="CH50" s="3">
        <v>1</v>
      </c>
      <c r="CI50" s="3">
        <v>1.5</v>
      </c>
      <c r="CJ50" s="3">
        <v>1.5</v>
      </c>
      <c r="CK50" s="3">
        <v>1</v>
      </c>
      <c r="CL50" s="3">
        <v>1</v>
      </c>
      <c r="CM50" s="3">
        <v>0.5</v>
      </c>
      <c r="CN50" s="3">
        <f t="shared" si="42"/>
        <v>0</v>
      </c>
      <c r="CO50" s="31" t="str">
        <f t="shared" si="43"/>
        <v>Pass</v>
      </c>
      <c r="CP50" s="3">
        <v>7.96</v>
      </c>
      <c r="CQ50" s="3">
        <v>23.5</v>
      </c>
      <c r="CR50" s="3">
        <v>187</v>
      </c>
      <c r="CS50" s="3">
        <v>879</v>
      </c>
    </row>
    <row r="51" spans="1:98" ht="18" customHeight="1" x14ac:dyDescent="0.2">
      <c r="A51" s="4">
        <v>44</v>
      </c>
      <c r="B51" s="7" t="s">
        <v>536</v>
      </c>
      <c r="C51" s="7" t="s">
        <v>537</v>
      </c>
      <c r="D51" s="7" t="s">
        <v>1768</v>
      </c>
      <c r="E51" s="7" t="s">
        <v>1272</v>
      </c>
      <c r="F51" s="7"/>
      <c r="G51" s="25" t="s">
        <v>2033</v>
      </c>
      <c r="H51" s="25" t="s">
        <v>2033</v>
      </c>
      <c r="I51" s="25">
        <v>10</v>
      </c>
      <c r="J51" s="26">
        <f t="shared" si="22"/>
        <v>10</v>
      </c>
      <c r="K51" s="25">
        <v>1</v>
      </c>
      <c r="L51" s="25">
        <v>6</v>
      </c>
      <c r="M51" s="25">
        <v>9</v>
      </c>
      <c r="N51" s="26">
        <f t="shared" si="23"/>
        <v>16</v>
      </c>
      <c r="O51" s="25">
        <v>1</v>
      </c>
      <c r="P51" s="25">
        <v>5</v>
      </c>
      <c r="Q51" s="25">
        <v>8</v>
      </c>
      <c r="R51" s="26">
        <f t="shared" si="24"/>
        <v>14</v>
      </c>
      <c r="S51" s="25">
        <v>1</v>
      </c>
      <c r="T51" s="25">
        <v>6</v>
      </c>
      <c r="U51" s="25">
        <v>5</v>
      </c>
      <c r="V51" s="26">
        <f t="shared" si="25"/>
        <v>12</v>
      </c>
      <c r="W51" s="25">
        <v>1</v>
      </c>
      <c r="X51" s="25">
        <v>4</v>
      </c>
      <c r="Y51" s="25">
        <v>10</v>
      </c>
      <c r="Z51" s="26">
        <f t="shared" si="26"/>
        <v>15</v>
      </c>
      <c r="AA51" s="25">
        <v>0</v>
      </c>
      <c r="AB51" s="25">
        <v>6</v>
      </c>
      <c r="AC51" s="25">
        <v>3</v>
      </c>
      <c r="AD51" s="26">
        <f t="shared" si="27"/>
        <v>9</v>
      </c>
      <c r="AE51" s="27">
        <f t="shared" si="28"/>
        <v>76</v>
      </c>
      <c r="AF51" s="25">
        <v>7</v>
      </c>
      <c r="AG51" s="25">
        <v>7</v>
      </c>
      <c r="AH51" s="25">
        <v>25</v>
      </c>
      <c r="AI51" s="28">
        <f t="shared" si="29"/>
        <v>39</v>
      </c>
      <c r="AJ51" s="29">
        <v>30</v>
      </c>
      <c r="AK51" s="28">
        <f t="shared" si="30"/>
        <v>69</v>
      </c>
      <c r="AL51" s="25">
        <v>2</v>
      </c>
      <c r="AM51" s="25">
        <v>7</v>
      </c>
      <c r="AN51" s="25">
        <v>18</v>
      </c>
      <c r="AO51" s="28">
        <f t="shared" si="31"/>
        <v>27</v>
      </c>
      <c r="AP51" s="29">
        <v>21</v>
      </c>
      <c r="AQ51" s="28">
        <f t="shared" si="32"/>
        <v>48</v>
      </c>
      <c r="AR51" s="25">
        <v>7</v>
      </c>
      <c r="AS51" s="25">
        <v>9</v>
      </c>
      <c r="AT51" s="25">
        <v>34</v>
      </c>
      <c r="AU51" s="28">
        <f t="shared" si="33"/>
        <v>50</v>
      </c>
      <c r="AV51" s="29">
        <v>34</v>
      </c>
      <c r="AW51" s="28">
        <f t="shared" si="34"/>
        <v>84</v>
      </c>
      <c r="AX51" s="25">
        <v>7</v>
      </c>
      <c r="AY51" s="25">
        <v>8</v>
      </c>
      <c r="AZ51" s="25">
        <v>40</v>
      </c>
      <c r="BA51" s="28">
        <f t="shared" si="35"/>
        <v>55</v>
      </c>
      <c r="BB51" s="29">
        <v>29</v>
      </c>
      <c r="BC51" s="28">
        <f t="shared" si="36"/>
        <v>84</v>
      </c>
      <c r="BD51" s="25">
        <v>8</v>
      </c>
      <c r="BE51" s="25">
        <v>8</v>
      </c>
      <c r="BF51" s="25">
        <v>33</v>
      </c>
      <c r="BG51" s="28">
        <f t="shared" si="37"/>
        <v>49</v>
      </c>
      <c r="BH51" s="29">
        <v>28</v>
      </c>
      <c r="BI51" s="28">
        <f t="shared" si="38"/>
        <v>77</v>
      </c>
      <c r="BJ51" s="29">
        <f t="shared" si="39"/>
        <v>362</v>
      </c>
      <c r="BK51" s="29">
        <v>44</v>
      </c>
      <c r="BL51" s="10">
        <f t="shared" si="40"/>
        <v>482</v>
      </c>
      <c r="BM51" s="8">
        <f t="shared" si="41"/>
        <v>61.794871794871796</v>
      </c>
      <c r="BN51" s="12"/>
      <c r="BO51" s="3" t="s">
        <v>2089</v>
      </c>
      <c r="BP51" s="3" t="s">
        <v>2096</v>
      </c>
      <c r="BQ51" s="3" t="s">
        <v>2089</v>
      </c>
      <c r="BR51" s="3" t="s">
        <v>2089</v>
      </c>
      <c r="BS51" s="3" t="s">
        <v>2096</v>
      </c>
      <c r="BT51" s="3" t="s">
        <v>2089</v>
      </c>
      <c r="BU51" s="3" t="s">
        <v>2087</v>
      </c>
      <c r="BV51" s="3" t="s">
        <v>2033</v>
      </c>
      <c r="BW51" s="3" t="s">
        <v>2090</v>
      </c>
      <c r="BX51" s="3" t="s">
        <v>2090</v>
      </c>
      <c r="BY51" s="3" t="s">
        <v>2091</v>
      </c>
      <c r="BZ51" s="3" t="s">
        <v>2092</v>
      </c>
      <c r="CB51" s="3">
        <v>2</v>
      </c>
      <c r="CC51" s="3">
        <v>3</v>
      </c>
      <c r="CD51" s="3">
        <v>3</v>
      </c>
      <c r="CE51" s="3">
        <v>3</v>
      </c>
      <c r="CF51" s="3">
        <v>3</v>
      </c>
      <c r="CG51" s="3">
        <v>3</v>
      </c>
      <c r="CH51" s="3">
        <v>1</v>
      </c>
      <c r="CI51" s="3">
        <v>1.5</v>
      </c>
      <c r="CJ51" s="3">
        <v>1.5</v>
      </c>
      <c r="CK51" s="3">
        <v>1</v>
      </c>
      <c r="CL51" s="3">
        <v>1</v>
      </c>
      <c r="CM51" s="3">
        <v>0.5</v>
      </c>
      <c r="CN51" s="3">
        <f t="shared" si="42"/>
        <v>4</v>
      </c>
      <c r="CO51" s="31" t="str">
        <f t="shared" si="43"/>
        <v>Fail</v>
      </c>
      <c r="CP51" s="32">
        <v>3.2659574468085109</v>
      </c>
      <c r="CQ51" s="3">
        <v>12.5</v>
      </c>
      <c r="CR51" s="3">
        <v>76.75</v>
      </c>
      <c r="CS51" s="3">
        <v>572</v>
      </c>
      <c r="CT51" s="1">
        <f>CR51/23.5</f>
        <v>3.2659574468085109</v>
      </c>
    </row>
    <row r="52" spans="1:98" ht="18" customHeight="1" x14ac:dyDescent="0.2">
      <c r="A52" s="4">
        <v>45</v>
      </c>
      <c r="B52" s="7" t="s">
        <v>538</v>
      </c>
      <c r="C52" s="7" t="s">
        <v>539</v>
      </c>
      <c r="D52" s="7" t="s">
        <v>1769</v>
      </c>
      <c r="E52" s="7" t="s">
        <v>1273</v>
      </c>
      <c r="F52" s="7"/>
      <c r="G52" s="25">
        <v>6</v>
      </c>
      <c r="H52" s="25">
        <v>10</v>
      </c>
      <c r="I52" s="25">
        <v>10</v>
      </c>
      <c r="J52" s="26">
        <f t="shared" si="22"/>
        <v>26</v>
      </c>
      <c r="K52" s="25">
        <v>2</v>
      </c>
      <c r="L52" s="25">
        <v>7</v>
      </c>
      <c r="M52" s="25">
        <v>9</v>
      </c>
      <c r="N52" s="26">
        <f t="shared" si="23"/>
        <v>18</v>
      </c>
      <c r="O52" s="25">
        <v>6</v>
      </c>
      <c r="P52" s="25">
        <v>9</v>
      </c>
      <c r="Q52" s="25">
        <v>10</v>
      </c>
      <c r="R52" s="26">
        <f t="shared" si="24"/>
        <v>25</v>
      </c>
      <c r="S52" s="25">
        <v>2</v>
      </c>
      <c r="T52" s="25">
        <v>8</v>
      </c>
      <c r="U52" s="25">
        <v>10</v>
      </c>
      <c r="V52" s="26">
        <f t="shared" si="25"/>
        <v>20</v>
      </c>
      <c r="W52" s="25">
        <v>4</v>
      </c>
      <c r="X52" s="25">
        <v>9</v>
      </c>
      <c r="Y52" s="25">
        <v>10</v>
      </c>
      <c r="Z52" s="26">
        <f t="shared" si="26"/>
        <v>23</v>
      </c>
      <c r="AA52" s="25">
        <v>5</v>
      </c>
      <c r="AB52" s="25">
        <v>8</v>
      </c>
      <c r="AC52" s="25">
        <v>8</v>
      </c>
      <c r="AD52" s="26">
        <f t="shared" si="27"/>
        <v>21</v>
      </c>
      <c r="AE52" s="27">
        <f t="shared" si="28"/>
        <v>133</v>
      </c>
      <c r="AF52" s="25">
        <v>8</v>
      </c>
      <c r="AG52" s="25">
        <v>6</v>
      </c>
      <c r="AH52" s="25">
        <v>40</v>
      </c>
      <c r="AI52" s="28">
        <f t="shared" si="29"/>
        <v>54</v>
      </c>
      <c r="AJ52" s="29">
        <v>32</v>
      </c>
      <c r="AK52" s="28">
        <f t="shared" si="30"/>
        <v>86</v>
      </c>
      <c r="AL52" s="25">
        <v>6</v>
      </c>
      <c r="AM52" s="25">
        <v>7</v>
      </c>
      <c r="AN52" s="25">
        <v>34</v>
      </c>
      <c r="AO52" s="28">
        <f t="shared" si="31"/>
        <v>47</v>
      </c>
      <c r="AP52" s="29">
        <v>23</v>
      </c>
      <c r="AQ52" s="28">
        <f t="shared" si="32"/>
        <v>70</v>
      </c>
      <c r="AR52" s="25">
        <v>9</v>
      </c>
      <c r="AS52" s="25">
        <v>8</v>
      </c>
      <c r="AT52" s="25">
        <v>36</v>
      </c>
      <c r="AU52" s="28">
        <f t="shared" si="33"/>
        <v>53</v>
      </c>
      <c r="AV52" s="29">
        <v>28</v>
      </c>
      <c r="AW52" s="28">
        <f t="shared" si="34"/>
        <v>81</v>
      </c>
      <c r="AX52" s="25">
        <v>8</v>
      </c>
      <c r="AY52" s="25">
        <v>7</v>
      </c>
      <c r="AZ52" s="25">
        <v>38</v>
      </c>
      <c r="BA52" s="28">
        <f t="shared" si="35"/>
        <v>53</v>
      </c>
      <c r="BB52" s="29">
        <v>27</v>
      </c>
      <c r="BC52" s="28">
        <f t="shared" si="36"/>
        <v>80</v>
      </c>
      <c r="BD52" s="25">
        <v>8</v>
      </c>
      <c r="BE52" s="25">
        <v>8</v>
      </c>
      <c r="BF52" s="25">
        <v>36</v>
      </c>
      <c r="BG52" s="28">
        <f t="shared" si="37"/>
        <v>52</v>
      </c>
      <c r="BH52" s="29">
        <v>29</v>
      </c>
      <c r="BI52" s="28">
        <f t="shared" si="38"/>
        <v>81</v>
      </c>
      <c r="BJ52" s="29">
        <f t="shared" si="39"/>
        <v>398</v>
      </c>
      <c r="BK52" s="29">
        <v>63</v>
      </c>
      <c r="BL52" s="10">
        <f t="shared" si="40"/>
        <v>594</v>
      </c>
      <c r="BM52" s="8">
        <f t="shared" si="41"/>
        <v>76.153846153846146</v>
      </c>
      <c r="BN52" s="12"/>
      <c r="BO52" s="3" t="s">
        <v>2093</v>
      </c>
      <c r="BP52" s="3" t="s">
        <v>2093</v>
      </c>
      <c r="BQ52" s="3" t="s">
        <v>2088</v>
      </c>
      <c r="BR52" s="3" t="s">
        <v>2091</v>
      </c>
      <c r="BS52" s="3" t="s">
        <v>2091</v>
      </c>
      <c r="BT52" s="3" t="s">
        <v>2087</v>
      </c>
      <c r="BU52" s="3" t="s">
        <v>2090</v>
      </c>
      <c r="BV52" s="3" t="s">
        <v>2087</v>
      </c>
      <c r="BW52" s="3" t="s">
        <v>2090</v>
      </c>
      <c r="BX52" s="3" t="s">
        <v>2091</v>
      </c>
      <c r="BY52" s="3" t="s">
        <v>2090</v>
      </c>
      <c r="BZ52" s="3" t="s">
        <v>2095</v>
      </c>
      <c r="CB52" s="3">
        <v>2</v>
      </c>
      <c r="CC52" s="3">
        <v>3</v>
      </c>
      <c r="CD52" s="3">
        <v>3</v>
      </c>
      <c r="CE52" s="3">
        <v>3</v>
      </c>
      <c r="CF52" s="3">
        <v>3</v>
      </c>
      <c r="CG52" s="3">
        <v>3</v>
      </c>
      <c r="CH52" s="3">
        <v>1</v>
      </c>
      <c r="CI52" s="3">
        <v>1.5</v>
      </c>
      <c r="CJ52" s="3">
        <v>1.5</v>
      </c>
      <c r="CK52" s="3">
        <v>1</v>
      </c>
      <c r="CL52" s="3">
        <v>1</v>
      </c>
      <c r="CM52" s="3">
        <v>0.5</v>
      </c>
      <c r="CN52" s="3">
        <f t="shared" si="42"/>
        <v>0</v>
      </c>
      <c r="CO52" s="31" t="str">
        <f t="shared" si="43"/>
        <v>Pass</v>
      </c>
      <c r="CP52" s="3">
        <v>7.97</v>
      </c>
      <c r="CQ52" s="3">
        <v>23.5</v>
      </c>
      <c r="CR52" s="3">
        <v>187.25</v>
      </c>
      <c r="CS52" s="3">
        <v>844</v>
      </c>
    </row>
    <row r="53" spans="1:98" ht="18" customHeight="1" x14ac:dyDescent="0.2">
      <c r="A53" s="4">
        <v>46</v>
      </c>
      <c r="B53" s="7" t="s">
        <v>540</v>
      </c>
      <c r="C53" s="7" t="s">
        <v>541</v>
      </c>
      <c r="D53" s="7" t="s">
        <v>1770</v>
      </c>
      <c r="E53" s="7" t="s">
        <v>1274</v>
      </c>
      <c r="F53" s="7"/>
      <c r="G53" s="25">
        <v>1</v>
      </c>
      <c r="H53" s="25">
        <v>6</v>
      </c>
      <c r="I53" s="25">
        <v>10</v>
      </c>
      <c r="J53" s="26">
        <f t="shared" si="22"/>
        <v>17</v>
      </c>
      <c r="K53" s="25" t="s">
        <v>2033</v>
      </c>
      <c r="L53" s="25">
        <v>7</v>
      </c>
      <c r="M53" s="25">
        <v>9</v>
      </c>
      <c r="N53" s="26">
        <f t="shared" si="23"/>
        <v>16</v>
      </c>
      <c r="O53" s="25">
        <v>4</v>
      </c>
      <c r="P53" s="25">
        <v>8</v>
      </c>
      <c r="Q53" s="25">
        <v>10</v>
      </c>
      <c r="R53" s="26">
        <f t="shared" si="24"/>
        <v>22</v>
      </c>
      <c r="S53" s="25">
        <v>2</v>
      </c>
      <c r="T53" s="25">
        <v>6</v>
      </c>
      <c r="U53" s="25">
        <v>8</v>
      </c>
      <c r="V53" s="26">
        <f t="shared" si="25"/>
        <v>16</v>
      </c>
      <c r="W53" s="25">
        <v>1</v>
      </c>
      <c r="X53" s="25">
        <v>5</v>
      </c>
      <c r="Y53" s="25">
        <v>10</v>
      </c>
      <c r="Z53" s="26">
        <f t="shared" si="26"/>
        <v>16</v>
      </c>
      <c r="AA53" s="25">
        <v>1</v>
      </c>
      <c r="AB53" s="25">
        <v>5</v>
      </c>
      <c r="AC53" s="25">
        <v>3</v>
      </c>
      <c r="AD53" s="26">
        <f t="shared" si="27"/>
        <v>9</v>
      </c>
      <c r="AE53" s="27">
        <f t="shared" si="28"/>
        <v>96</v>
      </c>
      <c r="AF53" s="25">
        <v>8</v>
      </c>
      <c r="AG53" s="25">
        <v>7</v>
      </c>
      <c r="AH53" s="25">
        <v>38</v>
      </c>
      <c r="AI53" s="28">
        <f t="shared" si="29"/>
        <v>53</v>
      </c>
      <c r="AJ53" s="29">
        <v>28</v>
      </c>
      <c r="AK53" s="28">
        <f t="shared" si="30"/>
        <v>81</v>
      </c>
      <c r="AL53" s="25">
        <v>6</v>
      </c>
      <c r="AM53" s="25">
        <v>7</v>
      </c>
      <c r="AN53" s="25">
        <v>33</v>
      </c>
      <c r="AO53" s="28">
        <f t="shared" si="31"/>
        <v>46</v>
      </c>
      <c r="AP53" s="29">
        <v>22</v>
      </c>
      <c r="AQ53" s="28">
        <f t="shared" si="32"/>
        <v>68</v>
      </c>
      <c r="AR53" s="25">
        <v>4</v>
      </c>
      <c r="AS53" s="25">
        <v>5</v>
      </c>
      <c r="AT53" s="25">
        <v>29</v>
      </c>
      <c r="AU53" s="28">
        <f t="shared" si="33"/>
        <v>38</v>
      </c>
      <c r="AV53" s="29">
        <v>23</v>
      </c>
      <c r="AW53" s="28">
        <f t="shared" si="34"/>
        <v>61</v>
      </c>
      <c r="AX53" s="25">
        <v>7</v>
      </c>
      <c r="AY53" s="25">
        <v>7</v>
      </c>
      <c r="AZ53" s="25">
        <v>38</v>
      </c>
      <c r="BA53" s="28">
        <f t="shared" si="35"/>
        <v>52</v>
      </c>
      <c r="BB53" s="29">
        <v>25</v>
      </c>
      <c r="BC53" s="28">
        <f t="shared" si="36"/>
        <v>77</v>
      </c>
      <c r="BD53" s="25">
        <v>8</v>
      </c>
      <c r="BE53" s="25">
        <v>8</v>
      </c>
      <c r="BF53" s="25">
        <v>35</v>
      </c>
      <c r="BG53" s="28">
        <f t="shared" si="37"/>
        <v>51</v>
      </c>
      <c r="BH53" s="29">
        <v>29</v>
      </c>
      <c r="BI53" s="28">
        <f t="shared" si="38"/>
        <v>80</v>
      </c>
      <c r="BJ53" s="29">
        <f t="shared" si="39"/>
        <v>367</v>
      </c>
      <c r="BK53" s="29">
        <v>53</v>
      </c>
      <c r="BL53" s="10">
        <f t="shared" si="40"/>
        <v>516</v>
      </c>
      <c r="BM53" s="8">
        <f t="shared" si="41"/>
        <v>66.153846153846146</v>
      </c>
      <c r="BN53" s="12"/>
      <c r="BO53" s="3" t="s">
        <v>2093</v>
      </c>
      <c r="BP53" s="3" t="s">
        <v>2033</v>
      </c>
      <c r="BQ53" s="3" t="s">
        <v>2088</v>
      </c>
      <c r="BR53" s="3" t="s">
        <v>2089</v>
      </c>
      <c r="BS53" s="3" t="s">
        <v>2088</v>
      </c>
      <c r="BT53" s="3" t="s">
        <v>2089</v>
      </c>
      <c r="BU53" s="3" t="s">
        <v>2090</v>
      </c>
      <c r="BV53" s="3" t="s">
        <v>2087</v>
      </c>
      <c r="BW53" s="3" t="s">
        <v>2094</v>
      </c>
      <c r="BX53" s="3" t="s">
        <v>2091</v>
      </c>
      <c r="BY53" s="3" t="s">
        <v>2091</v>
      </c>
      <c r="BZ53" s="3" t="s">
        <v>2093</v>
      </c>
      <c r="CB53" s="3">
        <v>2</v>
      </c>
      <c r="CC53" s="3">
        <v>3</v>
      </c>
      <c r="CD53" s="3">
        <v>3</v>
      </c>
      <c r="CE53" s="3">
        <v>3</v>
      </c>
      <c r="CF53" s="3">
        <v>3</v>
      </c>
      <c r="CG53" s="3">
        <v>3</v>
      </c>
      <c r="CH53" s="3">
        <v>1</v>
      </c>
      <c r="CI53" s="3">
        <v>1.5</v>
      </c>
      <c r="CJ53" s="3">
        <v>1.5</v>
      </c>
      <c r="CK53" s="3">
        <v>1</v>
      </c>
      <c r="CL53" s="3">
        <v>1</v>
      </c>
      <c r="CM53" s="3">
        <v>0.5</v>
      </c>
      <c r="CN53" s="3">
        <f t="shared" si="42"/>
        <v>2</v>
      </c>
      <c r="CO53" s="31" t="str">
        <f t="shared" si="43"/>
        <v>Fail</v>
      </c>
      <c r="CP53" s="32">
        <v>5.1489361702127656</v>
      </c>
      <c r="CQ53" s="3">
        <v>17.5</v>
      </c>
      <c r="CR53" s="3">
        <v>121</v>
      </c>
      <c r="CS53" s="3">
        <v>692</v>
      </c>
      <c r="CT53" s="1">
        <f>CR53/23.5</f>
        <v>5.1489361702127656</v>
      </c>
    </row>
    <row r="54" spans="1:98" ht="18" customHeight="1" x14ac:dyDescent="0.2">
      <c r="A54" s="4">
        <v>47</v>
      </c>
      <c r="B54" s="7" t="s">
        <v>542</v>
      </c>
      <c r="C54" s="7" t="s">
        <v>543</v>
      </c>
      <c r="D54" s="7" t="s">
        <v>1771</v>
      </c>
      <c r="E54" s="7" t="s">
        <v>1275</v>
      </c>
      <c r="F54" s="7"/>
      <c r="G54" s="25" t="s">
        <v>2032</v>
      </c>
      <c r="H54" s="25" t="s">
        <v>2033</v>
      </c>
      <c r="I54" s="25">
        <v>6</v>
      </c>
      <c r="J54" s="26">
        <f t="shared" si="22"/>
        <v>6</v>
      </c>
      <c r="K54" s="25" t="s">
        <v>2032</v>
      </c>
      <c r="L54" s="25">
        <v>6</v>
      </c>
      <c r="M54" s="25">
        <v>9</v>
      </c>
      <c r="N54" s="26">
        <f t="shared" si="23"/>
        <v>15</v>
      </c>
      <c r="O54" s="25" t="s">
        <v>2032</v>
      </c>
      <c r="P54" s="25" t="s">
        <v>2032</v>
      </c>
      <c r="Q54" s="25">
        <v>5</v>
      </c>
      <c r="R54" s="26">
        <f t="shared" si="24"/>
        <v>5</v>
      </c>
      <c r="S54" s="25" t="s">
        <v>2033</v>
      </c>
      <c r="T54" s="25" t="s">
        <v>2032</v>
      </c>
      <c r="U54" s="25">
        <v>9</v>
      </c>
      <c r="V54" s="26">
        <f t="shared" si="25"/>
        <v>9</v>
      </c>
      <c r="W54" s="25" t="s">
        <v>2033</v>
      </c>
      <c r="X54" s="25" t="s">
        <v>2033</v>
      </c>
      <c r="Y54" s="25">
        <v>7</v>
      </c>
      <c r="Z54" s="26">
        <f t="shared" si="26"/>
        <v>7</v>
      </c>
      <c r="AA54" s="25" t="s">
        <v>2033</v>
      </c>
      <c r="AB54" s="25" t="s">
        <v>2033</v>
      </c>
      <c r="AC54" s="25">
        <v>7</v>
      </c>
      <c r="AD54" s="26">
        <f t="shared" si="27"/>
        <v>7</v>
      </c>
      <c r="AE54" s="27">
        <f t="shared" si="28"/>
        <v>49</v>
      </c>
      <c r="AF54" s="25" t="s">
        <v>2032</v>
      </c>
      <c r="AG54" s="25">
        <v>7</v>
      </c>
      <c r="AH54" s="25">
        <v>21</v>
      </c>
      <c r="AI54" s="28">
        <f t="shared" si="29"/>
        <v>28</v>
      </c>
      <c r="AJ54" s="29">
        <v>29</v>
      </c>
      <c r="AK54" s="28">
        <f t="shared" si="30"/>
        <v>57</v>
      </c>
      <c r="AL54" s="25" t="s">
        <v>2032</v>
      </c>
      <c r="AM54" s="25" t="s">
        <v>2032</v>
      </c>
      <c r="AN54" s="25">
        <v>18</v>
      </c>
      <c r="AO54" s="28">
        <f t="shared" si="31"/>
        <v>18</v>
      </c>
      <c r="AP54" s="29">
        <v>23</v>
      </c>
      <c r="AQ54" s="28">
        <f t="shared" si="32"/>
        <v>41</v>
      </c>
      <c r="AR54" s="25" t="s">
        <v>2032</v>
      </c>
      <c r="AS54" s="25">
        <v>6</v>
      </c>
      <c r="AT54" s="25">
        <v>18</v>
      </c>
      <c r="AU54" s="28">
        <f t="shared" si="33"/>
        <v>24</v>
      </c>
      <c r="AV54" s="29">
        <v>23</v>
      </c>
      <c r="AW54" s="28">
        <f t="shared" si="34"/>
        <v>47</v>
      </c>
      <c r="AX54" s="25" t="s">
        <v>2032</v>
      </c>
      <c r="AY54" s="25">
        <v>5</v>
      </c>
      <c r="AZ54" s="25">
        <v>24</v>
      </c>
      <c r="BA54" s="28">
        <f t="shared" si="35"/>
        <v>29</v>
      </c>
      <c r="BB54" s="29">
        <v>19</v>
      </c>
      <c r="BC54" s="28">
        <f t="shared" si="36"/>
        <v>48</v>
      </c>
      <c r="BD54" s="25" t="s">
        <v>2032</v>
      </c>
      <c r="BE54" s="25" t="s">
        <v>2032</v>
      </c>
      <c r="BF54" s="25">
        <v>27</v>
      </c>
      <c r="BG54" s="28">
        <f t="shared" si="37"/>
        <v>27</v>
      </c>
      <c r="BH54" s="29">
        <v>30</v>
      </c>
      <c r="BI54" s="28">
        <f t="shared" si="38"/>
        <v>57</v>
      </c>
      <c r="BJ54" s="29">
        <f t="shared" si="39"/>
        <v>250</v>
      </c>
      <c r="BK54" s="29">
        <v>40</v>
      </c>
      <c r="BL54" s="10">
        <f t="shared" si="40"/>
        <v>339</v>
      </c>
      <c r="BM54" s="8">
        <f t="shared" si="41"/>
        <v>43.46153846153846</v>
      </c>
      <c r="BN54" s="12"/>
      <c r="BO54" s="3" t="s">
        <v>2096</v>
      </c>
      <c r="BP54" s="3" t="s">
        <v>2089</v>
      </c>
      <c r="BQ54" s="3" t="s">
        <v>2089</v>
      </c>
      <c r="BR54" s="3" t="s">
        <v>2089</v>
      </c>
      <c r="BS54" s="3" t="s">
        <v>2089</v>
      </c>
      <c r="BT54" s="3" t="s">
        <v>2089</v>
      </c>
      <c r="BU54" s="3" t="s">
        <v>2088</v>
      </c>
      <c r="BV54" s="3" t="s">
        <v>2092</v>
      </c>
      <c r="BW54" s="3" t="s">
        <v>2033</v>
      </c>
      <c r="BX54" s="3" t="s">
        <v>2033</v>
      </c>
      <c r="BY54" s="3" t="s">
        <v>2088</v>
      </c>
      <c r="BZ54" s="3" t="s">
        <v>2092</v>
      </c>
      <c r="CB54" s="3">
        <v>2</v>
      </c>
      <c r="CC54" s="3">
        <v>3</v>
      </c>
      <c r="CD54" s="3">
        <v>3</v>
      </c>
      <c r="CE54" s="3">
        <v>3</v>
      </c>
      <c r="CF54" s="3">
        <v>3</v>
      </c>
      <c r="CG54" s="3">
        <v>3</v>
      </c>
      <c r="CH54" s="3">
        <v>1</v>
      </c>
      <c r="CI54" s="3">
        <v>1.5</v>
      </c>
      <c r="CJ54" s="3">
        <v>1.5</v>
      </c>
      <c r="CK54" s="3">
        <v>1</v>
      </c>
      <c r="CL54" s="3">
        <v>1</v>
      </c>
      <c r="CM54" s="3">
        <v>0.5</v>
      </c>
      <c r="CN54" s="3">
        <f t="shared" si="42"/>
        <v>5</v>
      </c>
      <c r="CO54" s="31" t="str">
        <f t="shared" si="43"/>
        <v>Fail</v>
      </c>
      <c r="CP54" s="32">
        <v>1.9042553191489362</v>
      </c>
      <c r="CQ54" s="3">
        <v>8.5</v>
      </c>
      <c r="CR54" s="3">
        <v>44.75</v>
      </c>
      <c r="CS54" s="3">
        <v>406</v>
      </c>
      <c r="CT54" s="1">
        <f>CR54/23.5</f>
        <v>1.9042553191489362</v>
      </c>
    </row>
    <row r="55" spans="1:98" ht="18" customHeight="1" x14ac:dyDescent="0.2">
      <c r="A55" s="4">
        <v>48</v>
      </c>
      <c r="B55" s="7" t="s">
        <v>544</v>
      </c>
      <c r="C55" s="7" t="s">
        <v>545</v>
      </c>
      <c r="D55" s="7" t="s">
        <v>1772</v>
      </c>
      <c r="E55" s="7" t="s">
        <v>1276</v>
      </c>
      <c r="F55" s="7"/>
      <c r="G55" s="25">
        <v>7</v>
      </c>
      <c r="H55" s="25">
        <v>10</v>
      </c>
      <c r="I55" s="25">
        <v>10</v>
      </c>
      <c r="J55" s="26">
        <f t="shared" si="22"/>
        <v>27</v>
      </c>
      <c r="K55" s="25">
        <v>4</v>
      </c>
      <c r="L55" s="25">
        <v>9</v>
      </c>
      <c r="M55" s="25">
        <v>10</v>
      </c>
      <c r="N55" s="26">
        <f t="shared" si="23"/>
        <v>23</v>
      </c>
      <c r="O55" s="25">
        <v>10</v>
      </c>
      <c r="P55" s="25" t="s">
        <v>2032</v>
      </c>
      <c r="Q55" s="25">
        <v>10</v>
      </c>
      <c r="R55" s="26">
        <f t="shared" si="24"/>
        <v>20</v>
      </c>
      <c r="S55" s="25">
        <v>3</v>
      </c>
      <c r="T55" s="25">
        <v>10</v>
      </c>
      <c r="U55" s="25">
        <v>10</v>
      </c>
      <c r="V55" s="26">
        <f t="shared" si="25"/>
        <v>23</v>
      </c>
      <c r="W55" s="25">
        <v>5</v>
      </c>
      <c r="X55" s="25">
        <v>10</v>
      </c>
      <c r="Y55" s="25">
        <v>10</v>
      </c>
      <c r="Z55" s="26">
        <f t="shared" si="26"/>
        <v>25</v>
      </c>
      <c r="AA55" s="25">
        <v>7</v>
      </c>
      <c r="AB55" s="25">
        <v>10</v>
      </c>
      <c r="AC55" s="25">
        <v>10</v>
      </c>
      <c r="AD55" s="26">
        <f t="shared" si="27"/>
        <v>27</v>
      </c>
      <c r="AE55" s="27">
        <f t="shared" si="28"/>
        <v>145</v>
      </c>
      <c r="AF55" s="25">
        <v>7</v>
      </c>
      <c r="AG55" s="25">
        <v>7</v>
      </c>
      <c r="AH55" s="25">
        <v>36</v>
      </c>
      <c r="AI55" s="28">
        <f t="shared" si="29"/>
        <v>50</v>
      </c>
      <c r="AJ55" s="29">
        <v>37</v>
      </c>
      <c r="AK55" s="28">
        <f t="shared" si="30"/>
        <v>87</v>
      </c>
      <c r="AL55" s="25">
        <v>6</v>
      </c>
      <c r="AM55" s="25">
        <v>7</v>
      </c>
      <c r="AN55" s="25">
        <v>36</v>
      </c>
      <c r="AO55" s="28">
        <f t="shared" si="31"/>
        <v>49</v>
      </c>
      <c r="AP55" s="29">
        <v>34</v>
      </c>
      <c r="AQ55" s="28">
        <f t="shared" si="32"/>
        <v>83</v>
      </c>
      <c r="AR55" s="25">
        <v>9</v>
      </c>
      <c r="AS55" s="25">
        <v>8</v>
      </c>
      <c r="AT55" s="25">
        <v>36</v>
      </c>
      <c r="AU55" s="28">
        <f t="shared" si="33"/>
        <v>53</v>
      </c>
      <c r="AV55" s="29">
        <v>39</v>
      </c>
      <c r="AW55" s="28">
        <f t="shared" si="34"/>
        <v>92</v>
      </c>
      <c r="AX55" s="25">
        <v>5</v>
      </c>
      <c r="AY55" s="25">
        <v>8</v>
      </c>
      <c r="AZ55" s="25">
        <v>35</v>
      </c>
      <c r="BA55" s="28">
        <f t="shared" si="35"/>
        <v>48</v>
      </c>
      <c r="BB55" s="29">
        <v>28</v>
      </c>
      <c r="BC55" s="28">
        <f t="shared" si="36"/>
        <v>76</v>
      </c>
      <c r="BD55" s="25">
        <v>8</v>
      </c>
      <c r="BE55" s="25">
        <v>9</v>
      </c>
      <c r="BF55" s="25">
        <v>36</v>
      </c>
      <c r="BG55" s="28">
        <f t="shared" si="37"/>
        <v>53</v>
      </c>
      <c r="BH55" s="29">
        <v>32</v>
      </c>
      <c r="BI55" s="28">
        <f t="shared" si="38"/>
        <v>85</v>
      </c>
      <c r="BJ55" s="29">
        <f t="shared" si="39"/>
        <v>423</v>
      </c>
      <c r="BK55" s="29">
        <v>67</v>
      </c>
      <c r="BL55" s="10">
        <f t="shared" si="40"/>
        <v>635</v>
      </c>
      <c r="BM55" s="8">
        <f t="shared" si="41"/>
        <v>81.410256410256409</v>
      </c>
      <c r="BN55" s="12"/>
      <c r="BO55" s="3" t="s">
        <v>2087</v>
      </c>
      <c r="BP55" s="3" t="s">
        <v>2090</v>
      </c>
      <c r="BQ55" s="3" t="s">
        <v>2087</v>
      </c>
      <c r="BR55" s="3" t="s">
        <v>2087</v>
      </c>
      <c r="BS55" s="3" t="s">
        <v>2087</v>
      </c>
      <c r="BT55" s="3" t="s">
        <v>2095</v>
      </c>
      <c r="BU55" s="3" t="s">
        <v>2090</v>
      </c>
      <c r="BV55" s="3" t="s">
        <v>2090</v>
      </c>
      <c r="BW55" s="3" t="s">
        <v>2090</v>
      </c>
      <c r="BX55" s="3" t="s">
        <v>2091</v>
      </c>
      <c r="BY55" s="3" t="s">
        <v>2090</v>
      </c>
      <c r="BZ55" s="3" t="s">
        <v>2087</v>
      </c>
      <c r="CB55" s="3">
        <v>2</v>
      </c>
      <c r="CC55" s="3">
        <v>3</v>
      </c>
      <c r="CD55" s="3">
        <v>3</v>
      </c>
      <c r="CE55" s="3">
        <v>3</v>
      </c>
      <c r="CF55" s="3">
        <v>3</v>
      </c>
      <c r="CG55" s="3">
        <v>3</v>
      </c>
      <c r="CH55" s="3">
        <v>1</v>
      </c>
      <c r="CI55" s="3">
        <v>1.5</v>
      </c>
      <c r="CJ55" s="3">
        <v>1.5</v>
      </c>
      <c r="CK55" s="3">
        <v>1</v>
      </c>
      <c r="CL55" s="3">
        <v>1</v>
      </c>
      <c r="CM55" s="3">
        <v>0.5</v>
      </c>
      <c r="CN55" s="3">
        <f t="shared" si="42"/>
        <v>0</v>
      </c>
      <c r="CO55" s="31" t="str">
        <f t="shared" si="43"/>
        <v>Pass</v>
      </c>
      <c r="CP55" s="3">
        <v>8.66</v>
      </c>
      <c r="CQ55" s="3">
        <v>23.5</v>
      </c>
      <c r="CR55" s="3">
        <v>203.5</v>
      </c>
      <c r="CS55" s="3">
        <v>916</v>
      </c>
    </row>
    <row r="56" spans="1:98" ht="18" customHeight="1" x14ac:dyDescent="0.2">
      <c r="A56" s="4">
        <v>49</v>
      </c>
      <c r="B56" s="7" t="s">
        <v>546</v>
      </c>
      <c r="C56" s="7" t="s">
        <v>547</v>
      </c>
      <c r="D56" s="7" t="s">
        <v>1773</v>
      </c>
      <c r="E56" s="7" t="s">
        <v>1277</v>
      </c>
      <c r="F56" s="7"/>
      <c r="G56" s="25" t="s">
        <v>2033</v>
      </c>
      <c r="H56" s="25" t="s">
        <v>2033</v>
      </c>
      <c r="I56" s="25">
        <v>10</v>
      </c>
      <c r="J56" s="26">
        <f t="shared" si="22"/>
        <v>10</v>
      </c>
      <c r="K56" s="25">
        <v>2</v>
      </c>
      <c r="L56" s="25">
        <v>6</v>
      </c>
      <c r="M56" s="25">
        <v>9</v>
      </c>
      <c r="N56" s="26">
        <f t="shared" si="23"/>
        <v>17</v>
      </c>
      <c r="O56" s="25">
        <v>5</v>
      </c>
      <c r="P56" s="25" t="s">
        <v>2033</v>
      </c>
      <c r="Q56" s="25">
        <v>10</v>
      </c>
      <c r="R56" s="26">
        <f t="shared" si="24"/>
        <v>15</v>
      </c>
      <c r="S56" s="25">
        <v>1</v>
      </c>
      <c r="T56" s="25">
        <v>6</v>
      </c>
      <c r="U56" s="25">
        <v>5</v>
      </c>
      <c r="V56" s="26">
        <f t="shared" si="25"/>
        <v>12</v>
      </c>
      <c r="W56" s="25">
        <v>1</v>
      </c>
      <c r="X56" s="25">
        <v>6</v>
      </c>
      <c r="Y56" s="25">
        <v>10</v>
      </c>
      <c r="Z56" s="26">
        <f t="shared" si="26"/>
        <v>17</v>
      </c>
      <c r="AA56" s="25">
        <v>2</v>
      </c>
      <c r="AB56" s="25">
        <v>7</v>
      </c>
      <c r="AC56" s="25">
        <v>8</v>
      </c>
      <c r="AD56" s="26">
        <f t="shared" si="27"/>
        <v>17</v>
      </c>
      <c r="AE56" s="27">
        <f t="shared" si="28"/>
        <v>88</v>
      </c>
      <c r="AF56" s="25">
        <v>7</v>
      </c>
      <c r="AG56" s="25">
        <v>7</v>
      </c>
      <c r="AH56" s="25">
        <v>33</v>
      </c>
      <c r="AI56" s="28">
        <f t="shared" si="29"/>
        <v>47</v>
      </c>
      <c r="AJ56" s="29">
        <v>30</v>
      </c>
      <c r="AK56" s="28">
        <f t="shared" si="30"/>
        <v>77</v>
      </c>
      <c r="AL56" s="25">
        <v>6</v>
      </c>
      <c r="AM56" s="25">
        <v>7</v>
      </c>
      <c r="AN56" s="25">
        <v>28</v>
      </c>
      <c r="AO56" s="28">
        <f t="shared" si="31"/>
        <v>41</v>
      </c>
      <c r="AP56" s="29">
        <v>27</v>
      </c>
      <c r="AQ56" s="28">
        <f t="shared" si="32"/>
        <v>68</v>
      </c>
      <c r="AR56" s="25">
        <v>9</v>
      </c>
      <c r="AS56" s="25">
        <v>7</v>
      </c>
      <c r="AT56" s="25">
        <v>31</v>
      </c>
      <c r="AU56" s="28">
        <f t="shared" si="33"/>
        <v>47</v>
      </c>
      <c r="AV56" s="29">
        <v>37</v>
      </c>
      <c r="AW56" s="28">
        <f t="shared" si="34"/>
        <v>84</v>
      </c>
      <c r="AX56" s="25">
        <v>7</v>
      </c>
      <c r="AY56" s="25">
        <v>7</v>
      </c>
      <c r="AZ56" s="25">
        <v>37</v>
      </c>
      <c r="BA56" s="28">
        <f t="shared" si="35"/>
        <v>51</v>
      </c>
      <c r="BB56" s="29">
        <v>26</v>
      </c>
      <c r="BC56" s="28">
        <f t="shared" si="36"/>
        <v>77</v>
      </c>
      <c r="BD56" s="25">
        <v>8</v>
      </c>
      <c r="BE56" s="25">
        <v>8</v>
      </c>
      <c r="BF56" s="25">
        <v>32</v>
      </c>
      <c r="BG56" s="28">
        <f t="shared" si="37"/>
        <v>48</v>
      </c>
      <c r="BH56" s="29">
        <v>32</v>
      </c>
      <c r="BI56" s="28">
        <f t="shared" si="38"/>
        <v>80</v>
      </c>
      <c r="BJ56" s="29">
        <f t="shared" si="39"/>
        <v>386</v>
      </c>
      <c r="BK56" s="29">
        <v>54</v>
      </c>
      <c r="BL56" s="10">
        <f t="shared" si="40"/>
        <v>528</v>
      </c>
      <c r="BM56" s="8">
        <f t="shared" si="41"/>
        <v>67.692307692307693</v>
      </c>
      <c r="BN56" s="12"/>
      <c r="BO56" s="3" t="s">
        <v>2033</v>
      </c>
      <c r="BP56" s="3" t="s">
        <v>2089</v>
      </c>
      <c r="BQ56" s="3" t="s">
        <v>2089</v>
      </c>
      <c r="BR56" s="3" t="s">
        <v>2088</v>
      </c>
      <c r="BS56" s="3" t="s">
        <v>2088</v>
      </c>
      <c r="BT56" s="3" t="s">
        <v>2089</v>
      </c>
      <c r="BU56" s="3" t="s">
        <v>2091</v>
      </c>
      <c r="BV56" s="3" t="s">
        <v>2087</v>
      </c>
      <c r="BW56" s="3" t="s">
        <v>2090</v>
      </c>
      <c r="BX56" s="3" t="s">
        <v>2091</v>
      </c>
      <c r="BY56" s="3" t="s">
        <v>2091</v>
      </c>
      <c r="BZ56" s="3" t="s">
        <v>2088</v>
      </c>
      <c r="CB56" s="3">
        <v>2</v>
      </c>
      <c r="CC56" s="3">
        <v>3</v>
      </c>
      <c r="CD56" s="3">
        <v>3</v>
      </c>
      <c r="CE56" s="3">
        <v>3</v>
      </c>
      <c r="CF56" s="3">
        <v>3</v>
      </c>
      <c r="CG56" s="3">
        <v>3</v>
      </c>
      <c r="CH56" s="3">
        <v>1</v>
      </c>
      <c r="CI56" s="3">
        <v>1.5</v>
      </c>
      <c r="CJ56" s="3">
        <v>1.5</v>
      </c>
      <c r="CK56" s="3">
        <v>1</v>
      </c>
      <c r="CL56" s="3">
        <v>1</v>
      </c>
      <c r="CM56" s="3">
        <v>0.5</v>
      </c>
      <c r="CN56" s="3">
        <f t="shared" si="42"/>
        <v>3</v>
      </c>
      <c r="CO56" s="31" t="str">
        <f t="shared" si="43"/>
        <v>Fail</v>
      </c>
      <c r="CP56" s="32">
        <v>4.5638297872340425</v>
      </c>
      <c r="CQ56" s="3">
        <v>14.5</v>
      </c>
      <c r="CR56" s="3">
        <v>107.25</v>
      </c>
      <c r="CS56" s="3">
        <v>690</v>
      </c>
      <c r="CT56" s="1">
        <f>CR56/23.5</f>
        <v>4.5638297872340425</v>
      </c>
    </row>
    <row r="57" spans="1:98" ht="18" customHeight="1" x14ac:dyDescent="0.2">
      <c r="A57" s="4">
        <v>50</v>
      </c>
      <c r="B57" s="7" t="s">
        <v>548</v>
      </c>
      <c r="C57" s="7" t="s">
        <v>549</v>
      </c>
      <c r="D57" s="7" t="s">
        <v>1774</v>
      </c>
      <c r="E57" s="7" t="s">
        <v>1278</v>
      </c>
      <c r="F57" s="7"/>
      <c r="G57" s="25">
        <v>9</v>
      </c>
      <c r="H57" s="25">
        <v>9</v>
      </c>
      <c r="I57" s="25">
        <v>10</v>
      </c>
      <c r="J57" s="26">
        <f t="shared" si="22"/>
        <v>28</v>
      </c>
      <c r="K57" s="25">
        <v>5</v>
      </c>
      <c r="L57" s="25">
        <v>8</v>
      </c>
      <c r="M57" s="25">
        <v>10</v>
      </c>
      <c r="N57" s="26">
        <f t="shared" si="23"/>
        <v>23</v>
      </c>
      <c r="O57" s="25">
        <v>9</v>
      </c>
      <c r="P57" s="25" t="s">
        <v>2033</v>
      </c>
      <c r="Q57" s="25">
        <v>10</v>
      </c>
      <c r="R57" s="26">
        <f t="shared" si="24"/>
        <v>19</v>
      </c>
      <c r="S57" s="25">
        <v>6</v>
      </c>
      <c r="T57" s="25">
        <v>10</v>
      </c>
      <c r="U57" s="25">
        <v>8</v>
      </c>
      <c r="V57" s="26">
        <f t="shared" si="25"/>
        <v>24</v>
      </c>
      <c r="W57" s="25">
        <v>6</v>
      </c>
      <c r="X57" s="25">
        <v>8</v>
      </c>
      <c r="Y57" s="25">
        <v>10</v>
      </c>
      <c r="Z57" s="26">
        <f t="shared" si="26"/>
        <v>24</v>
      </c>
      <c r="AA57" s="25">
        <v>10</v>
      </c>
      <c r="AB57" s="25">
        <v>9</v>
      </c>
      <c r="AC57" s="25">
        <v>10</v>
      </c>
      <c r="AD57" s="26">
        <f t="shared" si="27"/>
        <v>29</v>
      </c>
      <c r="AE57" s="27">
        <f t="shared" si="28"/>
        <v>147</v>
      </c>
      <c r="AF57" s="25">
        <v>9</v>
      </c>
      <c r="AG57" s="25">
        <v>9</v>
      </c>
      <c r="AH57" s="25">
        <v>39</v>
      </c>
      <c r="AI57" s="28">
        <f t="shared" si="29"/>
        <v>57</v>
      </c>
      <c r="AJ57" s="29">
        <v>33</v>
      </c>
      <c r="AK57" s="28">
        <f t="shared" si="30"/>
        <v>90</v>
      </c>
      <c r="AL57" s="25">
        <v>7</v>
      </c>
      <c r="AM57" s="25">
        <v>8</v>
      </c>
      <c r="AN57" s="25">
        <v>34</v>
      </c>
      <c r="AO57" s="28">
        <f t="shared" si="31"/>
        <v>49</v>
      </c>
      <c r="AP57" s="29">
        <v>34</v>
      </c>
      <c r="AQ57" s="28">
        <f t="shared" si="32"/>
        <v>83</v>
      </c>
      <c r="AR57" s="25">
        <v>9</v>
      </c>
      <c r="AS57" s="25">
        <v>9</v>
      </c>
      <c r="AT57" s="25">
        <v>34</v>
      </c>
      <c r="AU57" s="28">
        <f t="shared" si="33"/>
        <v>52</v>
      </c>
      <c r="AV57" s="29">
        <v>39</v>
      </c>
      <c r="AW57" s="28">
        <f t="shared" si="34"/>
        <v>91</v>
      </c>
      <c r="AX57" s="25">
        <v>7</v>
      </c>
      <c r="AY57" s="25">
        <v>7</v>
      </c>
      <c r="AZ57" s="25">
        <v>35</v>
      </c>
      <c r="BA57" s="28">
        <f t="shared" si="35"/>
        <v>49</v>
      </c>
      <c r="BB57" s="29">
        <v>29</v>
      </c>
      <c r="BC57" s="28">
        <f t="shared" si="36"/>
        <v>78</v>
      </c>
      <c r="BD57" s="25">
        <v>8</v>
      </c>
      <c r="BE57" s="25">
        <v>8</v>
      </c>
      <c r="BF57" s="25">
        <v>31</v>
      </c>
      <c r="BG57" s="28">
        <f t="shared" si="37"/>
        <v>47</v>
      </c>
      <c r="BH57" s="29">
        <v>29</v>
      </c>
      <c r="BI57" s="28">
        <f t="shared" si="38"/>
        <v>76</v>
      </c>
      <c r="BJ57" s="29">
        <f t="shared" si="39"/>
        <v>418</v>
      </c>
      <c r="BK57" s="29">
        <v>79</v>
      </c>
      <c r="BL57" s="10">
        <f t="shared" si="40"/>
        <v>644</v>
      </c>
      <c r="BM57" s="8">
        <f t="shared" si="41"/>
        <v>82.564102564102555</v>
      </c>
      <c r="BN57" s="12"/>
      <c r="BO57" s="3" t="s">
        <v>2095</v>
      </c>
      <c r="BP57" s="3" t="s">
        <v>2091</v>
      </c>
      <c r="BQ57" s="3" t="s">
        <v>2090</v>
      </c>
      <c r="BR57" s="3" t="s">
        <v>2090</v>
      </c>
      <c r="BS57" s="3" t="s">
        <v>2091</v>
      </c>
      <c r="BT57" s="3" t="s">
        <v>2091</v>
      </c>
      <c r="BU57" s="3" t="s">
        <v>2090</v>
      </c>
      <c r="BV57" s="3" t="s">
        <v>2090</v>
      </c>
      <c r="BW57" s="3" t="s">
        <v>2090</v>
      </c>
      <c r="BX57" s="3" t="s">
        <v>2091</v>
      </c>
      <c r="BY57" s="3" t="s">
        <v>2091</v>
      </c>
      <c r="BZ57" s="3" t="s">
        <v>2091</v>
      </c>
      <c r="CB57" s="3">
        <v>2</v>
      </c>
      <c r="CC57" s="3">
        <v>3</v>
      </c>
      <c r="CD57" s="3">
        <v>3</v>
      </c>
      <c r="CE57" s="3">
        <v>3</v>
      </c>
      <c r="CF57" s="3">
        <v>3</v>
      </c>
      <c r="CG57" s="3">
        <v>3</v>
      </c>
      <c r="CH57" s="3">
        <v>1</v>
      </c>
      <c r="CI57" s="3">
        <v>1.5</v>
      </c>
      <c r="CJ57" s="3">
        <v>1.5</v>
      </c>
      <c r="CK57" s="3">
        <v>1</v>
      </c>
      <c r="CL57" s="3">
        <v>1</v>
      </c>
      <c r="CM57" s="3">
        <v>0.5</v>
      </c>
      <c r="CN57" s="3">
        <f t="shared" si="42"/>
        <v>0</v>
      </c>
      <c r="CO57" s="31" t="str">
        <f t="shared" si="43"/>
        <v>Pass</v>
      </c>
      <c r="CP57" s="3">
        <v>9.3000000000000007</v>
      </c>
      <c r="CQ57" s="3">
        <v>23.5</v>
      </c>
      <c r="CR57" s="3">
        <v>218.5</v>
      </c>
      <c r="CS57" s="3">
        <v>955</v>
      </c>
    </row>
    <row r="58" spans="1:98" ht="18" customHeight="1" x14ac:dyDescent="0.2">
      <c r="A58" s="4">
        <v>51</v>
      </c>
      <c r="B58" s="7" t="s">
        <v>550</v>
      </c>
      <c r="C58" s="7" t="s">
        <v>551</v>
      </c>
      <c r="D58" s="7" t="s">
        <v>1775</v>
      </c>
      <c r="E58" s="7" t="s">
        <v>1279</v>
      </c>
      <c r="F58" s="7"/>
      <c r="G58" s="25">
        <v>7</v>
      </c>
      <c r="H58" s="25">
        <v>10</v>
      </c>
      <c r="I58" s="25">
        <v>8</v>
      </c>
      <c r="J58" s="26">
        <f t="shared" si="22"/>
        <v>25</v>
      </c>
      <c r="K58" s="25">
        <v>3</v>
      </c>
      <c r="L58" s="25">
        <v>9</v>
      </c>
      <c r="M58" s="25">
        <v>10</v>
      </c>
      <c r="N58" s="26">
        <f t="shared" si="23"/>
        <v>22</v>
      </c>
      <c r="O58" s="25">
        <v>8</v>
      </c>
      <c r="P58" s="25">
        <v>5</v>
      </c>
      <c r="Q58" s="25">
        <v>8</v>
      </c>
      <c r="R58" s="26">
        <f t="shared" si="24"/>
        <v>21</v>
      </c>
      <c r="S58" s="25">
        <v>3</v>
      </c>
      <c r="T58" s="25">
        <v>10</v>
      </c>
      <c r="U58" s="25">
        <v>8</v>
      </c>
      <c r="V58" s="26">
        <f t="shared" si="25"/>
        <v>21</v>
      </c>
      <c r="W58" s="25">
        <v>6</v>
      </c>
      <c r="X58" s="25">
        <v>9</v>
      </c>
      <c r="Y58" s="25">
        <v>10</v>
      </c>
      <c r="Z58" s="26">
        <f t="shared" si="26"/>
        <v>25</v>
      </c>
      <c r="AA58" s="25">
        <v>6</v>
      </c>
      <c r="AB58" s="25">
        <v>7</v>
      </c>
      <c r="AC58" s="25">
        <v>8</v>
      </c>
      <c r="AD58" s="26">
        <f t="shared" si="27"/>
        <v>21</v>
      </c>
      <c r="AE58" s="27">
        <f t="shared" si="28"/>
        <v>135</v>
      </c>
      <c r="AF58" s="25">
        <v>10</v>
      </c>
      <c r="AG58" s="25">
        <v>7</v>
      </c>
      <c r="AH58" s="25">
        <v>40</v>
      </c>
      <c r="AI58" s="28">
        <f t="shared" si="29"/>
        <v>57</v>
      </c>
      <c r="AJ58" s="29">
        <v>33</v>
      </c>
      <c r="AK58" s="28">
        <f t="shared" si="30"/>
        <v>90</v>
      </c>
      <c r="AL58" s="25">
        <v>7</v>
      </c>
      <c r="AM58" s="25">
        <v>9</v>
      </c>
      <c r="AN58" s="25">
        <v>40</v>
      </c>
      <c r="AO58" s="28">
        <f t="shared" si="31"/>
        <v>56</v>
      </c>
      <c r="AP58" s="29">
        <v>32</v>
      </c>
      <c r="AQ58" s="28">
        <f t="shared" si="32"/>
        <v>88</v>
      </c>
      <c r="AR58" s="25">
        <v>8</v>
      </c>
      <c r="AS58" s="25">
        <v>8</v>
      </c>
      <c r="AT58" s="25">
        <v>34</v>
      </c>
      <c r="AU58" s="28">
        <f t="shared" si="33"/>
        <v>50</v>
      </c>
      <c r="AV58" s="29">
        <v>38</v>
      </c>
      <c r="AW58" s="28">
        <f t="shared" si="34"/>
        <v>88</v>
      </c>
      <c r="AX58" s="25">
        <v>7</v>
      </c>
      <c r="AY58" s="25">
        <v>7</v>
      </c>
      <c r="AZ58" s="25">
        <v>38</v>
      </c>
      <c r="BA58" s="28">
        <f t="shared" si="35"/>
        <v>52</v>
      </c>
      <c r="BB58" s="29">
        <v>29</v>
      </c>
      <c r="BC58" s="28">
        <f t="shared" si="36"/>
        <v>81</v>
      </c>
      <c r="BD58" s="25">
        <v>8</v>
      </c>
      <c r="BE58" s="25">
        <v>8</v>
      </c>
      <c r="BF58" s="25">
        <v>36</v>
      </c>
      <c r="BG58" s="28">
        <f t="shared" si="37"/>
        <v>52</v>
      </c>
      <c r="BH58" s="29">
        <v>31</v>
      </c>
      <c r="BI58" s="28">
        <f t="shared" si="38"/>
        <v>83</v>
      </c>
      <c r="BJ58" s="29">
        <f t="shared" si="39"/>
        <v>430</v>
      </c>
      <c r="BK58" s="29">
        <v>93</v>
      </c>
      <c r="BL58" s="10">
        <f t="shared" si="40"/>
        <v>658</v>
      </c>
      <c r="BM58" s="8">
        <f t="shared" si="41"/>
        <v>84.358974358974365</v>
      </c>
      <c r="BN58" s="12"/>
      <c r="BO58" s="3" t="s">
        <v>2088</v>
      </c>
      <c r="BP58" s="3" t="s">
        <v>2087</v>
      </c>
      <c r="BQ58" s="3" t="s">
        <v>2093</v>
      </c>
      <c r="BR58" s="3" t="s">
        <v>2091</v>
      </c>
      <c r="BS58" s="3" t="s">
        <v>2032</v>
      </c>
      <c r="BT58" s="3" t="s">
        <v>2093</v>
      </c>
      <c r="BU58" s="3" t="s">
        <v>2090</v>
      </c>
      <c r="BV58" s="3" t="s">
        <v>2090</v>
      </c>
      <c r="BW58" s="3" t="s">
        <v>2090</v>
      </c>
      <c r="BX58" s="3" t="s">
        <v>2090</v>
      </c>
      <c r="BY58" s="3" t="s">
        <v>2090</v>
      </c>
      <c r="BZ58" s="3" t="s">
        <v>2090</v>
      </c>
      <c r="CB58" s="3">
        <v>2</v>
      </c>
      <c r="CC58" s="3">
        <v>3</v>
      </c>
      <c r="CD58" s="3">
        <v>3</v>
      </c>
      <c r="CE58" s="3">
        <v>3</v>
      </c>
      <c r="CF58" s="3">
        <v>3</v>
      </c>
      <c r="CG58" s="3">
        <v>3</v>
      </c>
      <c r="CH58" s="3">
        <v>1</v>
      </c>
      <c r="CI58" s="3">
        <v>1.5</v>
      </c>
      <c r="CJ58" s="3">
        <v>1.5</v>
      </c>
      <c r="CK58" s="3">
        <v>1</v>
      </c>
      <c r="CL58" s="3">
        <v>1</v>
      </c>
      <c r="CM58" s="3">
        <v>0.5</v>
      </c>
      <c r="CN58" s="3">
        <f t="shared" si="42"/>
        <v>0</v>
      </c>
      <c r="CO58" s="31" t="str">
        <f t="shared" si="43"/>
        <v>Pass</v>
      </c>
      <c r="CP58" s="3">
        <v>8.11</v>
      </c>
      <c r="CQ58" s="3">
        <v>23.5</v>
      </c>
      <c r="CR58" s="3">
        <v>190.5</v>
      </c>
      <c r="CS58" s="3">
        <v>900</v>
      </c>
    </row>
    <row r="59" spans="1:98" ht="18" customHeight="1" x14ac:dyDescent="0.2">
      <c r="A59" s="4">
        <v>52</v>
      </c>
      <c r="B59" s="7" t="s">
        <v>552</v>
      </c>
      <c r="C59" s="7" t="s">
        <v>553</v>
      </c>
      <c r="D59" s="7" t="s">
        <v>1776</v>
      </c>
      <c r="E59" s="7" t="s">
        <v>1280</v>
      </c>
      <c r="F59" s="7"/>
      <c r="G59" s="25">
        <v>1</v>
      </c>
      <c r="H59" s="25">
        <v>6</v>
      </c>
      <c r="I59" s="25">
        <v>8</v>
      </c>
      <c r="J59" s="26">
        <f t="shared" si="22"/>
        <v>15</v>
      </c>
      <c r="K59" s="25">
        <v>2</v>
      </c>
      <c r="L59" s="25">
        <v>8</v>
      </c>
      <c r="M59" s="25">
        <v>10</v>
      </c>
      <c r="N59" s="26">
        <f t="shared" si="23"/>
        <v>20</v>
      </c>
      <c r="O59" s="25">
        <v>7</v>
      </c>
      <c r="P59" s="25">
        <v>4</v>
      </c>
      <c r="Q59" s="25">
        <v>8</v>
      </c>
      <c r="R59" s="26">
        <f t="shared" si="24"/>
        <v>19</v>
      </c>
      <c r="S59" s="25">
        <v>3</v>
      </c>
      <c r="T59" s="25" t="s">
        <v>2033</v>
      </c>
      <c r="U59" s="25">
        <v>10</v>
      </c>
      <c r="V59" s="26">
        <f t="shared" si="25"/>
        <v>13</v>
      </c>
      <c r="W59" s="25">
        <v>0</v>
      </c>
      <c r="X59" s="25">
        <v>9</v>
      </c>
      <c r="Y59" s="25">
        <v>10</v>
      </c>
      <c r="Z59" s="26">
        <f t="shared" si="26"/>
        <v>19</v>
      </c>
      <c r="AA59" s="25" t="s">
        <v>2033</v>
      </c>
      <c r="AB59" s="25" t="s">
        <v>2033</v>
      </c>
      <c r="AC59" s="25">
        <v>10</v>
      </c>
      <c r="AD59" s="26">
        <f t="shared" si="27"/>
        <v>10</v>
      </c>
      <c r="AE59" s="27">
        <f t="shared" si="28"/>
        <v>96</v>
      </c>
      <c r="AF59" s="25">
        <v>6</v>
      </c>
      <c r="AG59" s="25">
        <v>6</v>
      </c>
      <c r="AH59" s="25">
        <v>34</v>
      </c>
      <c r="AI59" s="28">
        <f t="shared" si="29"/>
        <v>46</v>
      </c>
      <c r="AJ59" s="29">
        <v>29</v>
      </c>
      <c r="AK59" s="28">
        <f t="shared" si="30"/>
        <v>75</v>
      </c>
      <c r="AL59" s="25">
        <v>5</v>
      </c>
      <c r="AM59" s="25">
        <v>9</v>
      </c>
      <c r="AN59" s="25">
        <v>32</v>
      </c>
      <c r="AO59" s="28">
        <f t="shared" si="31"/>
        <v>46</v>
      </c>
      <c r="AP59" s="29">
        <v>31</v>
      </c>
      <c r="AQ59" s="28">
        <f t="shared" si="32"/>
        <v>77</v>
      </c>
      <c r="AR59" s="25">
        <v>8</v>
      </c>
      <c r="AS59" s="25">
        <v>9</v>
      </c>
      <c r="AT59" s="25">
        <v>27</v>
      </c>
      <c r="AU59" s="28">
        <f t="shared" si="33"/>
        <v>44</v>
      </c>
      <c r="AV59" s="29">
        <v>29</v>
      </c>
      <c r="AW59" s="28">
        <f t="shared" si="34"/>
        <v>73</v>
      </c>
      <c r="AX59" s="25">
        <v>7</v>
      </c>
      <c r="AY59" s="25">
        <v>8</v>
      </c>
      <c r="AZ59" s="25">
        <v>33</v>
      </c>
      <c r="BA59" s="28">
        <f t="shared" si="35"/>
        <v>48</v>
      </c>
      <c r="BB59" s="29">
        <v>26</v>
      </c>
      <c r="BC59" s="28">
        <f t="shared" si="36"/>
        <v>74</v>
      </c>
      <c r="BD59" s="25">
        <v>8</v>
      </c>
      <c r="BE59" s="25">
        <v>8</v>
      </c>
      <c r="BF59" s="25">
        <v>32</v>
      </c>
      <c r="BG59" s="28">
        <f t="shared" si="37"/>
        <v>48</v>
      </c>
      <c r="BH59" s="29">
        <v>31</v>
      </c>
      <c r="BI59" s="28">
        <f t="shared" si="38"/>
        <v>79</v>
      </c>
      <c r="BJ59" s="29">
        <f t="shared" si="39"/>
        <v>378</v>
      </c>
      <c r="BK59" s="29">
        <v>64</v>
      </c>
      <c r="BL59" s="10">
        <f t="shared" si="40"/>
        <v>538</v>
      </c>
      <c r="BM59" s="8">
        <f t="shared" si="41"/>
        <v>68.974358974358978</v>
      </c>
      <c r="BN59" s="12"/>
      <c r="BO59" s="3" t="s">
        <v>2094</v>
      </c>
      <c r="BP59" s="3" t="s">
        <v>2092</v>
      </c>
      <c r="BQ59" s="3" t="s">
        <v>2093</v>
      </c>
      <c r="BR59" s="3" t="s">
        <v>2033</v>
      </c>
      <c r="BS59" s="3" t="s">
        <v>2095</v>
      </c>
      <c r="BT59" s="3" t="s">
        <v>2089</v>
      </c>
      <c r="BU59" s="3" t="s">
        <v>2032</v>
      </c>
      <c r="BV59" s="3" t="s">
        <v>2091</v>
      </c>
      <c r="BW59" s="3" t="s">
        <v>2032</v>
      </c>
      <c r="BX59" s="3" t="s">
        <v>2032</v>
      </c>
      <c r="BY59" s="3" t="s">
        <v>2091</v>
      </c>
      <c r="BZ59" s="3" t="s">
        <v>2095</v>
      </c>
      <c r="CB59" s="3">
        <v>2</v>
      </c>
      <c r="CC59" s="3">
        <v>3</v>
      </c>
      <c r="CD59" s="3">
        <v>3</v>
      </c>
      <c r="CE59" s="3">
        <v>3</v>
      </c>
      <c r="CF59" s="3">
        <v>3</v>
      </c>
      <c r="CG59" s="3">
        <v>3</v>
      </c>
      <c r="CH59" s="3">
        <v>1</v>
      </c>
      <c r="CI59" s="3">
        <v>1.5</v>
      </c>
      <c r="CJ59" s="3">
        <v>1.5</v>
      </c>
      <c r="CK59" s="3">
        <v>1</v>
      </c>
      <c r="CL59" s="3">
        <v>1</v>
      </c>
      <c r="CM59" s="3">
        <v>0.5</v>
      </c>
      <c r="CN59" s="3">
        <f t="shared" si="42"/>
        <v>1</v>
      </c>
      <c r="CO59" s="31" t="str">
        <f t="shared" si="43"/>
        <v>Fail</v>
      </c>
      <c r="CP59" s="32">
        <v>6.042553191489362</v>
      </c>
      <c r="CQ59" s="3">
        <v>20.5</v>
      </c>
      <c r="CR59" s="3">
        <v>142</v>
      </c>
      <c r="CS59" s="3">
        <v>740</v>
      </c>
      <c r="CT59" s="1">
        <f>CR59/23.5</f>
        <v>6.042553191489362</v>
      </c>
    </row>
    <row r="60" spans="1:98" ht="18" customHeight="1" x14ac:dyDescent="0.2">
      <c r="A60" s="4">
        <v>53</v>
      </c>
      <c r="B60" s="7" t="s">
        <v>554</v>
      </c>
      <c r="C60" s="7" t="s">
        <v>555</v>
      </c>
      <c r="D60" s="7" t="s">
        <v>1777</v>
      </c>
      <c r="E60" s="7" t="s">
        <v>1281</v>
      </c>
      <c r="F60" s="7"/>
      <c r="G60" s="25" t="s">
        <v>2032</v>
      </c>
      <c r="H60" s="25" t="s">
        <v>2033</v>
      </c>
      <c r="I60" s="25">
        <v>10</v>
      </c>
      <c r="J60" s="26">
        <f t="shared" si="22"/>
        <v>10</v>
      </c>
      <c r="K60" s="25" t="s">
        <v>2033</v>
      </c>
      <c r="L60" s="25" t="s">
        <v>2033</v>
      </c>
      <c r="M60" s="25">
        <v>10</v>
      </c>
      <c r="N60" s="26">
        <f t="shared" si="23"/>
        <v>10</v>
      </c>
      <c r="O60" s="25">
        <v>2</v>
      </c>
      <c r="P60" s="25">
        <v>6</v>
      </c>
      <c r="Q60" s="25">
        <v>8</v>
      </c>
      <c r="R60" s="26">
        <f t="shared" si="24"/>
        <v>16</v>
      </c>
      <c r="S60" s="25">
        <v>1</v>
      </c>
      <c r="T60" s="25">
        <v>5</v>
      </c>
      <c r="U60" s="25">
        <v>6</v>
      </c>
      <c r="V60" s="26">
        <f t="shared" si="25"/>
        <v>12</v>
      </c>
      <c r="W60" s="25" t="s">
        <v>2033</v>
      </c>
      <c r="X60" s="25" t="s">
        <v>2033</v>
      </c>
      <c r="Y60" s="25">
        <v>10</v>
      </c>
      <c r="Z60" s="26">
        <f t="shared" si="26"/>
        <v>10</v>
      </c>
      <c r="AA60" s="25">
        <v>1</v>
      </c>
      <c r="AB60" s="25">
        <v>5</v>
      </c>
      <c r="AC60" s="25">
        <v>9</v>
      </c>
      <c r="AD60" s="26">
        <f t="shared" si="27"/>
        <v>15</v>
      </c>
      <c r="AE60" s="27">
        <f t="shared" si="28"/>
        <v>73</v>
      </c>
      <c r="AF60" s="25" t="s">
        <v>2032</v>
      </c>
      <c r="AG60" s="25">
        <v>6</v>
      </c>
      <c r="AH60" s="25">
        <v>23</v>
      </c>
      <c r="AI60" s="28">
        <f t="shared" si="29"/>
        <v>29</v>
      </c>
      <c r="AJ60" s="29">
        <v>25</v>
      </c>
      <c r="AK60" s="28">
        <f t="shared" si="30"/>
        <v>54</v>
      </c>
      <c r="AL60" s="25" t="s">
        <v>2032</v>
      </c>
      <c r="AM60" s="25">
        <v>7</v>
      </c>
      <c r="AN60" s="25">
        <v>23</v>
      </c>
      <c r="AO60" s="28">
        <f t="shared" si="31"/>
        <v>30</v>
      </c>
      <c r="AP60" s="29">
        <v>21</v>
      </c>
      <c r="AQ60" s="28">
        <f t="shared" si="32"/>
        <v>51</v>
      </c>
      <c r="AR60" s="25" t="s">
        <v>2032</v>
      </c>
      <c r="AS60" s="25">
        <v>7</v>
      </c>
      <c r="AT60" s="25">
        <v>25</v>
      </c>
      <c r="AU60" s="28">
        <f t="shared" si="33"/>
        <v>32</v>
      </c>
      <c r="AV60" s="29">
        <v>24</v>
      </c>
      <c r="AW60" s="28">
        <f t="shared" si="34"/>
        <v>56</v>
      </c>
      <c r="AX60" s="25">
        <v>5</v>
      </c>
      <c r="AY60" s="25">
        <v>6</v>
      </c>
      <c r="AZ60" s="25">
        <v>38</v>
      </c>
      <c r="BA60" s="28">
        <f t="shared" si="35"/>
        <v>49</v>
      </c>
      <c r="BB60" s="29">
        <v>25</v>
      </c>
      <c r="BC60" s="28">
        <f t="shared" si="36"/>
        <v>74</v>
      </c>
      <c r="BD60" s="25" t="s">
        <v>2032</v>
      </c>
      <c r="BE60" s="25" t="s">
        <v>2032</v>
      </c>
      <c r="BF60" s="25">
        <v>33</v>
      </c>
      <c r="BG60" s="28">
        <f t="shared" si="37"/>
        <v>33</v>
      </c>
      <c r="BH60" s="29">
        <v>28</v>
      </c>
      <c r="BI60" s="28">
        <f t="shared" si="38"/>
        <v>61</v>
      </c>
      <c r="BJ60" s="29">
        <f t="shared" si="39"/>
        <v>296</v>
      </c>
      <c r="BK60" s="29">
        <v>43</v>
      </c>
      <c r="BL60" s="10">
        <f t="shared" si="40"/>
        <v>412</v>
      </c>
      <c r="BM60" s="8">
        <f t="shared" si="41"/>
        <v>52.820512820512825</v>
      </c>
      <c r="BN60" s="12"/>
      <c r="BO60" s="3" t="s">
        <v>2089</v>
      </c>
      <c r="BP60" s="3" t="s">
        <v>2089</v>
      </c>
      <c r="BQ60" s="3" t="s">
        <v>2089</v>
      </c>
      <c r="BR60" s="3" t="s">
        <v>2089</v>
      </c>
      <c r="BS60" s="3" t="s">
        <v>2092</v>
      </c>
      <c r="BT60" s="3" t="s">
        <v>2089</v>
      </c>
      <c r="BU60" s="3" t="s">
        <v>2088</v>
      </c>
      <c r="BV60" s="3" t="s">
        <v>2093</v>
      </c>
      <c r="BW60" s="3" t="s">
        <v>2088</v>
      </c>
      <c r="BX60" s="3" t="s">
        <v>2032</v>
      </c>
      <c r="BY60" s="3" t="s">
        <v>2094</v>
      </c>
      <c r="BZ60" s="3" t="s">
        <v>2092</v>
      </c>
      <c r="CB60" s="3">
        <v>2</v>
      </c>
      <c r="CC60" s="3">
        <v>3</v>
      </c>
      <c r="CD60" s="3">
        <v>3</v>
      </c>
      <c r="CE60" s="3">
        <v>3</v>
      </c>
      <c r="CF60" s="3">
        <v>3</v>
      </c>
      <c r="CG60" s="3">
        <v>3</v>
      </c>
      <c r="CH60" s="3">
        <v>1</v>
      </c>
      <c r="CI60" s="3">
        <v>1.5</v>
      </c>
      <c r="CJ60" s="3">
        <v>1.5</v>
      </c>
      <c r="CK60" s="3">
        <v>1</v>
      </c>
      <c r="CL60" s="3">
        <v>1</v>
      </c>
      <c r="CM60" s="3">
        <v>0.5</v>
      </c>
      <c r="CN60" s="3">
        <f t="shared" si="42"/>
        <v>5</v>
      </c>
      <c r="CO60" s="31" t="str">
        <f t="shared" si="43"/>
        <v>Fail</v>
      </c>
      <c r="CP60" s="32">
        <v>2.478723404255319</v>
      </c>
      <c r="CQ60" s="3">
        <v>9.5</v>
      </c>
      <c r="CR60" s="3">
        <v>58.25</v>
      </c>
      <c r="CS60" s="3">
        <v>499</v>
      </c>
      <c r="CT60" s="1">
        <f>CR60/23.5</f>
        <v>2.478723404255319</v>
      </c>
    </row>
    <row r="61" spans="1:98" ht="18" customHeight="1" x14ac:dyDescent="0.2">
      <c r="A61" s="4">
        <v>54</v>
      </c>
      <c r="B61" s="7" t="s">
        <v>556</v>
      </c>
      <c r="C61" s="7" t="s">
        <v>557</v>
      </c>
      <c r="D61" s="7" t="s">
        <v>1778</v>
      </c>
      <c r="E61" s="7" t="s">
        <v>1282</v>
      </c>
      <c r="F61" s="7"/>
      <c r="G61" s="25">
        <v>5</v>
      </c>
      <c r="H61" s="25">
        <v>10</v>
      </c>
      <c r="I61" s="25">
        <v>10</v>
      </c>
      <c r="J61" s="26">
        <f t="shared" si="22"/>
        <v>25</v>
      </c>
      <c r="K61" s="25" t="s">
        <v>2032</v>
      </c>
      <c r="L61" s="25">
        <v>9</v>
      </c>
      <c r="M61" s="25">
        <v>10</v>
      </c>
      <c r="N61" s="26">
        <f t="shared" si="23"/>
        <v>19</v>
      </c>
      <c r="O61" s="25" t="s">
        <v>2033</v>
      </c>
      <c r="P61" s="25">
        <v>10</v>
      </c>
      <c r="Q61" s="25">
        <v>10</v>
      </c>
      <c r="R61" s="26">
        <f t="shared" si="24"/>
        <v>20</v>
      </c>
      <c r="S61" s="25">
        <v>3</v>
      </c>
      <c r="T61" s="25">
        <v>9</v>
      </c>
      <c r="U61" s="25">
        <v>10</v>
      </c>
      <c r="V61" s="26">
        <f t="shared" si="25"/>
        <v>22</v>
      </c>
      <c r="W61" s="25">
        <v>6</v>
      </c>
      <c r="X61" s="25">
        <v>10</v>
      </c>
      <c r="Y61" s="25">
        <v>10</v>
      </c>
      <c r="Z61" s="26">
        <f t="shared" si="26"/>
        <v>26</v>
      </c>
      <c r="AA61" s="25">
        <v>4</v>
      </c>
      <c r="AB61" s="25">
        <v>9</v>
      </c>
      <c r="AC61" s="25">
        <v>10</v>
      </c>
      <c r="AD61" s="26">
        <f t="shared" si="27"/>
        <v>23</v>
      </c>
      <c r="AE61" s="27">
        <f t="shared" si="28"/>
        <v>135</v>
      </c>
      <c r="AF61" s="25">
        <v>8</v>
      </c>
      <c r="AG61" s="25">
        <v>7</v>
      </c>
      <c r="AH61" s="25">
        <v>37</v>
      </c>
      <c r="AI61" s="28">
        <f t="shared" si="29"/>
        <v>52</v>
      </c>
      <c r="AJ61" s="29">
        <v>30</v>
      </c>
      <c r="AK61" s="28">
        <f t="shared" si="30"/>
        <v>82</v>
      </c>
      <c r="AL61" s="25">
        <v>5</v>
      </c>
      <c r="AM61" s="25">
        <v>10</v>
      </c>
      <c r="AN61" s="25">
        <v>32</v>
      </c>
      <c r="AO61" s="28">
        <f t="shared" si="31"/>
        <v>47</v>
      </c>
      <c r="AP61" s="29">
        <v>38</v>
      </c>
      <c r="AQ61" s="28">
        <f t="shared" si="32"/>
        <v>85</v>
      </c>
      <c r="AR61" s="25">
        <v>9</v>
      </c>
      <c r="AS61" s="25">
        <v>8</v>
      </c>
      <c r="AT61" s="25">
        <v>32</v>
      </c>
      <c r="AU61" s="28">
        <f t="shared" si="33"/>
        <v>49</v>
      </c>
      <c r="AV61" s="29">
        <v>27</v>
      </c>
      <c r="AW61" s="28">
        <f t="shared" si="34"/>
        <v>76</v>
      </c>
      <c r="AX61" s="25">
        <v>8</v>
      </c>
      <c r="AY61" s="25">
        <v>8</v>
      </c>
      <c r="AZ61" s="25">
        <v>37</v>
      </c>
      <c r="BA61" s="28">
        <f t="shared" si="35"/>
        <v>53</v>
      </c>
      <c r="BB61" s="29">
        <v>29</v>
      </c>
      <c r="BC61" s="28">
        <f t="shared" si="36"/>
        <v>82</v>
      </c>
      <c r="BD61" s="25">
        <v>8</v>
      </c>
      <c r="BE61" s="25">
        <v>8</v>
      </c>
      <c r="BF61" s="25">
        <v>34</v>
      </c>
      <c r="BG61" s="28">
        <f t="shared" si="37"/>
        <v>50</v>
      </c>
      <c r="BH61" s="29">
        <v>29</v>
      </c>
      <c r="BI61" s="28">
        <f t="shared" si="38"/>
        <v>79</v>
      </c>
      <c r="BJ61" s="29">
        <f t="shared" si="39"/>
        <v>404</v>
      </c>
      <c r="BK61" s="29">
        <v>71</v>
      </c>
      <c r="BL61" s="10">
        <f t="shared" si="40"/>
        <v>610</v>
      </c>
      <c r="BM61" s="8">
        <f t="shared" si="41"/>
        <v>78.205128205128204</v>
      </c>
      <c r="BN61" s="12"/>
      <c r="BO61" s="3" t="s">
        <v>2095</v>
      </c>
      <c r="BP61" s="3" t="s">
        <v>2095</v>
      </c>
      <c r="BQ61" s="3" t="s">
        <v>2092</v>
      </c>
      <c r="BR61" s="3" t="s">
        <v>2094</v>
      </c>
      <c r="BS61" s="3" t="s">
        <v>2087</v>
      </c>
      <c r="BT61" s="3" t="s">
        <v>2088</v>
      </c>
      <c r="BU61" s="3" t="s">
        <v>2090</v>
      </c>
      <c r="BV61" s="3" t="s">
        <v>2090</v>
      </c>
      <c r="BW61" s="3" t="s">
        <v>2091</v>
      </c>
      <c r="BX61" s="3" t="s">
        <v>2090</v>
      </c>
      <c r="BY61" s="3" t="s">
        <v>2091</v>
      </c>
      <c r="BZ61" s="3" t="s">
        <v>2087</v>
      </c>
      <c r="CB61" s="3">
        <v>2</v>
      </c>
      <c r="CC61" s="3">
        <v>3</v>
      </c>
      <c r="CD61" s="3">
        <v>3</v>
      </c>
      <c r="CE61" s="3">
        <v>3</v>
      </c>
      <c r="CF61" s="3">
        <v>3</v>
      </c>
      <c r="CG61" s="3">
        <v>3</v>
      </c>
      <c r="CH61" s="3">
        <v>1</v>
      </c>
      <c r="CI61" s="3">
        <v>1.5</v>
      </c>
      <c r="CJ61" s="3">
        <v>1.5</v>
      </c>
      <c r="CK61" s="3">
        <v>1</v>
      </c>
      <c r="CL61" s="3">
        <v>1</v>
      </c>
      <c r="CM61" s="3">
        <v>0.5</v>
      </c>
      <c r="CN61" s="3">
        <f t="shared" si="42"/>
        <v>0</v>
      </c>
      <c r="CO61" s="31" t="str">
        <f t="shared" si="43"/>
        <v>Pass</v>
      </c>
      <c r="CP61" s="3">
        <v>7.6</v>
      </c>
      <c r="CQ61" s="3">
        <v>23.5</v>
      </c>
      <c r="CR61" s="3">
        <v>178.5</v>
      </c>
      <c r="CS61" s="3">
        <v>828</v>
      </c>
    </row>
    <row r="62" spans="1:98" ht="18" customHeight="1" x14ac:dyDescent="0.2">
      <c r="A62" s="4">
        <v>55</v>
      </c>
      <c r="B62" s="7" t="s">
        <v>558</v>
      </c>
      <c r="C62" s="7" t="s">
        <v>559</v>
      </c>
      <c r="D62" s="7" t="s">
        <v>1779</v>
      </c>
      <c r="E62" s="7" t="s">
        <v>1283</v>
      </c>
      <c r="F62" s="7"/>
      <c r="G62" s="25">
        <v>5</v>
      </c>
      <c r="H62" s="25">
        <v>10</v>
      </c>
      <c r="I62" s="25">
        <v>8</v>
      </c>
      <c r="J62" s="26">
        <f t="shared" si="22"/>
        <v>23</v>
      </c>
      <c r="K62" s="25">
        <v>6</v>
      </c>
      <c r="L62" s="25">
        <v>10</v>
      </c>
      <c r="M62" s="25">
        <v>10</v>
      </c>
      <c r="N62" s="26">
        <f t="shared" si="23"/>
        <v>26</v>
      </c>
      <c r="O62" s="25">
        <v>8</v>
      </c>
      <c r="P62" s="25">
        <v>9</v>
      </c>
      <c r="Q62" s="25">
        <v>8</v>
      </c>
      <c r="R62" s="26">
        <f t="shared" si="24"/>
        <v>25</v>
      </c>
      <c r="S62" s="25">
        <v>4</v>
      </c>
      <c r="T62" s="25">
        <v>10</v>
      </c>
      <c r="U62" s="25">
        <v>10</v>
      </c>
      <c r="V62" s="26">
        <f t="shared" si="25"/>
        <v>24</v>
      </c>
      <c r="W62" s="25">
        <v>7</v>
      </c>
      <c r="X62" s="25">
        <v>7</v>
      </c>
      <c r="Y62" s="25">
        <v>10</v>
      </c>
      <c r="Z62" s="26">
        <f t="shared" si="26"/>
        <v>24</v>
      </c>
      <c r="AA62" s="25">
        <v>8</v>
      </c>
      <c r="AB62" s="25">
        <v>9</v>
      </c>
      <c r="AC62" s="25">
        <v>10</v>
      </c>
      <c r="AD62" s="26">
        <f t="shared" si="27"/>
        <v>27</v>
      </c>
      <c r="AE62" s="27">
        <f t="shared" si="28"/>
        <v>149</v>
      </c>
      <c r="AF62" s="25">
        <v>10</v>
      </c>
      <c r="AG62" s="25">
        <v>10</v>
      </c>
      <c r="AH62" s="25">
        <v>40</v>
      </c>
      <c r="AI62" s="28">
        <f t="shared" si="29"/>
        <v>60</v>
      </c>
      <c r="AJ62" s="29">
        <v>33</v>
      </c>
      <c r="AK62" s="28">
        <f t="shared" si="30"/>
        <v>93</v>
      </c>
      <c r="AL62" s="25">
        <v>8</v>
      </c>
      <c r="AM62" s="25">
        <v>10</v>
      </c>
      <c r="AN62" s="25">
        <v>38</v>
      </c>
      <c r="AO62" s="28">
        <f t="shared" si="31"/>
        <v>56</v>
      </c>
      <c r="AP62" s="29">
        <v>37</v>
      </c>
      <c r="AQ62" s="28">
        <f t="shared" si="32"/>
        <v>93</v>
      </c>
      <c r="AR62" s="25">
        <v>9</v>
      </c>
      <c r="AS62" s="25">
        <v>8</v>
      </c>
      <c r="AT62" s="25">
        <v>35</v>
      </c>
      <c r="AU62" s="28">
        <f t="shared" si="33"/>
        <v>52</v>
      </c>
      <c r="AV62" s="29">
        <v>34</v>
      </c>
      <c r="AW62" s="28">
        <f t="shared" si="34"/>
        <v>86</v>
      </c>
      <c r="AX62" s="25">
        <v>9</v>
      </c>
      <c r="AY62" s="25">
        <v>9</v>
      </c>
      <c r="AZ62" s="25">
        <v>40</v>
      </c>
      <c r="BA62" s="28">
        <f t="shared" si="35"/>
        <v>58</v>
      </c>
      <c r="BB62" s="29">
        <v>32</v>
      </c>
      <c r="BC62" s="28">
        <f t="shared" si="36"/>
        <v>90</v>
      </c>
      <c r="BD62" s="25">
        <v>9</v>
      </c>
      <c r="BE62" s="25">
        <v>9</v>
      </c>
      <c r="BF62" s="25">
        <v>37</v>
      </c>
      <c r="BG62" s="28">
        <f t="shared" si="37"/>
        <v>55</v>
      </c>
      <c r="BH62" s="29">
        <v>35</v>
      </c>
      <c r="BI62" s="28">
        <f t="shared" si="38"/>
        <v>90</v>
      </c>
      <c r="BJ62" s="29">
        <f t="shared" si="39"/>
        <v>452</v>
      </c>
      <c r="BK62" s="29">
        <v>81</v>
      </c>
      <c r="BL62" s="10">
        <f t="shared" si="40"/>
        <v>682</v>
      </c>
      <c r="BM62" s="8">
        <f t="shared" si="41"/>
        <v>87.435897435897431</v>
      </c>
      <c r="BN62" s="12"/>
      <c r="BO62" s="3" t="s">
        <v>2087</v>
      </c>
      <c r="BP62" s="3" t="s">
        <v>2091</v>
      </c>
      <c r="BQ62" s="3" t="s">
        <v>2088</v>
      </c>
      <c r="BR62" s="3" t="s">
        <v>2088</v>
      </c>
      <c r="BS62" s="3" t="s">
        <v>2087</v>
      </c>
      <c r="BT62" s="3" t="s">
        <v>2090</v>
      </c>
      <c r="BU62" s="3" t="s">
        <v>2090</v>
      </c>
      <c r="BV62" s="3" t="s">
        <v>2090</v>
      </c>
      <c r="BW62" s="3" t="s">
        <v>2090</v>
      </c>
      <c r="BX62" s="3" t="s">
        <v>2090</v>
      </c>
      <c r="BY62" s="3" t="s">
        <v>2090</v>
      </c>
      <c r="BZ62" s="3" t="s">
        <v>2090</v>
      </c>
      <c r="CB62" s="3">
        <v>2</v>
      </c>
      <c r="CC62" s="3">
        <v>3</v>
      </c>
      <c r="CD62" s="3">
        <v>3</v>
      </c>
      <c r="CE62" s="3">
        <v>3</v>
      </c>
      <c r="CF62" s="3">
        <v>3</v>
      </c>
      <c r="CG62" s="3">
        <v>3</v>
      </c>
      <c r="CH62" s="3">
        <v>1</v>
      </c>
      <c r="CI62" s="3">
        <v>1.5</v>
      </c>
      <c r="CJ62" s="3">
        <v>1.5</v>
      </c>
      <c r="CK62" s="3">
        <v>1</v>
      </c>
      <c r="CL62" s="3">
        <v>1</v>
      </c>
      <c r="CM62" s="3">
        <v>0.5</v>
      </c>
      <c r="CN62" s="3">
        <f t="shared" si="42"/>
        <v>0</v>
      </c>
      <c r="CO62" s="31" t="str">
        <f t="shared" si="43"/>
        <v>Pass</v>
      </c>
      <c r="CP62" s="3">
        <v>8.5500000000000007</v>
      </c>
      <c r="CQ62" s="3">
        <v>23.5</v>
      </c>
      <c r="CR62" s="3">
        <v>201</v>
      </c>
      <c r="CS62" s="3">
        <v>938</v>
      </c>
    </row>
    <row r="63" spans="1:98" ht="18" customHeight="1" x14ac:dyDescent="0.2">
      <c r="A63" s="4">
        <v>56</v>
      </c>
      <c r="B63" s="7" t="s">
        <v>560</v>
      </c>
      <c r="C63" s="7" t="s">
        <v>561</v>
      </c>
      <c r="D63" s="7" t="s">
        <v>1780</v>
      </c>
      <c r="E63" s="7" t="s">
        <v>1284</v>
      </c>
      <c r="F63" s="7"/>
      <c r="G63" s="25" t="s">
        <v>2033</v>
      </c>
      <c r="H63" s="25">
        <v>9</v>
      </c>
      <c r="I63" s="25">
        <v>10</v>
      </c>
      <c r="J63" s="26">
        <f t="shared" si="22"/>
        <v>19</v>
      </c>
      <c r="K63" s="25">
        <v>2</v>
      </c>
      <c r="L63" s="25">
        <v>8</v>
      </c>
      <c r="M63" s="25">
        <v>9</v>
      </c>
      <c r="N63" s="26">
        <f t="shared" si="23"/>
        <v>19</v>
      </c>
      <c r="O63" s="25">
        <v>6</v>
      </c>
      <c r="P63" s="25">
        <v>5</v>
      </c>
      <c r="Q63" s="25">
        <v>10</v>
      </c>
      <c r="R63" s="26">
        <f t="shared" si="24"/>
        <v>21</v>
      </c>
      <c r="S63" s="25">
        <v>1</v>
      </c>
      <c r="T63" s="25">
        <v>9</v>
      </c>
      <c r="U63" s="25">
        <v>10</v>
      </c>
      <c r="V63" s="26">
        <f t="shared" si="25"/>
        <v>20</v>
      </c>
      <c r="W63" s="25">
        <v>1</v>
      </c>
      <c r="X63" s="25">
        <v>5</v>
      </c>
      <c r="Y63" s="25">
        <v>10</v>
      </c>
      <c r="Z63" s="26">
        <f t="shared" si="26"/>
        <v>16</v>
      </c>
      <c r="AA63" s="25">
        <v>4</v>
      </c>
      <c r="AB63" s="25">
        <v>10</v>
      </c>
      <c r="AC63" s="25">
        <v>10</v>
      </c>
      <c r="AD63" s="26">
        <f t="shared" si="27"/>
        <v>24</v>
      </c>
      <c r="AE63" s="27">
        <f t="shared" si="28"/>
        <v>119</v>
      </c>
      <c r="AF63" s="25">
        <v>9</v>
      </c>
      <c r="AG63" s="25">
        <v>8</v>
      </c>
      <c r="AH63" s="25">
        <v>38</v>
      </c>
      <c r="AI63" s="28">
        <f t="shared" si="29"/>
        <v>55</v>
      </c>
      <c r="AJ63" s="29">
        <v>28</v>
      </c>
      <c r="AK63" s="28">
        <f t="shared" si="30"/>
        <v>83</v>
      </c>
      <c r="AL63" s="25">
        <v>7</v>
      </c>
      <c r="AM63" s="25">
        <v>9</v>
      </c>
      <c r="AN63" s="25">
        <v>34</v>
      </c>
      <c r="AO63" s="28">
        <f t="shared" si="31"/>
        <v>50</v>
      </c>
      <c r="AP63" s="29">
        <v>33</v>
      </c>
      <c r="AQ63" s="28">
        <f t="shared" si="32"/>
        <v>83</v>
      </c>
      <c r="AR63" s="25">
        <v>10</v>
      </c>
      <c r="AS63" s="25">
        <v>9</v>
      </c>
      <c r="AT63" s="25">
        <v>30</v>
      </c>
      <c r="AU63" s="28">
        <f t="shared" si="33"/>
        <v>49</v>
      </c>
      <c r="AV63" s="29">
        <v>28</v>
      </c>
      <c r="AW63" s="28">
        <f t="shared" si="34"/>
        <v>77</v>
      </c>
      <c r="AX63" s="25">
        <v>5</v>
      </c>
      <c r="AY63" s="25">
        <v>8</v>
      </c>
      <c r="AZ63" s="25">
        <v>37</v>
      </c>
      <c r="BA63" s="28">
        <f t="shared" si="35"/>
        <v>50</v>
      </c>
      <c r="BB63" s="29">
        <v>30</v>
      </c>
      <c r="BC63" s="28">
        <f t="shared" si="36"/>
        <v>80</v>
      </c>
      <c r="BD63" s="25">
        <v>8</v>
      </c>
      <c r="BE63" s="25">
        <v>8</v>
      </c>
      <c r="BF63" s="25">
        <v>34</v>
      </c>
      <c r="BG63" s="28">
        <f t="shared" si="37"/>
        <v>50</v>
      </c>
      <c r="BH63" s="29">
        <v>32</v>
      </c>
      <c r="BI63" s="28">
        <f t="shared" si="38"/>
        <v>82</v>
      </c>
      <c r="BJ63" s="29">
        <f t="shared" si="39"/>
        <v>405</v>
      </c>
      <c r="BK63" s="29">
        <v>64</v>
      </c>
      <c r="BL63" s="10">
        <f t="shared" si="40"/>
        <v>588</v>
      </c>
      <c r="BM63" s="8">
        <f t="shared" si="41"/>
        <v>75.384615384615387</v>
      </c>
      <c r="BN63" s="12"/>
      <c r="BO63" s="3" t="s">
        <v>2033</v>
      </c>
      <c r="BP63" s="3" t="s">
        <v>2093</v>
      </c>
      <c r="BQ63" s="3" t="s">
        <v>2088</v>
      </c>
      <c r="BR63" s="3" t="s">
        <v>2093</v>
      </c>
      <c r="BS63" s="3" t="s">
        <v>2093</v>
      </c>
      <c r="BT63" s="3" t="s">
        <v>2094</v>
      </c>
      <c r="BU63" s="3" t="s">
        <v>2090</v>
      </c>
      <c r="BV63" s="3" t="s">
        <v>2090</v>
      </c>
      <c r="BW63" s="3" t="s">
        <v>2091</v>
      </c>
      <c r="BX63" s="3" t="s">
        <v>2091</v>
      </c>
      <c r="BY63" s="3" t="s">
        <v>2090</v>
      </c>
      <c r="BZ63" s="3" t="s">
        <v>2095</v>
      </c>
      <c r="CB63" s="3">
        <v>2</v>
      </c>
      <c r="CC63" s="3">
        <v>3</v>
      </c>
      <c r="CD63" s="3">
        <v>3</v>
      </c>
      <c r="CE63" s="3">
        <v>3</v>
      </c>
      <c r="CF63" s="3">
        <v>3</v>
      </c>
      <c r="CG63" s="3">
        <v>3</v>
      </c>
      <c r="CH63" s="3">
        <v>1</v>
      </c>
      <c r="CI63" s="3">
        <v>1.5</v>
      </c>
      <c r="CJ63" s="3">
        <v>1.5</v>
      </c>
      <c r="CK63" s="3">
        <v>1</v>
      </c>
      <c r="CL63" s="3">
        <v>1</v>
      </c>
      <c r="CM63" s="3">
        <v>0.5</v>
      </c>
      <c r="CN63" s="3">
        <f t="shared" si="42"/>
        <v>0</v>
      </c>
      <c r="CO63" s="31" t="str">
        <f t="shared" si="43"/>
        <v>Pass</v>
      </c>
      <c r="CP63" s="3">
        <v>7.1</v>
      </c>
      <c r="CQ63" s="3">
        <v>23.5</v>
      </c>
      <c r="CR63" s="3">
        <v>166.75</v>
      </c>
      <c r="CS63" s="3">
        <v>791</v>
      </c>
    </row>
    <row r="64" spans="1:98" ht="18" customHeight="1" x14ac:dyDescent="0.2">
      <c r="A64" s="4">
        <v>57</v>
      </c>
      <c r="B64" s="7" t="s">
        <v>563</v>
      </c>
      <c r="C64" s="7" t="s">
        <v>397</v>
      </c>
      <c r="D64" s="7" t="s">
        <v>1782</v>
      </c>
      <c r="E64" s="7" t="s">
        <v>1286</v>
      </c>
      <c r="F64" s="7"/>
      <c r="G64" s="25" t="s">
        <v>2033</v>
      </c>
      <c r="H64" s="25">
        <v>10</v>
      </c>
      <c r="I64" s="25">
        <v>10</v>
      </c>
      <c r="J64" s="26">
        <f t="shared" si="22"/>
        <v>20</v>
      </c>
      <c r="K64" s="25">
        <v>3</v>
      </c>
      <c r="L64" s="25">
        <v>9</v>
      </c>
      <c r="M64" s="25">
        <v>10</v>
      </c>
      <c r="N64" s="26">
        <f t="shared" si="23"/>
        <v>22</v>
      </c>
      <c r="O64" s="25">
        <v>5</v>
      </c>
      <c r="P64" s="25">
        <v>9</v>
      </c>
      <c r="Q64" s="25">
        <v>10</v>
      </c>
      <c r="R64" s="26">
        <f t="shared" si="24"/>
        <v>24</v>
      </c>
      <c r="S64" s="25">
        <v>1</v>
      </c>
      <c r="T64" s="25">
        <v>10</v>
      </c>
      <c r="U64" s="25">
        <v>10</v>
      </c>
      <c r="V64" s="26">
        <f t="shared" si="25"/>
        <v>21</v>
      </c>
      <c r="W64" s="25" t="s">
        <v>2033</v>
      </c>
      <c r="X64" s="25">
        <v>9</v>
      </c>
      <c r="Y64" s="25">
        <v>10</v>
      </c>
      <c r="Z64" s="26">
        <f t="shared" si="26"/>
        <v>19</v>
      </c>
      <c r="AA64" s="25">
        <v>4</v>
      </c>
      <c r="AB64" s="25">
        <v>8</v>
      </c>
      <c r="AC64" s="25">
        <v>10</v>
      </c>
      <c r="AD64" s="26">
        <f t="shared" si="27"/>
        <v>22</v>
      </c>
      <c r="AE64" s="27">
        <f t="shared" si="28"/>
        <v>128</v>
      </c>
      <c r="AF64" s="25">
        <v>7</v>
      </c>
      <c r="AG64" s="25">
        <v>7</v>
      </c>
      <c r="AH64" s="25">
        <v>37</v>
      </c>
      <c r="AI64" s="28">
        <f t="shared" si="29"/>
        <v>51</v>
      </c>
      <c r="AJ64" s="29">
        <v>28</v>
      </c>
      <c r="AK64" s="28">
        <f t="shared" si="30"/>
        <v>79</v>
      </c>
      <c r="AL64" s="25">
        <v>5</v>
      </c>
      <c r="AM64" s="25">
        <v>9</v>
      </c>
      <c r="AN64" s="25">
        <v>33</v>
      </c>
      <c r="AO64" s="28">
        <f t="shared" si="31"/>
        <v>47</v>
      </c>
      <c r="AP64" s="29">
        <v>33</v>
      </c>
      <c r="AQ64" s="28">
        <f t="shared" si="32"/>
        <v>80</v>
      </c>
      <c r="AR64" s="25">
        <v>9</v>
      </c>
      <c r="AS64" s="25">
        <v>8</v>
      </c>
      <c r="AT64" s="25">
        <v>35</v>
      </c>
      <c r="AU64" s="28">
        <f t="shared" si="33"/>
        <v>52</v>
      </c>
      <c r="AV64" s="29">
        <v>31</v>
      </c>
      <c r="AW64" s="28">
        <f t="shared" si="34"/>
        <v>83</v>
      </c>
      <c r="AX64" s="25">
        <v>8</v>
      </c>
      <c r="AY64" s="25">
        <v>8</v>
      </c>
      <c r="AZ64" s="25">
        <v>37</v>
      </c>
      <c r="BA64" s="28">
        <f t="shared" si="35"/>
        <v>53</v>
      </c>
      <c r="BB64" s="29">
        <v>30</v>
      </c>
      <c r="BC64" s="28">
        <f t="shared" si="36"/>
        <v>83</v>
      </c>
      <c r="BD64" s="25">
        <v>8</v>
      </c>
      <c r="BE64" s="25">
        <v>8</v>
      </c>
      <c r="BF64" s="25">
        <v>34</v>
      </c>
      <c r="BG64" s="28">
        <f t="shared" si="37"/>
        <v>50</v>
      </c>
      <c r="BH64" s="29">
        <v>30</v>
      </c>
      <c r="BI64" s="28">
        <f t="shared" si="38"/>
        <v>80</v>
      </c>
      <c r="BJ64" s="29">
        <f t="shared" si="39"/>
        <v>405</v>
      </c>
      <c r="BK64" s="29">
        <v>97</v>
      </c>
      <c r="BL64" s="10">
        <f t="shared" si="40"/>
        <v>630</v>
      </c>
      <c r="BM64" s="8">
        <f t="shared" si="41"/>
        <v>80.769230769230774</v>
      </c>
      <c r="BN64" s="12"/>
      <c r="BO64" s="3" t="s">
        <v>2033</v>
      </c>
      <c r="BP64" s="3" t="s">
        <v>2088</v>
      </c>
      <c r="BQ64" s="3" t="s">
        <v>2088</v>
      </c>
      <c r="BR64" s="3" t="s">
        <v>2092</v>
      </c>
      <c r="BS64" s="3" t="s">
        <v>2093</v>
      </c>
      <c r="BT64" s="3" t="s">
        <v>2095</v>
      </c>
      <c r="BU64" s="3" t="s">
        <v>2091</v>
      </c>
      <c r="BV64" s="3" t="s">
        <v>2091</v>
      </c>
      <c r="BW64" s="3" t="s">
        <v>2090</v>
      </c>
      <c r="BX64" s="3" t="s">
        <v>2090</v>
      </c>
      <c r="BY64" s="3" t="s">
        <v>2091</v>
      </c>
      <c r="BZ64" s="3" t="s">
        <v>2090</v>
      </c>
      <c r="CB64" s="3">
        <v>2</v>
      </c>
      <c r="CC64" s="3">
        <v>3</v>
      </c>
      <c r="CD64" s="3">
        <v>3</v>
      </c>
      <c r="CE64" s="3">
        <v>3</v>
      </c>
      <c r="CF64" s="3">
        <v>3</v>
      </c>
      <c r="CG64" s="3">
        <v>3</v>
      </c>
      <c r="CH64" s="3">
        <v>1</v>
      </c>
      <c r="CI64" s="3">
        <v>1.5</v>
      </c>
      <c r="CJ64" s="3">
        <v>1.5</v>
      </c>
      <c r="CK64" s="3">
        <v>1</v>
      </c>
      <c r="CL64" s="3">
        <v>1</v>
      </c>
      <c r="CM64" s="3">
        <v>0.5</v>
      </c>
      <c r="CN64" s="3">
        <f t="shared" si="42"/>
        <v>0</v>
      </c>
      <c r="CO64" s="31" t="str">
        <f t="shared" si="43"/>
        <v>Pass</v>
      </c>
      <c r="CP64" s="3">
        <v>7.11</v>
      </c>
      <c r="CQ64" s="3">
        <v>23.5</v>
      </c>
      <c r="CR64" s="3">
        <v>167</v>
      </c>
      <c r="CS64" s="3">
        <v>817</v>
      </c>
    </row>
    <row r="65" spans="1:98" ht="18" customHeight="1" x14ac:dyDescent="0.2">
      <c r="A65" s="4">
        <v>58</v>
      </c>
      <c r="B65" s="7" t="s">
        <v>564</v>
      </c>
      <c r="C65" s="7" t="s">
        <v>565</v>
      </c>
      <c r="D65" s="7" t="s">
        <v>1783</v>
      </c>
      <c r="E65" s="7" t="s">
        <v>1287</v>
      </c>
      <c r="F65" s="7"/>
      <c r="G65" s="25" t="s">
        <v>2033</v>
      </c>
      <c r="H65" s="25">
        <v>5</v>
      </c>
      <c r="I65" s="25">
        <v>10</v>
      </c>
      <c r="J65" s="26">
        <f t="shared" si="22"/>
        <v>15</v>
      </c>
      <c r="K65" s="25">
        <v>2</v>
      </c>
      <c r="L65" s="25">
        <v>5</v>
      </c>
      <c r="M65" s="25">
        <v>9</v>
      </c>
      <c r="N65" s="26">
        <f t="shared" si="23"/>
        <v>16</v>
      </c>
      <c r="O65" s="25">
        <v>2</v>
      </c>
      <c r="P65" s="25">
        <v>3</v>
      </c>
      <c r="Q65" s="25">
        <v>10</v>
      </c>
      <c r="R65" s="26">
        <f t="shared" si="24"/>
        <v>15</v>
      </c>
      <c r="S65" s="25">
        <v>1</v>
      </c>
      <c r="T65" s="25">
        <v>7</v>
      </c>
      <c r="U65" s="25">
        <v>4</v>
      </c>
      <c r="V65" s="26">
        <f t="shared" si="25"/>
        <v>12</v>
      </c>
      <c r="W65" s="25">
        <v>3</v>
      </c>
      <c r="X65" s="25">
        <v>4</v>
      </c>
      <c r="Y65" s="25">
        <v>10</v>
      </c>
      <c r="Z65" s="26">
        <f t="shared" si="26"/>
        <v>17</v>
      </c>
      <c r="AA65" s="25">
        <v>1</v>
      </c>
      <c r="AB65" s="25">
        <v>9</v>
      </c>
      <c r="AC65" s="25">
        <v>8</v>
      </c>
      <c r="AD65" s="26">
        <f t="shared" si="27"/>
        <v>18</v>
      </c>
      <c r="AE65" s="27">
        <f t="shared" si="28"/>
        <v>93</v>
      </c>
      <c r="AF65" s="25">
        <v>7</v>
      </c>
      <c r="AG65" s="25">
        <v>7</v>
      </c>
      <c r="AH65" s="25">
        <v>37</v>
      </c>
      <c r="AI65" s="28">
        <f t="shared" si="29"/>
        <v>51</v>
      </c>
      <c r="AJ65" s="29">
        <v>31</v>
      </c>
      <c r="AK65" s="28">
        <f t="shared" si="30"/>
        <v>82</v>
      </c>
      <c r="AL65" s="25">
        <v>2</v>
      </c>
      <c r="AM65" s="25">
        <v>5</v>
      </c>
      <c r="AN65" s="25">
        <v>28</v>
      </c>
      <c r="AO65" s="28">
        <f t="shared" si="31"/>
        <v>35</v>
      </c>
      <c r="AP65" s="29">
        <v>25</v>
      </c>
      <c r="AQ65" s="28">
        <f t="shared" si="32"/>
        <v>60</v>
      </c>
      <c r="AR65" s="25">
        <v>8</v>
      </c>
      <c r="AS65" s="25">
        <v>8</v>
      </c>
      <c r="AT65" s="25">
        <v>34</v>
      </c>
      <c r="AU65" s="28">
        <f t="shared" si="33"/>
        <v>50</v>
      </c>
      <c r="AV65" s="29">
        <v>22</v>
      </c>
      <c r="AW65" s="28">
        <f t="shared" si="34"/>
        <v>72</v>
      </c>
      <c r="AX65" s="25">
        <v>5</v>
      </c>
      <c r="AY65" s="25">
        <v>8</v>
      </c>
      <c r="AZ65" s="25">
        <v>38</v>
      </c>
      <c r="BA65" s="28">
        <f t="shared" si="35"/>
        <v>51</v>
      </c>
      <c r="BB65" s="29">
        <v>26</v>
      </c>
      <c r="BC65" s="28">
        <f t="shared" si="36"/>
        <v>77</v>
      </c>
      <c r="BD65" s="25">
        <v>8</v>
      </c>
      <c r="BE65" s="25">
        <v>8</v>
      </c>
      <c r="BF65" s="25">
        <v>35</v>
      </c>
      <c r="BG65" s="28">
        <f t="shared" si="37"/>
        <v>51</v>
      </c>
      <c r="BH65" s="29">
        <v>29</v>
      </c>
      <c r="BI65" s="28">
        <f t="shared" si="38"/>
        <v>80</v>
      </c>
      <c r="BJ65" s="29">
        <f t="shared" si="39"/>
        <v>371</v>
      </c>
      <c r="BK65" s="29">
        <v>53</v>
      </c>
      <c r="BL65" s="10">
        <f t="shared" si="40"/>
        <v>517</v>
      </c>
      <c r="BM65" s="8">
        <f t="shared" si="41"/>
        <v>66.282051282051285</v>
      </c>
      <c r="BN65" s="12"/>
      <c r="BO65" s="3" t="s">
        <v>2089</v>
      </c>
      <c r="BP65" s="3" t="s">
        <v>2089</v>
      </c>
      <c r="BQ65" s="3" t="s">
        <v>2089</v>
      </c>
      <c r="BR65" s="3" t="s">
        <v>2089</v>
      </c>
      <c r="BS65" s="3" t="s">
        <v>2089</v>
      </c>
      <c r="BT65" s="3" t="s">
        <v>2089</v>
      </c>
      <c r="BU65" s="3" t="s">
        <v>2090</v>
      </c>
      <c r="BV65" s="3" t="s">
        <v>2094</v>
      </c>
      <c r="BW65" s="3" t="s">
        <v>2032</v>
      </c>
      <c r="BX65" s="3" t="s">
        <v>2091</v>
      </c>
      <c r="BY65" s="3" t="s">
        <v>2091</v>
      </c>
      <c r="BZ65" s="3" t="s">
        <v>2093</v>
      </c>
      <c r="CB65" s="3">
        <v>2</v>
      </c>
      <c r="CC65" s="3">
        <v>3</v>
      </c>
      <c r="CD65" s="3">
        <v>3</v>
      </c>
      <c r="CE65" s="3">
        <v>3</v>
      </c>
      <c r="CF65" s="3">
        <v>3</v>
      </c>
      <c r="CG65" s="3">
        <v>3</v>
      </c>
      <c r="CH65" s="3">
        <v>1</v>
      </c>
      <c r="CI65" s="3">
        <v>1.5</v>
      </c>
      <c r="CJ65" s="3">
        <v>1.5</v>
      </c>
      <c r="CK65" s="3">
        <v>1</v>
      </c>
      <c r="CL65" s="3">
        <v>1</v>
      </c>
      <c r="CM65" s="3">
        <v>0.5</v>
      </c>
      <c r="CN65" s="3">
        <f t="shared" si="42"/>
        <v>6</v>
      </c>
      <c r="CO65" s="31" t="str">
        <f t="shared" si="43"/>
        <v>Fail</v>
      </c>
      <c r="CP65" s="32">
        <v>2.3085106382978724</v>
      </c>
      <c r="CQ65" s="3">
        <v>6.5</v>
      </c>
      <c r="CR65" s="3">
        <v>54.25</v>
      </c>
      <c r="CS65" s="3">
        <v>547</v>
      </c>
      <c r="CT65" s="1">
        <f>CR65/23.5</f>
        <v>2.3085106382978724</v>
      </c>
    </row>
    <row r="66" spans="1:98" ht="18" customHeight="1" x14ac:dyDescent="0.2">
      <c r="A66" s="4">
        <v>59</v>
      </c>
      <c r="B66" s="7" t="s">
        <v>566</v>
      </c>
      <c r="C66" s="7" t="s">
        <v>567</v>
      </c>
      <c r="D66" s="7" t="s">
        <v>1784</v>
      </c>
      <c r="E66" s="7" t="s">
        <v>1288</v>
      </c>
      <c r="F66" s="7"/>
      <c r="G66" s="25">
        <v>6</v>
      </c>
      <c r="H66" s="25">
        <v>4</v>
      </c>
      <c r="I66" s="25">
        <v>8</v>
      </c>
      <c r="J66" s="26">
        <f t="shared" si="22"/>
        <v>18</v>
      </c>
      <c r="K66" s="25">
        <v>3</v>
      </c>
      <c r="L66" s="25">
        <v>7</v>
      </c>
      <c r="M66" s="25">
        <v>9</v>
      </c>
      <c r="N66" s="26">
        <f t="shared" si="23"/>
        <v>19</v>
      </c>
      <c r="O66" s="25">
        <v>4</v>
      </c>
      <c r="P66" s="25" t="s">
        <v>2032</v>
      </c>
      <c r="Q66" s="25">
        <v>10</v>
      </c>
      <c r="R66" s="26">
        <f t="shared" si="24"/>
        <v>14</v>
      </c>
      <c r="S66" s="25">
        <v>2</v>
      </c>
      <c r="T66" s="25" t="s">
        <v>2033</v>
      </c>
      <c r="U66" s="25">
        <v>10</v>
      </c>
      <c r="V66" s="26">
        <f t="shared" si="25"/>
        <v>12</v>
      </c>
      <c r="W66" s="25">
        <v>6</v>
      </c>
      <c r="X66" s="25">
        <v>5</v>
      </c>
      <c r="Y66" s="25">
        <v>10</v>
      </c>
      <c r="Z66" s="26">
        <f t="shared" si="26"/>
        <v>21</v>
      </c>
      <c r="AA66" s="25">
        <v>3</v>
      </c>
      <c r="AB66" s="25">
        <v>10</v>
      </c>
      <c r="AC66" s="25">
        <v>10</v>
      </c>
      <c r="AD66" s="26">
        <f t="shared" si="27"/>
        <v>23</v>
      </c>
      <c r="AE66" s="27">
        <f t="shared" si="28"/>
        <v>107</v>
      </c>
      <c r="AF66" s="25">
        <v>8</v>
      </c>
      <c r="AG66" s="25">
        <v>10</v>
      </c>
      <c r="AH66" s="25">
        <v>39</v>
      </c>
      <c r="AI66" s="28">
        <f t="shared" si="29"/>
        <v>57</v>
      </c>
      <c r="AJ66" s="29">
        <v>28</v>
      </c>
      <c r="AK66" s="28">
        <f t="shared" si="30"/>
        <v>85</v>
      </c>
      <c r="AL66" s="25">
        <v>2</v>
      </c>
      <c r="AM66" s="25">
        <v>6</v>
      </c>
      <c r="AN66" s="25">
        <v>32</v>
      </c>
      <c r="AO66" s="28">
        <f t="shared" si="31"/>
        <v>40</v>
      </c>
      <c r="AP66" s="29">
        <v>21</v>
      </c>
      <c r="AQ66" s="28">
        <f t="shared" si="32"/>
        <v>61</v>
      </c>
      <c r="AR66" s="25">
        <v>10</v>
      </c>
      <c r="AS66" s="25">
        <v>8</v>
      </c>
      <c r="AT66" s="25">
        <v>32</v>
      </c>
      <c r="AU66" s="28">
        <f t="shared" si="33"/>
        <v>50</v>
      </c>
      <c r="AV66" s="29">
        <v>30</v>
      </c>
      <c r="AW66" s="28">
        <f t="shared" si="34"/>
        <v>80</v>
      </c>
      <c r="AX66" s="25">
        <v>9</v>
      </c>
      <c r="AY66" s="25">
        <v>8</v>
      </c>
      <c r="AZ66" s="25">
        <v>37</v>
      </c>
      <c r="BA66" s="28">
        <f t="shared" si="35"/>
        <v>54</v>
      </c>
      <c r="BB66" s="29">
        <v>29</v>
      </c>
      <c r="BC66" s="28">
        <f t="shared" si="36"/>
        <v>83</v>
      </c>
      <c r="BD66" s="25">
        <v>9</v>
      </c>
      <c r="BE66" s="25">
        <v>9</v>
      </c>
      <c r="BF66" s="25">
        <v>33</v>
      </c>
      <c r="BG66" s="28">
        <f t="shared" si="37"/>
        <v>51</v>
      </c>
      <c r="BH66" s="29">
        <v>31</v>
      </c>
      <c r="BI66" s="28">
        <f t="shared" si="38"/>
        <v>82</v>
      </c>
      <c r="BJ66" s="29">
        <f t="shared" si="39"/>
        <v>391</v>
      </c>
      <c r="BK66" s="29">
        <v>70</v>
      </c>
      <c r="BL66" s="10">
        <f t="shared" si="40"/>
        <v>568</v>
      </c>
      <c r="BM66" s="8">
        <f t="shared" si="41"/>
        <v>72.820512820512818</v>
      </c>
      <c r="BN66" s="12"/>
      <c r="BO66" s="3" t="s">
        <v>2096</v>
      </c>
      <c r="BP66" s="3" t="s">
        <v>2088</v>
      </c>
      <c r="BQ66" s="3" t="s">
        <v>2089</v>
      </c>
      <c r="BR66" s="3" t="s">
        <v>2089</v>
      </c>
      <c r="BS66" s="3" t="s">
        <v>2093</v>
      </c>
      <c r="BT66" s="3" t="s">
        <v>2096</v>
      </c>
      <c r="BU66" s="3" t="s">
        <v>2090</v>
      </c>
      <c r="BV66" s="3" t="s">
        <v>2094</v>
      </c>
      <c r="BW66" s="3" t="s">
        <v>2091</v>
      </c>
      <c r="BX66" s="3" t="s">
        <v>2090</v>
      </c>
      <c r="BY66" s="3" t="s">
        <v>2090</v>
      </c>
      <c r="BZ66" s="3" t="s">
        <v>2087</v>
      </c>
      <c r="CB66" s="3">
        <v>2</v>
      </c>
      <c r="CC66" s="3">
        <v>3</v>
      </c>
      <c r="CD66" s="3">
        <v>3</v>
      </c>
      <c r="CE66" s="3">
        <v>3</v>
      </c>
      <c r="CF66" s="3">
        <v>3</v>
      </c>
      <c r="CG66" s="3">
        <v>3</v>
      </c>
      <c r="CH66" s="3">
        <v>1</v>
      </c>
      <c r="CI66" s="3">
        <v>1.5</v>
      </c>
      <c r="CJ66" s="3">
        <v>1.5</v>
      </c>
      <c r="CK66" s="3">
        <v>1</v>
      </c>
      <c r="CL66" s="3">
        <v>1</v>
      </c>
      <c r="CM66" s="3">
        <v>0.5</v>
      </c>
      <c r="CN66" s="3">
        <f t="shared" si="42"/>
        <v>2</v>
      </c>
      <c r="CO66" s="31" t="str">
        <f t="shared" si="43"/>
        <v>Fail</v>
      </c>
      <c r="CP66" s="32">
        <v>4.9148936170212769</v>
      </c>
      <c r="CQ66" s="3">
        <v>17.5</v>
      </c>
      <c r="CR66" s="3">
        <v>115.5</v>
      </c>
      <c r="CS66" s="3">
        <v>694</v>
      </c>
      <c r="CT66" s="1">
        <f>CR66/23.5</f>
        <v>4.9148936170212769</v>
      </c>
    </row>
    <row r="67" spans="1:98" ht="18" customHeight="1" x14ac:dyDescent="0.2">
      <c r="A67" s="4">
        <v>60</v>
      </c>
      <c r="B67" s="7" t="s">
        <v>568</v>
      </c>
      <c r="C67" s="7" t="s">
        <v>569</v>
      </c>
      <c r="D67" s="7" t="s">
        <v>1785</v>
      </c>
      <c r="E67" s="7" t="s">
        <v>1289</v>
      </c>
      <c r="F67" s="7"/>
      <c r="G67" s="25">
        <v>7</v>
      </c>
      <c r="H67" s="25" t="s">
        <v>2033</v>
      </c>
      <c r="I67" s="25">
        <v>10</v>
      </c>
      <c r="J67" s="26">
        <f t="shared" si="22"/>
        <v>17</v>
      </c>
      <c r="K67" s="25" t="s">
        <v>2033</v>
      </c>
      <c r="L67" s="25">
        <v>5</v>
      </c>
      <c r="M67" s="25">
        <v>9</v>
      </c>
      <c r="N67" s="26">
        <f t="shared" si="23"/>
        <v>14</v>
      </c>
      <c r="O67" s="25">
        <v>2</v>
      </c>
      <c r="P67" s="25">
        <v>5</v>
      </c>
      <c r="Q67" s="25">
        <v>10</v>
      </c>
      <c r="R67" s="26">
        <f t="shared" si="24"/>
        <v>17</v>
      </c>
      <c r="S67" s="25">
        <v>0</v>
      </c>
      <c r="T67" s="25">
        <v>7</v>
      </c>
      <c r="U67" s="25">
        <v>5</v>
      </c>
      <c r="V67" s="26">
        <f t="shared" si="25"/>
        <v>12</v>
      </c>
      <c r="W67" s="25">
        <v>3</v>
      </c>
      <c r="X67" s="25">
        <v>5</v>
      </c>
      <c r="Y67" s="25">
        <v>10</v>
      </c>
      <c r="Z67" s="26">
        <f t="shared" si="26"/>
        <v>18</v>
      </c>
      <c r="AA67" s="25">
        <v>3</v>
      </c>
      <c r="AB67" s="25">
        <v>9</v>
      </c>
      <c r="AC67" s="25">
        <v>3</v>
      </c>
      <c r="AD67" s="26">
        <f t="shared" si="27"/>
        <v>15</v>
      </c>
      <c r="AE67" s="27">
        <f t="shared" si="28"/>
        <v>93</v>
      </c>
      <c r="AF67" s="25">
        <v>7</v>
      </c>
      <c r="AG67" s="25">
        <v>8</v>
      </c>
      <c r="AH67" s="25">
        <v>33</v>
      </c>
      <c r="AI67" s="28">
        <f t="shared" si="29"/>
        <v>48</v>
      </c>
      <c r="AJ67" s="29">
        <v>29</v>
      </c>
      <c r="AK67" s="28">
        <f t="shared" si="30"/>
        <v>77</v>
      </c>
      <c r="AL67" s="25">
        <v>6</v>
      </c>
      <c r="AM67" s="25">
        <v>5</v>
      </c>
      <c r="AN67" s="25">
        <v>28</v>
      </c>
      <c r="AO67" s="28">
        <f t="shared" si="31"/>
        <v>39</v>
      </c>
      <c r="AP67" s="29">
        <v>21</v>
      </c>
      <c r="AQ67" s="28">
        <f t="shared" si="32"/>
        <v>60</v>
      </c>
      <c r="AR67" s="25">
        <v>4</v>
      </c>
      <c r="AS67" s="25">
        <v>5</v>
      </c>
      <c r="AT67" s="25">
        <v>29</v>
      </c>
      <c r="AU67" s="28">
        <f t="shared" si="33"/>
        <v>38</v>
      </c>
      <c r="AV67" s="29">
        <v>21</v>
      </c>
      <c r="AW67" s="28">
        <f t="shared" si="34"/>
        <v>59</v>
      </c>
      <c r="AX67" s="25">
        <v>5</v>
      </c>
      <c r="AY67" s="25">
        <v>8</v>
      </c>
      <c r="AZ67" s="25">
        <v>34</v>
      </c>
      <c r="BA67" s="28">
        <f t="shared" si="35"/>
        <v>47</v>
      </c>
      <c r="BB67" s="29">
        <v>28</v>
      </c>
      <c r="BC67" s="28">
        <f t="shared" si="36"/>
        <v>75</v>
      </c>
      <c r="BD67" s="25">
        <v>8</v>
      </c>
      <c r="BE67" s="25">
        <v>8</v>
      </c>
      <c r="BF67" s="25">
        <v>32</v>
      </c>
      <c r="BG67" s="28">
        <f t="shared" si="37"/>
        <v>48</v>
      </c>
      <c r="BH67" s="29">
        <v>27</v>
      </c>
      <c r="BI67" s="28">
        <f t="shared" si="38"/>
        <v>75</v>
      </c>
      <c r="BJ67" s="29">
        <f t="shared" si="39"/>
        <v>346</v>
      </c>
      <c r="BK67" s="29">
        <v>49</v>
      </c>
      <c r="BL67" s="10">
        <f t="shared" si="40"/>
        <v>488</v>
      </c>
      <c r="BM67" s="8">
        <f t="shared" si="41"/>
        <v>62.564102564102562</v>
      </c>
      <c r="BN67" s="12"/>
      <c r="BO67" s="3" t="s">
        <v>2033</v>
      </c>
      <c r="BP67" s="3" t="s">
        <v>2092</v>
      </c>
      <c r="BQ67" s="3" t="s">
        <v>2089</v>
      </c>
      <c r="BR67" s="3" t="s">
        <v>2089</v>
      </c>
      <c r="BS67" s="3" t="s">
        <v>2092</v>
      </c>
      <c r="BT67" s="3" t="s">
        <v>2089</v>
      </c>
      <c r="BU67" s="3" t="s">
        <v>2091</v>
      </c>
      <c r="BV67" s="3" t="s">
        <v>2094</v>
      </c>
      <c r="BW67" s="3" t="s">
        <v>2094</v>
      </c>
      <c r="BX67" s="3" t="s">
        <v>2032</v>
      </c>
      <c r="BY67" s="3" t="s">
        <v>2032</v>
      </c>
      <c r="BZ67" s="3" t="s">
        <v>2093</v>
      </c>
      <c r="CB67" s="3">
        <v>2</v>
      </c>
      <c r="CC67" s="3">
        <v>3</v>
      </c>
      <c r="CD67" s="3">
        <v>3</v>
      </c>
      <c r="CE67" s="3">
        <v>3</v>
      </c>
      <c r="CF67" s="3">
        <v>3</v>
      </c>
      <c r="CG67" s="3">
        <v>3</v>
      </c>
      <c r="CH67" s="3">
        <v>1</v>
      </c>
      <c r="CI67" s="3">
        <v>1.5</v>
      </c>
      <c r="CJ67" s="3">
        <v>1.5</v>
      </c>
      <c r="CK67" s="3">
        <v>1</v>
      </c>
      <c r="CL67" s="3">
        <v>1</v>
      </c>
      <c r="CM67" s="3">
        <v>0.5</v>
      </c>
      <c r="CN67" s="3">
        <f t="shared" si="42"/>
        <v>3</v>
      </c>
      <c r="CO67" s="31" t="str">
        <f t="shared" si="43"/>
        <v>Fail</v>
      </c>
      <c r="CP67" s="32">
        <v>3.8723404255319149</v>
      </c>
      <c r="CQ67" s="3">
        <v>14.5</v>
      </c>
      <c r="CR67" s="3">
        <v>91</v>
      </c>
      <c r="CS67" s="3">
        <v>595</v>
      </c>
      <c r="CT67" s="1">
        <f>CR67/23.5</f>
        <v>3.8723404255319149</v>
      </c>
    </row>
    <row r="68" spans="1:98" s="18" customFormat="1" ht="16.5" customHeight="1" x14ac:dyDescent="0.2">
      <c r="A68" s="16"/>
      <c r="B68" s="16"/>
      <c r="C68" s="17" t="s">
        <v>2069</v>
      </c>
      <c r="D68" s="17"/>
      <c r="E68" s="17"/>
      <c r="F68" s="16"/>
      <c r="G68" s="10">
        <f t="shared" ref="G68:AL68" si="44">SUM(G8:G67)</f>
        <v>234</v>
      </c>
      <c r="H68" s="10">
        <f t="shared" si="44"/>
        <v>445</v>
      </c>
      <c r="I68" s="10">
        <f t="shared" si="44"/>
        <v>571</v>
      </c>
      <c r="J68" s="10">
        <f t="shared" si="44"/>
        <v>1250</v>
      </c>
      <c r="K68" s="10">
        <f t="shared" si="44"/>
        <v>193</v>
      </c>
      <c r="L68" s="10">
        <f t="shared" si="44"/>
        <v>469</v>
      </c>
      <c r="M68" s="10">
        <f t="shared" si="44"/>
        <v>574</v>
      </c>
      <c r="N68" s="10">
        <f t="shared" si="44"/>
        <v>1236</v>
      </c>
      <c r="O68" s="10">
        <f t="shared" si="44"/>
        <v>365</v>
      </c>
      <c r="P68" s="10">
        <f t="shared" si="44"/>
        <v>393</v>
      </c>
      <c r="Q68" s="10">
        <f t="shared" si="44"/>
        <v>559</v>
      </c>
      <c r="R68" s="10">
        <f t="shared" si="44"/>
        <v>1317</v>
      </c>
      <c r="S68" s="10">
        <f t="shared" si="44"/>
        <v>213</v>
      </c>
      <c r="T68" s="10">
        <f t="shared" si="44"/>
        <v>452</v>
      </c>
      <c r="U68" s="10">
        <f t="shared" si="44"/>
        <v>528</v>
      </c>
      <c r="V68" s="10">
        <f t="shared" si="44"/>
        <v>1193</v>
      </c>
      <c r="W68" s="10">
        <f t="shared" si="44"/>
        <v>201</v>
      </c>
      <c r="X68" s="10">
        <f t="shared" si="44"/>
        <v>412</v>
      </c>
      <c r="Y68" s="10">
        <f t="shared" si="44"/>
        <v>591</v>
      </c>
      <c r="Z68" s="10">
        <f t="shared" si="44"/>
        <v>1204</v>
      </c>
      <c r="AA68" s="10">
        <f t="shared" si="44"/>
        <v>280</v>
      </c>
      <c r="AB68" s="10">
        <f t="shared" si="44"/>
        <v>448</v>
      </c>
      <c r="AC68" s="10">
        <f t="shared" si="44"/>
        <v>529</v>
      </c>
      <c r="AD68" s="10">
        <f t="shared" si="44"/>
        <v>1257</v>
      </c>
      <c r="AE68" s="10">
        <f t="shared" si="44"/>
        <v>7457</v>
      </c>
      <c r="AF68" s="10">
        <f t="shared" si="44"/>
        <v>446</v>
      </c>
      <c r="AG68" s="10">
        <f t="shared" si="44"/>
        <v>453</v>
      </c>
      <c r="AH68" s="10">
        <f t="shared" si="44"/>
        <v>2180</v>
      </c>
      <c r="AI68" s="10">
        <f t="shared" si="44"/>
        <v>3079</v>
      </c>
      <c r="AJ68" s="10">
        <f t="shared" si="44"/>
        <v>1901</v>
      </c>
      <c r="AK68" s="10">
        <f t="shared" si="44"/>
        <v>4980</v>
      </c>
      <c r="AL68" s="10">
        <f t="shared" si="44"/>
        <v>411</v>
      </c>
      <c r="AM68" s="10">
        <f t="shared" ref="AM68:BL68" si="45">SUM(AM8:AM67)</f>
        <v>475</v>
      </c>
      <c r="AN68" s="10">
        <f t="shared" si="45"/>
        <v>2017</v>
      </c>
      <c r="AO68" s="10">
        <f t="shared" si="45"/>
        <v>2903</v>
      </c>
      <c r="AP68" s="10">
        <f t="shared" si="45"/>
        <v>1837</v>
      </c>
      <c r="AQ68" s="10">
        <f t="shared" si="45"/>
        <v>4740</v>
      </c>
      <c r="AR68" s="10">
        <f t="shared" si="45"/>
        <v>437</v>
      </c>
      <c r="AS68" s="10">
        <f t="shared" si="45"/>
        <v>489</v>
      </c>
      <c r="AT68" s="10">
        <f t="shared" si="45"/>
        <v>2022</v>
      </c>
      <c r="AU68" s="10">
        <f t="shared" si="45"/>
        <v>2948</v>
      </c>
      <c r="AV68" s="10">
        <f t="shared" si="45"/>
        <v>1951</v>
      </c>
      <c r="AW68" s="10">
        <f t="shared" si="45"/>
        <v>4899</v>
      </c>
      <c r="AX68" s="10">
        <f t="shared" si="45"/>
        <v>469</v>
      </c>
      <c r="AY68" s="10">
        <f t="shared" si="45"/>
        <v>463</v>
      </c>
      <c r="AZ68" s="10">
        <f t="shared" si="45"/>
        <v>2173</v>
      </c>
      <c r="BA68" s="10">
        <f t="shared" si="45"/>
        <v>3105</v>
      </c>
      <c r="BB68" s="10">
        <f t="shared" si="45"/>
        <v>1817</v>
      </c>
      <c r="BC68" s="10">
        <f t="shared" si="45"/>
        <v>4922</v>
      </c>
      <c r="BD68" s="10">
        <f t="shared" si="45"/>
        <v>451</v>
      </c>
      <c r="BE68" s="10">
        <f t="shared" si="45"/>
        <v>454</v>
      </c>
      <c r="BF68" s="10">
        <f t="shared" si="45"/>
        <v>2061</v>
      </c>
      <c r="BG68" s="10">
        <f t="shared" si="45"/>
        <v>2966</v>
      </c>
      <c r="BH68" s="10">
        <f t="shared" si="45"/>
        <v>1861</v>
      </c>
      <c r="BI68" s="10">
        <f t="shared" si="45"/>
        <v>4827</v>
      </c>
      <c r="BJ68" s="10">
        <f t="shared" si="45"/>
        <v>24368</v>
      </c>
      <c r="BK68" s="10">
        <f t="shared" si="45"/>
        <v>4511</v>
      </c>
      <c r="BL68" s="10">
        <f t="shared" si="45"/>
        <v>36336</v>
      </c>
      <c r="BO68" s="23">
        <f>COUNTIF(BO8:BO67,"f")</f>
        <v>6</v>
      </c>
      <c r="BP68" s="23">
        <f t="shared" ref="BP68:BT68" si="46">COUNTIF(BP8:BP67,"f")</f>
        <v>7</v>
      </c>
      <c r="BQ68" s="23">
        <f t="shared" si="46"/>
        <v>14</v>
      </c>
      <c r="BR68" s="23">
        <f t="shared" si="46"/>
        <v>10</v>
      </c>
      <c r="BS68" s="23">
        <f t="shared" si="46"/>
        <v>7</v>
      </c>
      <c r="BT68" s="23">
        <f t="shared" si="46"/>
        <v>10</v>
      </c>
    </row>
    <row r="69" spans="1:98" ht="16.5" customHeight="1" x14ac:dyDescent="0.2">
      <c r="A69" s="7"/>
      <c r="B69" s="7"/>
      <c r="C69" s="19" t="s">
        <v>2070</v>
      </c>
      <c r="D69" s="19"/>
      <c r="E69" s="19"/>
      <c r="F69" s="7"/>
      <c r="G69" s="8">
        <f>G68/(10*60)*100</f>
        <v>39</v>
      </c>
      <c r="H69" s="8">
        <f t="shared" ref="H69:I69" si="47">H68/(10*60)*100</f>
        <v>74.166666666666671</v>
      </c>
      <c r="I69" s="8">
        <f t="shared" si="47"/>
        <v>95.166666666666671</v>
      </c>
      <c r="J69" s="8">
        <f>J68/(30*60)*100</f>
        <v>69.444444444444443</v>
      </c>
      <c r="K69" s="8">
        <f>K68/(10*60)*100</f>
        <v>32.166666666666664</v>
      </c>
      <c r="L69" s="8">
        <f t="shared" ref="L69" si="48">L68/(10*60)*100</f>
        <v>78.166666666666657</v>
      </c>
      <c r="M69" s="8">
        <f t="shared" ref="M69" si="49">M68/(10*60)*100</f>
        <v>95.666666666666671</v>
      </c>
      <c r="N69" s="8">
        <f>N68/(30*60)*100</f>
        <v>68.666666666666671</v>
      </c>
      <c r="O69" s="8">
        <f>O68/(10*60)*100</f>
        <v>60.833333333333329</v>
      </c>
      <c r="P69" s="8">
        <f t="shared" ref="P69" si="50">P68/(10*60)*100</f>
        <v>65.5</v>
      </c>
      <c r="Q69" s="8">
        <f t="shared" ref="Q69" si="51">Q68/(10*60)*100</f>
        <v>93.166666666666657</v>
      </c>
      <c r="R69" s="8">
        <f>R68/(30*60)*100</f>
        <v>73.166666666666671</v>
      </c>
      <c r="S69" s="8">
        <f>S68/(10*60)*100</f>
        <v>35.5</v>
      </c>
      <c r="T69" s="8">
        <f t="shared" ref="T69" si="52">T68/(10*60)*100</f>
        <v>75.333333333333329</v>
      </c>
      <c r="U69" s="8">
        <f t="shared" ref="U69" si="53">U68/(10*60)*100</f>
        <v>88</v>
      </c>
      <c r="V69" s="8">
        <f>V68/(30*60)*100</f>
        <v>66.277777777777786</v>
      </c>
      <c r="W69" s="8">
        <f>W68/(10*60)*100</f>
        <v>33.5</v>
      </c>
      <c r="X69" s="8">
        <f t="shared" ref="X69" si="54">X68/(10*60)*100</f>
        <v>68.666666666666671</v>
      </c>
      <c r="Y69" s="8">
        <f t="shared" ref="Y69" si="55">Y68/(10*60)*100</f>
        <v>98.5</v>
      </c>
      <c r="Z69" s="8">
        <f>Z68/(30*60)*100</f>
        <v>66.888888888888886</v>
      </c>
      <c r="AA69" s="8">
        <f>AA68/(10*60)*100</f>
        <v>46.666666666666664</v>
      </c>
      <c r="AB69" s="8">
        <f t="shared" ref="AB69" si="56">AB68/(10*60)*100</f>
        <v>74.666666666666671</v>
      </c>
      <c r="AC69" s="8">
        <f t="shared" ref="AC69" si="57">AC68/(10*60)*100</f>
        <v>88.166666666666671</v>
      </c>
      <c r="AD69" s="8">
        <f>AD68/(30*60)*100</f>
        <v>69.833333333333343</v>
      </c>
      <c r="AE69" s="8">
        <f>AVERAGE(J69,N69,R69,V69,Z69,AD69)</f>
        <v>69.046296296296305</v>
      </c>
      <c r="AF69" s="8">
        <f>AF68/(10*60)*100</f>
        <v>74.333333333333329</v>
      </c>
      <c r="AG69" s="8">
        <f t="shared" ref="AG69" si="58">AG68/(10*60)*100</f>
        <v>75.5</v>
      </c>
      <c r="AH69" s="8">
        <f>AH68/(40*60)*100</f>
        <v>90.833333333333329</v>
      </c>
      <c r="AI69" s="8">
        <f>AI68/(60*60)*100</f>
        <v>85.527777777777786</v>
      </c>
      <c r="AJ69" s="8">
        <f t="shared" ref="AJ69" si="59">AJ68/(40*60)*100</f>
        <v>79.208333333333343</v>
      </c>
      <c r="AK69" s="8">
        <f>AK68/(100*60)*100</f>
        <v>83</v>
      </c>
      <c r="AL69" s="8">
        <f>AL68/(10*60)*100</f>
        <v>68.5</v>
      </c>
      <c r="AM69" s="8">
        <f t="shared" ref="AM69" si="60">AM68/(10*60)*100</f>
        <v>79.166666666666657</v>
      </c>
      <c r="AN69" s="8">
        <f>AN68/(40*60)*100</f>
        <v>84.041666666666671</v>
      </c>
      <c r="AO69" s="8">
        <f>AO68/(60*60)*100</f>
        <v>80.6388888888889</v>
      </c>
      <c r="AP69" s="8">
        <f t="shared" ref="AP69" si="61">AP68/(40*60)*100</f>
        <v>76.541666666666657</v>
      </c>
      <c r="AQ69" s="8">
        <f>AQ68/(100*60)*100</f>
        <v>79</v>
      </c>
      <c r="AR69" s="8">
        <f>AR68/(10*60)*100</f>
        <v>72.833333333333343</v>
      </c>
      <c r="AS69" s="8">
        <f t="shared" ref="AS69" si="62">AS68/(10*60)*100</f>
        <v>81.5</v>
      </c>
      <c r="AT69" s="8">
        <f>AT68/(40*60)*100</f>
        <v>84.25</v>
      </c>
      <c r="AU69" s="8">
        <f>AU68/(60*60)*100</f>
        <v>81.888888888888886</v>
      </c>
      <c r="AV69" s="8">
        <f t="shared" ref="AV69" si="63">AV68/(40*60)*100</f>
        <v>81.291666666666657</v>
      </c>
      <c r="AW69" s="8">
        <f>AW68/(100*60)*100</f>
        <v>81.650000000000006</v>
      </c>
      <c r="AX69" s="8">
        <f>AX68/(10*60)*100</f>
        <v>78.166666666666657</v>
      </c>
      <c r="AY69" s="8">
        <f t="shared" ref="AY69" si="64">AY68/(10*60)*100</f>
        <v>77.166666666666657</v>
      </c>
      <c r="AZ69" s="8">
        <f>AZ68/(40*60)*100</f>
        <v>90.541666666666671</v>
      </c>
      <c r="BA69" s="8">
        <f>BA68/(60*60)*100</f>
        <v>86.25</v>
      </c>
      <c r="BB69" s="8">
        <f t="shared" ref="BB69" si="65">BB68/(40*60)*100</f>
        <v>75.708333333333329</v>
      </c>
      <c r="BC69" s="8">
        <f>BC68/(100*60)*100</f>
        <v>82.033333333333331</v>
      </c>
      <c r="BD69" s="8">
        <f>BD68/(10*60)*100</f>
        <v>75.166666666666671</v>
      </c>
      <c r="BE69" s="8">
        <f t="shared" ref="BE69" si="66">BE68/(10*60)*100</f>
        <v>75.666666666666671</v>
      </c>
      <c r="BF69" s="8">
        <f>BF68/(40*60)*100</f>
        <v>85.875</v>
      </c>
      <c r="BG69" s="8">
        <f>BG68/(60*60)*100</f>
        <v>82.388888888888886</v>
      </c>
      <c r="BH69" s="8">
        <f t="shared" ref="BH69" si="67">BH68/(40*60)*100</f>
        <v>77.541666666666657</v>
      </c>
      <c r="BI69" s="8">
        <f>BI68/(100*60)*100</f>
        <v>80.45</v>
      </c>
      <c r="BJ69" s="8">
        <f>BJ68/(500*60)*100</f>
        <v>81.226666666666674</v>
      </c>
      <c r="BK69" s="8">
        <f>BK68/(100*60)*100</f>
        <v>75.183333333333337</v>
      </c>
      <c r="BL69" s="8">
        <f>BL68/(780*60)*100</f>
        <v>77.641025641025635</v>
      </c>
      <c r="BM69" s="1"/>
      <c r="BN69" s="1"/>
    </row>
    <row r="70" spans="1:98" x14ac:dyDescent="0.2">
      <c r="A70" s="7"/>
      <c r="B70" s="7"/>
      <c r="C70" s="20" t="s">
        <v>2071</v>
      </c>
      <c r="D70" s="20"/>
      <c r="E70" s="20"/>
      <c r="F70" s="7"/>
      <c r="G70" s="4"/>
      <c r="H70" s="4"/>
      <c r="I70" s="7"/>
      <c r="J70" s="21">
        <f>COUNTIF(J8:J67,"&lt;12")+COUNTIF(J8:J67,"A")</f>
        <v>9</v>
      </c>
      <c r="K70" s="4"/>
      <c r="L70" s="4"/>
      <c r="M70" s="7"/>
      <c r="N70" s="21">
        <f>COUNTIF(N8:N67,"&lt;12")+COUNTIF(N8:N67,"A")</f>
        <v>1</v>
      </c>
      <c r="O70" s="4"/>
      <c r="P70" s="4"/>
      <c r="Q70" s="7"/>
      <c r="R70" s="21">
        <f>COUNTIF(R8:R67,"&lt;12")+COUNTIF(R8:R67,"A")</f>
        <v>4</v>
      </c>
      <c r="S70" s="4"/>
      <c r="T70" s="4"/>
      <c r="U70" s="7"/>
      <c r="V70" s="21">
        <f>COUNTIF(V8:V67,"&lt;12")+COUNTIF(V8:V67,"A")</f>
        <v>2</v>
      </c>
      <c r="W70" s="4"/>
      <c r="X70" s="4"/>
      <c r="Y70" s="7"/>
      <c r="Z70" s="21">
        <f>COUNTIF(Z8:Z67,"&lt;12")+COUNTIF(Z8:Z67,"A")</f>
        <v>7</v>
      </c>
      <c r="AA70" s="4"/>
      <c r="AB70" s="4"/>
      <c r="AC70" s="7"/>
      <c r="AD70" s="21">
        <f>COUNTIF(AD8:AD67,"&lt;12")+COUNTIF(AD8:AD67,"A")</f>
        <v>6</v>
      </c>
      <c r="AE70" s="4"/>
      <c r="AF70" s="4"/>
      <c r="AG70" s="7"/>
      <c r="AH70" s="21"/>
      <c r="AI70" s="22">
        <f>COUNTIF(AI8:AI67,"&lt;24")+COUNTIF(AI8:AI67,"A")</f>
        <v>1</v>
      </c>
      <c r="AJ70" s="22">
        <f>COUNTIF(AJ8:AJ67,"&lt;16")+COUNTIF(AJ8:AJ67,"A")</f>
        <v>0</v>
      </c>
      <c r="AK70" s="22">
        <f>COUNTIF(AK8:AK67,"&lt;40")+COUNTIF(AK8:AK67,"A")</f>
        <v>0</v>
      </c>
      <c r="AL70" s="4"/>
      <c r="AM70" s="7"/>
      <c r="AN70" s="21"/>
      <c r="AO70" s="22">
        <f>COUNTIF(AO8:AO67,"&lt;24")+COUNTIF(AO8:AO67,"A")</f>
        <v>2</v>
      </c>
      <c r="AP70" s="22">
        <f>COUNTIF(AP8:AP67,"&lt;16")+COUNTIF(AP8:AP67,"A")</f>
        <v>0</v>
      </c>
      <c r="AQ70" s="22">
        <f>COUNTIF(AQ8:AQ67,"&lt;40")+COUNTIF(AQ8:AQ67,"A")</f>
        <v>0</v>
      </c>
      <c r="AR70" s="4"/>
      <c r="AS70" s="7"/>
      <c r="AT70" s="21"/>
      <c r="AU70" s="22">
        <f>COUNTIF(AU8:AU67,"&lt;24")+COUNTIF(AU8:AU67,"A")</f>
        <v>1</v>
      </c>
      <c r="AV70" s="22">
        <f>COUNTIF(AV8:AV67,"&lt;16")+COUNTIF(AV8:AV67,"A")</f>
        <v>0</v>
      </c>
      <c r="AW70" s="22">
        <f>COUNTIF(AW8:AW67,"&lt;40")+COUNTIF(AW8:AW67,"A")</f>
        <v>0</v>
      </c>
      <c r="AX70" s="4"/>
      <c r="AY70" s="7"/>
      <c r="AZ70" s="21"/>
      <c r="BA70" s="22">
        <f>COUNTIF(BA8:BA67,"&lt;24")+COUNTIF(BA8:BA67,"A")</f>
        <v>1</v>
      </c>
      <c r="BB70" s="22">
        <f>COUNTIF(BB8:BB67,"&lt;16")+COUNTIF(BB8:BB67,"A")</f>
        <v>0</v>
      </c>
      <c r="BC70" s="22">
        <f>COUNTIF(BC8:BC67,"&lt;40")+COUNTIF(BC8:BC67,"A")</f>
        <v>1</v>
      </c>
      <c r="BD70" s="4"/>
      <c r="BE70" s="7"/>
      <c r="BF70" s="21"/>
      <c r="BG70" s="22">
        <f>COUNTIF(BG8:BG67,"&lt;24")+COUNTIF(BG8:BG67,"A")</f>
        <v>1</v>
      </c>
      <c r="BH70" s="22">
        <f>COUNTIF(BH8:BH67,"&lt;16")+COUNTIF(BH8:BH67,"A")</f>
        <v>0</v>
      </c>
      <c r="BI70" s="22">
        <f>COUNTIF(BI8:BI67,"&lt;40")+COUNTIF(BI8:BI67,"A")</f>
        <v>0</v>
      </c>
      <c r="BJ70" s="7"/>
      <c r="BK70" s="7"/>
      <c r="BL70" s="7"/>
      <c r="BM70" s="1"/>
      <c r="BN70" s="1"/>
    </row>
    <row r="79" spans="1:98" ht="18" customHeight="1" x14ac:dyDescent="0.2">
      <c r="A79" s="4">
        <v>12</v>
      </c>
      <c r="B79" s="7" t="s">
        <v>476</v>
      </c>
      <c r="C79" s="15" t="s">
        <v>477</v>
      </c>
      <c r="D79" s="7" t="s">
        <v>1736</v>
      </c>
      <c r="E79" s="7" t="s">
        <v>1240</v>
      </c>
      <c r="F79" s="7"/>
      <c r="G79" s="4" t="s">
        <v>2032</v>
      </c>
      <c r="H79" s="4" t="s">
        <v>2033</v>
      </c>
      <c r="I79" s="4">
        <v>0</v>
      </c>
      <c r="J79" s="13">
        <f>IF(AND((G79="A"),(H79 ="A"), (I79="A")),"A",SUM(G79:I79))</f>
        <v>0</v>
      </c>
      <c r="K79" s="4" t="s">
        <v>2032</v>
      </c>
      <c r="L79" s="4" t="s">
        <v>2033</v>
      </c>
      <c r="M79" s="4">
        <v>5</v>
      </c>
      <c r="N79" s="13">
        <f>IF(AND((K79="A"),(L79 ="A"), (M79="A")),"A",SUM(K79:M79))</f>
        <v>5</v>
      </c>
      <c r="O79" s="4" t="s">
        <v>2032</v>
      </c>
      <c r="P79" s="4" t="s">
        <v>2032</v>
      </c>
      <c r="Q79" s="4">
        <v>0</v>
      </c>
      <c r="R79" s="13">
        <f>IF(AND((O79="A"),(P79 ="A"), (Q79="A")),"A",SUM(O79:Q79))</f>
        <v>0</v>
      </c>
      <c r="S79" s="4" t="s">
        <v>2033</v>
      </c>
      <c r="T79" s="4" t="s">
        <v>2033</v>
      </c>
      <c r="U79" s="4">
        <v>0</v>
      </c>
      <c r="V79" s="13">
        <f>IF(AND((S79="A"),(T79 ="A"), (U79="A")),"A",SUM(S79:U79))</f>
        <v>0</v>
      </c>
      <c r="W79" s="4" t="s">
        <v>2033</v>
      </c>
      <c r="X79" s="4" t="s">
        <v>2032</v>
      </c>
      <c r="Y79" s="4">
        <v>9</v>
      </c>
      <c r="Z79" s="13">
        <f>IF(AND((W79="A"),(X79 ="A"), (Y79="A")),"A",SUM(W79:Y79))</f>
        <v>9</v>
      </c>
      <c r="AA79" s="4" t="s">
        <v>2033</v>
      </c>
      <c r="AB79" s="4" t="s">
        <v>2032</v>
      </c>
      <c r="AC79" s="4">
        <v>0</v>
      </c>
      <c r="AD79" s="13">
        <f>IF(AND((AA79="A"),(AB79 ="A"), (AC79="A")),"A",SUM(AA79:AC79))</f>
        <v>0</v>
      </c>
      <c r="AE79" s="10">
        <f>SUM(J79,N79,R79,V79,Z79,AD79)</f>
        <v>14</v>
      </c>
      <c r="AF79" s="4" t="s">
        <v>2032</v>
      </c>
      <c r="AG79" s="4" t="s">
        <v>2032</v>
      </c>
      <c r="AH79" s="4">
        <v>0</v>
      </c>
      <c r="AI79" s="14">
        <f>IF(AND((AF79="A"), (AG79 ="A"), (AH79="A")),"A",SUM(AF79:AH79))</f>
        <v>0</v>
      </c>
      <c r="AJ79" s="5" t="s">
        <v>2032</v>
      </c>
      <c r="AK79" s="14">
        <f>IF(AND((AI79 ="A"), (AJ79="A")),"A",SUM(AI79:AJ79))</f>
        <v>0</v>
      </c>
      <c r="AL79" s="4" t="s">
        <v>2032</v>
      </c>
      <c r="AM79" s="4" t="s">
        <v>2032</v>
      </c>
      <c r="AN79" s="4">
        <v>0</v>
      </c>
      <c r="AO79" s="14">
        <f>IF(AND((AL79="A"), (AM79 ="A"), (AN79="A")),"A",SUM(AL79:AN79))</f>
        <v>0</v>
      </c>
      <c r="AP79" s="5" t="s">
        <v>2032</v>
      </c>
      <c r="AQ79" s="14">
        <f>IF(AND((AO79 ="A"), (AP79="A")),"A",SUM(AO79:AP79))</f>
        <v>0</v>
      </c>
      <c r="AR79" s="4" t="s">
        <v>2032</v>
      </c>
      <c r="AS79" s="4" t="s">
        <v>2032</v>
      </c>
      <c r="AT79" s="4">
        <v>0</v>
      </c>
      <c r="AU79" s="14">
        <f>IF(AND((AR79="A"), (AS79 ="A"), (AT79="A")),"A",SUM(AR79:AT79))</f>
        <v>0</v>
      </c>
      <c r="AV79" s="5" t="s">
        <v>2032</v>
      </c>
      <c r="AW79" s="14">
        <f>IF(AND((AU79 ="A"), (AV79="A")),"A",SUM(AU79:AV79))</f>
        <v>0</v>
      </c>
      <c r="AX79" s="4" t="s">
        <v>2032</v>
      </c>
      <c r="AY79" s="4" t="s">
        <v>2032</v>
      </c>
      <c r="AZ79" s="4">
        <v>0</v>
      </c>
      <c r="BA79" s="14">
        <f>IF(AND((AX79="A"), (AY79 ="A"), (AZ79="A")),"A",SUM(AX79:AZ79))</f>
        <v>0</v>
      </c>
      <c r="BB79" s="5" t="s">
        <v>2032</v>
      </c>
      <c r="BC79" s="14">
        <f>IF(AND((BA79 ="A"), (BB79="A")),"A",SUM(BA79:BB79))</f>
        <v>0</v>
      </c>
      <c r="BD79" s="4" t="s">
        <v>2032</v>
      </c>
      <c r="BE79" s="4" t="s">
        <v>2032</v>
      </c>
      <c r="BF79" s="4">
        <v>0</v>
      </c>
      <c r="BG79" s="14">
        <f>IF(AND((BD79="A"), (BE79 ="A"), (BF79="A")),"A",SUM(BD79:BF79))</f>
        <v>0</v>
      </c>
      <c r="BH79" s="5" t="s">
        <v>2032</v>
      </c>
      <c r="BI79" s="14">
        <f>IF(AND((BG79 ="A"), (BH79="A")),"A",SUM(BG79:BH79))</f>
        <v>0</v>
      </c>
      <c r="BJ79" s="5">
        <f>SUM(AK79,AQ79,AW79,BC79,BI79)</f>
        <v>0</v>
      </c>
      <c r="BK79" s="5">
        <v>27</v>
      </c>
      <c r="BL79" s="10">
        <f>BJ79+AE79+BK79</f>
        <v>41</v>
      </c>
      <c r="BM79" s="8">
        <f>BL79/780*100</f>
        <v>5.2564102564102564</v>
      </c>
      <c r="BN79" s="12"/>
    </row>
    <row r="80" spans="1:98" ht="18" customHeight="1" x14ac:dyDescent="0.2">
      <c r="A80" s="4">
        <v>41</v>
      </c>
      <c r="B80" s="7" t="s">
        <v>530</v>
      </c>
      <c r="C80" s="15" t="s">
        <v>531</v>
      </c>
      <c r="D80" s="7" t="s">
        <v>1765</v>
      </c>
      <c r="E80" s="7" t="s">
        <v>1269</v>
      </c>
      <c r="F80" s="7"/>
      <c r="G80" s="4" t="s">
        <v>2032</v>
      </c>
      <c r="H80" s="4" t="s">
        <v>2033</v>
      </c>
      <c r="I80" s="4">
        <v>0</v>
      </c>
      <c r="J80" s="13">
        <f>IF(AND((G80="A"),(H80 ="A"), (I80="A")),"A",SUM(G80:I80))</f>
        <v>0</v>
      </c>
      <c r="K80" s="4" t="s">
        <v>2032</v>
      </c>
      <c r="L80" s="4" t="s">
        <v>2033</v>
      </c>
      <c r="M80" s="4">
        <v>5</v>
      </c>
      <c r="N80" s="13">
        <f>IF(AND((K80="A"),(L80 ="A"), (M80="A")),"A",SUM(K80:M80))</f>
        <v>5</v>
      </c>
      <c r="O80" s="4" t="s">
        <v>2032</v>
      </c>
      <c r="P80" s="4" t="s">
        <v>2033</v>
      </c>
      <c r="Q80" s="4">
        <v>0</v>
      </c>
      <c r="R80" s="13">
        <f>IF(AND((O80="A"),(P80 ="A"), (Q80="A")),"A",SUM(O80:Q80))</f>
        <v>0</v>
      </c>
      <c r="S80" s="4" t="s">
        <v>2033</v>
      </c>
      <c r="T80" s="4" t="s">
        <v>2032</v>
      </c>
      <c r="U80" s="4">
        <v>0</v>
      </c>
      <c r="V80" s="13">
        <f>IF(AND((S80="A"),(T80 ="A"), (U80="A")),"A",SUM(S80:U80))</f>
        <v>0</v>
      </c>
      <c r="W80" s="4" t="s">
        <v>2033</v>
      </c>
      <c r="X80" s="4" t="s">
        <v>2032</v>
      </c>
      <c r="Y80" s="4">
        <v>0</v>
      </c>
      <c r="Z80" s="13">
        <f>IF(AND((W80="A"),(X80 ="A"), (Y80="A")),"A",SUM(W80:Y80))</f>
        <v>0</v>
      </c>
      <c r="AA80" s="4" t="s">
        <v>2033</v>
      </c>
      <c r="AB80" s="4" t="s">
        <v>2032</v>
      </c>
      <c r="AC80" s="4">
        <v>0</v>
      </c>
      <c r="AD80" s="13">
        <f>IF(AND((AA80="A"),(AB80 ="A"), (AC80="A")),"A",SUM(AA80:AC80))</f>
        <v>0</v>
      </c>
      <c r="AE80" s="10">
        <f>SUM(J80,N80,R80,V80,Z80,AD80)</f>
        <v>5</v>
      </c>
      <c r="AF80" s="4" t="s">
        <v>2032</v>
      </c>
      <c r="AG80" s="4" t="s">
        <v>2032</v>
      </c>
      <c r="AH80" s="4">
        <v>0</v>
      </c>
      <c r="AI80" s="14">
        <f>IF(AND((AF80="A"), (AG80 ="A"), (AH80="A")),"A",SUM(AF80:AH80))</f>
        <v>0</v>
      </c>
      <c r="AJ80" s="5" t="s">
        <v>2032</v>
      </c>
      <c r="AK80" s="14">
        <f>IF(AND((AI80 ="A"), (AJ80="A")),"A",SUM(AI80:AJ80))</f>
        <v>0</v>
      </c>
      <c r="AL80" s="4" t="s">
        <v>2032</v>
      </c>
      <c r="AM80" s="4" t="s">
        <v>2032</v>
      </c>
      <c r="AN80" s="4">
        <v>0</v>
      </c>
      <c r="AO80" s="14">
        <f>IF(AND((AL80="A"), (AM80 ="A"), (AN80="A")),"A",SUM(AL80:AN80))</f>
        <v>0</v>
      </c>
      <c r="AP80" s="5" t="s">
        <v>2032</v>
      </c>
      <c r="AQ80" s="14">
        <f>IF(AND((AO80 ="A"), (AP80="A")),"A",SUM(AO80:AP80))</f>
        <v>0</v>
      </c>
      <c r="AR80" s="4" t="s">
        <v>2032</v>
      </c>
      <c r="AS80" s="4" t="s">
        <v>2032</v>
      </c>
      <c r="AT80" s="4">
        <v>0</v>
      </c>
      <c r="AU80" s="14">
        <f>IF(AND((AR80="A"), (AS80 ="A"), (AT80="A")),"A",SUM(AR80:AT80))</f>
        <v>0</v>
      </c>
      <c r="AV80" s="5" t="s">
        <v>2032</v>
      </c>
      <c r="AW80" s="14">
        <f>IF(AND((AU80 ="A"), (AV80="A")),"A",SUM(AU80:AV80))</f>
        <v>0</v>
      </c>
      <c r="AX80" s="4" t="s">
        <v>2032</v>
      </c>
      <c r="AY80" s="4" t="s">
        <v>2032</v>
      </c>
      <c r="AZ80" s="4">
        <v>0</v>
      </c>
      <c r="BA80" s="14">
        <f>IF(AND((AX80="A"), (AY80 ="A"), (AZ80="A")),"A",SUM(AX80:AZ80))</f>
        <v>0</v>
      </c>
      <c r="BB80" s="5" t="s">
        <v>2032</v>
      </c>
      <c r="BC80" s="14">
        <f>IF(AND((BA80 ="A"), (BB80="A")),"A",SUM(BA80:BB80))</f>
        <v>0</v>
      </c>
      <c r="BD80" s="4" t="s">
        <v>2032</v>
      </c>
      <c r="BE80" s="4" t="s">
        <v>2032</v>
      </c>
      <c r="BF80" s="4">
        <v>0</v>
      </c>
      <c r="BG80" s="14">
        <f>IF(AND((BD80="A"), (BE80 ="A"), (BF80="A")),"A",SUM(BD80:BF80))</f>
        <v>0</v>
      </c>
      <c r="BH80" s="5" t="s">
        <v>2032</v>
      </c>
      <c r="BI80" s="14">
        <f>IF(AND((BG80 ="A"), (BH80="A")),"A",SUM(BG80:BH80))</f>
        <v>0</v>
      </c>
      <c r="BJ80" s="5">
        <f>SUM(AK80,AQ80,AW80,BC80,BI80)</f>
        <v>0</v>
      </c>
      <c r="BK80" s="5">
        <v>20</v>
      </c>
      <c r="BL80" s="10">
        <f>BJ80+AE80+BK80</f>
        <v>25</v>
      </c>
      <c r="BM80" s="8">
        <f>BL80/780*100</f>
        <v>3.2051282051282048</v>
      </c>
      <c r="BN80" s="12"/>
    </row>
  </sheetData>
  <sortState xmlns:xlrd2="http://schemas.microsoft.com/office/spreadsheetml/2017/richdata2" ref="A8:CT67">
    <sortCondition ref="D8:D67"/>
  </sortState>
  <mergeCells count="2">
    <mergeCell ref="A1:BM1"/>
    <mergeCell ref="A2:BM2"/>
  </mergeCells>
  <phoneticPr fontId="3" type="noConversion"/>
  <conditionalFormatting sqref="G8:I67 K8:M67 O8:Q67 S8:U67 W8:Y67 AA8:AC67 AF8:AH67 AL8:AN67 AR8:AT67 AX8:AZ67 BD8:BF67 G79:I80 K79:M80 O79:Q80 S79:U80 W79:Y80 AA79:AC80 AF79:AH80 AL79:AN80 AR79:AT80 AX79:AZ80 BD79:BF80">
    <cfRule type="cellIs" dxfId="202" priority="266" operator="equal">
      <formula>"D"</formula>
    </cfRule>
    <cfRule type="cellIs" dxfId="201" priority="267" operator="equal">
      <formula>"A"</formula>
    </cfRule>
  </conditionalFormatting>
  <conditionalFormatting sqref="J8:J67 N8:N67 R8:R67 V8:V67 Z8:Z67 AD8:AD67 J79:J80 N79:N80 R79:R80 V79:V80 Z79:Z80 AD79:AD80">
    <cfRule type="cellIs" dxfId="200" priority="52" operator="equal">
      <formula>"N"</formula>
    </cfRule>
    <cfRule type="cellIs" dxfId="199" priority="53" stopIfTrue="1" operator="lessThan">
      <formula>J$6*0.4</formula>
    </cfRule>
    <cfRule type="cellIs" dxfId="198" priority="54" stopIfTrue="1" operator="equal">
      <formula>"A"</formula>
    </cfRule>
  </conditionalFormatting>
  <conditionalFormatting sqref="AI8:AI67 AO8:AO67 AU8:AU67 BA8:BA67 BG8:BG67 AI79:AI80 AO79:AO80 AU79:AU80 BA79:BA80 BG79:BG80">
    <cfRule type="cellIs" dxfId="197" priority="35" stopIfTrue="1" operator="lessThan">
      <formula>AI$6*0.4</formula>
    </cfRule>
    <cfRule type="cellIs" dxfId="196" priority="36" stopIfTrue="1" operator="equal">
      <formula>"A"</formula>
    </cfRule>
  </conditionalFormatting>
  <conditionalFormatting sqref="AJ8:AJ67 AP8:AP67 AV8:AV67 BB8:BB67 BH8:BH67 BK8:BK67 AJ79:AJ80 AP79:AP80 AV79:AV80 BB79:BB80 BH79:BH80">
    <cfRule type="cellIs" dxfId="195" priority="12" stopIfTrue="1" operator="lessThan">
      <formula>AJ$6*0.4</formula>
    </cfRule>
    <cfRule type="cellIs" dxfId="194" priority="13" stopIfTrue="1" operator="equal">
      <formula>"A"</formula>
    </cfRule>
  </conditionalFormatting>
  <conditionalFormatting sqref="AK8:AK67 AQ8:AQ67 AW8:AW67 BC8:BC67 BI8:BI67 AK79:AK80 AQ79:AQ80 AW79:AW80 BC79:BC80 BI79:BI80">
    <cfRule type="cellIs" dxfId="193" priority="18" stopIfTrue="1" operator="lessThan">
      <formula>AK$6*0.4</formula>
    </cfRule>
  </conditionalFormatting>
  <conditionalFormatting sqref="BO8:BZ67">
    <cfRule type="cellIs" dxfId="192" priority="1" operator="equal">
      <formula>"F"</formula>
    </cfRule>
  </conditionalFormatting>
  <printOptions horizontalCentered="1"/>
  <pageMargins left="0" right="0" top="0" bottom="0" header="0" footer="0"/>
  <pageSetup paperSize="9" orientation="portrait" r:id="rId1"/>
  <headerFooter>
    <oddHeader>&amp;R&amp;D</oddHeader>
    <oddFooter>Page &amp;P of &amp;N</oddFooter>
  </headerFooter>
  <rowBreaks count="2" manualBreakCount="2">
    <brk id="45" max="64" man="1"/>
    <brk id="5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81"/>
  <sheetViews>
    <sheetView zoomScaleNormal="100" zoomScaleSheetLayoutView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A8" sqref="A8:XFD69"/>
    </sheetView>
  </sheetViews>
  <sheetFormatPr baseColWidth="10" defaultColWidth="9.1640625" defaultRowHeight="13" x14ac:dyDescent="0.2"/>
  <cols>
    <col min="1" max="1" width="5" style="1" customWidth="1"/>
    <col min="2" max="2" width="12.33203125" style="1" customWidth="1"/>
    <col min="3" max="3" width="26.83203125" style="1" bestFit="1" customWidth="1"/>
    <col min="4" max="4" width="12.1640625" style="1" customWidth="1"/>
    <col min="5" max="5" width="9.33203125" style="1" customWidth="1"/>
    <col min="6" max="6" width="5.1640625" style="1" hidden="1" customWidth="1"/>
    <col min="7" max="9" width="8.5" style="3" hidden="1" customWidth="1"/>
    <col min="10" max="10" width="7.6640625" style="3" hidden="1" customWidth="1"/>
    <col min="11" max="13" width="8.5" style="3" hidden="1" customWidth="1"/>
    <col min="14" max="14" width="7.6640625" style="3" hidden="1" customWidth="1"/>
    <col min="15" max="17" width="8.5" style="3" hidden="1" customWidth="1"/>
    <col min="18" max="18" width="7.6640625" style="3" hidden="1" customWidth="1"/>
    <col min="19" max="21" width="8.5" style="3" hidden="1" customWidth="1"/>
    <col min="22" max="22" width="7.6640625" style="3" hidden="1" customWidth="1"/>
    <col min="23" max="25" width="8.5" style="3" hidden="1" customWidth="1"/>
    <col min="26" max="26" width="7.6640625" style="3" hidden="1" customWidth="1"/>
    <col min="27" max="29" width="8.5" style="3" hidden="1" customWidth="1"/>
    <col min="30" max="30" width="7.6640625" style="3" hidden="1" customWidth="1"/>
    <col min="31" max="61" width="8.5" style="3" hidden="1" customWidth="1"/>
    <col min="62" max="62" width="7.5" style="3" hidden="1" customWidth="1"/>
    <col min="63" max="63" width="9.5" style="3" hidden="1" customWidth="1"/>
    <col min="64" max="64" width="6.5" style="3" hidden="1" customWidth="1"/>
    <col min="65" max="65" width="5.5" style="3" hidden="1" customWidth="1"/>
    <col min="66" max="16384" width="9.1640625" style="1"/>
  </cols>
  <sheetData>
    <row r="1" spans="1:98" ht="18" customHeight="1" x14ac:dyDescent="0.2">
      <c r="A1" s="47" t="s">
        <v>16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2"/>
    </row>
    <row r="2" spans="1:98" ht="18" customHeight="1" x14ac:dyDescent="0.2">
      <c r="A2" s="48" t="s">
        <v>2074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</row>
    <row r="3" spans="1:98" ht="18" customHeight="1" x14ac:dyDescent="0.2">
      <c r="A3" s="6"/>
      <c r="B3" s="6" t="s">
        <v>0</v>
      </c>
      <c r="C3" s="6" t="s">
        <v>0</v>
      </c>
      <c r="D3" s="6" t="s">
        <v>0</v>
      </c>
      <c r="E3" s="6"/>
      <c r="F3" s="6"/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  <c r="M3" s="5" t="s">
        <v>1</v>
      </c>
      <c r="N3" s="5" t="s">
        <v>1</v>
      </c>
      <c r="O3" s="5" t="s">
        <v>1</v>
      </c>
      <c r="P3" s="5" t="s">
        <v>1</v>
      </c>
      <c r="Q3" s="5" t="s">
        <v>1</v>
      </c>
      <c r="R3" s="5" t="s">
        <v>1</v>
      </c>
      <c r="S3" s="5" t="s">
        <v>1</v>
      </c>
      <c r="T3" s="5" t="s">
        <v>1</v>
      </c>
      <c r="U3" s="5" t="s">
        <v>1</v>
      </c>
      <c r="V3" s="5" t="s">
        <v>1</v>
      </c>
      <c r="W3" s="5" t="s">
        <v>1</v>
      </c>
      <c r="X3" s="5" t="s">
        <v>1</v>
      </c>
      <c r="Y3" s="5" t="s">
        <v>1</v>
      </c>
      <c r="Z3" s="5" t="s">
        <v>1</v>
      </c>
      <c r="AA3" s="5" t="s">
        <v>1</v>
      </c>
      <c r="AB3" s="5" t="s">
        <v>1</v>
      </c>
      <c r="AC3" s="5" t="s">
        <v>1</v>
      </c>
      <c r="AD3" s="5" t="s">
        <v>1</v>
      </c>
      <c r="AE3" s="5" t="s">
        <v>1</v>
      </c>
      <c r="AF3" s="5" t="s">
        <v>2</v>
      </c>
      <c r="AG3" s="5" t="s">
        <v>2</v>
      </c>
      <c r="AH3" s="5" t="s">
        <v>2</v>
      </c>
      <c r="AI3" s="5" t="s">
        <v>2</v>
      </c>
      <c r="AJ3" s="5" t="s">
        <v>2</v>
      </c>
      <c r="AK3" s="5" t="s">
        <v>2</v>
      </c>
      <c r="AL3" s="5" t="s">
        <v>2</v>
      </c>
      <c r="AM3" s="5" t="s">
        <v>2</v>
      </c>
      <c r="AN3" s="5" t="s">
        <v>2</v>
      </c>
      <c r="AO3" s="5" t="s">
        <v>2</v>
      </c>
      <c r="AP3" s="5" t="s">
        <v>2</v>
      </c>
      <c r="AQ3" s="5" t="s">
        <v>2</v>
      </c>
      <c r="AR3" s="5" t="s">
        <v>2</v>
      </c>
      <c r="AS3" s="5" t="s">
        <v>2</v>
      </c>
      <c r="AT3" s="5" t="s">
        <v>2</v>
      </c>
      <c r="AU3" s="5" t="s">
        <v>2</v>
      </c>
      <c r="AV3" s="5" t="s">
        <v>2</v>
      </c>
      <c r="AW3" s="5" t="s">
        <v>2</v>
      </c>
      <c r="AX3" s="5" t="s">
        <v>2</v>
      </c>
      <c r="AY3" s="5" t="s">
        <v>2</v>
      </c>
      <c r="AZ3" s="5" t="s">
        <v>2</v>
      </c>
      <c r="BA3" s="5" t="s">
        <v>2</v>
      </c>
      <c r="BB3" s="5" t="s">
        <v>2</v>
      </c>
      <c r="BC3" s="5" t="s">
        <v>2</v>
      </c>
      <c r="BD3" s="5" t="s">
        <v>2</v>
      </c>
      <c r="BE3" s="5" t="s">
        <v>2</v>
      </c>
      <c r="BF3" s="5" t="s">
        <v>2</v>
      </c>
      <c r="BG3" s="5" t="s">
        <v>2</v>
      </c>
      <c r="BH3" s="5" t="s">
        <v>2</v>
      </c>
      <c r="BI3" s="5" t="s">
        <v>2</v>
      </c>
      <c r="BJ3" s="5" t="s">
        <v>2</v>
      </c>
      <c r="BK3" s="5" t="s">
        <v>2038</v>
      </c>
      <c r="BL3" s="5" t="s">
        <v>3</v>
      </c>
      <c r="BM3" s="5"/>
    </row>
    <row r="4" spans="1:98" ht="18" customHeight="1" x14ac:dyDescent="0.2">
      <c r="A4" s="6"/>
      <c r="B4" s="6" t="s">
        <v>4</v>
      </c>
      <c r="C4" s="6" t="s">
        <v>4</v>
      </c>
      <c r="D4" s="6" t="s">
        <v>4</v>
      </c>
      <c r="E4" s="6"/>
      <c r="F4" s="6"/>
      <c r="G4" s="5" t="s">
        <v>40</v>
      </c>
      <c r="H4" s="5" t="s">
        <v>40</v>
      </c>
      <c r="I4" s="5" t="s">
        <v>40</v>
      </c>
      <c r="J4" s="5" t="s">
        <v>40</v>
      </c>
      <c r="K4" s="5" t="s">
        <v>41</v>
      </c>
      <c r="L4" s="5" t="s">
        <v>41</v>
      </c>
      <c r="M4" s="5" t="s">
        <v>41</v>
      </c>
      <c r="N4" s="5" t="s">
        <v>41</v>
      </c>
      <c r="O4" s="5" t="s">
        <v>42</v>
      </c>
      <c r="P4" s="5" t="s">
        <v>42</v>
      </c>
      <c r="Q4" s="5" t="s">
        <v>42</v>
      </c>
      <c r="R4" s="5" t="s">
        <v>42</v>
      </c>
      <c r="S4" s="5" t="s">
        <v>43</v>
      </c>
      <c r="T4" s="5" t="s">
        <v>43</v>
      </c>
      <c r="U4" s="5" t="s">
        <v>43</v>
      </c>
      <c r="V4" s="5" t="s">
        <v>43</v>
      </c>
      <c r="W4" s="5" t="s">
        <v>44</v>
      </c>
      <c r="X4" s="5" t="s">
        <v>44</v>
      </c>
      <c r="Y4" s="5" t="s">
        <v>44</v>
      </c>
      <c r="Z4" s="5" t="s">
        <v>44</v>
      </c>
      <c r="AA4" s="5" t="s">
        <v>45</v>
      </c>
      <c r="AB4" s="5" t="s">
        <v>45</v>
      </c>
      <c r="AC4" s="5" t="s">
        <v>45</v>
      </c>
      <c r="AD4" s="5" t="s">
        <v>45</v>
      </c>
      <c r="AE4" s="5" t="s">
        <v>5</v>
      </c>
      <c r="AF4" s="5" t="s">
        <v>46</v>
      </c>
      <c r="AG4" s="5" t="s">
        <v>46</v>
      </c>
      <c r="AH4" s="5" t="s">
        <v>46</v>
      </c>
      <c r="AI4" s="5" t="s">
        <v>46</v>
      </c>
      <c r="AJ4" s="5" t="s">
        <v>46</v>
      </c>
      <c r="AK4" s="5" t="s">
        <v>46</v>
      </c>
      <c r="AL4" s="5" t="s">
        <v>47</v>
      </c>
      <c r="AM4" s="5" t="s">
        <v>47</v>
      </c>
      <c r="AN4" s="5" t="s">
        <v>47</v>
      </c>
      <c r="AO4" s="5" t="s">
        <v>47</v>
      </c>
      <c r="AP4" s="5" t="s">
        <v>47</v>
      </c>
      <c r="AQ4" s="5" t="s">
        <v>47</v>
      </c>
      <c r="AR4" s="5" t="s">
        <v>48</v>
      </c>
      <c r="AS4" s="5" t="s">
        <v>48</v>
      </c>
      <c r="AT4" s="5" t="s">
        <v>48</v>
      </c>
      <c r="AU4" s="5" t="s">
        <v>48</v>
      </c>
      <c r="AV4" s="5" t="s">
        <v>48</v>
      </c>
      <c r="AW4" s="5" t="s">
        <v>48</v>
      </c>
      <c r="AX4" s="5" t="s">
        <v>49</v>
      </c>
      <c r="AY4" s="5" t="s">
        <v>49</v>
      </c>
      <c r="AZ4" s="5" t="s">
        <v>49</v>
      </c>
      <c r="BA4" s="5" t="s">
        <v>49</v>
      </c>
      <c r="BB4" s="5" t="s">
        <v>49</v>
      </c>
      <c r="BC4" s="5" t="s">
        <v>49</v>
      </c>
      <c r="BD4" s="5" t="s">
        <v>50</v>
      </c>
      <c r="BE4" s="5" t="s">
        <v>50</v>
      </c>
      <c r="BF4" s="5" t="s">
        <v>50</v>
      </c>
      <c r="BG4" s="5" t="s">
        <v>50</v>
      </c>
      <c r="BH4" s="5" t="s">
        <v>50</v>
      </c>
      <c r="BI4" s="5" t="s">
        <v>50</v>
      </c>
      <c r="BJ4" s="5" t="s">
        <v>5</v>
      </c>
      <c r="BK4" s="5" t="s">
        <v>2040</v>
      </c>
      <c r="BL4" s="5"/>
      <c r="BM4" s="5"/>
    </row>
    <row r="5" spans="1:98" ht="18" customHeight="1" x14ac:dyDescent="0.2">
      <c r="A5" s="6"/>
      <c r="B5" s="6" t="s">
        <v>6</v>
      </c>
      <c r="C5" s="6" t="s">
        <v>6</v>
      </c>
      <c r="D5" s="6" t="s">
        <v>6</v>
      </c>
      <c r="E5" s="6"/>
      <c r="F5" s="6"/>
      <c r="G5" s="5" t="s">
        <v>7</v>
      </c>
      <c r="H5" s="5" t="s">
        <v>2034</v>
      </c>
      <c r="I5" s="5" t="s">
        <v>2044</v>
      </c>
      <c r="J5" s="5" t="s">
        <v>5</v>
      </c>
      <c r="K5" s="5" t="s">
        <v>7</v>
      </c>
      <c r="L5" s="5" t="s">
        <v>2034</v>
      </c>
      <c r="M5" s="5" t="s">
        <v>2044</v>
      </c>
      <c r="N5" s="5" t="s">
        <v>5</v>
      </c>
      <c r="O5" s="5" t="s">
        <v>7</v>
      </c>
      <c r="P5" s="5" t="s">
        <v>2034</v>
      </c>
      <c r="Q5" s="5" t="s">
        <v>2044</v>
      </c>
      <c r="R5" s="5" t="s">
        <v>5</v>
      </c>
      <c r="S5" s="5" t="s">
        <v>7</v>
      </c>
      <c r="T5" s="5" t="s">
        <v>2034</v>
      </c>
      <c r="U5" s="5" t="s">
        <v>2044</v>
      </c>
      <c r="V5" s="5" t="s">
        <v>5</v>
      </c>
      <c r="W5" s="5" t="s">
        <v>7</v>
      </c>
      <c r="X5" s="5" t="s">
        <v>2034</v>
      </c>
      <c r="Y5" s="5" t="s">
        <v>2044</v>
      </c>
      <c r="Z5" s="5" t="s">
        <v>5</v>
      </c>
      <c r="AA5" s="5" t="s">
        <v>7</v>
      </c>
      <c r="AB5" s="5" t="s">
        <v>2034</v>
      </c>
      <c r="AC5" s="5" t="s">
        <v>2044</v>
      </c>
      <c r="AD5" s="5" t="s">
        <v>5</v>
      </c>
      <c r="AE5" s="5"/>
      <c r="AF5" s="5" t="s">
        <v>7</v>
      </c>
      <c r="AG5" s="5" t="s">
        <v>2034</v>
      </c>
      <c r="AH5" s="5" t="s">
        <v>2035</v>
      </c>
      <c r="AI5" s="5" t="s">
        <v>2045</v>
      </c>
      <c r="AJ5" s="5" t="s">
        <v>2036</v>
      </c>
      <c r="AK5" s="5" t="s">
        <v>5</v>
      </c>
      <c r="AL5" s="5" t="s">
        <v>7</v>
      </c>
      <c r="AM5" s="5" t="s">
        <v>2034</v>
      </c>
      <c r="AN5" s="5" t="s">
        <v>2035</v>
      </c>
      <c r="AO5" s="5" t="s">
        <v>2045</v>
      </c>
      <c r="AP5" s="5" t="s">
        <v>2036</v>
      </c>
      <c r="AQ5" s="5" t="s">
        <v>5</v>
      </c>
      <c r="AR5" s="5" t="s">
        <v>7</v>
      </c>
      <c r="AS5" s="5" t="s">
        <v>2034</v>
      </c>
      <c r="AT5" s="5" t="s">
        <v>2035</v>
      </c>
      <c r="AU5" s="5" t="s">
        <v>2045</v>
      </c>
      <c r="AV5" s="5" t="s">
        <v>2036</v>
      </c>
      <c r="AW5" s="5" t="s">
        <v>5</v>
      </c>
      <c r="AX5" s="5" t="s">
        <v>7</v>
      </c>
      <c r="AY5" s="5" t="s">
        <v>2034</v>
      </c>
      <c r="AZ5" s="5" t="s">
        <v>2035</v>
      </c>
      <c r="BA5" s="5" t="s">
        <v>2045</v>
      </c>
      <c r="BB5" s="5" t="s">
        <v>2036</v>
      </c>
      <c r="BC5" s="5" t="s">
        <v>5</v>
      </c>
      <c r="BD5" s="5" t="s">
        <v>7</v>
      </c>
      <c r="BE5" s="5" t="s">
        <v>2034</v>
      </c>
      <c r="BF5" s="5" t="s">
        <v>2035</v>
      </c>
      <c r="BG5" s="5" t="s">
        <v>2045</v>
      </c>
      <c r="BH5" s="5" t="s">
        <v>2036</v>
      </c>
      <c r="BI5" s="5" t="s">
        <v>5</v>
      </c>
      <c r="BJ5" s="5"/>
      <c r="BK5" s="5"/>
      <c r="BL5" s="5"/>
      <c r="BM5" s="5"/>
    </row>
    <row r="6" spans="1:98" ht="18" customHeight="1" x14ac:dyDescent="0.2">
      <c r="A6" s="6"/>
      <c r="B6" s="6"/>
      <c r="C6" s="6"/>
      <c r="D6" s="6" t="s">
        <v>8</v>
      </c>
      <c r="E6" s="6"/>
      <c r="F6" s="6"/>
      <c r="G6" s="5">
        <v>10</v>
      </c>
      <c r="H6" s="5">
        <v>10</v>
      </c>
      <c r="I6" s="5">
        <v>10</v>
      </c>
      <c r="J6" s="5">
        <v>30</v>
      </c>
      <c r="K6" s="5">
        <v>10</v>
      </c>
      <c r="L6" s="5">
        <v>10</v>
      </c>
      <c r="M6" s="5">
        <v>10</v>
      </c>
      <c r="N6" s="5">
        <v>30</v>
      </c>
      <c r="O6" s="5">
        <v>10</v>
      </c>
      <c r="P6" s="5">
        <v>10</v>
      </c>
      <c r="Q6" s="5">
        <v>10</v>
      </c>
      <c r="R6" s="5">
        <v>30</v>
      </c>
      <c r="S6" s="5">
        <v>10</v>
      </c>
      <c r="T6" s="5">
        <v>10</v>
      </c>
      <c r="U6" s="5">
        <v>10</v>
      </c>
      <c r="V6" s="5">
        <v>30</v>
      </c>
      <c r="W6" s="5">
        <v>10</v>
      </c>
      <c r="X6" s="5">
        <v>10</v>
      </c>
      <c r="Y6" s="5">
        <v>10</v>
      </c>
      <c r="Z6" s="5">
        <v>30</v>
      </c>
      <c r="AA6" s="5">
        <v>10</v>
      </c>
      <c r="AB6" s="5">
        <v>10</v>
      </c>
      <c r="AC6" s="5">
        <v>10</v>
      </c>
      <c r="AD6" s="5">
        <v>30</v>
      </c>
      <c r="AE6" s="5">
        <v>180</v>
      </c>
      <c r="AF6" s="5">
        <v>10</v>
      </c>
      <c r="AG6" s="5">
        <v>10</v>
      </c>
      <c r="AH6" s="5">
        <v>40</v>
      </c>
      <c r="AI6" s="5">
        <v>60</v>
      </c>
      <c r="AJ6" s="5">
        <v>40</v>
      </c>
      <c r="AK6" s="5">
        <v>100</v>
      </c>
      <c r="AL6" s="5">
        <v>10</v>
      </c>
      <c r="AM6" s="5">
        <v>10</v>
      </c>
      <c r="AN6" s="5">
        <v>40</v>
      </c>
      <c r="AO6" s="5">
        <v>60</v>
      </c>
      <c r="AP6" s="5">
        <v>40</v>
      </c>
      <c r="AQ6" s="5">
        <v>100</v>
      </c>
      <c r="AR6" s="5">
        <v>10</v>
      </c>
      <c r="AS6" s="5">
        <v>10</v>
      </c>
      <c r="AT6" s="5">
        <v>40</v>
      </c>
      <c r="AU6" s="5">
        <v>60</v>
      </c>
      <c r="AV6" s="5">
        <v>40</v>
      </c>
      <c r="AW6" s="5">
        <v>100</v>
      </c>
      <c r="AX6" s="5">
        <v>10</v>
      </c>
      <c r="AY6" s="5">
        <v>10</v>
      </c>
      <c r="AZ6" s="5">
        <v>40</v>
      </c>
      <c r="BA6" s="5">
        <v>60</v>
      </c>
      <c r="BB6" s="5">
        <v>40</v>
      </c>
      <c r="BC6" s="5">
        <v>100</v>
      </c>
      <c r="BD6" s="5">
        <v>10</v>
      </c>
      <c r="BE6" s="5">
        <v>10</v>
      </c>
      <c r="BF6" s="5">
        <v>40</v>
      </c>
      <c r="BG6" s="5">
        <v>60</v>
      </c>
      <c r="BH6" s="5">
        <v>40</v>
      </c>
      <c r="BI6" s="5">
        <v>100</v>
      </c>
      <c r="BJ6" s="5">
        <v>500</v>
      </c>
      <c r="BK6" s="5">
        <v>100</v>
      </c>
      <c r="BL6" s="5">
        <v>780</v>
      </c>
      <c r="BM6" s="5" t="s">
        <v>17</v>
      </c>
    </row>
    <row r="7" spans="1:98" ht="18" customHeight="1" x14ac:dyDescent="0.2">
      <c r="A7" s="6"/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5" t="s">
        <v>14</v>
      </c>
      <c r="H7" s="5" t="s">
        <v>14</v>
      </c>
      <c r="I7" s="5" t="s">
        <v>14</v>
      </c>
      <c r="J7" s="5" t="s">
        <v>14</v>
      </c>
      <c r="K7" s="5" t="s">
        <v>14</v>
      </c>
      <c r="L7" s="5" t="s">
        <v>14</v>
      </c>
      <c r="M7" s="5" t="s">
        <v>14</v>
      </c>
      <c r="N7" s="5" t="s">
        <v>14</v>
      </c>
      <c r="O7" s="5" t="s">
        <v>14</v>
      </c>
      <c r="P7" s="5" t="s">
        <v>14</v>
      </c>
      <c r="Q7" s="5" t="s">
        <v>14</v>
      </c>
      <c r="R7" s="5" t="s">
        <v>14</v>
      </c>
      <c r="S7" s="5" t="s">
        <v>14</v>
      </c>
      <c r="T7" s="5" t="s">
        <v>14</v>
      </c>
      <c r="U7" s="5" t="s">
        <v>14</v>
      </c>
      <c r="V7" s="5" t="s">
        <v>14</v>
      </c>
      <c r="W7" s="5" t="s">
        <v>14</v>
      </c>
      <c r="X7" s="5" t="s">
        <v>14</v>
      </c>
      <c r="Y7" s="5" t="s">
        <v>14</v>
      </c>
      <c r="Z7" s="5" t="s">
        <v>14</v>
      </c>
      <c r="AA7" s="5" t="s">
        <v>14</v>
      </c>
      <c r="AB7" s="5" t="s">
        <v>14</v>
      </c>
      <c r="AC7" s="5" t="s">
        <v>14</v>
      </c>
      <c r="AD7" s="5" t="s">
        <v>14</v>
      </c>
      <c r="AE7" s="5" t="s">
        <v>14</v>
      </c>
      <c r="AF7" s="5" t="s">
        <v>14</v>
      </c>
      <c r="AG7" s="5" t="s">
        <v>14</v>
      </c>
      <c r="AH7" s="5" t="s">
        <v>14</v>
      </c>
      <c r="AI7" s="5" t="s">
        <v>14</v>
      </c>
      <c r="AJ7" s="5" t="s">
        <v>14</v>
      </c>
      <c r="AK7" s="5" t="s">
        <v>14</v>
      </c>
      <c r="AL7" s="5" t="s">
        <v>14</v>
      </c>
      <c r="AM7" s="5" t="s">
        <v>14</v>
      </c>
      <c r="AN7" s="5" t="s">
        <v>14</v>
      </c>
      <c r="AO7" s="5" t="s">
        <v>14</v>
      </c>
      <c r="AP7" s="5" t="s">
        <v>14</v>
      </c>
      <c r="AQ7" s="5" t="s">
        <v>14</v>
      </c>
      <c r="AR7" s="5" t="s">
        <v>14</v>
      </c>
      <c r="AS7" s="5" t="s">
        <v>14</v>
      </c>
      <c r="AT7" s="5" t="s">
        <v>14</v>
      </c>
      <c r="AU7" s="5" t="s">
        <v>14</v>
      </c>
      <c r="AV7" s="5" t="s">
        <v>14</v>
      </c>
      <c r="AW7" s="5" t="s">
        <v>14</v>
      </c>
      <c r="AX7" s="5" t="s">
        <v>14</v>
      </c>
      <c r="AY7" s="5" t="s">
        <v>14</v>
      </c>
      <c r="AZ7" s="5" t="s">
        <v>14</v>
      </c>
      <c r="BA7" s="5" t="s">
        <v>14</v>
      </c>
      <c r="BB7" s="5" t="s">
        <v>14</v>
      </c>
      <c r="BC7" s="5" t="s">
        <v>14</v>
      </c>
      <c r="BD7" s="5" t="s">
        <v>14</v>
      </c>
      <c r="BE7" s="5" t="s">
        <v>14</v>
      </c>
      <c r="BF7" s="5" t="s">
        <v>14</v>
      </c>
      <c r="BG7" s="5" t="s">
        <v>14</v>
      </c>
      <c r="BH7" s="5" t="s">
        <v>14</v>
      </c>
      <c r="BI7" s="5" t="s">
        <v>14</v>
      </c>
      <c r="BJ7" s="5" t="s">
        <v>14</v>
      </c>
      <c r="BK7" s="5" t="s">
        <v>14</v>
      </c>
      <c r="BL7" s="5" t="s">
        <v>14</v>
      </c>
      <c r="BM7" s="5"/>
      <c r="BO7" s="2" t="s">
        <v>2079</v>
      </c>
      <c r="BP7" s="2" t="s">
        <v>40</v>
      </c>
      <c r="BQ7" s="2" t="s">
        <v>42</v>
      </c>
      <c r="BR7" s="2" t="s">
        <v>43</v>
      </c>
      <c r="BS7" s="2" t="s">
        <v>44</v>
      </c>
      <c r="BT7" s="2" t="s">
        <v>45</v>
      </c>
      <c r="BU7" s="2" t="s">
        <v>46</v>
      </c>
      <c r="BV7" s="2" t="s">
        <v>47</v>
      </c>
      <c r="BW7" s="2" t="s">
        <v>48</v>
      </c>
      <c r="BX7" s="2" t="s">
        <v>49</v>
      </c>
      <c r="BY7" s="2" t="s">
        <v>50</v>
      </c>
      <c r="BZ7" s="2" t="s">
        <v>2078</v>
      </c>
      <c r="CB7" s="2" t="s">
        <v>2079</v>
      </c>
      <c r="CC7" s="2" t="s">
        <v>40</v>
      </c>
      <c r="CD7" s="2" t="s">
        <v>42</v>
      </c>
      <c r="CE7" s="2" t="s">
        <v>43</v>
      </c>
      <c r="CF7" s="2" t="s">
        <v>44</v>
      </c>
      <c r="CG7" s="2" t="s">
        <v>45</v>
      </c>
      <c r="CH7" s="2" t="s">
        <v>46</v>
      </c>
      <c r="CI7" s="2" t="s">
        <v>47</v>
      </c>
      <c r="CJ7" s="2" t="s">
        <v>48</v>
      </c>
      <c r="CK7" s="2" t="s">
        <v>49</v>
      </c>
      <c r="CL7" s="2" t="s">
        <v>50</v>
      </c>
      <c r="CM7" s="2" t="s">
        <v>2078</v>
      </c>
      <c r="CN7" s="11" t="s">
        <v>2081</v>
      </c>
      <c r="CO7" s="11" t="s">
        <v>2082</v>
      </c>
      <c r="CP7" s="11" t="s">
        <v>2083</v>
      </c>
      <c r="CQ7" s="11" t="s">
        <v>2084</v>
      </c>
      <c r="CR7" s="11" t="s">
        <v>2085</v>
      </c>
      <c r="CS7" s="11" t="s">
        <v>2086</v>
      </c>
    </row>
    <row r="8" spans="1:98" ht="18" customHeight="1" x14ac:dyDescent="0.2">
      <c r="A8" s="4">
        <v>1</v>
      </c>
      <c r="B8" s="7" t="s">
        <v>572</v>
      </c>
      <c r="C8" s="7" t="s">
        <v>573</v>
      </c>
      <c r="D8" s="7" t="s">
        <v>1787</v>
      </c>
      <c r="E8" s="7" t="s">
        <v>1291</v>
      </c>
      <c r="F8" s="7"/>
      <c r="G8" s="25" t="s">
        <v>2033</v>
      </c>
      <c r="H8" s="25" t="s">
        <v>2033</v>
      </c>
      <c r="I8" s="24">
        <v>10</v>
      </c>
      <c r="J8" s="26">
        <f t="shared" ref="J8:J39" si="0">IF(AND((G8="A"),(H8 ="A"), (I8="A")),"A",SUM(G8:I8))</f>
        <v>10</v>
      </c>
      <c r="K8" s="25">
        <v>4</v>
      </c>
      <c r="L8" s="25">
        <v>6</v>
      </c>
      <c r="M8" s="24">
        <v>9</v>
      </c>
      <c r="N8" s="26">
        <f t="shared" ref="N8:N39" si="1">IF(AND((K8="A"),(L8 ="A"), (M8="A")),"A",SUM(K8:M8))</f>
        <v>19</v>
      </c>
      <c r="O8" s="25">
        <v>3</v>
      </c>
      <c r="P8" s="25" t="s">
        <v>2033</v>
      </c>
      <c r="Q8" s="24">
        <v>9</v>
      </c>
      <c r="R8" s="26">
        <f t="shared" ref="R8:R39" si="2">IF(AND((O8="A"),(P8 ="A"), (Q8="A")),"A",SUM(O8:Q8))</f>
        <v>12</v>
      </c>
      <c r="S8" s="25">
        <v>4</v>
      </c>
      <c r="T8" s="25">
        <v>6</v>
      </c>
      <c r="U8" s="24">
        <v>10</v>
      </c>
      <c r="V8" s="26">
        <f t="shared" ref="V8:V39" si="3">IF(AND((S8="A"),(T8 ="A"), (U8="A")),"A",SUM(S8:U8))</f>
        <v>20</v>
      </c>
      <c r="W8" s="25">
        <v>1</v>
      </c>
      <c r="X8" s="25" t="s">
        <v>2033</v>
      </c>
      <c r="Y8" s="24">
        <v>8</v>
      </c>
      <c r="Z8" s="26">
        <f t="shared" ref="Z8:Z39" si="4">IF(AND((W8="A"),(X8 ="A"), (Y8="A")),"A",SUM(W8:Y8))</f>
        <v>9</v>
      </c>
      <c r="AA8" s="25">
        <v>2</v>
      </c>
      <c r="AB8" s="25">
        <v>6</v>
      </c>
      <c r="AC8" s="24">
        <v>10</v>
      </c>
      <c r="AD8" s="26">
        <f t="shared" ref="AD8:AD39" si="5">IF(AND((AA8="A"),(AB8 ="A"), (AC8="A")),"A",SUM(AA8:AC8))</f>
        <v>18</v>
      </c>
      <c r="AE8" s="27">
        <f t="shared" ref="AE8:AE39" si="6">SUM(J8,N8,R8,V8,Z8,AD8)</f>
        <v>88</v>
      </c>
      <c r="AF8" s="25">
        <v>8</v>
      </c>
      <c r="AG8" s="25">
        <v>8</v>
      </c>
      <c r="AH8" s="25">
        <v>32</v>
      </c>
      <c r="AI8" s="28">
        <f t="shared" ref="AI8:AI39" si="7">IF(AND((AF8="A"), (AG8 ="A"), (AH8="A")),"A",SUM(AF8:AH8))</f>
        <v>48</v>
      </c>
      <c r="AJ8" s="29">
        <v>29</v>
      </c>
      <c r="AK8" s="28">
        <f t="shared" ref="AK8:AK39" si="8">IF(AND((AI8 ="A"), (AJ8="A")),"A",SUM(AI8:AJ8))</f>
        <v>77</v>
      </c>
      <c r="AL8" s="25">
        <v>9</v>
      </c>
      <c r="AM8" s="25">
        <v>7</v>
      </c>
      <c r="AN8" s="25">
        <v>28</v>
      </c>
      <c r="AO8" s="28">
        <f t="shared" ref="AO8:AO39" si="9">IF(AND((AL8="A"), (AM8 ="A"), (AN8="A")),"A",SUM(AL8:AN8))</f>
        <v>44</v>
      </c>
      <c r="AP8" s="29">
        <v>28</v>
      </c>
      <c r="AQ8" s="28">
        <f t="shared" ref="AQ8:AQ39" si="10">IF(AND((AO8 ="A"), (AP8="A")),"A",SUM(AO8:AP8))</f>
        <v>72</v>
      </c>
      <c r="AR8" s="25">
        <v>7</v>
      </c>
      <c r="AS8" s="25">
        <v>7</v>
      </c>
      <c r="AT8" s="25">
        <v>30</v>
      </c>
      <c r="AU8" s="28">
        <f t="shared" ref="AU8:AU39" si="11">IF(AND((AR8="A"), (AS8 ="A"), (AT8="A")),"A",SUM(AR8:AT8))</f>
        <v>44</v>
      </c>
      <c r="AV8" s="29">
        <v>30</v>
      </c>
      <c r="AW8" s="28">
        <f t="shared" ref="AW8:AW39" si="12">IF(AND((AU8 ="A"), (AV8="A")),"A",SUM(AU8:AV8))</f>
        <v>74</v>
      </c>
      <c r="AX8" s="25">
        <v>8</v>
      </c>
      <c r="AY8" s="25">
        <v>8</v>
      </c>
      <c r="AZ8" s="25">
        <v>28</v>
      </c>
      <c r="BA8" s="28">
        <f t="shared" ref="BA8:BA39" si="13">IF(AND((AX8="A"), (AY8 ="A"), (AZ8="A")),"A",SUM(AX8:AZ8))</f>
        <v>44</v>
      </c>
      <c r="BB8" s="29">
        <v>30</v>
      </c>
      <c r="BC8" s="28">
        <f t="shared" ref="BC8:BC39" si="14">IF(AND((BA8 ="A"), (BB8="A")),"A",SUM(BA8:BB8))</f>
        <v>74</v>
      </c>
      <c r="BD8" s="25">
        <v>5</v>
      </c>
      <c r="BE8" s="25">
        <v>6</v>
      </c>
      <c r="BF8" s="25">
        <v>36</v>
      </c>
      <c r="BG8" s="28">
        <f t="shared" ref="BG8:BG39" si="15">IF(AND((BD8="A"), (BE8 ="A"), (BF8="A")),"A",SUM(BD8:BF8))</f>
        <v>47</v>
      </c>
      <c r="BH8" s="29">
        <v>31</v>
      </c>
      <c r="BI8" s="28">
        <f t="shared" ref="BI8:BI39" si="16">IF(AND((BG8 ="A"), (BH8="A")),"A",SUM(BG8:BH8))</f>
        <v>78</v>
      </c>
      <c r="BJ8" s="29">
        <f t="shared" ref="BJ8:BJ39" si="17">SUM(AK8,AQ8,AW8,BC8,BI8)</f>
        <v>375</v>
      </c>
      <c r="BK8" s="29">
        <v>59</v>
      </c>
      <c r="BL8" s="10">
        <f t="shared" ref="BL8:BL39" si="18">BJ8+AE8+BK8</f>
        <v>522</v>
      </c>
      <c r="BM8" s="8">
        <f t="shared" ref="BM8:BM39" si="19">BL8/780*100</f>
        <v>66.92307692307692</v>
      </c>
      <c r="BO8" s="3" t="s">
        <v>2088</v>
      </c>
      <c r="BP8" s="3" t="s">
        <v>2089</v>
      </c>
      <c r="BQ8" s="3" t="s">
        <v>2089</v>
      </c>
      <c r="BR8" s="3" t="s">
        <v>2092</v>
      </c>
      <c r="BS8" s="3" t="s">
        <v>2088</v>
      </c>
      <c r="BT8" s="3" t="s">
        <v>2089</v>
      </c>
      <c r="BU8" s="3" t="s">
        <v>2091</v>
      </c>
      <c r="BV8" s="3" t="s">
        <v>2032</v>
      </c>
      <c r="BW8" s="3" t="s">
        <v>2032</v>
      </c>
      <c r="BX8" s="3" t="s">
        <v>2032</v>
      </c>
      <c r="BY8" s="3" t="s">
        <v>2091</v>
      </c>
      <c r="BZ8" s="3" t="s">
        <v>2094</v>
      </c>
      <c r="CB8" s="3">
        <v>2</v>
      </c>
      <c r="CC8" s="3">
        <v>3</v>
      </c>
      <c r="CD8" s="3">
        <v>3</v>
      </c>
      <c r="CE8" s="3">
        <v>3</v>
      </c>
      <c r="CF8" s="3">
        <v>3</v>
      </c>
      <c r="CG8" s="3">
        <v>3</v>
      </c>
      <c r="CH8" s="3">
        <v>1.5</v>
      </c>
      <c r="CI8" s="3">
        <v>1.5</v>
      </c>
      <c r="CJ8" s="3">
        <v>1.5</v>
      </c>
      <c r="CK8" s="3">
        <v>1</v>
      </c>
      <c r="CL8" s="3">
        <v>1</v>
      </c>
      <c r="CM8" s="3">
        <v>0.5</v>
      </c>
      <c r="CN8" s="3">
        <f t="shared" ref="CN8:CN39" si="20">COUNTIF(BO8:BZ8,"F")</f>
        <v>3</v>
      </c>
      <c r="CO8" s="31" t="str">
        <f t="shared" ref="CO8:CO39" si="21">IF(CN8=0,"Pass","Fail")</f>
        <v>Fail</v>
      </c>
      <c r="CP8" s="32">
        <v>4.479166666666667</v>
      </c>
      <c r="CQ8" s="3">
        <v>15</v>
      </c>
      <c r="CR8" s="3">
        <v>107.5</v>
      </c>
      <c r="CS8" s="3">
        <v>659</v>
      </c>
      <c r="CT8" s="33">
        <f>CR8/24</f>
        <v>4.479166666666667</v>
      </c>
    </row>
    <row r="9" spans="1:98" ht="18" customHeight="1" x14ac:dyDescent="0.2">
      <c r="A9" s="4">
        <v>2</v>
      </c>
      <c r="B9" s="7" t="s">
        <v>574</v>
      </c>
      <c r="C9" s="7" t="s">
        <v>575</v>
      </c>
      <c r="D9" s="7" t="s">
        <v>1788</v>
      </c>
      <c r="E9" s="7" t="s">
        <v>1292</v>
      </c>
      <c r="F9" s="7"/>
      <c r="G9" s="25">
        <v>1</v>
      </c>
      <c r="H9" s="25">
        <v>4</v>
      </c>
      <c r="I9" s="24">
        <v>7</v>
      </c>
      <c r="J9" s="26">
        <f t="shared" si="0"/>
        <v>12</v>
      </c>
      <c r="K9" s="25">
        <v>2</v>
      </c>
      <c r="L9" s="25" t="s">
        <v>2033</v>
      </c>
      <c r="M9" s="24">
        <v>10</v>
      </c>
      <c r="N9" s="26">
        <f t="shared" si="1"/>
        <v>12</v>
      </c>
      <c r="O9" s="25">
        <v>2</v>
      </c>
      <c r="P9" s="25" t="s">
        <v>2033</v>
      </c>
      <c r="Q9" s="24">
        <v>10</v>
      </c>
      <c r="R9" s="26">
        <f t="shared" si="2"/>
        <v>12</v>
      </c>
      <c r="S9" s="25">
        <v>2</v>
      </c>
      <c r="T9" s="25">
        <v>4</v>
      </c>
      <c r="U9" s="24">
        <v>10</v>
      </c>
      <c r="V9" s="26">
        <f t="shared" si="3"/>
        <v>16</v>
      </c>
      <c r="W9" s="25">
        <v>2</v>
      </c>
      <c r="X9" s="25">
        <v>4</v>
      </c>
      <c r="Y9" s="24">
        <v>6</v>
      </c>
      <c r="Z9" s="26">
        <f t="shared" si="4"/>
        <v>12</v>
      </c>
      <c r="AA9" s="25">
        <v>2</v>
      </c>
      <c r="AB9" s="25">
        <v>8</v>
      </c>
      <c r="AC9" s="24">
        <v>10</v>
      </c>
      <c r="AD9" s="26">
        <f t="shared" si="5"/>
        <v>20</v>
      </c>
      <c r="AE9" s="27">
        <f t="shared" si="6"/>
        <v>84</v>
      </c>
      <c r="AF9" s="25">
        <v>5</v>
      </c>
      <c r="AG9" s="25">
        <v>7</v>
      </c>
      <c r="AH9" s="25">
        <v>32</v>
      </c>
      <c r="AI9" s="28">
        <f t="shared" si="7"/>
        <v>44</v>
      </c>
      <c r="AJ9" s="29">
        <v>28</v>
      </c>
      <c r="AK9" s="28">
        <f t="shared" si="8"/>
        <v>72</v>
      </c>
      <c r="AL9" s="25">
        <v>8</v>
      </c>
      <c r="AM9" s="25">
        <v>7</v>
      </c>
      <c r="AN9" s="25">
        <v>35</v>
      </c>
      <c r="AO9" s="28">
        <f t="shared" si="9"/>
        <v>50</v>
      </c>
      <c r="AP9" s="29">
        <v>30</v>
      </c>
      <c r="AQ9" s="28">
        <f t="shared" si="10"/>
        <v>80</v>
      </c>
      <c r="AR9" s="25">
        <v>6</v>
      </c>
      <c r="AS9" s="25">
        <v>7</v>
      </c>
      <c r="AT9" s="25">
        <v>28</v>
      </c>
      <c r="AU9" s="28">
        <f t="shared" si="11"/>
        <v>41</v>
      </c>
      <c r="AV9" s="29">
        <v>21</v>
      </c>
      <c r="AW9" s="28">
        <f t="shared" si="12"/>
        <v>62</v>
      </c>
      <c r="AX9" s="25">
        <v>9</v>
      </c>
      <c r="AY9" s="25">
        <v>8</v>
      </c>
      <c r="AZ9" s="25">
        <v>28</v>
      </c>
      <c r="BA9" s="28">
        <f t="shared" si="13"/>
        <v>45</v>
      </c>
      <c r="BB9" s="29">
        <v>30</v>
      </c>
      <c r="BC9" s="28">
        <f t="shared" si="14"/>
        <v>75</v>
      </c>
      <c r="BD9" s="25">
        <v>5</v>
      </c>
      <c r="BE9" s="25">
        <v>7</v>
      </c>
      <c r="BF9" s="25">
        <v>37</v>
      </c>
      <c r="BG9" s="28">
        <f t="shared" si="15"/>
        <v>49</v>
      </c>
      <c r="BH9" s="29">
        <v>26</v>
      </c>
      <c r="BI9" s="28">
        <f t="shared" si="16"/>
        <v>75</v>
      </c>
      <c r="BJ9" s="29">
        <f t="shared" si="17"/>
        <v>364</v>
      </c>
      <c r="BK9" s="29">
        <v>82</v>
      </c>
      <c r="BL9" s="10">
        <f t="shared" si="18"/>
        <v>530</v>
      </c>
      <c r="BM9" s="8">
        <f t="shared" si="19"/>
        <v>67.948717948717956</v>
      </c>
      <c r="BO9" s="3" t="s">
        <v>2092</v>
      </c>
      <c r="BP9" s="3" t="s">
        <v>2096</v>
      </c>
      <c r="BQ9" s="3" t="s">
        <v>2092</v>
      </c>
      <c r="BR9" s="3" t="s">
        <v>2033</v>
      </c>
      <c r="BS9" s="3" t="s">
        <v>2092</v>
      </c>
      <c r="BT9" s="3" t="s">
        <v>2092</v>
      </c>
      <c r="BU9" s="3" t="s">
        <v>2032</v>
      </c>
      <c r="BV9" s="3" t="s">
        <v>2091</v>
      </c>
      <c r="BW9" s="3" t="s">
        <v>2094</v>
      </c>
      <c r="BX9" s="3" t="s">
        <v>2032</v>
      </c>
      <c r="BY9" s="3" t="s">
        <v>2032</v>
      </c>
      <c r="BZ9" s="3" t="s">
        <v>2090</v>
      </c>
      <c r="CB9" s="3">
        <v>2</v>
      </c>
      <c r="CC9" s="3">
        <v>3</v>
      </c>
      <c r="CD9" s="3">
        <v>3</v>
      </c>
      <c r="CE9" s="3">
        <v>3</v>
      </c>
      <c r="CF9" s="3">
        <v>3</v>
      </c>
      <c r="CG9" s="3">
        <v>3</v>
      </c>
      <c r="CH9" s="3">
        <v>1.5</v>
      </c>
      <c r="CI9" s="3">
        <v>1.5</v>
      </c>
      <c r="CJ9" s="3">
        <v>1.5</v>
      </c>
      <c r="CK9" s="3">
        <v>1</v>
      </c>
      <c r="CL9" s="3">
        <v>1</v>
      </c>
      <c r="CM9" s="3">
        <v>0.5</v>
      </c>
      <c r="CN9" s="3">
        <f t="shared" si="20"/>
        <v>0</v>
      </c>
      <c r="CO9" s="31" t="str">
        <f t="shared" si="21"/>
        <v>Pass</v>
      </c>
      <c r="CP9" s="3">
        <v>5.93</v>
      </c>
      <c r="CQ9" s="3">
        <v>24</v>
      </c>
      <c r="CR9" s="3">
        <v>142.25</v>
      </c>
      <c r="CS9" s="3">
        <v>689</v>
      </c>
      <c r="CT9" s="33">
        <f>CR9/24</f>
        <v>5.927083333333333</v>
      </c>
    </row>
    <row r="10" spans="1:98" ht="18" customHeight="1" x14ac:dyDescent="0.2">
      <c r="A10" s="4">
        <v>3</v>
      </c>
      <c r="B10" s="7" t="s">
        <v>576</v>
      </c>
      <c r="C10" s="7" t="s">
        <v>577</v>
      </c>
      <c r="D10" s="7" t="s">
        <v>1789</v>
      </c>
      <c r="E10" s="7" t="s">
        <v>1293</v>
      </c>
      <c r="F10" s="7"/>
      <c r="G10" s="25">
        <v>5</v>
      </c>
      <c r="H10" s="25">
        <v>8</v>
      </c>
      <c r="I10" s="24">
        <v>10</v>
      </c>
      <c r="J10" s="26">
        <f t="shared" si="0"/>
        <v>23</v>
      </c>
      <c r="K10" s="25">
        <v>6</v>
      </c>
      <c r="L10" s="25">
        <v>7</v>
      </c>
      <c r="M10" s="24">
        <v>10</v>
      </c>
      <c r="N10" s="26">
        <f t="shared" si="1"/>
        <v>23</v>
      </c>
      <c r="O10" s="25">
        <v>6</v>
      </c>
      <c r="P10" s="25">
        <v>10</v>
      </c>
      <c r="Q10" s="24">
        <v>10</v>
      </c>
      <c r="R10" s="26">
        <f t="shared" si="2"/>
        <v>26</v>
      </c>
      <c r="S10" s="25">
        <v>7</v>
      </c>
      <c r="T10" s="25">
        <v>6</v>
      </c>
      <c r="U10" s="24">
        <v>10</v>
      </c>
      <c r="V10" s="26">
        <f t="shared" si="3"/>
        <v>23</v>
      </c>
      <c r="W10" s="25">
        <v>5</v>
      </c>
      <c r="X10" s="25">
        <v>8</v>
      </c>
      <c r="Y10" s="24">
        <v>10</v>
      </c>
      <c r="Z10" s="26">
        <f t="shared" si="4"/>
        <v>23</v>
      </c>
      <c r="AA10" s="25">
        <v>7</v>
      </c>
      <c r="AB10" s="25">
        <v>8</v>
      </c>
      <c r="AC10" s="24">
        <v>10</v>
      </c>
      <c r="AD10" s="26">
        <f t="shared" si="5"/>
        <v>25</v>
      </c>
      <c r="AE10" s="27">
        <f t="shared" si="6"/>
        <v>143</v>
      </c>
      <c r="AF10" s="25">
        <v>8</v>
      </c>
      <c r="AG10" s="25">
        <v>10</v>
      </c>
      <c r="AH10" s="25">
        <v>40</v>
      </c>
      <c r="AI10" s="28">
        <f t="shared" si="7"/>
        <v>58</v>
      </c>
      <c r="AJ10" s="29">
        <v>32</v>
      </c>
      <c r="AK10" s="28">
        <f t="shared" si="8"/>
        <v>90</v>
      </c>
      <c r="AL10" s="25">
        <v>8</v>
      </c>
      <c r="AM10" s="25">
        <v>8</v>
      </c>
      <c r="AN10" s="25">
        <v>34</v>
      </c>
      <c r="AO10" s="28">
        <f t="shared" si="9"/>
        <v>50</v>
      </c>
      <c r="AP10" s="29">
        <v>32</v>
      </c>
      <c r="AQ10" s="28">
        <f t="shared" si="10"/>
        <v>82</v>
      </c>
      <c r="AR10" s="25">
        <v>8</v>
      </c>
      <c r="AS10" s="25">
        <v>8</v>
      </c>
      <c r="AT10" s="25">
        <v>35</v>
      </c>
      <c r="AU10" s="28">
        <f t="shared" si="11"/>
        <v>51</v>
      </c>
      <c r="AV10" s="29">
        <v>26</v>
      </c>
      <c r="AW10" s="28">
        <f t="shared" si="12"/>
        <v>77</v>
      </c>
      <c r="AX10" s="25">
        <v>9</v>
      </c>
      <c r="AY10" s="25">
        <v>8</v>
      </c>
      <c r="AZ10" s="25">
        <v>40</v>
      </c>
      <c r="BA10" s="28">
        <f t="shared" si="13"/>
        <v>57</v>
      </c>
      <c r="BB10" s="29">
        <v>35</v>
      </c>
      <c r="BC10" s="28">
        <f t="shared" si="14"/>
        <v>92</v>
      </c>
      <c r="BD10" s="25">
        <v>8</v>
      </c>
      <c r="BE10" s="25">
        <v>8</v>
      </c>
      <c r="BF10" s="25">
        <v>35</v>
      </c>
      <c r="BG10" s="28">
        <f t="shared" si="15"/>
        <v>51</v>
      </c>
      <c r="BH10" s="29">
        <v>32</v>
      </c>
      <c r="BI10" s="28">
        <f t="shared" si="16"/>
        <v>83</v>
      </c>
      <c r="BJ10" s="29">
        <f t="shared" si="17"/>
        <v>424</v>
      </c>
      <c r="BK10" s="29">
        <v>94</v>
      </c>
      <c r="BL10" s="10">
        <f t="shared" si="18"/>
        <v>661</v>
      </c>
      <c r="BM10" s="8">
        <f t="shared" si="19"/>
        <v>84.743589743589737</v>
      </c>
      <c r="BO10" s="3" t="s">
        <v>2094</v>
      </c>
      <c r="BP10" s="3" t="s">
        <v>2087</v>
      </c>
      <c r="BQ10" s="3" t="s">
        <v>2095</v>
      </c>
      <c r="BR10" s="3" t="s">
        <v>2094</v>
      </c>
      <c r="BS10" s="3" t="s">
        <v>2088</v>
      </c>
      <c r="BT10" s="3" t="s">
        <v>2087</v>
      </c>
      <c r="BU10" s="3" t="s">
        <v>2090</v>
      </c>
      <c r="BV10" s="3" t="s">
        <v>2090</v>
      </c>
      <c r="BW10" s="3" t="s">
        <v>2091</v>
      </c>
      <c r="BX10" s="3" t="s">
        <v>2090</v>
      </c>
      <c r="BY10" s="3" t="s">
        <v>2090</v>
      </c>
      <c r="BZ10" s="3" t="s">
        <v>2090</v>
      </c>
      <c r="CB10" s="3">
        <v>2</v>
      </c>
      <c r="CC10" s="3">
        <v>3</v>
      </c>
      <c r="CD10" s="3">
        <v>3</v>
      </c>
      <c r="CE10" s="3">
        <v>3</v>
      </c>
      <c r="CF10" s="3">
        <v>3</v>
      </c>
      <c r="CG10" s="3">
        <v>3</v>
      </c>
      <c r="CH10" s="3">
        <v>1.5</v>
      </c>
      <c r="CI10" s="3">
        <v>1.5</v>
      </c>
      <c r="CJ10" s="3">
        <v>1.5</v>
      </c>
      <c r="CK10" s="3">
        <v>1</v>
      </c>
      <c r="CL10" s="3">
        <v>1</v>
      </c>
      <c r="CM10" s="3">
        <v>0.5</v>
      </c>
      <c r="CN10" s="3">
        <f t="shared" si="20"/>
        <v>0</v>
      </c>
      <c r="CO10" s="31" t="str">
        <f t="shared" si="21"/>
        <v>Pass</v>
      </c>
      <c r="CP10" s="3">
        <v>8.06</v>
      </c>
      <c r="CQ10" s="3">
        <v>24</v>
      </c>
      <c r="CR10" s="3">
        <v>193.5</v>
      </c>
      <c r="CS10" s="3">
        <v>894</v>
      </c>
    </row>
    <row r="11" spans="1:98" ht="18" customHeight="1" x14ac:dyDescent="0.2">
      <c r="A11" s="4">
        <v>4</v>
      </c>
      <c r="B11" s="7" t="s">
        <v>578</v>
      </c>
      <c r="C11" s="7" t="s">
        <v>97</v>
      </c>
      <c r="D11" s="7" t="s">
        <v>1790</v>
      </c>
      <c r="E11" s="7" t="s">
        <v>1294</v>
      </c>
      <c r="F11" s="7"/>
      <c r="G11" s="25">
        <v>7</v>
      </c>
      <c r="H11" s="25">
        <v>10</v>
      </c>
      <c r="I11" s="24">
        <v>10</v>
      </c>
      <c r="J11" s="26">
        <f t="shared" si="0"/>
        <v>27</v>
      </c>
      <c r="K11" s="25">
        <v>6</v>
      </c>
      <c r="L11" s="25">
        <v>10</v>
      </c>
      <c r="M11" s="24">
        <v>10</v>
      </c>
      <c r="N11" s="26">
        <f t="shared" si="1"/>
        <v>26</v>
      </c>
      <c r="O11" s="25">
        <v>7</v>
      </c>
      <c r="P11" s="25">
        <v>10</v>
      </c>
      <c r="Q11" s="24">
        <v>10</v>
      </c>
      <c r="R11" s="26">
        <f t="shared" si="2"/>
        <v>27</v>
      </c>
      <c r="S11" s="25">
        <v>8</v>
      </c>
      <c r="T11" s="25">
        <v>8</v>
      </c>
      <c r="U11" s="24">
        <v>10</v>
      </c>
      <c r="V11" s="26">
        <f t="shared" si="3"/>
        <v>26</v>
      </c>
      <c r="W11" s="25">
        <v>7</v>
      </c>
      <c r="X11" s="25">
        <v>10</v>
      </c>
      <c r="Y11" s="24">
        <v>10</v>
      </c>
      <c r="Z11" s="26">
        <f t="shared" si="4"/>
        <v>27</v>
      </c>
      <c r="AA11" s="25">
        <v>8</v>
      </c>
      <c r="AB11" s="25">
        <v>10</v>
      </c>
      <c r="AC11" s="24">
        <v>10</v>
      </c>
      <c r="AD11" s="26">
        <f t="shared" si="5"/>
        <v>28</v>
      </c>
      <c r="AE11" s="27">
        <f t="shared" si="6"/>
        <v>161</v>
      </c>
      <c r="AF11" s="25">
        <v>8</v>
      </c>
      <c r="AG11" s="25">
        <v>9</v>
      </c>
      <c r="AH11" s="25">
        <v>40</v>
      </c>
      <c r="AI11" s="28">
        <f t="shared" si="7"/>
        <v>57</v>
      </c>
      <c r="AJ11" s="29">
        <v>30</v>
      </c>
      <c r="AK11" s="28">
        <f t="shared" si="8"/>
        <v>87</v>
      </c>
      <c r="AL11" s="25">
        <v>8</v>
      </c>
      <c r="AM11" s="25">
        <v>9</v>
      </c>
      <c r="AN11" s="25">
        <v>36</v>
      </c>
      <c r="AO11" s="28">
        <f t="shared" si="9"/>
        <v>53</v>
      </c>
      <c r="AP11" s="29">
        <v>34</v>
      </c>
      <c r="AQ11" s="28">
        <f t="shared" si="10"/>
        <v>87</v>
      </c>
      <c r="AR11" s="25">
        <v>8</v>
      </c>
      <c r="AS11" s="25">
        <v>8</v>
      </c>
      <c r="AT11" s="25">
        <v>36</v>
      </c>
      <c r="AU11" s="28">
        <f t="shared" si="11"/>
        <v>52</v>
      </c>
      <c r="AV11" s="29">
        <v>26</v>
      </c>
      <c r="AW11" s="28">
        <f t="shared" si="12"/>
        <v>78</v>
      </c>
      <c r="AX11" s="25">
        <v>7</v>
      </c>
      <c r="AY11" s="25">
        <v>8</v>
      </c>
      <c r="AZ11" s="25">
        <v>40</v>
      </c>
      <c r="BA11" s="28">
        <f t="shared" si="13"/>
        <v>55</v>
      </c>
      <c r="BB11" s="29">
        <v>30</v>
      </c>
      <c r="BC11" s="28">
        <f t="shared" si="14"/>
        <v>85</v>
      </c>
      <c r="BD11" s="25">
        <v>9</v>
      </c>
      <c r="BE11" s="25">
        <v>8</v>
      </c>
      <c r="BF11" s="25">
        <v>40</v>
      </c>
      <c r="BG11" s="28">
        <f t="shared" si="15"/>
        <v>57</v>
      </c>
      <c r="BH11" s="29">
        <v>31</v>
      </c>
      <c r="BI11" s="28">
        <f t="shared" si="16"/>
        <v>88</v>
      </c>
      <c r="BJ11" s="29">
        <f t="shared" si="17"/>
        <v>425</v>
      </c>
      <c r="BK11" s="29">
        <v>97</v>
      </c>
      <c r="BL11" s="10">
        <f t="shared" si="18"/>
        <v>683</v>
      </c>
      <c r="BM11" s="8">
        <f t="shared" si="19"/>
        <v>87.564102564102569</v>
      </c>
      <c r="BO11" s="3" t="s">
        <v>2095</v>
      </c>
      <c r="BP11" s="3" t="s">
        <v>2094</v>
      </c>
      <c r="BQ11" s="3" t="s">
        <v>2095</v>
      </c>
      <c r="BR11" s="3" t="s">
        <v>2094</v>
      </c>
      <c r="BS11" s="3" t="s">
        <v>2091</v>
      </c>
      <c r="BT11" s="3" t="s">
        <v>2091</v>
      </c>
      <c r="BU11" s="3" t="s">
        <v>2090</v>
      </c>
      <c r="BV11" s="3" t="s">
        <v>2090</v>
      </c>
      <c r="BW11" s="3" t="s">
        <v>2091</v>
      </c>
      <c r="BX11" s="3" t="s">
        <v>2090</v>
      </c>
      <c r="BY11" s="3" t="s">
        <v>2090</v>
      </c>
      <c r="BZ11" s="3" t="s">
        <v>2090</v>
      </c>
      <c r="CB11" s="3">
        <v>2</v>
      </c>
      <c r="CC11" s="3">
        <v>3</v>
      </c>
      <c r="CD11" s="3">
        <v>3</v>
      </c>
      <c r="CE11" s="3">
        <v>3</v>
      </c>
      <c r="CF11" s="3">
        <v>3</v>
      </c>
      <c r="CG11" s="3">
        <v>3</v>
      </c>
      <c r="CH11" s="3">
        <v>1.5</v>
      </c>
      <c r="CI11" s="3">
        <v>1.5</v>
      </c>
      <c r="CJ11" s="3">
        <v>1.5</v>
      </c>
      <c r="CK11" s="3">
        <v>1</v>
      </c>
      <c r="CL11" s="3">
        <v>1</v>
      </c>
      <c r="CM11" s="3">
        <v>0.5</v>
      </c>
      <c r="CN11" s="3">
        <f t="shared" si="20"/>
        <v>0</v>
      </c>
      <c r="CO11" s="31" t="str">
        <f t="shared" si="21"/>
        <v>Pass</v>
      </c>
      <c r="CP11" s="3">
        <v>8.42</v>
      </c>
      <c r="CQ11" s="3">
        <v>24</v>
      </c>
      <c r="CR11" s="3">
        <v>202</v>
      </c>
      <c r="CS11" s="3">
        <v>932</v>
      </c>
    </row>
    <row r="12" spans="1:98" ht="18" customHeight="1" x14ac:dyDescent="0.2">
      <c r="A12" s="4">
        <v>5</v>
      </c>
      <c r="B12" s="7" t="s">
        <v>579</v>
      </c>
      <c r="C12" s="7" t="s">
        <v>580</v>
      </c>
      <c r="D12" s="7" t="s">
        <v>1791</v>
      </c>
      <c r="E12" s="7" t="s">
        <v>1295</v>
      </c>
      <c r="F12" s="7"/>
      <c r="G12" s="25">
        <v>5</v>
      </c>
      <c r="H12" s="25">
        <v>6</v>
      </c>
      <c r="I12" s="24">
        <v>10</v>
      </c>
      <c r="J12" s="26">
        <f t="shared" si="0"/>
        <v>21</v>
      </c>
      <c r="K12" s="25">
        <v>5</v>
      </c>
      <c r="L12" s="25">
        <v>9</v>
      </c>
      <c r="M12" s="24">
        <v>10</v>
      </c>
      <c r="N12" s="26">
        <f t="shared" si="1"/>
        <v>24</v>
      </c>
      <c r="O12" s="25">
        <v>7</v>
      </c>
      <c r="P12" s="25">
        <v>6</v>
      </c>
      <c r="Q12" s="24">
        <v>10</v>
      </c>
      <c r="R12" s="26">
        <f t="shared" si="2"/>
        <v>23</v>
      </c>
      <c r="S12" s="25">
        <v>8</v>
      </c>
      <c r="T12" s="25">
        <v>7</v>
      </c>
      <c r="U12" s="24">
        <v>10</v>
      </c>
      <c r="V12" s="26">
        <f t="shared" si="3"/>
        <v>25</v>
      </c>
      <c r="W12" s="25">
        <v>4</v>
      </c>
      <c r="X12" s="25">
        <v>7</v>
      </c>
      <c r="Y12" s="24">
        <v>10</v>
      </c>
      <c r="Z12" s="26">
        <f t="shared" si="4"/>
        <v>21</v>
      </c>
      <c r="AA12" s="25">
        <v>3</v>
      </c>
      <c r="AB12" s="25">
        <v>10</v>
      </c>
      <c r="AC12" s="24">
        <v>10</v>
      </c>
      <c r="AD12" s="26">
        <f t="shared" si="5"/>
        <v>23</v>
      </c>
      <c r="AE12" s="27">
        <f t="shared" si="6"/>
        <v>137</v>
      </c>
      <c r="AF12" s="25">
        <v>10</v>
      </c>
      <c r="AG12" s="25">
        <v>10</v>
      </c>
      <c r="AH12" s="25">
        <v>40</v>
      </c>
      <c r="AI12" s="28">
        <f t="shared" si="7"/>
        <v>60</v>
      </c>
      <c r="AJ12" s="29">
        <v>31</v>
      </c>
      <c r="AK12" s="28">
        <f t="shared" si="8"/>
        <v>91</v>
      </c>
      <c r="AL12" s="25">
        <v>9</v>
      </c>
      <c r="AM12" s="25">
        <v>8</v>
      </c>
      <c r="AN12" s="25">
        <v>32</v>
      </c>
      <c r="AO12" s="28">
        <f t="shared" si="9"/>
        <v>49</v>
      </c>
      <c r="AP12" s="29">
        <v>35</v>
      </c>
      <c r="AQ12" s="28">
        <f t="shared" si="10"/>
        <v>84</v>
      </c>
      <c r="AR12" s="25">
        <v>9</v>
      </c>
      <c r="AS12" s="25">
        <v>9</v>
      </c>
      <c r="AT12" s="25">
        <v>34</v>
      </c>
      <c r="AU12" s="28">
        <f t="shared" si="11"/>
        <v>52</v>
      </c>
      <c r="AV12" s="29">
        <v>37</v>
      </c>
      <c r="AW12" s="28">
        <f t="shared" si="12"/>
        <v>89</v>
      </c>
      <c r="AX12" s="25">
        <v>9</v>
      </c>
      <c r="AY12" s="25">
        <v>8</v>
      </c>
      <c r="AZ12" s="25">
        <v>32</v>
      </c>
      <c r="BA12" s="28">
        <f t="shared" si="13"/>
        <v>49</v>
      </c>
      <c r="BB12" s="29">
        <v>34</v>
      </c>
      <c r="BC12" s="28">
        <f t="shared" si="14"/>
        <v>83</v>
      </c>
      <c r="BD12" s="25">
        <v>10</v>
      </c>
      <c r="BE12" s="25">
        <v>9</v>
      </c>
      <c r="BF12" s="25">
        <v>35</v>
      </c>
      <c r="BG12" s="28">
        <f t="shared" si="15"/>
        <v>54</v>
      </c>
      <c r="BH12" s="29">
        <v>37</v>
      </c>
      <c r="BI12" s="28">
        <f t="shared" si="16"/>
        <v>91</v>
      </c>
      <c r="BJ12" s="29">
        <f t="shared" si="17"/>
        <v>438</v>
      </c>
      <c r="BK12" s="29">
        <v>97</v>
      </c>
      <c r="BL12" s="10">
        <f t="shared" si="18"/>
        <v>672</v>
      </c>
      <c r="BM12" s="8">
        <f t="shared" si="19"/>
        <v>86.15384615384616</v>
      </c>
      <c r="BO12" s="3" t="s">
        <v>2087</v>
      </c>
      <c r="BP12" s="3" t="s">
        <v>2032</v>
      </c>
      <c r="BQ12" s="3" t="s">
        <v>2091</v>
      </c>
      <c r="BR12" s="3" t="s">
        <v>2032</v>
      </c>
      <c r="BS12" s="3" t="s">
        <v>2087</v>
      </c>
      <c r="BT12" s="3" t="s">
        <v>2032</v>
      </c>
      <c r="BU12" s="3" t="s">
        <v>2090</v>
      </c>
      <c r="BV12" s="3" t="s">
        <v>2090</v>
      </c>
      <c r="BW12" s="3" t="s">
        <v>2090</v>
      </c>
      <c r="BX12" s="3" t="s">
        <v>2090</v>
      </c>
      <c r="BY12" s="3" t="s">
        <v>2090</v>
      </c>
      <c r="BZ12" s="3" t="s">
        <v>2090</v>
      </c>
      <c r="CB12" s="3">
        <v>2</v>
      </c>
      <c r="CC12" s="3">
        <v>3</v>
      </c>
      <c r="CD12" s="3">
        <v>3</v>
      </c>
      <c r="CE12" s="3">
        <v>3</v>
      </c>
      <c r="CF12" s="3">
        <v>3</v>
      </c>
      <c r="CG12" s="3">
        <v>3</v>
      </c>
      <c r="CH12" s="3">
        <v>1.5</v>
      </c>
      <c r="CI12" s="3">
        <v>1.5</v>
      </c>
      <c r="CJ12" s="3">
        <v>1.5</v>
      </c>
      <c r="CK12" s="3">
        <v>1</v>
      </c>
      <c r="CL12" s="3">
        <v>1</v>
      </c>
      <c r="CM12" s="3">
        <v>0.5</v>
      </c>
      <c r="CN12" s="3">
        <f t="shared" si="20"/>
        <v>0</v>
      </c>
      <c r="CO12" s="31" t="str">
        <f t="shared" si="21"/>
        <v>Pass</v>
      </c>
      <c r="CP12" s="3">
        <v>8.9</v>
      </c>
      <c r="CQ12" s="3">
        <v>24</v>
      </c>
      <c r="CR12" s="3">
        <v>213.5</v>
      </c>
      <c r="CS12" s="3">
        <v>976</v>
      </c>
    </row>
    <row r="13" spans="1:98" ht="18" customHeight="1" x14ac:dyDescent="0.2">
      <c r="A13" s="4">
        <v>6</v>
      </c>
      <c r="B13" s="7" t="s">
        <v>583</v>
      </c>
      <c r="C13" s="7" t="s">
        <v>584</v>
      </c>
      <c r="D13" s="7" t="s">
        <v>1793</v>
      </c>
      <c r="E13" s="7" t="s">
        <v>1297</v>
      </c>
      <c r="F13" s="7"/>
      <c r="G13" s="25">
        <v>5</v>
      </c>
      <c r="H13" s="25" t="s">
        <v>2032</v>
      </c>
      <c r="I13" s="24">
        <v>10</v>
      </c>
      <c r="J13" s="26">
        <f t="shared" si="0"/>
        <v>15</v>
      </c>
      <c r="K13" s="25">
        <v>4</v>
      </c>
      <c r="L13" s="25">
        <v>9</v>
      </c>
      <c r="M13" s="24">
        <v>9</v>
      </c>
      <c r="N13" s="26">
        <f t="shared" si="1"/>
        <v>22</v>
      </c>
      <c r="O13" s="25">
        <v>4</v>
      </c>
      <c r="P13" s="25">
        <v>5</v>
      </c>
      <c r="Q13" s="24">
        <v>4</v>
      </c>
      <c r="R13" s="26">
        <f t="shared" si="2"/>
        <v>13</v>
      </c>
      <c r="S13" s="25">
        <v>7</v>
      </c>
      <c r="T13" s="25" t="s">
        <v>2033</v>
      </c>
      <c r="U13" s="24">
        <v>10</v>
      </c>
      <c r="V13" s="26">
        <f t="shared" si="3"/>
        <v>17</v>
      </c>
      <c r="W13" s="25">
        <v>2</v>
      </c>
      <c r="X13" s="25">
        <v>6</v>
      </c>
      <c r="Y13" s="24">
        <v>10</v>
      </c>
      <c r="Z13" s="26">
        <f t="shared" si="4"/>
        <v>18</v>
      </c>
      <c r="AA13" s="25">
        <v>3</v>
      </c>
      <c r="AB13" s="25">
        <v>9</v>
      </c>
      <c r="AC13" s="24">
        <v>10</v>
      </c>
      <c r="AD13" s="26">
        <f t="shared" si="5"/>
        <v>22</v>
      </c>
      <c r="AE13" s="27">
        <f t="shared" si="6"/>
        <v>107</v>
      </c>
      <c r="AF13" s="25">
        <v>9</v>
      </c>
      <c r="AG13" s="25">
        <v>8</v>
      </c>
      <c r="AH13" s="25">
        <v>35</v>
      </c>
      <c r="AI13" s="28">
        <f t="shared" si="7"/>
        <v>52</v>
      </c>
      <c r="AJ13" s="29">
        <v>28</v>
      </c>
      <c r="AK13" s="28">
        <f t="shared" si="8"/>
        <v>80</v>
      </c>
      <c r="AL13" s="25">
        <v>7</v>
      </c>
      <c r="AM13" s="25">
        <v>9</v>
      </c>
      <c r="AN13" s="25">
        <v>32</v>
      </c>
      <c r="AO13" s="28">
        <f t="shared" si="9"/>
        <v>48</v>
      </c>
      <c r="AP13" s="29">
        <v>30</v>
      </c>
      <c r="AQ13" s="28">
        <f t="shared" si="10"/>
        <v>78</v>
      </c>
      <c r="AR13" s="25">
        <v>8</v>
      </c>
      <c r="AS13" s="25">
        <v>8</v>
      </c>
      <c r="AT13" s="25">
        <v>34</v>
      </c>
      <c r="AU13" s="28">
        <f t="shared" si="11"/>
        <v>50</v>
      </c>
      <c r="AV13" s="29">
        <v>26</v>
      </c>
      <c r="AW13" s="28">
        <f t="shared" si="12"/>
        <v>76</v>
      </c>
      <c r="AX13" s="25">
        <v>9</v>
      </c>
      <c r="AY13" s="25">
        <v>8</v>
      </c>
      <c r="AZ13" s="25">
        <v>40</v>
      </c>
      <c r="BA13" s="28">
        <f t="shared" si="13"/>
        <v>57</v>
      </c>
      <c r="BB13" s="29">
        <v>26</v>
      </c>
      <c r="BC13" s="28">
        <f t="shared" si="14"/>
        <v>83</v>
      </c>
      <c r="BD13" s="25">
        <v>8</v>
      </c>
      <c r="BE13" s="25">
        <v>8</v>
      </c>
      <c r="BF13" s="25">
        <v>34</v>
      </c>
      <c r="BG13" s="28">
        <f t="shared" si="15"/>
        <v>50</v>
      </c>
      <c r="BH13" s="29">
        <v>27</v>
      </c>
      <c r="BI13" s="28">
        <f t="shared" si="16"/>
        <v>77</v>
      </c>
      <c r="BJ13" s="29">
        <f t="shared" si="17"/>
        <v>394</v>
      </c>
      <c r="BK13" s="29">
        <v>84</v>
      </c>
      <c r="BL13" s="10">
        <f t="shared" si="18"/>
        <v>585</v>
      </c>
      <c r="BM13" s="8">
        <f t="shared" si="19"/>
        <v>75</v>
      </c>
      <c r="BO13" s="3" t="s">
        <v>2094</v>
      </c>
      <c r="BP13" s="3" t="s">
        <v>2094</v>
      </c>
      <c r="BQ13" s="3" t="s">
        <v>2088</v>
      </c>
      <c r="BR13" s="3" t="s">
        <v>2033</v>
      </c>
      <c r="BS13" s="3" t="s">
        <v>2033</v>
      </c>
      <c r="BT13" s="3" t="s">
        <v>2087</v>
      </c>
      <c r="BU13" s="3" t="s">
        <v>2091</v>
      </c>
      <c r="BV13" s="3" t="s">
        <v>2091</v>
      </c>
      <c r="BW13" s="3" t="s">
        <v>2091</v>
      </c>
      <c r="BX13" s="3" t="s">
        <v>2090</v>
      </c>
      <c r="BY13" s="3" t="s">
        <v>2091</v>
      </c>
      <c r="BZ13" s="3" t="s">
        <v>2090</v>
      </c>
      <c r="CB13" s="3">
        <v>2</v>
      </c>
      <c r="CC13" s="3">
        <v>3</v>
      </c>
      <c r="CD13" s="3">
        <v>3</v>
      </c>
      <c r="CE13" s="3">
        <v>3</v>
      </c>
      <c r="CF13" s="3">
        <v>3</v>
      </c>
      <c r="CG13" s="3">
        <v>3</v>
      </c>
      <c r="CH13" s="3">
        <v>1.5</v>
      </c>
      <c r="CI13" s="3">
        <v>1.5</v>
      </c>
      <c r="CJ13" s="3">
        <v>1.5</v>
      </c>
      <c r="CK13" s="3">
        <v>1</v>
      </c>
      <c r="CL13" s="3">
        <v>1</v>
      </c>
      <c r="CM13" s="3">
        <v>0.5</v>
      </c>
      <c r="CN13" s="3">
        <f t="shared" si="20"/>
        <v>0</v>
      </c>
      <c r="CO13" s="31" t="str">
        <f t="shared" si="21"/>
        <v>Pass</v>
      </c>
      <c r="CP13" s="3">
        <v>7.33</v>
      </c>
      <c r="CQ13" s="3">
        <v>24</v>
      </c>
      <c r="CR13" s="3">
        <v>176</v>
      </c>
      <c r="CS13" s="3">
        <v>824</v>
      </c>
    </row>
    <row r="14" spans="1:98" ht="18" customHeight="1" x14ac:dyDescent="0.2">
      <c r="A14" s="4">
        <v>7</v>
      </c>
      <c r="B14" s="7" t="s">
        <v>585</v>
      </c>
      <c r="C14" s="7" t="s">
        <v>586</v>
      </c>
      <c r="D14" s="7" t="s">
        <v>1794</v>
      </c>
      <c r="E14" s="7" t="s">
        <v>1298</v>
      </c>
      <c r="F14" s="7"/>
      <c r="G14" s="25">
        <v>7</v>
      </c>
      <c r="H14" s="25">
        <v>10</v>
      </c>
      <c r="I14" s="24">
        <v>10</v>
      </c>
      <c r="J14" s="26">
        <f t="shared" si="0"/>
        <v>27</v>
      </c>
      <c r="K14" s="25">
        <v>6</v>
      </c>
      <c r="L14" s="25">
        <v>10</v>
      </c>
      <c r="M14" s="24">
        <v>10</v>
      </c>
      <c r="N14" s="26">
        <f t="shared" si="1"/>
        <v>26</v>
      </c>
      <c r="O14" s="25">
        <v>8</v>
      </c>
      <c r="P14" s="25">
        <v>10</v>
      </c>
      <c r="Q14" s="24">
        <v>10</v>
      </c>
      <c r="R14" s="26">
        <f t="shared" si="2"/>
        <v>28</v>
      </c>
      <c r="S14" s="25">
        <v>7</v>
      </c>
      <c r="T14" s="25">
        <v>8</v>
      </c>
      <c r="U14" s="24">
        <v>10</v>
      </c>
      <c r="V14" s="26">
        <f t="shared" si="3"/>
        <v>25</v>
      </c>
      <c r="W14" s="25">
        <v>8</v>
      </c>
      <c r="X14" s="25">
        <v>10</v>
      </c>
      <c r="Y14" s="24">
        <v>10</v>
      </c>
      <c r="Z14" s="26">
        <f t="shared" si="4"/>
        <v>28</v>
      </c>
      <c r="AA14" s="25">
        <v>6</v>
      </c>
      <c r="AB14" s="25">
        <v>7</v>
      </c>
      <c r="AC14" s="24">
        <v>10</v>
      </c>
      <c r="AD14" s="26">
        <f t="shared" si="5"/>
        <v>23</v>
      </c>
      <c r="AE14" s="27">
        <f t="shared" si="6"/>
        <v>157</v>
      </c>
      <c r="AF14" s="25">
        <v>8</v>
      </c>
      <c r="AG14" s="25">
        <v>9</v>
      </c>
      <c r="AH14" s="25">
        <v>40</v>
      </c>
      <c r="AI14" s="28">
        <f t="shared" si="7"/>
        <v>57</v>
      </c>
      <c r="AJ14" s="29">
        <v>28</v>
      </c>
      <c r="AK14" s="28">
        <f t="shared" si="8"/>
        <v>85</v>
      </c>
      <c r="AL14" s="25">
        <v>6</v>
      </c>
      <c r="AM14" s="25">
        <v>7</v>
      </c>
      <c r="AN14" s="25">
        <v>31</v>
      </c>
      <c r="AO14" s="28">
        <f t="shared" si="9"/>
        <v>44</v>
      </c>
      <c r="AP14" s="29">
        <v>28</v>
      </c>
      <c r="AQ14" s="28">
        <f t="shared" si="10"/>
        <v>72</v>
      </c>
      <c r="AR14" s="25">
        <v>7</v>
      </c>
      <c r="AS14" s="25">
        <v>7</v>
      </c>
      <c r="AT14" s="25">
        <v>35</v>
      </c>
      <c r="AU14" s="28">
        <f t="shared" si="11"/>
        <v>49</v>
      </c>
      <c r="AV14" s="29">
        <v>30</v>
      </c>
      <c r="AW14" s="28">
        <f t="shared" si="12"/>
        <v>79</v>
      </c>
      <c r="AX14" s="25">
        <v>7</v>
      </c>
      <c r="AY14" s="25">
        <v>8</v>
      </c>
      <c r="AZ14" s="25">
        <v>40</v>
      </c>
      <c r="BA14" s="28">
        <f t="shared" si="13"/>
        <v>55</v>
      </c>
      <c r="BB14" s="29">
        <v>26</v>
      </c>
      <c r="BC14" s="28">
        <f t="shared" si="14"/>
        <v>81</v>
      </c>
      <c r="BD14" s="25">
        <v>7</v>
      </c>
      <c r="BE14" s="25">
        <v>8</v>
      </c>
      <c r="BF14" s="25">
        <v>40</v>
      </c>
      <c r="BG14" s="28">
        <f t="shared" si="15"/>
        <v>55</v>
      </c>
      <c r="BH14" s="29">
        <v>30</v>
      </c>
      <c r="BI14" s="28">
        <f t="shared" si="16"/>
        <v>85</v>
      </c>
      <c r="BJ14" s="29">
        <f t="shared" si="17"/>
        <v>402</v>
      </c>
      <c r="BK14" s="29">
        <v>96</v>
      </c>
      <c r="BL14" s="10">
        <f t="shared" si="18"/>
        <v>655</v>
      </c>
      <c r="BM14" s="8">
        <f t="shared" si="19"/>
        <v>83.974358974358978</v>
      </c>
      <c r="BO14" s="3" t="s">
        <v>2091</v>
      </c>
      <c r="BP14" s="3" t="s">
        <v>2091</v>
      </c>
      <c r="BQ14" s="3" t="s">
        <v>2093</v>
      </c>
      <c r="BR14" s="3" t="s">
        <v>2094</v>
      </c>
      <c r="BS14" s="3" t="s">
        <v>2091</v>
      </c>
      <c r="BT14" s="3" t="s">
        <v>2091</v>
      </c>
      <c r="BU14" s="3" t="s">
        <v>2090</v>
      </c>
      <c r="BV14" s="3" t="s">
        <v>2032</v>
      </c>
      <c r="BW14" s="3" t="s">
        <v>2091</v>
      </c>
      <c r="BX14" s="3" t="s">
        <v>2090</v>
      </c>
      <c r="BY14" s="3" t="s">
        <v>2090</v>
      </c>
      <c r="BZ14" s="3" t="s">
        <v>2090</v>
      </c>
      <c r="CB14" s="3">
        <v>2</v>
      </c>
      <c r="CC14" s="3">
        <v>3</v>
      </c>
      <c r="CD14" s="3">
        <v>3</v>
      </c>
      <c r="CE14" s="3">
        <v>3</v>
      </c>
      <c r="CF14" s="3">
        <v>3</v>
      </c>
      <c r="CG14" s="3">
        <v>3</v>
      </c>
      <c r="CH14" s="3">
        <v>1.5</v>
      </c>
      <c r="CI14" s="3">
        <v>1.5</v>
      </c>
      <c r="CJ14" s="3">
        <v>1.5</v>
      </c>
      <c r="CK14" s="3">
        <v>1</v>
      </c>
      <c r="CL14" s="3">
        <v>1</v>
      </c>
      <c r="CM14" s="3">
        <v>0.5</v>
      </c>
      <c r="CN14" s="3">
        <f t="shared" si="20"/>
        <v>0</v>
      </c>
      <c r="CO14" s="31" t="str">
        <f t="shared" si="21"/>
        <v>Pass</v>
      </c>
      <c r="CP14" s="3">
        <v>8.51</v>
      </c>
      <c r="CQ14" s="3">
        <v>24</v>
      </c>
      <c r="CR14" s="3">
        <v>204.25</v>
      </c>
      <c r="CS14" s="3">
        <v>921</v>
      </c>
    </row>
    <row r="15" spans="1:98" ht="18" customHeight="1" x14ac:dyDescent="0.2">
      <c r="A15" s="4">
        <v>8</v>
      </c>
      <c r="B15" s="7" t="s">
        <v>587</v>
      </c>
      <c r="C15" s="7" t="s">
        <v>588</v>
      </c>
      <c r="D15" s="7" t="s">
        <v>1795</v>
      </c>
      <c r="E15" s="7" t="s">
        <v>1299</v>
      </c>
      <c r="F15" s="7"/>
      <c r="G15" s="25">
        <v>5</v>
      </c>
      <c r="H15" s="25">
        <v>9</v>
      </c>
      <c r="I15" s="24">
        <v>10</v>
      </c>
      <c r="J15" s="26">
        <f t="shared" si="0"/>
        <v>24</v>
      </c>
      <c r="K15" s="25">
        <v>4</v>
      </c>
      <c r="L15" s="25">
        <v>9</v>
      </c>
      <c r="M15" s="24">
        <v>10</v>
      </c>
      <c r="N15" s="26">
        <f t="shared" si="1"/>
        <v>23</v>
      </c>
      <c r="O15" s="25">
        <v>5</v>
      </c>
      <c r="P15" s="25">
        <v>10</v>
      </c>
      <c r="Q15" s="24">
        <v>10</v>
      </c>
      <c r="R15" s="26">
        <f t="shared" si="2"/>
        <v>25</v>
      </c>
      <c r="S15" s="25">
        <v>6</v>
      </c>
      <c r="T15" s="25">
        <v>8</v>
      </c>
      <c r="U15" s="24">
        <v>10</v>
      </c>
      <c r="V15" s="26">
        <f t="shared" si="3"/>
        <v>24</v>
      </c>
      <c r="W15" s="25">
        <v>4</v>
      </c>
      <c r="X15" s="25">
        <v>9</v>
      </c>
      <c r="Y15" s="24">
        <v>10</v>
      </c>
      <c r="Z15" s="26">
        <f t="shared" si="4"/>
        <v>23</v>
      </c>
      <c r="AA15" s="25">
        <v>5</v>
      </c>
      <c r="AB15" s="25">
        <v>9</v>
      </c>
      <c r="AC15" s="24">
        <v>10</v>
      </c>
      <c r="AD15" s="26">
        <f t="shared" si="5"/>
        <v>24</v>
      </c>
      <c r="AE15" s="27">
        <f t="shared" si="6"/>
        <v>143</v>
      </c>
      <c r="AF15" s="25">
        <v>5</v>
      </c>
      <c r="AG15" s="25">
        <v>7</v>
      </c>
      <c r="AH15" s="25">
        <v>40</v>
      </c>
      <c r="AI15" s="28">
        <f t="shared" si="7"/>
        <v>52</v>
      </c>
      <c r="AJ15" s="29">
        <v>34</v>
      </c>
      <c r="AK15" s="28">
        <f t="shared" si="8"/>
        <v>86</v>
      </c>
      <c r="AL15" s="25">
        <v>8</v>
      </c>
      <c r="AM15" s="25">
        <v>8</v>
      </c>
      <c r="AN15" s="25">
        <v>40</v>
      </c>
      <c r="AO15" s="28">
        <f t="shared" si="9"/>
        <v>56</v>
      </c>
      <c r="AP15" s="29">
        <v>32</v>
      </c>
      <c r="AQ15" s="28">
        <f t="shared" si="10"/>
        <v>88</v>
      </c>
      <c r="AR15" s="25">
        <v>8</v>
      </c>
      <c r="AS15" s="25">
        <v>8</v>
      </c>
      <c r="AT15" s="25">
        <v>40</v>
      </c>
      <c r="AU15" s="28">
        <f t="shared" si="11"/>
        <v>56</v>
      </c>
      <c r="AV15" s="29">
        <v>26</v>
      </c>
      <c r="AW15" s="28">
        <f t="shared" si="12"/>
        <v>82</v>
      </c>
      <c r="AX15" s="25">
        <v>8</v>
      </c>
      <c r="AY15" s="25">
        <v>8</v>
      </c>
      <c r="AZ15" s="25">
        <v>40</v>
      </c>
      <c r="BA15" s="28">
        <f t="shared" si="13"/>
        <v>56</v>
      </c>
      <c r="BB15" s="29">
        <v>30</v>
      </c>
      <c r="BC15" s="28">
        <f t="shared" si="14"/>
        <v>86</v>
      </c>
      <c r="BD15" s="25">
        <v>10</v>
      </c>
      <c r="BE15" s="25">
        <v>10</v>
      </c>
      <c r="BF15" s="25">
        <v>40</v>
      </c>
      <c r="BG15" s="28">
        <f t="shared" si="15"/>
        <v>60</v>
      </c>
      <c r="BH15" s="29">
        <v>34</v>
      </c>
      <c r="BI15" s="28">
        <f t="shared" si="16"/>
        <v>94</v>
      </c>
      <c r="BJ15" s="29">
        <f t="shared" si="17"/>
        <v>436</v>
      </c>
      <c r="BK15" s="29">
        <v>96</v>
      </c>
      <c r="BL15" s="10">
        <f t="shared" si="18"/>
        <v>675</v>
      </c>
      <c r="BM15" s="8">
        <f t="shared" si="19"/>
        <v>86.538461538461547</v>
      </c>
      <c r="BO15" s="3" t="s">
        <v>2032</v>
      </c>
      <c r="BP15" s="3" t="s">
        <v>2087</v>
      </c>
      <c r="BQ15" s="3" t="s">
        <v>2095</v>
      </c>
      <c r="BR15" s="3" t="s">
        <v>2095</v>
      </c>
      <c r="BS15" s="3" t="s">
        <v>2087</v>
      </c>
      <c r="BT15" s="3" t="s">
        <v>2094</v>
      </c>
      <c r="BU15" s="3" t="s">
        <v>2090</v>
      </c>
      <c r="BV15" s="3" t="s">
        <v>2090</v>
      </c>
      <c r="BW15" s="3" t="s">
        <v>2090</v>
      </c>
      <c r="BX15" s="3" t="s">
        <v>2090</v>
      </c>
      <c r="BY15" s="3" t="s">
        <v>2090</v>
      </c>
      <c r="BZ15" s="3" t="s">
        <v>2090</v>
      </c>
      <c r="CB15" s="3">
        <v>2</v>
      </c>
      <c r="CC15" s="3">
        <v>3</v>
      </c>
      <c r="CD15" s="3">
        <v>3</v>
      </c>
      <c r="CE15" s="3">
        <v>3</v>
      </c>
      <c r="CF15" s="3">
        <v>3</v>
      </c>
      <c r="CG15" s="3">
        <v>3</v>
      </c>
      <c r="CH15" s="3">
        <v>1.5</v>
      </c>
      <c r="CI15" s="3">
        <v>1.5</v>
      </c>
      <c r="CJ15" s="3">
        <v>1.5</v>
      </c>
      <c r="CK15" s="3">
        <v>1</v>
      </c>
      <c r="CL15" s="3">
        <v>1</v>
      </c>
      <c r="CM15" s="3">
        <v>0.5</v>
      </c>
      <c r="CN15" s="3">
        <f t="shared" si="20"/>
        <v>0</v>
      </c>
      <c r="CO15" s="31" t="str">
        <f t="shared" si="21"/>
        <v>Pass</v>
      </c>
      <c r="CP15" s="3">
        <v>8.3800000000000008</v>
      </c>
      <c r="CQ15" s="3">
        <v>24</v>
      </c>
      <c r="CR15" s="3">
        <v>201</v>
      </c>
      <c r="CS15" s="3">
        <v>935</v>
      </c>
    </row>
    <row r="16" spans="1:98" ht="18" customHeight="1" x14ac:dyDescent="0.2">
      <c r="A16" s="4">
        <v>9</v>
      </c>
      <c r="B16" s="7" t="s">
        <v>589</v>
      </c>
      <c r="C16" s="7" t="s">
        <v>590</v>
      </c>
      <c r="D16" s="7" t="s">
        <v>1796</v>
      </c>
      <c r="E16" s="7" t="s">
        <v>1300</v>
      </c>
      <c r="F16" s="7"/>
      <c r="G16" s="25">
        <v>4</v>
      </c>
      <c r="H16" s="25">
        <v>8</v>
      </c>
      <c r="I16" s="24">
        <v>9</v>
      </c>
      <c r="J16" s="26">
        <f t="shared" si="0"/>
        <v>21</v>
      </c>
      <c r="K16" s="25">
        <v>5</v>
      </c>
      <c r="L16" s="25">
        <v>6</v>
      </c>
      <c r="M16" s="24">
        <v>10</v>
      </c>
      <c r="N16" s="26">
        <f t="shared" si="1"/>
        <v>21</v>
      </c>
      <c r="O16" s="25">
        <v>3</v>
      </c>
      <c r="P16" s="25">
        <v>8</v>
      </c>
      <c r="Q16" s="24">
        <v>4</v>
      </c>
      <c r="R16" s="26">
        <f t="shared" si="2"/>
        <v>15</v>
      </c>
      <c r="S16" s="25">
        <v>5</v>
      </c>
      <c r="T16" s="25">
        <v>6</v>
      </c>
      <c r="U16" s="24">
        <v>10</v>
      </c>
      <c r="V16" s="26">
        <f t="shared" si="3"/>
        <v>21</v>
      </c>
      <c r="W16" s="25">
        <v>2</v>
      </c>
      <c r="X16" s="25">
        <v>10</v>
      </c>
      <c r="Y16" s="24">
        <v>10</v>
      </c>
      <c r="Z16" s="26">
        <f t="shared" si="4"/>
        <v>22</v>
      </c>
      <c r="AA16" s="25">
        <v>6</v>
      </c>
      <c r="AB16" s="25">
        <v>8</v>
      </c>
      <c r="AC16" s="24">
        <v>10</v>
      </c>
      <c r="AD16" s="26">
        <f t="shared" si="5"/>
        <v>24</v>
      </c>
      <c r="AE16" s="27">
        <f t="shared" si="6"/>
        <v>124</v>
      </c>
      <c r="AF16" s="25">
        <v>9</v>
      </c>
      <c r="AG16" s="25">
        <v>9</v>
      </c>
      <c r="AH16" s="25">
        <v>35</v>
      </c>
      <c r="AI16" s="28">
        <f t="shared" si="7"/>
        <v>53</v>
      </c>
      <c r="AJ16" s="29">
        <v>32</v>
      </c>
      <c r="AK16" s="28">
        <f t="shared" si="8"/>
        <v>85</v>
      </c>
      <c r="AL16" s="25">
        <v>8</v>
      </c>
      <c r="AM16" s="25">
        <v>8</v>
      </c>
      <c r="AN16" s="25">
        <v>32</v>
      </c>
      <c r="AO16" s="28">
        <f t="shared" si="9"/>
        <v>48</v>
      </c>
      <c r="AP16" s="29">
        <v>32</v>
      </c>
      <c r="AQ16" s="28">
        <f t="shared" si="10"/>
        <v>80</v>
      </c>
      <c r="AR16" s="25">
        <v>8</v>
      </c>
      <c r="AS16" s="25">
        <v>8</v>
      </c>
      <c r="AT16" s="25">
        <v>36</v>
      </c>
      <c r="AU16" s="28">
        <f t="shared" si="11"/>
        <v>52</v>
      </c>
      <c r="AV16" s="29">
        <v>24</v>
      </c>
      <c r="AW16" s="28">
        <f t="shared" si="12"/>
        <v>76</v>
      </c>
      <c r="AX16" s="25">
        <v>9</v>
      </c>
      <c r="AY16" s="25">
        <v>9</v>
      </c>
      <c r="AZ16" s="25">
        <v>40</v>
      </c>
      <c r="BA16" s="28">
        <f t="shared" si="13"/>
        <v>58</v>
      </c>
      <c r="BB16" s="29">
        <v>33</v>
      </c>
      <c r="BC16" s="28">
        <f t="shared" si="14"/>
        <v>91</v>
      </c>
      <c r="BD16" s="25">
        <v>9</v>
      </c>
      <c r="BE16" s="25">
        <v>9</v>
      </c>
      <c r="BF16" s="25">
        <v>37</v>
      </c>
      <c r="BG16" s="28">
        <f t="shared" si="15"/>
        <v>55</v>
      </c>
      <c r="BH16" s="29">
        <v>33</v>
      </c>
      <c r="BI16" s="28">
        <f t="shared" si="16"/>
        <v>88</v>
      </c>
      <c r="BJ16" s="29">
        <f t="shared" si="17"/>
        <v>420</v>
      </c>
      <c r="BK16" s="29">
        <v>68</v>
      </c>
      <c r="BL16" s="10">
        <f t="shared" si="18"/>
        <v>612</v>
      </c>
      <c r="BM16" s="8">
        <f t="shared" si="19"/>
        <v>78.461538461538467</v>
      </c>
      <c r="BO16" s="3" t="s">
        <v>2088</v>
      </c>
      <c r="BP16" s="3" t="s">
        <v>2094</v>
      </c>
      <c r="BQ16" s="3" t="s">
        <v>2089</v>
      </c>
      <c r="BR16" s="3" t="s">
        <v>2093</v>
      </c>
      <c r="BS16" s="3" t="s">
        <v>2088</v>
      </c>
      <c r="BT16" s="3" t="s">
        <v>2093</v>
      </c>
      <c r="BU16" s="3" t="s">
        <v>2090</v>
      </c>
      <c r="BV16" s="3" t="s">
        <v>2091</v>
      </c>
      <c r="BW16" s="3" t="s">
        <v>2091</v>
      </c>
      <c r="BX16" s="3" t="s">
        <v>2090</v>
      </c>
      <c r="BY16" s="3" t="s">
        <v>2090</v>
      </c>
      <c r="BZ16" s="3" t="s">
        <v>2087</v>
      </c>
      <c r="CB16" s="3">
        <v>2</v>
      </c>
      <c r="CC16" s="3">
        <v>3</v>
      </c>
      <c r="CD16" s="3">
        <v>3</v>
      </c>
      <c r="CE16" s="3">
        <v>3</v>
      </c>
      <c r="CF16" s="3">
        <v>3</v>
      </c>
      <c r="CG16" s="3">
        <v>3</v>
      </c>
      <c r="CH16" s="3">
        <v>1.5</v>
      </c>
      <c r="CI16" s="3">
        <v>1.5</v>
      </c>
      <c r="CJ16" s="3">
        <v>1.5</v>
      </c>
      <c r="CK16" s="3">
        <v>1</v>
      </c>
      <c r="CL16" s="3">
        <v>1</v>
      </c>
      <c r="CM16" s="3">
        <v>0.5</v>
      </c>
      <c r="CN16" s="3">
        <f t="shared" si="20"/>
        <v>1</v>
      </c>
      <c r="CO16" s="31" t="str">
        <f t="shared" si="21"/>
        <v>Fail</v>
      </c>
      <c r="CP16" s="32">
        <v>6.479166666666667</v>
      </c>
      <c r="CQ16" s="3">
        <v>21</v>
      </c>
      <c r="CR16" s="3">
        <v>155.5</v>
      </c>
      <c r="CS16" s="3">
        <v>789</v>
      </c>
      <c r="CT16" s="33">
        <f>CR16/24</f>
        <v>6.479166666666667</v>
      </c>
    </row>
    <row r="17" spans="1:98" ht="18" customHeight="1" x14ac:dyDescent="0.2">
      <c r="A17" s="4">
        <v>10</v>
      </c>
      <c r="B17" s="7" t="s">
        <v>591</v>
      </c>
      <c r="C17" s="7" t="s">
        <v>592</v>
      </c>
      <c r="D17" s="7" t="s">
        <v>1797</v>
      </c>
      <c r="E17" s="7" t="s">
        <v>1301</v>
      </c>
      <c r="F17" s="7"/>
      <c r="G17" s="25">
        <v>8</v>
      </c>
      <c r="H17" s="25">
        <v>10</v>
      </c>
      <c r="I17" s="24">
        <v>10</v>
      </c>
      <c r="J17" s="26">
        <f t="shared" si="0"/>
        <v>28</v>
      </c>
      <c r="K17" s="25">
        <v>6</v>
      </c>
      <c r="L17" s="25">
        <v>8</v>
      </c>
      <c r="M17" s="24">
        <v>9</v>
      </c>
      <c r="N17" s="26">
        <f t="shared" si="1"/>
        <v>23</v>
      </c>
      <c r="O17" s="25">
        <v>7</v>
      </c>
      <c r="P17" s="25">
        <v>10</v>
      </c>
      <c r="Q17" s="24">
        <v>4</v>
      </c>
      <c r="R17" s="26">
        <f t="shared" si="2"/>
        <v>21</v>
      </c>
      <c r="S17" s="25">
        <v>7</v>
      </c>
      <c r="T17" s="25">
        <v>9</v>
      </c>
      <c r="U17" s="24">
        <v>10</v>
      </c>
      <c r="V17" s="26">
        <f t="shared" si="3"/>
        <v>26</v>
      </c>
      <c r="W17" s="25">
        <v>5</v>
      </c>
      <c r="X17" s="25">
        <v>10</v>
      </c>
      <c r="Y17" s="24">
        <v>4</v>
      </c>
      <c r="Z17" s="26">
        <f t="shared" si="4"/>
        <v>19</v>
      </c>
      <c r="AA17" s="25">
        <v>9</v>
      </c>
      <c r="AB17" s="25">
        <v>9</v>
      </c>
      <c r="AC17" s="24">
        <v>10</v>
      </c>
      <c r="AD17" s="26">
        <f t="shared" si="5"/>
        <v>28</v>
      </c>
      <c r="AE17" s="27">
        <f t="shared" si="6"/>
        <v>145</v>
      </c>
      <c r="AF17" s="25">
        <v>9</v>
      </c>
      <c r="AG17" s="25">
        <v>9</v>
      </c>
      <c r="AH17" s="25">
        <v>37</v>
      </c>
      <c r="AI17" s="28">
        <f t="shared" si="7"/>
        <v>55</v>
      </c>
      <c r="AJ17" s="29">
        <v>33</v>
      </c>
      <c r="AK17" s="28">
        <f t="shared" si="8"/>
        <v>88</v>
      </c>
      <c r="AL17" s="25">
        <v>9</v>
      </c>
      <c r="AM17" s="25">
        <v>8</v>
      </c>
      <c r="AN17" s="25">
        <v>36</v>
      </c>
      <c r="AO17" s="28">
        <f t="shared" si="9"/>
        <v>53</v>
      </c>
      <c r="AP17" s="29">
        <v>33</v>
      </c>
      <c r="AQ17" s="28">
        <f t="shared" si="10"/>
        <v>86</v>
      </c>
      <c r="AR17" s="25">
        <v>9</v>
      </c>
      <c r="AS17" s="25">
        <v>9</v>
      </c>
      <c r="AT17" s="25">
        <v>33</v>
      </c>
      <c r="AU17" s="28">
        <f t="shared" si="11"/>
        <v>51</v>
      </c>
      <c r="AV17" s="29">
        <v>35</v>
      </c>
      <c r="AW17" s="28">
        <f t="shared" si="12"/>
        <v>86</v>
      </c>
      <c r="AX17" s="25">
        <v>9</v>
      </c>
      <c r="AY17" s="25">
        <v>9</v>
      </c>
      <c r="AZ17" s="25">
        <v>40</v>
      </c>
      <c r="BA17" s="28">
        <f t="shared" si="13"/>
        <v>58</v>
      </c>
      <c r="BB17" s="29">
        <v>34</v>
      </c>
      <c r="BC17" s="28">
        <f t="shared" si="14"/>
        <v>92</v>
      </c>
      <c r="BD17" s="25">
        <v>9</v>
      </c>
      <c r="BE17" s="25">
        <v>9</v>
      </c>
      <c r="BF17" s="25">
        <v>37</v>
      </c>
      <c r="BG17" s="28">
        <f t="shared" si="15"/>
        <v>55</v>
      </c>
      <c r="BH17" s="29">
        <v>36</v>
      </c>
      <c r="BI17" s="28">
        <f t="shared" si="16"/>
        <v>91</v>
      </c>
      <c r="BJ17" s="29">
        <f t="shared" si="17"/>
        <v>443</v>
      </c>
      <c r="BK17" s="29">
        <v>75</v>
      </c>
      <c r="BL17" s="10">
        <f t="shared" si="18"/>
        <v>663</v>
      </c>
      <c r="BM17" s="8">
        <f t="shared" si="19"/>
        <v>85</v>
      </c>
      <c r="BO17" s="3" t="s">
        <v>2033</v>
      </c>
      <c r="BP17" s="3" t="s">
        <v>2091</v>
      </c>
      <c r="BQ17" s="3" t="s">
        <v>2093</v>
      </c>
      <c r="BR17" s="3" t="s">
        <v>2094</v>
      </c>
      <c r="BS17" s="3" t="s">
        <v>2094</v>
      </c>
      <c r="BT17" s="3" t="s">
        <v>2094</v>
      </c>
      <c r="BU17" s="3" t="s">
        <v>2090</v>
      </c>
      <c r="BV17" s="3" t="s">
        <v>2090</v>
      </c>
      <c r="BW17" s="3" t="s">
        <v>2090</v>
      </c>
      <c r="BX17" s="3" t="s">
        <v>2090</v>
      </c>
      <c r="BY17" s="3" t="s">
        <v>2090</v>
      </c>
      <c r="BZ17" s="3" t="s">
        <v>2032</v>
      </c>
      <c r="CB17" s="3">
        <v>2</v>
      </c>
      <c r="CC17" s="3">
        <v>3</v>
      </c>
      <c r="CD17" s="3">
        <v>3</v>
      </c>
      <c r="CE17" s="3">
        <v>3</v>
      </c>
      <c r="CF17" s="3">
        <v>3</v>
      </c>
      <c r="CG17" s="3">
        <v>3</v>
      </c>
      <c r="CH17" s="3">
        <v>1.5</v>
      </c>
      <c r="CI17" s="3">
        <v>1.5</v>
      </c>
      <c r="CJ17" s="3">
        <v>1.5</v>
      </c>
      <c r="CK17" s="3">
        <v>1</v>
      </c>
      <c r="CL17" s="3">
        <v>1</v>
      </c>
      <c r="CM17" s="3">
        <v>0.5</v>
      </c>
      <c r="CN17" s="3">
        <f t="shared" si="20"/>
        <v>0</v>
      </c>
      <c r="CO17" s="31" t="str">
        <f t="shared" si="21"/>
        <v>Pass</v>
      </c>
      <c r="CP17" s="3">
        <v>7.84</v>
      </c>
      <c r="CQ17" s="3">
        <v>24</v>
      </c>
      <c r="CR17" s="3">
        <v>188.25</v>
      </c>
      <c r="CS17" s="3">
        <v>878</v>
      </c>
    </row>
    <row r="18" spans="1:98" ht="18" customHeight="1" x14ac:dyDescent="0.2">
      <c r="A18" s="4">
        <v>11</v>
      </c>
      <c r="B18" s="7" t="s">
        <v>593</v>
      </c>
      <c r="C18" s="7" t="s">
        <v>594</v>
      </c>
      <c r="D18" s="7" t="s">
        <v>1798</v>
      </c>
      <c r="E18" s="7" t="s">
        <v>1302</v>
      </c>
      <c r="F18" s="7"/>
      <c r="G18" s="25">
        <v>6</v>
      </c>
      <c r="H18" s="25">
        <v>9</v>
      </c>
      <c r="I18" s="24">
        <v>10</v>
      </c>
      <c r="J18" s="26">
        <f t="shared" si="0"/>
        <v>25</v>
      </c>
      <c r="K18" s="25">
        <v>8</v>
      </c>
      <c r="L18" s="25">
        <v>10</v>
      </c>
      <c r="M18" s="24">
        <v>9</v>
      </c>
      <c r="N18" s="26">
        <f t="shared" si="1"/>
        <v>27</v>
      </c>
      <c r="O18" s="25">
        <v>7</v>
      </c>
      <c r="P18" s="25">
        <v>9</v>
      </c>
      <c r="Q18" s="24">
        <v>10</v>
      </c>
      <c r="R18" s="26">
        <f t="shared" si="2"/>
        <v>26</v>
      </c>
      <c r="S18" s="25">
        <v>7</v>
      </c>
      <c r="T18" s="25">
        <v>10</v>
      </c>
      <c r="U18" s="24">
        <v>10</v>
      </c>
      <c r="V18" s="26">
        <f t="shared" si="3"/>
        <v>27</v>
      </c>
      <c r="W18" s="25">
        <v>6</v>
      </c>
      <c r="X18" s="25">
        <v>10</v>
      </c>
      <c r="Y18" s="24">
        <v>10</v>
      </c>
      <c r="Z18" s="26">
        <f t="shared" si="4"/>
        <v>26</v>
      </c>
      <c r="AA18" s="25">
        <v>6</v>
      </c>
      <c r="AB18" s="25">
        <v>10</v>
      </c>
      <c r="AC18" s="24">
        <v>10</v>
      </c>
      <c r="AD18" s="26">
        <f t="shared" si="5"/>
        <v>26</v>
      </c>
      <c r="AE18" s="27">
        <f t="shared" si="6"/>
        <v>157</v>
      </c>
      <c r="AF18" s="25">
        <v>10</v>
      </c>
      <c r="AG18" s="25">
        <v>10</v>
      </c>
      <c r="AH18" s="25">
        <v>39</v>
      </c>
      <c r="AI18" s="28">
        <f t="shared" si="7"/>
        <v>59</v>
      </c>
      <c r="AJ18" s="29">
        <v>37</v>
      </c>
      <c r="AK18" s="28">
        <f t="shared" si="8"/>
        <v>96</v>
      </c>
      <c r="AL18" s="25">
        <v>8</v>
      </c>
      <c r="AM18" s="25">
        <v>8</v>
      </c>
      <c r="AN18" s="25">
        <v>34</v>
      </c>
      <c r="AO18" s="28">
        <f t="shared" si="9"/>
        <v>50</v>
      </c>
      <c r="AP18" s="29">
        <v>32</v>
      </c>
      <c r="AQ18" s="28">
        <f t="shared" si="10"/>
        <v>82</v>
      </c>
      <c r="AR18" s="25">
        <v>8</v>
      </c>
      <c r="AS18" s="25">
        <v>9</v>
      </c>
      <c r="AT18" s="25">
        <v>37</v>
      </c>
      <c r="AU18" s="28">
        <f t="shared" si="11"/>
        <v>54</v>
      </c>
      <c r="AV18" s="29">
        <v>37</v>
      </c>
      <c r="AW18" s="28">
        <f t="shared" si="12"/>
        <v>91</v>
      </c>
      <c r="AX18" s="25">
        <v>9</v>
      </c>
      <c r="AY18" s="25">
        <v>8</v>
      </c>
      <c r="AZ18" s="25">
        <v>32</v>
      </c>
      <c r="BA18" s="28">
        <f t="shared" si="13"/>
        <v>49</v>
      </c>
      <c r="BB18" s="29">
        <v>33</v>
      </c>
      <c r="BC18" s="28">
        <f t="shared" si="14"/>
        <v>82</v>
      </c>
      <c r="BD18" s="25">
        <v>9</v>
      </c>
      <c r="BE18" s="25">
        <v>9</v>
      </c>
      <c r="BF18" s="25">
        <v>37</v>
      </c>
      <c r="BG18" s="28">
        <f t="shared" si="15"/>
        <v>55</v>
      </c>
      <c r="BH18" s="29">
        <v>36</v>
      </c>
      <c r="BI18" s="28">
        <f t="shared" si="16"/>
        <v>91</v>
      </c>
      <c r="BJ18" s="29">
        <f t="shared" si="17"/>
        <v>442</v>
      </c>
      <c r="BK18" s="29">
        <v>92</v>
      </c>
      <c r="BL18" s="10">
        <f t="shared" si="18"/>
        <v>691</v>
      </c>
      <c r="BM18" s="8">
        <f t="shared" si="19"/>
        <v>88.589743589743591</v>
      </c>
      <c r="BO18" s="3" t="s">
        <v>2095</v>
      </c>
      <c r="BP18" s="3" t="s">
        <v>2087</v>
      </c>
      <c r="BQ18" s="3" t="s">
        <v>2087</v>
      </c>
      <c r="BR18" s="3" t="s">
        <v>2088</v>
      </c>
      <c r="BS18" s="3" t="s">
        <v>2091</v>
      </c>
      <c r="BT18" s="3" t="s">
        <v>2094</v>
      </c>
      <c r="BU18" s="3" t="s">
        <v>2090</v>
      </c>
      <c r="BV18" s="3" t="s">
        <v>2090</v>
      </c>
      <c r="BW18" s="3" t="s">
        <v>2090</v>
      </c>
      <c r="BX18" s="3" t="s">
        <v>2090</v>
      </c>
      <c r="BY18" s="3" t="s">
        <v>2090</v>
      </c>
      <c r="BZ18" s="3" t="s">
        <v>2090</v>
      </c>
      <c r="CB18" s="3">
        <v>2</v>
      </c>
      <c r="CC18" s="3">
        <v>3</v>
      </c>
      <c r="CD18" s="3">
        <v>3</v>
      </c>
      <c r="CE18" s="3">
        <v>3</v>
      </c>
      <c r="CF18" s="3">
        <v>3</v>
      </c>
      <c r="CG18" s="3">
        <v>3</v>
      </c>
      <c r="CH18" s="3">
        <v>1.5</v>
      </c>
      <c r="CI18" s="3">
        <v>1.5</v>
      </c>
      <c r="CJ18" s="3">
        <v>1.5</v>
      </c>
      <c r="CK18" s="3">
        <v>1</v>
      </c>
      <c r="CL18" s="3">
        <v>1</v>
      </c>
      <c r="CM18" s="3">
        <v>0.5</v>
      </c>
      <c r="CN18" s="3">
        <f t="shared" si="20"/>
        <v>0</v>
      </c>
      <c r="CO18" s="31" t="str">
        <f t="shared" si="21"/>
        <v>Pass</v>
      </c>
      <c r="CP18" s="3">
        <v>8.35</v>
      </c>
      <c r="CQ18" s="3">
        <v>24</v>
      </c>
      <c r="CR18" s="3">
        <v>200.5</v>
      </c>
      <c r="CS18" s="3">
        <v>934</v>
      </c>
    </row>
    <row r="19" spans="1:98" ht="18" customHeight="1" x14ac:dyDescent="0.2">
      <c r="A19" s="4">
        <v>12</v>
      </c>
      <c r="B19" s="7" t="s">
        <v>595</v>
      </c>
      <c r="C19" s="7" t="s">
        <v>596</v>
      </c>
      <c r="D19" s="7" t="s">
        <v>1799</v>
      </c>
      <c r="E19" s="7" t="s">
        <v>1303</v>
      </c>
      <c r="F19" s="7"/>
      <c r="G19" s="25">
        <v>3</v>
      </c>
      <c r="H19" s="25">
        <v>7</v>
      </c>
      <c r="I19" s="24">
        <v>10</v>
      </c>
      <c r="J19" s="26">
        <f t="shared" si="0"/>
        <v>20</v>
      </c>
      <c r="K19" s="25">
        <v>4</v>
      </c>
      <c r="L19" s="25">
        <v>6</v>
      </c>
      <c r="M19" s="24">
        <v>10</v>
      </c>
      <c r="N19" s="26">
        <f t="shared" si="1"/>
        <v>20</v>
      </c>
      <c r="O19" s="25">
        <v>0</v>
      </c>
      <c r="P19" s="25">
        <v>5</v>
      </c>
      <c r="Q19" s="24">
        <v>10</v>
      </c>
      <c r="R19" s="26">
        <f t="shared" si="2"/>
        <v>15</v>
      </c>
      <c r="S19" s="25">
        <v>4</v>
      </c>
      <c r="T19" s="25">
        <v>3</v>
      </c>
      <c r="U19" s="24">
        <v>10</v>
      </c>
      <c r="V19" s="26">
        <f t="shared" si="3"/>
        <v>17</v>
      </c>
      <c r="W19" s="25">
        <v>0</v>
      </c>
      <c r="X19" s="25">
        <v>4</v>
      </c>
      <c r="Y19" s="24">
        <v>10</v>
      </c>
      <c r="Z19" s="26">
        <f t="shared" si="4"/>
        <v>14</v>
      </c>
      <c r="AA19" s="25">
        <v>1</v>
      </c>
      <c r="AB19" s="25">
        <v>7</v>
      </c>
      <c r="AC19" s="24">
        <v>10</v>
      </c>
      <c r="AD19" s="26">
        <f t="shared" si="5"/>
        <v>18</v>
      </c>
      <c r="AE19" s="27">
        <f t="shared" si="6"/>
        <v>104</v>
      </c>
      <c r="AF19" s="25">
        <v>5</v>
      </c>
      <c r="AG19" s="25">
        <v>6</v>
      </c>
      <c r="AH19" s="25">
        <v>40</v>
      </c>
      <c r="AI19" s="28">
        <f t="shared" si="7"/>
        <v>51</v>
      </c>
      <c r="AJ19" s="29">
        <v>28</v>
      </c>
      <c r="AK19" s="28">
        <f t="shared" si="8"/>
        <v>79</v>
      </c>
      <c r="AL19" s="25">
        <v>6</v>
      </c>
      <c r="AM19" s="25">
        <v>7</v>
      </c>
      <c r="AN19" s="25">
        <v>40</v>
      </c>
      <c r="AO19" s="28">
        <f t="shared" si="9"/>
        <v>53</v>
      </c>
      <c r="AP19" s="29">
        <v>28</v>
      </c>
      <c r="AQ19" s="28">
        <f t="shared" si="10"/>
        <v>81</v>
      </c>
      <c r="AR19" s="25">
        <v>7</v>
      </c>
      <c r="AS19" s="25">
        <v>8</v>
      </c>
      <c r="AT19" s="25">
        <v>40</v>
      </c>
      <c r="AU19" s="28">
        <f t="shared" si="11"/>
        <v>55</v>
      </c>
      <c r="AV19" s="29">
        <v>26</v>
      </c>
      <c r="AW19" s="28">
        <f t="shared" si="12"/>
        <v>81</v>
      </c>
      <c r="AX19" s="25">
        <v>7</v>
      </c>
      <c r="AY19" s="25">
        <v>5</v>
      </c>
      <c r="AZ19" s="25">
        <v>40</v>
      </c>
      <c r="BA19" s="28">
        <f t="shared" si="13"/>
        <v>52</v>
      </c>
      <c r="BB19" s="29">
        <v>24</v>
      </c>
      <c r="BC19" s="28">
        <f t="shared" si="14"/>
        <v>76</v>
      </c>
      <c r="BD19" s="25">
        <v>5</v>
      </c>
      <c r="BE19" s="25">
        <v>5</v>
      </c>
      <c r="BF19" s="25">
        <v>40</v>
      </c>
      <c r="BG19" s="28">
        <f t="shared" si="15"/>
        <v>50</v>
      </c>
      <c r="BH19" s="29">
        <v>20</v>
      </c>
      <c r="BI19" s="28">
        <f t="shared" si="16"/>
        <v>70</v>
      </c>
      <c r="BJ19" s="29">
        <f t="shared" si="17"/>
        <v>387</v>
      </c>
      <c r="BK19" s="29">
        <v>85</v>
      </c>
      <c r="BL19" s="10">
        <f t="shared" si="18"/>
        <v>576</v>
      </c>
      <c r="BM19" s="8">
        <f t="shared" si="19"/>
        <v>73.846153846153854</v>
      </c>
      <c r="BO19" s="3" t="s">
        <v>2088</v>
      </c>
      <c r="BP19" s="3" t="s">
        <v>2094</v>
      </c>
      <c r="BQ19" s="3" t="s">
        <v>2096</v>
      </c>
      <c r="BR19" s="3" t="s">
        <v>2094</v>
      </c>
      <c r="BS19" s="3" t="s">
        <v>2033</v>
      </c>
      <c r="BT19" s="3" t="s">
        <v>2095</v>
      </c>
      <c r="BU19" s="3" t="s">
        <v>2091</v>
      </c>
      <c r="BV19" s="3" t="s">
        <v>2090</v>
      </c>
      <c r="BW19" s="3" t="s">
        <v>2090</v>
      </c>
      <c r="BX19" s="3" t="s">
        <v>2091</v>
      </c>
      <c r="BY19" s="3" t="s">
        <v>2087</v>
      </c>
      <c r="BZ19" s="3" t="s">
        <v>2090</v>
      </c>
      <c r="CB19" s="3">
        <v>2</v>
      </c>
      <c r="CC19" s="3">
        <v>3</v>
      </c>
      <c r="CD19" s="3">
        <v>3</v>
      </c>
      <c r="CE19" s="3">
        <v>3</v>
      </c>
      <c r="CF19" s="3">
        <v>3</v>
      </c>
      <c r="CG19" s="3">
        <v>3</v>
      </c>
      <c r="CH19" s="3">
        <v>1.5</v>
      </c>
      <c r="CI19" s="3">
        <v>1.5</v>
      </c>
      <c r="CJ19" s="3">
        <v>1.5</v>
      </c>
      <c r="CK19" s="3">
        <v>1</v>
      </c>
      <c r="CL19" s="3">
        <v>1</v>
      </c>
      <c r="CM19" s="3">
        <v>0.5</v>
      </c>
      <c r="CN19" s="3">
        <f t="shared" si="20"/>
        <v>0</v>
      </c>
      <c r="CO19" s="31" t="str">
        <f t="shared" si="21"/>
        <v>Pass</v>
      </c>
      <c r="CP19" s="3">
        <v>7.15</v>
      </c>
      <c r="CQ19" s="3">
        <v>24</v>
      </c>
      <c r="CR19" s="3">
        <v>171.5</v>
      </c>
      <c r="CS19" s="3">
        <v>799</v>
      </c>
    </row>
    <row r="20" spans="1:98" ht="18" customHeight="1" x14ac:dyDescent="0.2">
      <c r="A20" s="4">
        <v>13</v>
      </c>
      <c r="B20" s="7" t="s">
        <v>597</v>
      </c>
      <c r="C20" s="7" t="s">
        <v>598</v>
      </c>
      <c r="D20" s="7" t="s">
        <v>1800</v>
      </c>
      <c r="E20" s="7" t="s">
        <v>1304</v>
      </c>
      <c r="F20" s="7"/>
      <c r="G20" s="25">
        <v>9</v>
      </c>
      <c r="H20" s="25">
        <v>10</v>
      </c>
      <c r="I20" s="24">
        <v>10</v>
      </c>
      <c r="J20" s="26">
        <f t="shared" si="0"/>
        <v>29</v>
      </c>
      <c r="K20" s="25">
        <v>10</v>
      </c>
      <c r="L20" s="25">
        <v>10</v>
      </c>
      <c r="M20" s="24">
        <v>10</v>
      </c>
      <c r="N20" s="26">
        <f t="shared" si="1"/>
        <v>30</v>
      </c>
      <c r="O20" s="25">
        <v>9</v>
      </c>
      <c r="P20" s="25">
        <v>10</v>
      </c>
      <c r="Q20" s="24">
        <v>10</v>
      </c>
      <c r="R20" s="26">
        <f t="shared" si="2"/>
        <v>29</v>
      </c>
      <c r="S20" s="25">
        <v>10</v>
      </c>
      <c r="T20" s="25">
        <v>10</v>
      </c>
      <c r="U20" s="24">
        <v>10</v>
      </c>
      <c r="V20" s="26">
        <f t="shared" si="3"/>
        <v>30</v>
      </c>
      <c r="W20" s="25">
        <v>7</v>
      </c>
      <c r="X20" s="25">
        <v>10</v>
      </c>
      <c r="Y20" s="24">
        <v>10</v>
      </c>
      <c r="Z20" s="26">
        <f t="shared" si="4"/>
        <v>27</v>
      </c>
      <c r="AA20" s="25">
        <v>8</v>
      </c>
      <c r="AB20" s="25">
        <v>10</v>
      </c>
      <c r="AC20" s="24">
        <v>10</v>
      </c>
      <c r="AD20" s="26">
        <f t="shared" si="5"/>
        <v>28</v>
      </c>
      <c r="AE20" s="27">
        <f t="shared" si="6"/>
        <v>173</v>
      </c>
      <c r="AF20" s="25">
        <v>9</v>
      </c>
      <c r="AG20" s="25">
        <v>9</v>
      </c>
      <c r="AH20" s="25">
        <v>32</v>
      </c>
      <c r="AI20" s="28">
        <f t="shared" si="7"/>
        <v>50</v>
      </c>
      <c r="AJ20" s="29">
        <v>38</v>
      </c>
      <c r="AK20" s="28">
        <f t="shared" si="8"/>
        <v>88</v>
      </c>
      <c r="AL20" s="25">
        <v>9</v>
      </c>
      <c r="AM20" s="25">
        <v>9</v>
      </c>
      <c r="AN20" s="25">
        <v>40</v>
      </c>
      <c r="AO20" s="28">
        <f t="shared" si="9"/>
        <v>58</v>
      </c>
      <c r="AP20" s="29">
        <v>35</v>
      </c>
      <c r="AQ20" s="28">
        <f t="shared" si="10"/>
        <v>93</v>
      </c>
      <c r="AR20" s="25">
        <v>8</v>
      </c>
      <c r="AS20" s="25">
        <v>10</v>
      </c>
      <c r="AT20" s="25">
        <v>39</v>
      </c>
      <c r="AU20" s="28">
        <f t="shared" si="11"/>
        <v>57</v>
      </c>
      <c r="AV20" s="29">
        <v>35</v>
      </c>
      <c r="AW20" s="28">
        <f t="shared" si="12"/>
        <v>92</v>
      </c>
      <c r="AX20" s="25">
        <v>9</v>
      </c>
      <c r="AY20" s="25">
        <v>10</v>
      </c>
      <c r="AZ20" s="25">
        <v>40</v>
      </c>
      <c r="BA20" s="28">
        <f t="shared" si="13"/>
        <v>59</v>
      </c>
      <c r="BB20" s="29">
        <v>39</v>
      </c>
      <c r="BC20" s="28">
        <f t="shared" si="14"/>
        <v>98</v>
      </c>
      <c r="BD20" s="25">
        <v>10</v>
      </c>
      <c r="BE20" s="25">
        <v>10</v>
      </c>
      <c r="BF20" s="25">
        <v>36</v>
      </c>
      <c r="BG20" s="28">
        <f t="shared" si="15"/>
        <v>56</v>
      </c>
      <c r="BH20" s="29">
        <v>40</v>
      </c>
      <c r="BI20" s="28">
        <f t="shared" si="16"/>
        <v>96</v>
      </c>
      <c r="BJ20" s="29">
        <f t="shared" si="17"/>
        <v>467</v>
      </c>
      <c r="BK20" s="29">
        <v>97</v>
      </c>
      <c r="BL20" s="10">
        <f t="shared" si="18"/>
        <v>737</v>
      </c>
      <c r="BM20" s="8">
        <f t="shared" si="19"/>
        <v>94.487179487179489</v>
      </c>
      <c r="BO20" s="3" t="s">
        <v>2032</v>
      </c>
      <c r="BP20" s="3" t="s">
        <v>2090</v>
      </c>
      <c r="BQ20" s="3" t="s">
        <v>2090</v>
      </c>
      <c r="BR20" s="3" t="s">
        <v>2087</v>
      </c>
      <c r="BS20" s="3" t="s">
        <v>2032</v>
      </c>
      <c r="BT20" s="3" t="s">
        <v>2091</v>
      </c>
      <c r="BU20" s="3" t="s">
        <v>2090</v>
      </c>
      <c r="BV20" s="3" t="s">
        <v>2090</v>
      </c>
      <c r="BW20" s="3" t="s">
        <v>2090</v>
      </c>
      <c r="BX20" s="3" t="s">
        <v>2090</v>
      </c>
      <c r="BY20" s="3" t="s">
        <v>2090</v>
      </c>
      <c r="BZ20" s="3" t="s">
        <v>2090</v>
      </c>
      <c r="CB20" s="3">
        <v>2</v>
      </c>
      <c r="CC20" s="3">
        <v>3</v>
      </c>
      <c r="CD20" s="3">
        <v>3</v>
      </c>
      <c r="CE20" s="3">
        <v>3</v>
      </c>
      <c r="CF20" s="3">
        <v>3</v>
      </c>
      <c r="CG20" s="3">
        <v>3</v>
      </c>
      <c r="CH20" s="3">
        <v>1.5</v>
      </c>
      <c r="CI20" s="3">
        <v>1.5</v>
      </c>
      <c r="CJ20" s="3">
        <v>1.5</v>
      </c>
      <c r="CK20" s="3">
        <v>1</v>
      </c>
      <c r="CL20" s="3">
        <v>1</v>
      </c>
      <c r="CM20" s="3">
        <v>0.5</v>
      </c>
      <c r="CN20" s="3">
        <f t="shared" si="20"/>
        <v>0</v>
      </c>
      <c r="CO20" s="31" t="str">
        <f t="shared" si="21"/>
        <v>Pass</v>
      </c>
      <c r="CP20" s="3">
        <v>9.31</v>
      </c>
      <c r="CQ20" s="3">
        <v>24</v>
      </c>
      <c r="CR20" s="3">
        <v>223.5</v>
      </c>
      <c r="CS20" s="3">
        <v>1041</v>
      </c>
    </row>
    <row r="21" spans="1:98" ht="18" customHeight="1" x14ac:dyDescent="0.2">
      <c r="A21" s="4">
        <v>14</v>
      </c>
      <c r="B21" s="7" t="s">
        <v>599</v>
      </c>
      <c r="C21" s="7" t="s">
        <v>600</v>
      </c>
      <c r="D21" s="7" t="s">
        <v>1801</v>
      </c>
      <c r="E21" s="7" t="s">
        <v>1305</v>
      </c>
      <c r="F21" s="7"/>
      <c r="G21" s="25">
        <v>7</v>
      </c>
      <c r="H21" s="25">
        <v>9</v>
      </c>
      <c r="I21" s="24">
        <v>10</v>
      </c>
      <c r="J21" s="26">
        <f t="shared" si="0"/>
        <v>26</v>
      </c>
      <c r="K21" s="25">
        <v>6</v>
      </c>
      <c r="L21" s="25">
        <v>10</v>
      </c>
      <c r="M21" s="24">
        <v>10</v>
      </c>
      <c r="N21" s="26">
        <f t="shared" si="1"/>
        <v>26</v>
      </c>
      <c r="O21" s="25">
        <v>8</v>
      </c>
      <c r="P21" s="25">
        <v>10</v>
      </c>
      <c r="Q21" s="24">
        <v>10</v>
      </c>
      <c r="R21" s="26">
        <f t="shared" si="2"/>
        <v>28</v>
      </c>
      <c r="S21" s="25">
        <v>9</v>
      </c>
      <c r="T21" s="25">
        <v>9</v>
      </c>
      <c r="U21" s="24">
        <v>10</v>
      </c>
      <c r="V21" s="26">
        <f t="shared" si="3"/>
        <v>28</v>
      </c>
      <c r="W21" s="25">
        <v>5</v>
      </c>
      <c r="X21" s="25">
        <v>10</v>
      </c>
      <c r="Y21" s="24">
        <v>4</v>
      </c>
      <c r="Z21" s="26">
        <f t="shared" si="4"/>
        <v>19</v>
      </c>
      <c r="AA21" s="25">
        <v>6</v>
      </c>
      <c r="AB21" s="25">
        <v>10</v>
      </c>
      <c r="AC21" s="24">
        <v>10</v>
      </c>
      <c r="AD21" s="26">
        <f t="shared" si="5"/>
        <v>26</v>
      </c>
      <c r="AE21" s="27">
        <f t="shared" si="6"/>
        <v>153</v>
      </c>
      <c r="AF21" s="25">
        <v>9</v>
      </c>
      <c r="AG21" s="25">
        <v>9</v>
      </c>
      <c r="AH21" s="25">
        <v>40</v>
      </c>
      <c r="AI21" s="28">
        <f t="shared" si="7"/>
        <v>58</v>
      </c>
      <c r="AJ21" s="29">
        <v>31</v>
      </c>
      <c r="AK21" s="28">
        <f t="shared" si="8"/>
        <v>89</v>
      </c>
      <c r="AL21" s="25">
        <v>9</v>
      </c>
      <c r="AM21" s="25">
        <v>9</v>
      </c>
      <c r="AN21" s="25">
        <v>36</v>
      </c>
      <c r="AO21" s="28">
        <f t="shared" si="9"/>
        <v>54</v>
      </c>
      <c r="AP21" s="29">
        <v>32</v>
      </c>
      <c r="AQ21" s="28">
        <f t="shared" si="10"/>
        <v>86</v>
      </c>
      <c r="AR21" s="25">
        <v>9</v>
      </c>
      <c r="AS21" s="25">
        <v>8</v>
      </c>
      <c r="AT21" s="25">
        <v>38</v>
      </c>
      <c r="AU21" s="28">
        <f t="shared" si="11"/>
        <v>55</v>
      </c>
      <c r="AV21" s="29">
        <v>37</v>
      </c>
      <c r="AW21" s="28">
        <f t="shared" si="12"/>
        <v>92</v>
      </c>
      <c r="AX21" s="25">
        <v>9</v>
      </c>
      <c r="AY21" s="25">
        <v>9</v>
      </c>
      <c r="AZ21" s="25">
        <v>40</v>
      </c>
      <c r="BA21" s="28">
        <f t="shared" si="13"/>
        <v>58</v>
      </c>
      <c r="BB21" s="29">
        <v>37</v>
      </c>
      <c r="BC21" s="28">
        <f t="shared" si="14"/>
        <v>95</v>
      </c>
      <c r="BD21" s="25">
        <v>10</v>
      </c>
      <c r="BE21" s="25">
        <v>10</v>
      </c>
      <c r="BF21" s="25">
        <v>37</v>
      </c>
      <c r="BG21" s="28">
        <f t="shared" si="15"/>
        <v>57</v>
      </c>
      <c r="BH21" s="29">
        <v>37</v>
      </c>
      <c r="BI21" s="28">
        <f t="shared" si="16"/>
        <v>94</v>
      </c>
      <c r="BJ21" s="29">
        <f t="shared" si="17"/>
        <v>456</v>
      </c>
      <c r="BK21" s="29">
        <v>91</v>
      </c>
      <c r="BL21" s="10">
        <f t="shared" si="18"/>
        <v>700</v>
      </c>
      <c r="BM21" s="8">
        <f t="shared" si="19"/>
        <v>89.743589743589752</v>
      </c>
      <c r="BO21" s="3" t="s">
        <v>2088</v>
      </c>
      <c r="BP21" s="3" t="s">
        <v>2091</v>
      </c>
      <c r="BQ21" s="3" t="s">
        <v>2094</v>
      </c>
      <c r="BR21" s="3" t="s">
        <v>2091</v>
      </c>
      <c r="BS21" s="3" t="s">
        <v>2094</v>
      </c>
      <c r="BT21" s="3" t="s">
        <v>2091</v>
      </c>
      <c r="BU21" s="3" t="s">
        <v>2090</v>
      </c>
      <c r="BV21" s="3" t="s">
        <v>2090</v>
      </c>
      <c r="BW21" s="3" t="s">
        <v>2090</v>
      </c>
      <c r="BX21" s="3" t="s">
        <v>2090</v>
      </c>
      <c r="BY21" s="3" t="s">
        <v>2090</v>
      </c>
      <c r="BZ21" s="3" t="s">
        <v>2090</v>
      </c>
      <c r="CB21" s="3">
        <v>2</v>
      </c>
      <c r="CC21" s="3">
        <v>3</v>
      </c>
      <c r="CD21" s="3">
        <v>3</v>
      </c>
      <c r="CE21" s="3">
        <v>3</v>
      </c>
      <c r="CF21" s="3">
        <v>3</v>
      </c>
      <c r="CG21" s="3">
        <v>3</v>
      </c>
      <c r="CH21" s="3">
        <v>1.5</v>
      </c>
      <c r="CI21" s="3">
        <v>1.5</v>
      </c>
      <c r="CJ21" s="3">
        <v>1.5</v>
      </c>
      <c r="CK21" s="3">
        <v>1</v>
      </c>
      <c r="CL21" s="3">
        <v>1</v>
      </c>
      <c r="CM21" s="3">
        <v>0.5</v>
      </c>
      <c r="CN21" s="3">
        <f t="shared" si="20"/>
        <v>0</v>
      </c>
      <c r="CO21" s="31" t="str">
        <f t="shared" si="21"/>
        <v>Pass</v>
      </c>
      <c r="CP21" s="3">
        <v>8.58</v>
      </c>
      <c r="CQ21" s="3">
        <v>24</v>
      </c>
      <c r="CR21" s="3">
        <v>206</v>
      </c>
      <c r="CS21" s="3">
        <v>953</v>
      </c>
    </row>
    <row r="22" spans="1:98" ht="18" customHeight="1" x14ac:dyDescent="0.2">
      <c r="A22" s="4">
        <v>15</v>
      </c>
      <c r="B22" s="7" t="s">
        <v>601</v>
      </c>
      <c r="C22" s="7" t="s">
        <v>602</v>
      </c>
      <c r="D22" s="7" t="s">
        <v>1802</v>
      </c>
      <c r="E22" s="7" t="s">
        <v>1306</v>
      </c>
      <c r="F22" s="7"/>
      <c r="G22" s="25">
        <v>5</v>
      </c>
      <c r="H22" s="25">
        <v>10</v>
      </c>
      <c r="I22" s="24">
        <v>10</v>
      </c>
      <c r="J22" s="26">
        <f t="shared" si="0"/>
        <v>25</v>
      </c>
      <c r="K22" s="25">
        <v>5</v>
      </c>
      <c r="L22" s="25">
        <v>10</v>
      </c>
      <c r="M22" s="24">
        <v>10</v>
      </c>
      <c r="N22" s="26">
        <f t="shared" si="1"/>
        <v>25</v>
      </c>
      <c r="O22" s="25">
        <v>4</v>
      </c>
      <c r="P22" s="25">
        <v>10</v>
      </c>
      <c r="Q22" s="24">
        <v>10</v>
      </c>
      <c r="R22" s="26">
        <f t="shared" si="2"/>
        <v>24</v>
      </c>
      <c r="S22" s="25">
        <v>5</v>
      </c>
      <c r="T22" s="25">
        <v>8</v>
      </c>
      <c r="U22" s="24">
        <v>10</v>
      </c>
      <c r="V22" s="26">
        <f t="shared" si="3"/>
        <v>23</v>
      </c>
      <c r="W22" s="25">
        <v>3</v>
      </c>
      <c r="X22" s="25">
        <v>10</v>
      </c>
      <c r="Y22" s="24">
        <v>10</v>
      </c>
      <c r="Z22" s="26">
        <f t="shared" si="4"/>
        <v>23</v>
      </c>
      <c r="AA22" s="25">
        <v>5</v>
      </c>
      <c r="AB22" s="25">
        <v>10</v>
      </c>
      <c r="AC22" s="24">
        <v>10</v>
      </c>
      <c r="AD22" s="26">
        <f t="shared" si="5"/>
        <v>25</v>
      </c>
      <c r="AE22" s="27">
        <f t="shared" si="6"/>
        <v>145</v>
      </c>
      <c r="AF22" s="25">
        <v>10</v>
      </c>
      <c r="AG22" s="25">
        <v>9</v>
      </c>
      <c r="AH22" s="25">
        <v>36</v>
      </c>
      <c r="AI22" s="28">
        <f t="shared" si="7"/>
        <v>55</v>
      </c>
      <c r="AJ22" s="29">
        <v>38</v>
      </c>
      <c r="AK22" s="28">
        <f t="shared" si="8"/>
        <v>93</v>
      </c>
      <c r="AL22" s="25">
        <v>8</v>
      </c>
      <c r="AM22" s="25">
        <v>8</v>
      </c>
      <c r="AN22" s="25">
        <v>35</v>
      </c>
      <c r="AO22" s="28">
        <f t="shared" si="9"/>
        <v>51</v>
      </c>
      <c r="AP22" s="29">
        <v>31</v>
      </c>
      <c r="AQ22" s="28">
        <f t="shared" si="10"/>
        <v>82</v>
      </c>
      <c r="AR22" s="25">
        <v>8</v>
      </c>
      <c r="AS22" s="25">
        <v>9</v>
      </c>
      <c r="AT22" s="25">
        <v>35</v>
      </c>
      <c r="AU22" s="28">
        <f t="shared" si="11"/>
        <v>52</v>
      </c>
      <c r="AV22" s="29">
        <v>35</v>
      </c>
      <c r="AW22" s="28">
        <f t="shared" si="12"/>
        <v>87</v>
      </c>
      <c r="AX22" s="25">
        <v>9</v>
      </c>
      <c r="AY22" s="25">
        <v>9</v>
      </c>
      <c r="AZ22" s="25">
        <v>36</v>
      </c>
      <c r="BA22" s="28">
        <f t="shared" si="13"/>
        <v>54</v>
      </c>
      <c r="BB22" s="29">
        <v>34</v>
      </c>
      <c r="BC22" s="28">
        <f t="shared" si="14"/>
        <v>88</v>
      </c>
      <c r="BD22" s="25">
        <v>8</v>
      </c>
      <c r="BE22" s="25">
        <v>8</v>
      </c>
      <c r="BF22" s="25">
        <v>37</v>
      </c>
      <c r="BG22" s="28">
        <f t="shared" si="15"/>
        <v>53</v>
      </c>
      <c r="BH22" s="29">
        <v>33</v>
      </c>
      <c r="BI22" s="28">
        <f t="shared" si="16"/>
        <v>86</v>
      </c>
      <c r="BJ22" s="29">
        <f t="shared" si="17"/>
        <v>436</v>
      </c>
      <c r="BK22" s="29">
        <v>96</v>
      </c>
      <c r="BL22" s="10">
        <f t="shared" si="18"/>
        <v>677</v>
      </c>
      <c r="BM22" s="8">
        <f t="shared" si="19"/>
        <v>86.794871794871796</v>
      </c>
      <c r="BO22" s="3" t="s">
        <v>2087</v>
      </c>
      <c r="BP22" s="3" t="s">
        <v>2087</v>
      </c>
      <c r="BQ22" s="3" t="s">
        <v>2032</v>
      </c>
      <c r="BR22" s="3" t="s">
        <v>2095</v>
      </c>
      <c r="BS22" s="3" t="s">
        <v>2094</v>
      </c>
      <c r="BT22" s="3" t="s">
        <v>2087</v>
      </c>
      <c r="BU22" s="3" t="s">
        <v>2090</v>
      </c>
      <c r="BV22" s="3" t="s">
        <v>2090</v>
      </c>
      <c r="BW22" s="3" t="s">
        <v>2090</v>
      </c>
      <c r="BX22" s="3" t="s">
        <v>2090</v>
      </c>
      <c r="BY22" s="3" t="s">
        <v>2090</v>
      </c>
      <c r="BZ22" s="3" t="s">
        <v>2090</v>
      </c>
      <c r="CB22" s="3">
        <v>2</v>
      </c>
      <c r="CC22" s="3">
        <v>3</v>
      </c>
      <c r="CD22" s="3">
        <v>3</v>
      </c>
      <c r="CE22" s="3">
        <v>3</v>
      </c>
      <c r="CF22" s="3">
        <v>3</v>
      </c>
      <c r="CG22" s="3">
        <v>3</v>
      </c>
      <c r="CH22" s="3">
        <v>1.5</v>
      </c>
      <c r="CI22" s="3">
        <v>1.5</v>
      </c>
      <c r="CJ22" s="3">
        <v>1.5</v>
      </c>
      <c r="CK22" s="3">
        <v>1</v>
      </c>
      <c r="CL22" s="3">
        <v>1</v>
      </c>
      <c r="CM22" s="3">
        <v>0.5</v>
      </c>
      <c r="CN22" s="3">
        <f t="shared" si="20"/>
        <v>0</v>
      </c>
      <c r="CO22" s="31" t="str">
        <f t="shared" si="21"/>
        <v>Pass</v>
      </c>
      <c r="CP22" s="3">
        <v>8.4600000000000009</v>
      </c>
      <c r="CQ22" s="3">
        <v>24</v>
      </c>
      <c r="CR22" s="3">
        <v>203</v>
      </c>
      <c r="CS22" s="3">
        <v>940</v>
      </c>
    </row>
    <row r="23" spans="1:98" ht="18" customHeight="1" x14ac:dyDescent="0.2">
      <c r="A23" s="4">
        <v>16</v>
      </c>
      <c r="B23" s="7" t="s">
        <v>603</v>
      </c>
      <c r="C23" s="7" t="s">
        <v>604</v>
      </c>
      <c r="D23" s="7" t="s">
        <v>1803</v>
      </c>
      <c r="E23" s="7" t="s">
        <v>1307</v>
      </c>
      <c r="F23" s="7"/>
      <c r="G23" s="25">
        <v>5</v>
      </c>
      <c r="H23" s="25">
        <v>7</v>
      </c>
      <c r="I23" s="24">
        <v>10</v>
      </c>
      <c r="J23" s="26">
        <f t="shared" si="0"/>
        <v>22</v>
      </c>
      <c r="K23" s="25">
        <v>5</v>
      </c>
      <c r="L23" s="25">
        <v>9</v>
      </c>
      <c r="M23" s="24">
        <v>10</v>
      </c>
      <c r="N23" s="26">
        <f t="shared" si="1"/>
        <v>24</v>
      </c>
      <c r="O23" s="25">
        <v>7</v>
      </c>
      <c r="P23" s="25">
        <v>10</v>
      </c>
      <c r="Q23" s="24">
        <v>10</v>
      </c>
      <c r="R23" s="26">
        <f t="shared" si="2"/>
        <v>27</v>
      </c>
      <c r="S23" s="25">
        <v>3</v>
      </c>
      <c r="T23" s="25">
        <v>8</v>
      </c>
      <c r="U23" s="24">
        <v>10</v>
      </c>
      <c r="V23" s="26">
        <f t="shared" si="3"/>
        <v>21</v>
      </c>
      <c r="W23" s="25">
        <v>4</v>
      </c>
      <c r="X23" s="25">
        <v>10</v>
      </c>
      <c r="Y23" s="24">
        <v>10</v>
      </c>
      <c r="Z23" s="26">
        <f t="shared" si="4"/>
        <v>24</v>
      </c>
      <c r="AA23" s="25">
        <v>5</v>
      </c>
      <c r="AB23" s="25">
        <v>10</v>
      </c>
      <c r="AC23" s="24">
        <v>10</v>
      </c>
      <c r="AD23" s="26">
        <f t="shared" si="5"/>
        <v>25</v>
      </c>
      <c r="AE23" s="27">
        <f t="shared" si="6"/>
        <v>143</v>
      </c>
      <c r="AF23" s="25">
        <v>9</v>
      </c>
      <c r="AG23" s="25">
        <v>10</v>
      </c>
      <c r="AH23" s="25">
        <v>40</v>
      </c>
      <c r="AI23" s="28">
        <f t="shared" si="7"/>
        <v>59</v>
      </c>
      <c r="AJ23" s="29">
        <v>31</v>
      </c>
      <c r="AK23" s="28">
        <f t="shared" si="8"/>
        <v>90</v>
      </c>
      <c r="AL23" s="25">
        <v>8</v>
      </c>
      <c r="AM23" s="25">
        <v>8</v>
      </c>
      <c r="AN23" s="25">
        <v>36</v>
      </c>
      <c r="AO23" s="28">
        <f t="shared" si="9"/>
        <v>52</v>
      </c>
      <c r="AP23" s="29">
        <v>32</v>
      </c>
      <c r="AQ23" s="28">
        <f t="shared" si="10"/>
        <v>84</v>
      </c>
      <c r="AR23" s="25">
        <v>9</v>
      </c>
      <c r="AS23" s="25">
        <v>9</v>
      </c>
      <c r="AT23" s="25">
        <v>35</v>
      </c>
      <c r="AU23" s="28">
        <f t="shared" si="11"/>
        <v>53</v>
      </c>
      <c r="AV23" s="29">
        <v>33</v>
      </c>
      <c r="AW23" s="28">
        <f t="shared" si="12"/>
        <v>86</v>
      </c>
      <c r="AX23" s="25">
        <v>9</v>
      </c>
      <c r="AY23" s="25">
        <v>10</v>
      </c>
      <c r="AZ23" s="25">
        <v>40</v>
      </c>
      <c r="BA23" s="28">
        <f t="shared" si="13"/>
        <v>59</v>
      </c>
      <c r="BB23" s="29">
        <v>34</v>
      </c>
      <c r="BC23" s="28">
        <f t="shared" si="14"/>
        <v>93</v>
      </c>
      <c r="BD23" s="25">
        <v>9</v>
      </c>
      <c r="BE23" s="25">
        <v>9</v>
      </c>
      <c r="BF23" s="25">
        <v>37</v>
      </c>
      <c r="BG23" s="28">
        <f t="shared" si="15"/>
        <v>55</v>
      </c>
      <c r="BH23" s="29">
        <v>35</v>
      </c>
      <c r="BI23" s="28">
        <f t="shared" si="16"/>
        <v>90</v>
      </c>
      <c r="BJ23" s="29">
        <f t="shared" si="17"/>
        <v>443</v>
      </c>
      <c r="BK23" s="29">
        <v>94</v>
      </c>
      <c r="BL23" s="10">
        <f t="shared" si="18"/>
        <v>680</v>
      </c>
      <c r="BM23" s="8">
        <f t="shared" si="19"/>
        <v>87.179487179487182</v>
      </c>
      <c r="BO23" s="3" t="s">
        <v>2087</v>
      </c>
      <c r="BP23" s="3" t="s">
        <v>2088</v>
      </c>
      <c r="BQ23" s="3" t="s">
        <v>2091</v>
      </c>
      <c r="BR23" s="3" t="s">
        <v>2088</v>
      </c>
      <c r="BS23" s="3" t="s">
        <v>2094</v>
      </c>
      <c r="BT23" s="3" t="s">
        <v>2091</v>
      </c>
      <c r="BU23" s="3" t="s">
        <v>2090</v>
      </c>
      <c r="BV23" s="3" t="s">
        <v>2090</v>
      </c>
      <c r="BW23" s="3" t="s">
        <v>2090</v>
      </c>
      <c r="BX23" s="3" t="s">
        <v>2090</v>
      </c>
      <c r="BY23" s="3" t="s">
        <v>2090</v>
      </c>
      <c r="BZ23" s="3" t="s">
        <v>2090</v>
      </c>
      <c r="CB23" s="3">
        <v>2</v>
      </c>
      <c r="CC23" s="3">
        <v>3</v>
      </c>
      <c r="CD23" s="3">
        <v>3</v>
      </c>
      <c r="CE23" s="3">
        <v>3</v>
      </c>
      <c r="CF23" s="3">
        <v>3</v>
      </c>
      <c r="CG23" s="3">
        <v>3</v>
      </c>
      <c r="CH23" s="3">
        <v>1.5</v>
      </c>
      <c r="CI23" s="3">
        <v>1.5</v>
      </c>
      <c r="CJ23" s="3">
        <v>1.5</v>
      </c>
      <c r="CK23" s="3">
        <v>1</v>
      </c>
      <c r="CL23" s="3">
        <v>1</v>
      </c>
      <c r="CM23" s="3">
        <v>0.5</v>
      </c>
      <c r="CN23" s="3">
        <f t="shared" si="20"/>
        <v>0</v>
      </c>
      <c r="CO23" s="31" t="str">
        <f t="shared" si="21"/>
        <v>Pass</v>
      </c>
      <c r="CP23" s="3">
        <v>8.33</v>
      </c>
      <c r="CQ23" s="3">
        <v>24</v>
      </c>
      <c r="CR23" s="3">
        <v>200</v>
      </c>
      <c r="CS23" s="3">
        <v>933</v>
      </c>
    </row>
    <row r="24" spans="1:98" ht="18" customHeight="1" x14ac:dyDescent="0.2">
      <c r="A24" s="4">
        <v>17</v>
      </c>
      <c r="B24" s="7" t="s">
        <v>605</v>
      </c>
      <c r="C24" s="7" t="s">
        <v>606</v>
      </c>
      <c r="D24" s="7" t="s">
        <v>1804</v>
      </c>
      <c r="E24" s="7" t="s">
        <v>1308</v>
      </c>
      <c r="F24" s="7"/>
      <c r="G24" s="25">
        <v>2</v>
      </c>
      <c r="H24" s="25">
        <v>4</v>
      </c>
      <c r="I24" s="24">
        <v>10</v>
      </c>
      <c r="J24" s="26">
        <f t="shared" si="0"/>
        <v>16</v>
      </c>
      <c r="K24" s="25">
        <v>2</v>
      </c>
      <c r="L24" s="25" t="s">
        <v>2033</v>
      </c>
      <c r="M24" s="24">
        <v>10</v>
      </c>
      <c r="N24" s="26">
        <f t="shared" si="1"/>
        <v>12</v>
      </c>
      <c r="O24" s="25">
        <v>2</v>
      </c>
      <c r="P24" s="25">
        <v>8</v>
      </c>
      <c r="Q24" s="24">
        <v>10</v>
      </c>
      <c r="R24" s="26">
        <f t="shared" si="2"/>
        <v>20</v>
      </c>
      <c r="S24" s="25">
        <v>3</v>
      </c>
      <c r="T24" s="25">
        <v>7</v>
      </c>
      <c r="U24" s="24">
        <v>10</v>
      </c>
      <c r="V24" s="26">
        <f t="shared" si="3"/>
        <v>20</v>
      </c>
      <c r="W24" s="25">
        <v>2</v>
      </c>
      <c r="X24" s="25">
        <v>7</v>
      </c>
      <c r="Y24" s="24">
        <v>10</v>
      </c>
      <c r="Z24" s="26">
        <f t="shared" si="4"/>
        <v>19</v>
      </c>
      <c r="AA24" s="25">
        <v>4</v>
      </c>
      <c r="AB24" s="25">
        <v>6</v>
      </c>
      <c r="AC24" s="24">
        <v>10</v>
      </c>
      <c r="AD24" s="26">
        <f t="shared" si="5"/>
        <v>20</v>
      </c>
      <c r="AE24" s="27">
        <f t="shared" si="6"/>
        <v>107</v>
      </c>
      <c r="AF24" s="25">
        <v>6</v>
      </c>
      <c r="AG24" s="25">
        <v>7</v>
      </c>
      <c r="AH24" s="25">
        <v>31</v>
      </c>
      <c r="AI24" s="28">
        <f t="shared" si="7"/>
        <v>44</v>
      </c>
      <c r="AJ24" s="29">
        <v>30</v>
      </c>
      <c r="AK24" s="28">
        <f t="shared" si="8"/>
        <v>74</v>
      </c>
      <c r="AL24" s="25">
        <v>8</v>
      </c>
      <c r="AM24" s="25">
        <v>8</v>
      </c>
      <c r="AN24" s="25">
        <v>30</v>
      </c>
      <c r="AO24" s="28">
        <f t="shared" si="9"/>
        <v>46</v>
      </c>
      <c r="AP24" s="29">
        <v>29</v>
      </c>
      <c r="AQ24" s="28">
        <f t="shared" si="10"/>
        <v>75</v>
      </c>
      <c r="AR24" s="25">
        <v>8</v>
      </c>
      <c r="AS24" s="25">
        <v>8</v>
      </c>
      <c r="AT24" s="25">
        <v>34</v>
      </c>
      <c r="AU24" s="28">
        <f t="shared" si="11"/>
        <v>50</v>
      </c>
      <c r="AV24" s="29">
        <v>26</v>
      </c>
      <c r="AW24" s="28">
        <f t="shared" si="12"/>
        <v>76</v>
      </c>
      <c r="AX24" s="25">
        <v>7</v>
      </c>
      <c r="AY24" s="25">
        <v>9</v>
      </c>
      <c r="AZ24" s="25">
        <v>32</v>
      </c>
      <c r="BA24" s="28">
        <f t="shared" si="13"/>
        <v>48</v>
      </c>
      <c r="BB24" s="29">
        <v>34</v>
      </c>
      <c r="BC24" s="28">
        <f t="shared" si="14"/>
        <v>82</v>
      </c>
      <c r="BD24" s="25">
        <v>8</v>
      </c>
      <c r="BE24" s="25">
        <v>8</v>
      </c>
      <c r="BF24" s="25">
        <v>34</v>
      </c>
      <c r="BG24" s="28">
        <f t="shared" si="15"/>
        <v>50</v>
      </c>
      <c r="BH24" s="29">
        <v>31</v>
      </c>
      <c r="BI24" s="28">
        <f t="shared" si="16"/>
        <v>81</v>
      </c>
      <c r="BJ24" s="29">
        <f t="shared" si="17"/>
        <v>388</v>
      </c>
      <c r="BK24" s="29">
        <v>77</v>
      </c>
      <c r="BL24" s="10">
        <f t="shared" si="18"/>
        <v>572</v>
      </c>
      <c r="BM24" s="8">
        <f t="shared" si="19"/>
        <v>73.333333333333329</v>
      </c>
      <c r="BO24" s="3" t="s">
        <v>2093</v>
      </c>
      <c r="BP24" s="3" t="s">
        <v>2089</v>
      </c>
      <c r="BQ24" s="3" t="s">
        <v>2093</v>
      </c>
      <c r="BR24" s="3" t="s">
        <v>2033</v>
      </c>
      <c r="BS24" s="3" t="s">
        <v>2094</v>
      </c>
      <c r="BT24" s="3" t="s">
        <v>2094</v>
      </c>
      <c r="BU24" s="3" t="s">
        <v>2032</v>
      </c>
      <c r="BV24" s="3" t="s">
        <v>2032</v>
      </c>
      <c r="BW24" s="3" t="s">
        <v>2091</v>
      </c>
      <c r="BX24" s="3" t="s">
        <v>2090</v>
      </c>
      <c r="BY24" s="3" t="s">
        <v>2090</v>
      </c>
      <c r="BZ24" s="3" t="s">
        <v>2091</v>
      </c>
      <c r="CB24" s="3">
        <v>2</v>
      </c>
      <c r="CC24" s="3">
        <v>3</v>
      </c>
      <c r="CD24" s="3">
        <v>3</v>
      </c>
      <c r="CE24" s="3">
        <v>3</v>
      </c>
      <c r="CF24" s="3">
        <v>3</v>
      </c>
      <c r="CG24" s="3">
        <v>3</v>
      </c>
      <c r="CH24" s="3">
        <v>1.5</v>
      </c>
      <c r="CI24" s="3">
        <v>1.5</v>
      </c>
      <c r="CJ24" s="3">
        <v>1.5</v>
      </c>
      <c r="CK24" s="3">
        <v>1</v>
      </c>
      <c r="CL24" s="3">
        <v>1</v>
      </c>
      <c r="CM24" s="3">
        <v>0.5</v>
      </c>
      <c r="CN24" s="3">
        <f t="shared" si="20"/>
        <v>1</v>
      </c>
      <c r="CO24" s="31" t="str">
        <f t="shared" si="21"/>
        <v>Fail</v>
      </c>
      <c r="CP24" s="32">
        <v>6.333333333333333</v>
      </c>
      <c r="CQ24" s="3">
        <v>21</v>
      </c>
      <c r="CR24" s="3">
        <v>152</v>
      </c>
      <c r="CS24" s="3">
        <v>766</v>
      </c>
      <c r="CT24" s="33">
        <f>CR24/24</f>
        <v>6.333333333333333</v>
      </c>
    </row>
    <row r="25" spans="1:98" ht="18" customHeight="1" x14ac:dyDescent="0.2">
      <c r="A25" s="4">
        <v>18</v>
      </c>
      <c r="B25" s="7" t="s">
        <v>607</v>
      </c>
      <c r="C25" s="7" t="s">
        <v>192</v>
      </c>
      <c r="D25" s="7" t="s">
        <v>1805</v>
      </c>
      <c r="E25" s="7" t="s">
        <v>1309</v>
      </c>
      <c r="F25" s="7"/>
      <c r="G25" s="25">
        <v>7</v>
      </c>
      <c r="H25" s="25">
        <v>10</v>
      </c>
      <c r="I25" s="24">
        <v>10</v>
      </c>
      <c r="J25" s="26">
        <f t="shared" si="0"/>
        <v>27</v>
      </c>
      <c r="K25" s="25">
        <v>9</v>
      </c>
      <c r="L25" s="25">
        <v>10</v>
      </c>
      <c r="M25" s="24">
        <v>10</v>
      </c>
      <c r="N25" s="26">
        <f t="shared" si="1"/>
        <v>29</v>
      </c>
      <c r="O25" s="25">
        <v>8</v>
      </c>
      <c r="P25" s="25">
        <v>10</v>
      </c>
      <c r="Q25" s="24">
        <v>10</v>
      </c>
      <c r="R25" s="26">
        <f t="shared" si="2"/>
        <v>28</v>
      </c>
      <c r="S25" s="25">
        <v>9</v>
      </c>
      <c r="T25" s="25">
        <v>9</v>
      </c>
      <c r="U25" s="24">
        <v>10</v>
      </c>
      <c r="V25" s="26">
        <f t="shared" si="3"/>
        <v>28</v>
      </c>
      <c r="W25" s="25">
        <v>6</v>
      </c>
      <c r="X25" s="25">
        <v>10</v>
      </c>
      <c r="Y25" s="24">
        <v>10</v>
      </c>
      <c r="Z25" s="26">
        <f t="shared" si="4"/>
        <v>26</v>
      </c>
      <c r="AA25" s="25">
        <v>8</v>
      </c>
      <c r="AB25" s="25">
        <v>10</v>
      </c>
      <c r="AC25" s="24">
        <v>10</v>
      </c>
      <c r="AD25" s="26">
        <f t="shared" si="5"/>
        <v>28</v>
      </c>
      <c r="AE25" s="27">
        <f t="shared" si="6"/>
        <v>166</v>
      </c>
      <c r="AF25" s="25">
        <v>9</v>
      </c>
      <c r="AG25" s="25">
        <v>10</v>
      </c>
      <c r="AH25" s="25">
        <v>37</v>
      </c>
      <c r="AI25" s="28">
        <f t="shared" si="7"/>
        <v>56</v>
      </c>
      <c r="AJ25" s="29">
        <v>33</v>
      </c>
      <c r="AK25" s="28">
        <f t="shared" si="8"/>
        <v>89</v>
      </c>
      <c r="AL25" s="25">
        <v>10</v>
      </c>
      <c r="AM25" s="25">
        <v>9</v>
      </c>
      <c r="AN25" s="25">
        <v>38</v>
      </c>
      <c r="AO25" s="28">
        <f t="shared" si="9"/>
        <v>57</v>
      </c>
      <c r="AP25" s="29">
        <v>35</v>
      </c>
      <c r="AQ25" s="28">
        <f t="shared" si="10"/>
        <v>92</v>
      </c>
      <c r="AR25" s="25">
        <v>9</v>
      </c>
      <c r="AS25" s="25">
        <v>10</v>
      </c>
      <c r="AT25" s="25">
        <v>38</v>
      </c>
      <c r="AU25" s="28">
        <f t="shared" si="11"/>
        <v>57</v>
      </c>
      <c r="AV25" s="29">
        <v>37</v>
      </c>
      <c r="AW25" s="28">
        <f t="shared" si="12"/>
        <v>94</v>
      </c>
      <c r="AX25" s="25">
        <v>9</v>
      </c>
      <c r="AY25" s="25">
        <v>10</v>
      </c>
      <c r="AZ25" s="25">
        <v>40</v>
      </c>
      <c r="BA25" s="28">
        <f t="shared" si="13"/>
        <v>59</v>
      </c>
      <c r="BB25" s="29">
        <v>36</v>
      </c>
      <c r="BC25" s="28">
        <f t="shared" si="14"/>
        <v>95</v>
      </c>
      <c r="BD25" s="25">
        <v>9</v>
      </c>
      <c r="BE25" s="25">
        <v>9</v>
      </c>
      <c r="BF25" s="25">
        <v>34</v>
      </c>
      <c r="BG25" s="28">
        <f t="shared" si="15"/>
        <v>52</v>
      </c>
      <c r="BH25" s="29">
        <v>36</v>
      </c>
      <c r="BI25" s="28">
        <f t="shared" si="16"/>
        <v>88</v>
      </c>
      <c r="BJ25" s="29">
        <f t="shared" si="17"/>
        <v>458</v>
      </c>
      <c r="BK25" s="29">
        <v>94</v>
      </c>
      <c r="BL25" s="10">
        <f t="shared" si="18"/>
        <v>718</v>
      </c>
      <c r="BM25" s="8">
        <f t="shared" si="19"/>
        <v>92.051282051282044</v>
      </c>
      <c r="BO25" s="3" t="s">
        <v>2087</v>
      </c>
      <c r="BP25" s="3" t="s">
        <v>2032</v>
      </c>
      <c r="BQ25" s="3" t="s">
        <v>2091</v>
      </c>
      <c r="BR25" s="3" t="s">
        <v>2090</v>
      </c>
      <c r="BS25" s="3" t="s">
        <v>2091</v>
      </c>
      <c r="BT25" s="3" t="s">
        <v>2032</v>
      </c>
      <c r="BU25" s="3" t="s">
        <v>2090</v>
      </c>
      <c r="BV25" s="3" t="s">
        <v>2090</v>
      </c>
      <c r="BW25" s="3" t="s">
        <v>2090</v>
      </c>
      <c r="BX25" s="3" t="s">
        <v>2090</v>
      </c>
      <c r="BY25" s="3" t="s">
        <v>2090</v>
      </c>
      <c r="BZ25" s="3" t="s">
        <v>2090</v>
      </c>
      <c r="CB25" s="3">
        <v>2</v>
      </c>
      <c r="CC25" s="3">
        <v>3</v>
      </c>
      <c r="CD25" s="3">
        <v>3</v>
      </c>
      <c r="CE25" s="3">
        <v>3</v>
      </c>
      <c r="CF25" s="3">
        <v>3</v>
      </c>
      <c r="CG25" s="3">
        <v>3</v>
      </c>
      <c r="CH25" s="3">
        <v>1.5</v>
      </c>
      <c r="CI25" s="3">
        <v>1.5</v>
      </c>
      <c r="CJ25" s="3">
        <v>1.5</v>
      </c>
      <c r="CK25" s="3">
        <v>1</v>
      </c>
      <c r="CL25" s="3">
        <v>1</v>
      </c>
      <c r="CM25" s="3">
        <v>0.5</v>
      </c>
      <c r="CN25" s="3">
        <f t="shared" si="20"/>
        <v>0</v>
      </c>
      <c r="CO25" s="31" t="str">
        <f t="shared" si="21"/>
        <v>Pass</v>
      </c>
      <c r="CP25" s="3">
        <v>9.2100000000000009</v>
      </c>
      <c r="CQ25" s="3">
        <v>24</v>
      </c>
      <c r="CR25" s="3">
        <v>221</v>
      </c>
      <c r="CS25" s="3">
        <v>1011</v>
      </c>
    </row>
    <row r="26" spans="1:98" ht="18" customHeight="1" x14ac:dyDescent="0.2">
      <c r="A26" s="4">
        <v>19</v>
      </c>
      <c r="B26" s="7" t="s">
        <v>608</v>
      </c>
      <c r="C26" s="7" t="s">
        <v>609</v>
      </c>
      <c r="D26" s="7" t="s">
        <v>1806</v>
      </c>
      <c r="E26" s="7" t="s">
        <v>1310</v>
      </c>
      <c r="F26" s="7"/>
      <c r="G26" s="25">
        <v>10</v>
      </c>
      <c r="H26" s="25">
        <v>8</v>
      </c>
      <c r="I26" s="24">
        <v>10</v>
      </c>
      <c r="J26" s="26">
        <f t="shared" si="0"/>
        <v>28</v>
      </c>
      <c r="K26" s="25">
        <v>6</v>
      </c>
      <c r="L26" s="25">
        <v>9</v>
      </c>
      <c r="M26" s="24">
        <v>10</v>
      </c>
      <c r="N26" s="26">
        <f t="shared" si="1"/>
        <v>25</v>
      </c>
      <c r="O26" s="25">
        <v>8</v>
      </c>
      <c r="P26" s="25">
        <v>10</v>
      </c>
      <c r="Q26" s="24">
        <v>10</v>
      </c>
      <c r="R26" s="26">
        <f t="shared" si="2"/>
        <v>28</v>
      </c>
      <c r="S26" s="25">
        <v>9</v>
      </c>
      <c r="T26" s="25">
        <v>10</v>
      </c>
      <c r="U26" s="24">
        <v>10</v>
      </c>
      <c r="V26" s="26">
        <f t="shared" si="3"/>
        <v>29</v>
      </c>
      <c r="W26" s="25">
        <v>6</v>
      </c>
      <c r="X26" s="25">
        <v>10</v>
      </c>
      <c r="Y26" s="24">
        <v>10</v>
      </c>
      <c r="Z26" s="26">
        <f t="shared" si="4"/>
        <v>26</v>
      </c>
      <c r="AA26" s="25">
        <v>8</v>
      </c>
      <c r="AB26" s="25">
        <v>10</v>
      </c>
      <c r="AC26" s="24">
        <v>10</v>
      </c>
      <c r="AD26" s="26">
        <f t="shared" si="5"/>
        <v>28</v>
      </c>
      <c r="AE26" s="27">
        <f t="shared" si="6"/>
        <v>164</v>
      </c>
      <c r="AF26" s="25">
        <v>8</v>
      </c>
      <c r="AG26" s="25">
        <v>10</v>
      </c>
      <c r="AH26" s="25">
        <v>38</v>
      </c>
      <c r="AI26" s="28">
        <f t="shared" si="7"/>
        <v>56</v>
      </c>
      <c r="AJ26" s="29">
        <v>32</v>
      </c>
      <c r="AK26" s="28">
        <f t="shared" si="8"/>
        <v>88</v>
      </c>
      <c r="AL26" s="25">
        <v>8</v>
      </c>
      <c r="AM26" s="25">
        <v>8</v>
      </c>
      <c r="AN26" s="25">
        <v>36</v>
      </c>
      <c r="AO26" s="28">
        <f t="shared" si="9"/>
        <v>52</v>
      </c>
      <c r="AP26" s="29">
        <v>33</v>
      </c>
      <c r="AQ26" s="28">
        <f t="shared" si="10"/>
        <v>85</v>
      </c>
      <c r="AR26" s="25">
        <v>8</v>
      </c>
      <c r="AS26" s="25">
        <v>8</v>
      </c>
      <c r="AT26" s="25">
        <v>36</v>
      </c>
      <c r="AU26" s="28">
        <f t="shared" si="11"/>
        <v>52</v>
      </c>
      <c r="AV26" s="29">
        <v>33</v>
      </c>
      <c r="AW26" s="28">
        <f t="shared" si="12"/>
        <v>85</v>
      </c>
      <c r="AX26" s="25">
        <v>9</v>
      </c>
      <c r="AY26" s="25">
        <v>9</v>
      </c>
      <c r="AZ26" s="25">
        <v>40</v>
      </c>
      <c r="BA26" s="28">
        <f t="shared" si="13"/>
        <v>58</v>
      </c>
      <c r="BB26" s="29">
        <v>36</v>
      </c>
      <c r="BC26" s="28">
        <f t="shared" si="14"/>
        <v>94</v>
      </c>
      <c r="BD26" s="25">
        <v>8</v>
      </c>
      <c r="BE26" s="25">
        <v>9</v>
      </c>
      <c r="BF26" s="25">
        <v>37</v>
      </c>
      <c r="BG26" s="28">
        <f t="shared" si="15"/>
        <v>54</v>
      </c>
      <c r="BH26" s="29">
        <v>35</v>
      </c>
      <c r="BI26" s="28">
        <f t="shared" si="16"/>
        <v>89</v>
      </c>
      <c r="BJ26" s="29">
        <f t="shared" si="17"/>
        <v>441</v>
      </c>
      <c r="BK26" s="29">
        <v>96</v>
      </c>
      <c r="BL26" s="10">
        <f t="shared" si="18"/>
        <v>701</v>
      </c>
      <c r="BM26" s="8">
        <f t="shared" si="19"/>
        <v>89.871794871794876</v>
      </c>
      <c r="BO26" s="3" t="s">
        <v>2091</v>
      </c>
      <c r="BP26" s="3" t="s">
        <v>2032</v>
      </c>
      <c r="BQ26" s="3" t="s">
        <v>2087</v>
      </c>
      <c r="BR26" s="3" t="s">
        <v>2090</v>
      </c>
      <c r="BS26" s="3" t="s">
        <v>2032</v>
      </c>
      <c r="BT26" s="3" t="s">
        <v>2087</v>
      </c>
      <c r="BU26" s="3" t="s">
        <v>2090</v>
      </c>
      <c r="BV26" s="3" t="s">
        <v>2090</v>
      </c>
      <c r="BW26" s="3" t="s">
        <v>2090</v>
      </c>
      <c r="BX26" s="3" t="s">
        <v>2090</v>
      </c>
      <c r="BY26" s="3" t="s">
        <v>2090</v>
      </c>
      <c r="BZ26" s="3" t="s">
        <v>2090</v>
      </c>
      <c r="CB26" s="3">
        <v>2</v>
      </c>
      <c r="CC26" s="3">
        <v>3</v>
      </c>
      <c r="CD26" s="3">
        <v>3</v>
      </c>
      <c r="CE26" s="3">
        <v>3</v>
      </c>
      <c r="CF26" s="3">
        <v>3</v>
      </c>
      <c r="CG26" s="3">
        <v>3</v>
      </c>
      <c r="CH26" s="3">
        <v>1.5</v>
      </c>
      <c r="CI26" s="3">
        <v>1.5</v>
      </c>
      <c r="CJ26" s="3">
        <v>1.5</v>
      </c>
      <c r="CK26" s="3">
        <v>1</v>
      </c>
      <c r="CL26" s="3">
        <v>1</v>
      </c>
      <c r="CM26" s="3">
        <v>0.5</v>
      </c>
      <c r="CN26" s="3">
        <f t="shared" si="20"/>
        <v>0</v>
      </c>
      <c r="CO26" s="31" t="str">
        <f t="shared" si="21"/>
        <v>Pass</v>
      </c>
      <c r="CP26" s="3">
        <v>9.0399999999999991</v>
      </c>
      <c r="CQ26" s="3">
        <v>24</v>
      </c>
      <c r="CR26" s="3">
        <v>217</v>
      </c>
      <c r="CS26" s="3">
        <v>988</v>
      </c>
    </row>
    <row r="27" spans="1:98" ht="18" customHeight="1" x14ac:dyDescent="0.2">
      <c r="A27" s="4">
        <v>20</v>
      </c>
      <c r="B27" s="7" t="s">
        <v>610</v>
      </c>
      <c r="C27" s="7" t="s">
        <v>611</v>
      </c>
      <c r="D27" s="7" t="s">
        <v>1807</v>
      </c>
      <c r="E27" s="7" t="s">
        <v>1311</v>
      </c>
      <c r="F27" s="7"/>
      <c r="G27" s="25">
        <v>2</v>
      </c>
      <c r="H27" s="25" t="s">
        <v>2032</v>
      </c>
      <c r="I27" s="24">
        <v>6</v>
      </c>
      <c r="J27" s="26">
        <f t="shared" si="0"/>
        <v>8</v>
      </c>
      <c r="K27" s="25">
        <v>1</v>
      </c>
      <c r="L27" s="25">
        <v>5</v>
      </c>
      <c r="M27" s="24">
        <v>9</v>
      </c>
      <c r="N27" s="26">
        <f t="shared" si="1"/>
        <v>15</v>
      </c>
      <c r="O27" s="25" t="s">
        <v>2033</v>
      </c>
      <c r="P27" s="25" t="s">
        <v>2033</v>
      </c>
      <c r="Q27" s="24">
        <v>9</v>
      </c>
      <c r="R27" s="26">
        <f t="shared" si="2"/>
        <v>9</v>
      </c>
      <c r="S27" s="25" t="s">
        <v>2033</v>
      </c>
      <c r="T27" s="25">
        <v>5</v>
      </c>
      <c r="U27" s="24">
        <v>3</v>
      </c>
      <c r="V27" s="26">
        <f t="shared" si="3"/>
        <v>8</v>
      </c>
      <c r="W27" s="25" t="s">
        <v>2033</v>
      </c>
      <c r="X27" s="25" t="s">
        <v>2033</v>
      </c>
      <c r="Y27" s="24">
        <v>8</v>
      </c>
      <c r="Z27" s="26">
        <f t="shared" si="4"/>
        <v>8</v>
      </c>
      <c r="AA27" s="25" t="s">
        <v>2032</v>
      </c>
      <c r="AB27" s="25">
        <v>5</v>
      </c>
      <c r="AC27" s="24">
        <v>2</v>
      </c>
      <c r="AD27" s="26">
        <f t="shared" si="5"/>
        <v>7</v>
      </c>
      <c r="AE27" s="27">
        <f t="shared" si="6"/>
        <v>55</v>
      </c>
      <c r="AF27" s="25">
        <v>8</v>
      </c>
      <c r="AG27" s="25" t="s">
        <v>2032</v>
      </c>
      <c r="AH27" s="25">
        <v>19</v>
      </c>
      <c r="AI27" s="28">
        <f t="shared" si="7"/>
        <v>27</v>
      </c>
      <c r="AJ27" s="29">
        <v>31</v>
      </c>
      <c r="AK27" s="28">
        <f t="shared" si="8"/>
        <v>58</v>
      </c>
      <c r="AL27" s="25">
        <v>8</v>
      </c>
      <c r="AM27" s="25">
        <v>8</v>
      </c>
      <c r="AN27" s="25">
        <v>23</v>
      </c>
      <c r="AO27" s="28">
        <f t="shared" si="9"/>
        <v>39</v>
      </c>
      <c r="AP27" s="29">
        <v>28</v>
      </c>
      <c r="AQ27" s="28">
        <f t="shared" si="10"/>
        <v>67</v>
      </c>
      <c r="AR27" s="25" t="s">
        <v>2032</v>
      </c>
      <c r="AS27" s="25">
        <v>6</v>
      </c>
      <c r="AT27" s="25">
        <v>28</v>
      </c>
      <c r="AU27" s="28">
        <f t="shared" si="11"/>
        <v>34</v>
      </c>
      <c r="AV27" s="29">
        <v>28</v>
      </c>
      <c r="AW27" s="28">
        <f t="shared" si="12"/>
        <v>62</v>
      </c>
      <c r="AX27" s="25">
        <v>7</v>
      </c>
      <c r="AY27" s="25">
        <v>5</v>
      </c>
      <c r="AZ27" s="25">
        <v>20</v>
      </c>
      <c r="BA27" s="28">
        <f t="shared" si="13"/>
        <v>32</v>
      </c>
      <c r="BB27" s="29">
        <v>30</v>
      </c>
      <c r="BC27" s="28">
        <f t="shared" si="14"/>
        <v>62</v>
      </c>
      <c r="BD27" s="25">
        <v>6</v>
      </c>
      <c r="BE27" s="25">
        <v>7</v>
      </c>
      <c r="BF27" s="25">
        <v>31</v>
      </c>
      <c r="BG27" s="28">
        <f t="shared" si="15"/>
        <v>44</v>
      </c>
      <c r="BH27" s="29">
        <v>29</v>
      </c>
      <c r="BI27" s="28">
        <f t="shared" si="16"/>
        <v>73</v>
      </c>
      <c r="BJ27" s="29">
        <f t="shared" si="17"/>
        <v>322</v>
      </c>
      <c r="BK27" s="29">
        <v>73</v>
      </c>
      <c r="BL27" s="10">
        <f t="shared" si="18"/>
        <v>450</v>
      </c>
      <c r="BM27" s="8">
        <f t="shared" si="19"/>
        <v>57.692307692307686</v>
      </c>
      <c r="BO27" s="3" t="s">
        <v>2089</v>
      </c>
      <c r="BP27" s="3" t="s">
        <v>2089</v>
      </c>
      <c r="BQ27" s="3" t="s">
        <v>2089</v>
      </c>
      <c r="BR27" s="3" t="s">
        <v>2089</v>
      </c>
      <c r="BS27" s="3" t="s">
        <v>2089</v>
      </c>
      <c r="BT27" s="3" t="s">
        <v>2089</v>
      </c>
      <c r="BU27" s="3" t="s">
        <v>2094</v>
      </c>
      <c r="BV27" s="3" t="s">
        <v>2087</v>
      </c>
      <c r="BW27" s="3" t="s">
        <v>2094</v>
      </c>
      <c r="BX27" s="3" t="s">
        <v>2094</v>
      </c>
      <c r="BY27" s="3" t="s">
        <v>2032</v>
      </c>
      <c r="BZ27" s="3" t="s">
        <v>2032</v>
      </c>
      <c r="CB27" s="3">
        <v>2</v>
      </c>
      <c r="CC27" s="3">
        <v>3</v>
      </c>
      <c r="CD27" s="3">
        <v>3</v>
      </c>
      <c r="CE27" s="3">
        <v>3</v>
      </c>
      <c r="CF27" s="3">
        <v>3</v>
      </c>
      <c r="CG27" s="3">
        <v>3</v>
      </c>
      <c r="CH27" s="3">
        <v>1.5</v>
      </c>
      <c r="CI27" s="3">
        <v>1.5</v>
      </c>
      <c r="CJ27" s="3">
        <v>1.5</v>
      </c>
      <c r="CK27" s="3">
        <v>1</v>
      </c>
      <c r="CL27" s="3">
        <v>1</v>
      </c>
      <c r="CM27" s="3">
        <v>0.5</v>
      </c>
      <c r="CN27" s="3">
        <f t="shared" si="20"/>
        <v>6</v>
      </c>
      <c r="CO27" s="31" t="str">
        <f t="shared" si="21"/>
        <v>Fail</v>
      </c>
      <c r="CP27" s="32">
        <v>2.1979166666666665</v>
      </c>
      <c r="CQ27" s="3">
        <v>7</v>
      </c>
      <c r="CR27" s="3">
        <v>52.75</v>
      </c>
      <c r="CS27" s="3">
        <v>545</v>
      </c>
      <c r="CT27" s="33">
        <f>CR27/24</f>
        <v>2.1979166666666665</v>
      </c>
    </row>
    <row r="28" spans="1:98" ht="18" customHeight="1" x14ac:dyDescent="0.2">
      <c r="A28" s="4">
        <v>21</v>
      </c>
      <c r="B28" s="7" t="s">
        <v>612</v>
      </c>
      <c r="C28" s="7" t="s">
        <v>613</v>
      </c>
      <c r="D28" s="7" t="s">
        <v>1808</v>
      </c>
      <c r="E28" s="7" t="s">
        <v>1312</v>
      </c>
      <c r="F28" s="7"/>
      <c r="G28" s="25">
        <v>2</v>
      </c>
      <c r="H28" s="25">
        <v>8</v>
      </c>
      <c r="I28" s="24">
        <v>9</v>
      </c>
      <c r="J28" s="26">
        <f t="shared" si="0"/>
        <v>19</v>
      </c>
      <c r="K28" s="25">
        <v>0</v>
      </c>
      <c r="L28" s="25">
        <v>5</v>
      </c>
      <c r="M28" s="24">
        <v>9</v>
      </c>
      <c r="N28" s="26">
        <f t="shared" si="1"/>
        <v>14</v>
      </c>
      <c r="O28" s="25">
        <v>2</v>
      </c>
      <c r="P28" s="25">
        <v>5</v>
      </c>
      <c r="Q28" s="24">
        <v>5</v>
      </c>
      <c r="R28" s="26">
        <f t="shared" si="2"/>
        <v>12</v>
      </c>
      <c r="S28" s="25">
        <v>1</v>
      </c>
      <c r="T28" s="25">
        <v>4</v>
      </c>
      <c r="U28" s="24">
        <v>10</v>
      </c>
      <c r="V28" s="26">
        <f t="shared" si="3"/>
        <v>15</v>
      </c>
      <c r="W28" s="25">
        <v>2</v>
      </c>
      <c r="X28" s="25">
        <v>6</v>
      </c>
      <c r="Y28" s="24">
        <v>10</v>
      </c>
      <c r="Z28" s="26">
        <f t="shared" si="4"/>
        <v>18</v>
      </c>
      <c r="AA28" s="25">
        <v>1</v>
      </c>
      <c r="AB28" s="25">
        <v>5</v>
      </c>
      <c r="AC28" s="24">
        <v>10</v>
      </c>
      <c r="AD28" s="26">
        <f t="shared" si="5"/>
        <v>16</v>
      </c>
      <c r="AE28" s="27">
        <f t="shared" si="6"/>
        <v>94</v>
      </c>
      <c r="AF28" s="25">
        <v>10</v>
      </c>
      <c r="AG28" s="25">
        <v>10</v>
      </c>
      <c r="AH28" s="25">
        <v>37</v>
      </c>
      <c r="AI28" s="28">
        <f t="shared" si="7"/>
        <v>57</v>
      </c>
      <c r="AJ28" s="29">
        <v>28</v>
      </c>
      <c r="AK28" s="28">
        <f t="shared" si="8"/>
        <v>85</v>
      </c>
      <c r="AL28" s="25">
        <v>8</v>
      </c>
      <c r="AM28" s="25">
        <v>8</v>
      </c>
      <c r="AN28" s="25">
        <v>35</v>
      </c>
      <c r="AO28" s="28">
        <f t="shared" si="9"/>
        <v>51</v>
      </c>
      <c r="AP28" s="29">
        <v>30</v>
      </c>
      <c r="AQ28" s="28">
        <f t="shared" si="10"/>
        <v>81</v>
      </c>
      <c r="AR28" s="25">
        <v>7</v>
      </c>
      <c r="AS28" s="25">
        <v>8</v>
      </c>
      <c r="AT28" s="25">
        <v>34</v>
      </c>
      <c r="AU28" s="28">
        <f t="shared" si="11"/>
        <v>49</v>
      </c>
      <c r="AV28" s="29">
        <v>28</v>
      </c>
      <c r="AW28" s="28">
        <f t="shared" si="12"/>
        <v>77</v>
      </c>
      <c r="AX28" s="25">
        <v>8</v>
      </c>
      <c r="AY28" s="25">
        <v>9</v>
      </c>
      <c r="AZ28" s="25">
        <v>28</v>
      </c>
      <c r="BA28" s="28">
        <f t="shared" si="13"/>
        <v>45</v>
      </c>
      <c r="BB28" s="29">
        <v>25</v>
      </c>
      <c r="BC28" s="28">
        <f t="shared" si="14"/>
        <v>70</v>
      </c>
      <c r="BD28" s="25">
        <v>7</v>
      </c>
      <c r="BE28" s="25">
        <v>8</v>
      </c>
      <c r="BF28" s="25">
        <v>35</v>
      </c>
      <c r="BG28" s="28">
        <f t="shared" si="15"/>
        <v>50</v>
      </c>
      <c r="BH28" s="29">
        <v>33</v>
      </c>
      <c r="BI28" s="28">
        <f t="shared" si="16"/>
        <v>83</v>
      </c>
      <c r="BJ28" s="29">
        <f t="shared" si="17"/>
        <v>396</v>
      </c>
      <c r="BK28" s="29">
        <v>90</v>
      </c>
      <c r="BL28" s="10">
        <f t="shared" si="18"/>
        <v>580</v>
      </c>
      <c r="BM28" s="8">
        <f t="shared" si="19"/>
        <v>74.358974358974365</v>
      </c>
      <c r="BO28" s="3" t="s">
        <v>2096</v>
      </c>
      <c r="BP28" s="3" t="s">
        <v>2088</v>
      </c>
      <c r="BQ28" s="3" t="s">
        <v>2089</v>
      </c>
      <c r="BR28" s="3" t="s">
        <v>2092</v>
      </c>
      <c r="BS28" s="3" t="s">
        <v>2088</v>
      </c>
      <c r="BT28" s="3" t="s">
        <v>2092</v>
      </c>
      <c r="BU28" s="3" t="s">
        <v>2090</v>
      </c>
      <c r="BV28" s="3" t="s">
        <v>2090</v>
      </c>
      <c r="BW28" s="3" t="s">
        <v>2091</v>
      </c>
      <c r="BX28" s="3" t="s">
        <v>2087</v>
      </c>
      <c r="BY28" s="3" t="s">
        <v>2090</v>
      </c>
      <c r="BZ28" s="3" t="s">
        <v>2090</v>
      </c>
      <c r="CB28" s="3">
        <v>2</v>
      </c>
      <c r="CC28" s="3">
        <v>3</v>
      </c>
      <c r="CD28" s="3">
        <v>3</v>
      </c>
      <c r="CE28" s="3">
        <v>3</v>
      </c>
      <c r="CF28" s="3">
        <v>3</v>
      </c>
      <c r="CG28" s="3">
        <v>3</v>
      </c>
      <c r="CH28" s="3">
        <v>1.5</v>
      </c>
      <c r="CI28" s="3">
        <v>1.5</v>
      </c>
      <c r="CJ28" s="3">
        <v>1.5</v>
      </c>
      <c r="CK28" s="3">
        <v>1</v>
      </c>
      <c r="CL28" s="3">
        <v>1</v>
      </c>
      <c r="CM28" s="3">
        <v>0.5</v>
      </c>
      <c r="CN28" s="3">
        <f t="shared" si="20"/>
        <v>1</v>
      </c>
      <c r="CO28" s="31" t="str">
        <f t="shared" si="21"/>
        <v>Fail</v>
      </c>
      <c r="CP28" s="32">
        <v>5.979166666666667</v>
      </c>
      <c r="CQ28" s="3">
        <v>21</v>
      </c>
      <c r="CR28" s="3">
        <v>143.5</v>
      </c>
      <c r="CS28" s="3">
        <v>747</v>
      </c>
      <c r="CT28" s="33">
        <f>CR28/24</f>
        <v>5.979166666666667</v>
      </c>
    </row>
    <row r="29" spans="1:98" ht="18" customHeight="1" x14ac:dyDescent="0.2">
      <c r="A29" s="4">
        <v>22</v>
      </c>
      <c r="B29" s="7" t="s">
        <v>614</v>
      </c>
      <c r="C29" s="7" t="s">
        <v>615</v>
      </c>
      <c r="D29" s="7" t="s">
        <v>1809</v>
      </c>
      <c r="E29" s="7" t="s">
        <v>1313</v>
      </c>
      <c r="F29" s="7"/>
      <c r="G29" s="25">
        <v>5</v>
      </c>
      <c r="H29" s="25">
        <v>7</v>
      </c>
      <c r="I29" s="24">
        <v>10</v>
      </c>
      <c r="J29" s="26">
        <f t="shared" si="0"/>
        <v>22</v>
      </c>
      <c r="K29" s="25">
        <v>3</v>
      </c>
      <c r="L29" s="25">
        <v>8</v>
      </c>
      <c r="M29" s="24">
        <v>10</v>
      </c>
      <c r="N29" s="26">
        <f t="shared" si="1"/>
        <v>21</v>
      </c>
      <c r="O29" s="25">
        <v>6</v>
      </c>
      <c r="P29" s="25">
        <v>10</v>
      </c>
      <c r="Q29" s="24">
        <v>10</v>
      </c>
      <c r="R29" s="26">
        <f t="shared" si="2"/>
        <v>26</v>
      </c>
      <c r="S29" s="25">
        <v>7</v>
      </c>
      <c r="T29" s="25">
        <v>8</v>
      </c>
      <c r="U29" s="24">
        <v>10</v>
      </c>
      <c r="V29" s="26">
        <f t="shared" si="3"/>
        <v>25</v>
      </c>
      <c r="W29" s="25">
        <v>7</v>
      </c>
      <c r="X29" s="25">
        <v>10</v>
      </c>
      <c r="Y29" s="24">
        <v>10</v>
      </c>
      <c r="Z29" s="26">
        <f t="shared" si="4"/>
        <v>27</v>
      </c>
      <c r="AA29" s="25">
        <v>1</v>
      </c>
      <c r="AB29" s="25">
        <v>8</v>
      </c>
      <c r="AC29" s="24">
        <v>10</v>
      </c>
      <c r="AD29" s="26">
        <f t="shared" si="5"/>
        <v>19</v>
      </c>
      <c r="AE29" s="27">
        <f t="shared" si="6"/>
        <v>140</v>
      </c>
      <c r="AF29" s="25">
        <v>8</v>
      </c>
      <c r="AG29" s="25">
        <v>8</v>
      </c>
      <c r="AH29" s="25">
        <v>40</v>
      </c>
      <c r="AI29" s="28">
        <f t="shared" si="7"/>
        <v>56</v>
      </c>
      <c r="AJ29" s="29">
        <v>31</v>
      </c>
      <c r="AK29" s="28">
        <f t="shared" si="8"/>
        <v>87</v>
      </c>
      <c r="AL29" s="25">
        <v>9</v>
      </c>
      <c r="AM29" s="25">
        <v>8</v>
      </c>
      <c r="AN29" s="25">
        <v>34</v>
      </c>
      <c r="AO29" s="28">
        <f t="shared" si="9"/>
        <v>51</v>
      </c>
      <c r="AP29" s="29">
        <v>34</v>
      </c>
      <c r="AQ29" s="28">
        <f t="shared" si="10"/>
        <v>85</v>
      </c>
      <c r="AR29" s="25">
        <v>7</v>
      </c>
      <c r="AS29" s="25">
        <v>8</v>
      </c>
      <c r="AT29" s="25">
        <v>34</v>
      </c>
      <c r="AU29" s="28">
        <f t="shared" si="11"/>
        <v>49</v>
      </c>
      <c r="AV29" s="29">
        <v>27</v>
      </c>
      <c r="AW29" s="28">
        <f t="shared" si="12"/>
        <v>76</v>
      </c>
      <c r="AX29" s="25">
        <v>9</v>
      </c>
      <c r="AY29" s="25">
        <v>8</v>
      </c>
      <c r="AZ29" s="25">
        <v>40</v>
      </c>
      <c r="BA29" s="28">
        <f t="shared" si="13"/>
        <v>57</v>
      </c>
      <c r="BB29" s="29">
        <v>33</v>
      </c>
      <c r="BC29" s="28">
        <f t="shared" si="14"/>
        <v>90</v>
      </c>
      <c r="BD29" s="25">
        <v>8</v>
      </c>
      <c r="BE29" s="25">
        <v>8</v>
      </c>
      <c r="BF29" s="25">
        <v>36</v>
      </c>
      <c r="BG29" s="28">
        <f t="shared" si="15"/>
        <v>52</v>
      </c>
      <c r="BH29" s="29">
        <v>32</v>
      </c>
      <c r="BI29" s="28">
        <f t="shared" si="16"/>
        <v>84</v>
      </c>
      <c r="BJ29" s="29">
        <f t="shared" si="17"/>
        <v>422</v>
      </c>
      <c r="BK29" s="29">
        <v>85</v>
      </c>
      <c r="BL29" s="10">
        <f t="shared" si="18"/>
        <v>647</v>
      </c>
      <c r="BM29" s="8">
        <f t="shared" si="19"/>
        <v>82.948717948717956</v>
      </c>
      <c r="BO29" s="3" t="s">
        <v>2033</v>
      </c>
      <c r="BP29" s="3" t="s">
        <v>2032</v>
      </c>
      <c r="BQ29" s="3" t="s">
        <v>2094</v>
      </c>
      <c r="BR29" s="3" t="s">
        <v>2088</v>
      </c>
      <c r="BS29" s="3" t="s">
        <v>2095</v>
      </c>
      <c r="BT29" s="3" t="s">
        <v>2092</v>
      </c>
      <c r="BU29" s="3" t="s">
        <v>2090</v>
      </c>
      <c r="BV29" s="3" t="s">
        <v>2090</v>
      </c>
      <c r="BW29" s="3" t="s">
        <v>2091</v>
      </c>
      <c r="BX29" s="3" t="s">
        <v>2090</v>
      </c>
      <c r="BY29" s="3" t="s">
        <v>2090</v>
      </c>
      <c r="BZ29" s="3" t="s">
        <v>2090</v>
      </c>
      <c r="CB29" s="3">
        <v>2</v>
      </c>
      <c r="CC29" s="3">
        <v>3</v>
      </c>
      <c r="CD29" s="3">
        <v>3</v>
      </c>
      <c r="CE29" s="3">
        <v>3</v>
      </c>
      <c r="CF29" s="3">
        <v>3</v>
      </c>
      <c r="CG29" s="3">
        <v>3</v>
      </c>
      <c r="CH29" s="3">
        <v>1.5</v>
      </c>
      <c r="CI29" s="3">
        <v>1.5</v>
      </c>
      <c r="CJ29" s="3">
        <v>1.5</v>
      </c>
      <c r="CK29" s="3">
        <v>1</v>
      </c>
      <c r="CL29" s="3">
        <v>1</v>
      </c>
      <c r="CM29" s="3">
        <v>0.5</v>
      </c>
      <c r="CN29" s="3">
        <f t="shared" si="20"/>
        <v>0</v>
      </c>
      <c r="CO29" s="31" t="str">
        <f t="shared" si="21"/>
        <v>Pass</v>
      </c>
      <c r="CP29" s="3">
        <v>7.63</v>
      </c>
      <c r="CQ29" s="3">
        <v>24</v>
      </c>
      <c r="CR29" s="3">
        <v>183</v>
      </c>
      <c r="CS29" s="3">
        <v>848</v>
      </c>
    </row>
    <row r="30" spans="1:98" ht="18" customHeight="1" x14ac:dyDescent="0.2">
      <c r="A30" s="4">
        <v>23</v>
      </c>
      <c r="B30" s="7" t="s">
        <v>616</v>
      </c>
      <c r="C30" s="7" t="s">
        <v>617</v>
      </c>
      <c r="D30" s="7" t="s">
        <v>1810</v>
      </c>
      <c r="E30" s="7" t="s">
        <v>1314</v>
      </c>
      <c r="F30" s="7"/>
      <c r="G30" s="25">
        <v>4</v>
      </c>
      <c r="H30" s="25">
        <v>6</v>
      </c>
      <c r="I30" s="24">
        <v>9</v>
      </c>
      <c r="J30" s="26">
        <f t="shared" si="0"/>
        <v>19</v>
      </c>
      <c r="K30" s="25">
        <v>3</v>
      </c>
      <c r="L30" s="25" t="s">
        <v>2033</v>
      </c>
      <c r="M30" s="24">
        <v>10</v>
      </c>
      <c r="N30" s="26">
        <f t="shared" si="1"/>
        <v>13</v>
      </c>
      <c r="O30" s="25">
        <v>5</v>
      </c>
      <c r="P30" s="25">
        <v>6</v>
      </c>
      <c r="Q30" s="24">
        <v>4</v>
      </c>
      <c r="R30" s="26">
        <f t="shared" si="2"/>
        <v>15</v>
      </c>
      <c r="S30" s="25">
        <v>7</v>
      </c>
      <c r="T30" s="25">
        <v>7</v>
      </c>
      <c r="U30" s="24">
        <v>10</v>
      </c>
      <c r="V30" s="26">
        <f t="shared" si="3"/>
        <v>24</v>
      </c>
      <c r="W30" s="25">
        <v>1</v>
      </c>
      <c r="X30" s="25">
        <v>9</v>
      </c>
      <c r="Y30" s="24">
        <v>4</v>
      </c>
      <c r="Z30" s="26">
        <f t="shared" si="4"/>
        <v>14</v>
      </c>
      <c r="AA30" s="25">
        <v>3</v>
      </c>
      <c r="AB30" s="25">
        <v>8</v>
      </c>
      <c r="AC30" s="24">
        <v>10</v>
      </c>
      <c r="AD30" s="26">
        <f t="shared" si="5"/>
        <v>21</v>
      </c>
      <c r="AE30" s="27">
        <f t="shared" si="6"/>
        <v>106</v>
      </c>
      <c r="AF30" s="25">
        <v>9</v>
      </c>
      <c r="AG30" s="25">
        <v>9</v>
      </c>
      <c r="AH30" s="25">
        <v>29</v>
      </c>
      <c r="AI30" s="28">
        <f t="shared" si="7"/>
        <v>47</v>
      </c>
      <c r="AJ30" s="29">
        <v>29</v>
      </c>
      <c r="AK30" s="28">
        <f t="shared" si="8"/>
        <v>76</v>
      </c>
      <c r="AL30" s="25">
        <v>7</v>
      </c>
      <c r="AM30" s="25">
        <v>8</v>
      </c>
      <c r="AN30" s="25">
        <v>37</v>
      </c>
      <c r="AO30" s="28">
        <f t="shared" si="9"/>
        <v>52</v>
      </c>
      <c r="AP30" s="29">
        <v>31</v>
      </c>
      <c r="AQ30" s="28">
        <f t="shared" si="10"/>
        <v>83</v>
      </c>
      <c r="AR30" s="25">
        <v>8</v>
      </c>
      <c r="AS30" s="25">
        <v>8</v>
      </c>
      <c r="AT30" s="25">
        <v>36</v>
      </c>
      <c r="AU30" s="28">
        <f t="shared" si="11"/>
        <v>52</v>
      </c>
      <c r="AV30" s="29">
        <v>30</v>
      </c>
      <c r="AW30" s="28">
        <f t="shared" si="12"/>
        <v>82</v>
      </c>
      <c r="AX30" s="25">
        <v>8</v>
      </c>
      <c r="AY30" s="25">
        <v>5</v>
      </c>
      <c r="AZ30" s="25">
        <v>24</v>
      </c>
      <c r="BA30" s="28">
        <f t="shared" si="13"/>
        <v>37</v>
      </c>
      <c r="BB30" s="29">
        <v>20</v>
      </c>
      <c r="BC30" s="28">
        <f t="shared" si="14"/>
        <v>57</v>
      </c>
      <c r="BD30" s="25">
        <v>7</v>
      </c>
      <c r="BE30" s="25">
        <v>8</v>
      </c>
      <c r="BF30" s="25">
        <v>35</v>
      </c>
      <c r="BG30" s="28">
        <f t="shared" si="15"/>
        <v>50</v>
      </c>
      <c r="BH30" s="29">
        <v>31</v>
      </c>
      <c r="BI30" s="28">
        <f t="shared" si="16"/>
        <v>81</v>
      </c>
      <c r="BJ30" s="29">
        <f t="shared" si="17"/>
        <v>379</v>
      </c>
      <c r="BK30" s="29">
        <v>85</v>
      </c>
      <c r="BL30" s="10">
        <f t="shared" si="18"/>
        <v>570</v>
      </c>
      <c r="BM30" s="8">
        <f t="shared" si="19"/>
        <v>73.076923076923066</v>
      </c>
      <c r="BO30" s="3" t="s">
        <v>2088</v>
      </c>
      <c r="BP30" s="3" t="s">
        <v>2095</v>
      </c>
      <c r="BQ30" s="3" t="s">
        <v>2096</v>
      </c>
      <c r="BR30" s="3" t="s">
        <v>2032</v>
      </c>
      <c r="BS30" s="3" t="s">
        <v>2093</v>
      </c>
      <c r="BT30" s="3" t="s">
        <v>2094</v>
      </c>
      <c r="BU30" s="3" t="s">
        <v>2091</v>
      </c>
      <c r="BV30" s="3" t="s">
        <v>2090</v>
      </c>
      <c r="BW30" s="3" t="s">
        <v>2090</v>
      </c>
      <c r="BX30" s="3" t="s">
        <v>2088</v>
      </c>
      <c r="BY30" s="3" t="s">
        <v>2090</v>
      </c>
      <c r="BZ30" s="3" t="s">
        <v>2090</v>
      </c>
      <c r="CB30" s="3">
        <v>2</v>
      </c>
      <c r="CC30" s="3">
        <v>3</v>
      </c>
      <c r="CD30" s="3">
        <v>3</v>
      </c>
      <c r="CE30" s="3">
        <v>3</v>
      </c>
      <c r="CF30" s="3">
        <v>3</v>
      </c>
      <c r="CG30" s="3">
        <v>3</v>
      </c>
      <c r="CH30" s="3">
        <v>1.5</v>
      </c>
      <c r="CI30" s="3">
        <v>1.5</v>
      </c>
      <c r="CJ30" s="3">
        <v>1.5</v>
      </c>
      <c r="CK30" s="3">
        <v>1</v>
      </c>
      <c r="CL30" s="3">
        <v>1</v>
      </c>
      <c r="CM30" s="3">
        <v>0.5</v>
      </c>
      <c r="CN30" s="3">
        <f t="shared" si="20"/>
        <v>0</v>
      </c>
      <c r="CO30" s="31" t="str">
        <f t="shared" si="21"/>
        <v>Pass</v>
      </c>
      <c r="CP30" s="3">
        <v>7.38</v>
      </c>
      <c r="CQ30" s="3">
        <v>24</v>
      </c>
      <c r="CR30" s="3">
        <v>177</v>
      </c>
      <c r="CS30" s="3">
        <v>803</v>
      </c>
    </row>
    <row r="31" spans="1:98" ht="18" customHeight="1" x14ac:dyDescent="0.2">
      <c r="A31" s="4">
        <v>24</v>
      </c>
      <c r="B31" s="7" t="s">
        <v>618</v>
      </c>
      <c r="C31" s="7" t="s">
        <v>619</v>
      </c>
      <c r="D31" s="7" t="s">
        <v>1811</v>
      </c>
      <c r="E31" s="7" t="s">
        <v>1315</v>
      </c>
      <c r="F31" s="7"/>
      <c r="G31" s="25">
        <v>6</v>
      </c>
      <c r="H31" s="25">
        <v>7</v>
      </c>
      <c r="I31" s="24">
        <v>10</v>
      </c>
      <c r="J31" s="26">
        <f t="shared" si="0"/>
        <v>23</v>
      </c>
      <c r="K31" s="25">
        <v>5</v>
      </c>
      <c r="L31" s="25">
        <v>6</v>
      </c>
      <c r="M31" s="24">
        <v>9</v>
      </c>
      <c r="N31" s="26">
        <f t="shared" si="1"/>
        <v>20</v>
      </c>
      <c r="O31" s="25">
        <v>8</v>
      </c>
      <c r="P31" s="25">
        <v>10</v>
      </c>
      <c r="Q31" s="24">
        <v>10</v>
      </c>
      <c r="R31" s="26">
        <f t="shared" si="2"/>
        <v>28</v>
      </c>
      <c r="S31" s="25">
        <v>6</v>
      </c>
      <c r="T31" s="25">
        <v>6</v>
      </c>
      <c r="U31" s="24">
        <v>10</v>
      </c>
      <c r="V31" s="26">
        <f t="shared" si="3"/>
        <v>22</v>
      </c>
      <c r="W31" s="25">
        <v>4</v>
      </c>
      <c r="X31" s="25">
        <v>6</v>
      </c>
      <c r="Y31" s="24">
        <v>10</v>
      </c>
      <c r="Z31" s="26">
        <f t="shared" si="4"/>
        <v>20</v>
      </c>
      <c r="AA31" s="25">
        <v>5</v>
      </c>
      <c r="AB31" s="25">
        <v>9</v>
      </c>
      <c r="AC31" s="24">
        <v>10</v>
      </c>
      <c r="AD31" s="26">
        <f t="shared" si="5"/>
        <v>24</v>
      </c>
      <c r="AE31" s="27">
        <f t="shared" si="6"/>
        <v>137</v>
      </c>
      <c r="AF31" s="25">
        <v>10</v>
      </c>
      <c r="AG31" s="25">
        <v>10</v>
      </c>
      <c r="AH31" s="25">
        <v>36</v>
      </c>
      <c r="AI31" s="28">
        <f t="shared" si="7"/>
        <v>56</v>
      </c>
      <c r="AJ31" s="29">
        <v>32</v>
      </c>
      <c r="AK31" s="28">
        <f t="shared" si="8"/>
        <v>88</v>
      </c>
      <c r="AL31" s="25">
        <v>8</v>
      </c>
      <c r="AM31" s="25">
        <v>8</v>
      </c>
      <c r="AN31" s="25">
        <v>32</v>
      </c>
      <c r="AO31" s="28">
        <f t="shared" si="9"/>
        <v>48</v>
      </c>
      <c r="AP31" s="29">
        <v>31</v>
      </c>
      <c r="AQ31" s="28">
        <f t="shared" si="10"/>
        <v>79</v>
      </c>
      <c r="AR31" s="25">
        <v>8</v>
      </c>
      <c r="AS31" s="25">
        <v>8</v>
      </c>
      <c r="AT31" s="25">
        <v>36</v>
      </c>
      <c r="AU31" s="28">
        <f t="shared" si="11"/>
        <v>52</v>
      </c>
      <c r="AV31" s="29">
        <v>34</v>
      </c>
      <c r="AW31" s="28">
        <f t="shared" si="12"/>
        <v>86</v>
      </c>
      <c r="AX31" s="25">
        <v>9</v>
      </c>
      <c r="AY31" s="25">
        <v>9</v>
      </c>
      <c r="AZ31" s="25">
        <v>40</v>
      </c>
      <c r="BA31" s="28">
        <f t="shared" si="13"/>
        <v>58</v>
      </c>
      <c r="BB31" s="29">
        <v>31</v>
      </c>
      <c r="BC31" s="28">
        <f t="shared" si="14"/>
        <v>89</v>
      </c>
      <c r="BD31" s="25">
        <v>8</v>
      </c>
      <c r="BE31" s="25">
        <v>8</v>
      </c>
      <c r="BF31" s="25">
        <v>40</v>
      </c>
      <c r="BG31" s="28">
        <f t="shared" si="15"/>
        <v>56</v>
      </c>
      <c r="BH31" s="29">
        <v>31</v>
      </c>
      <c r="BI31" s="28">
        <f t="shared" si="16"/>
        <v>87</v>
      </c>
      <c r="BJ31" s="29">
        <f t="shared" si="17"/>
        <v>429</v>
      </c>
      <c r="BK31" s="29">
        <v>93</v>
      </c>
      <c r="BL31" s="10">
        <f t="shared" si="18"/>
        <v>659</v>
      </c>
      <c r="BM31" s="8">
        <f t="shared" si="19"/>
        <v>84.487179487179489</v>
      </c>
      <c r="BO31" s="3" t="s">
        <v>2089</v>
      </c>
      <c r="BP31" s="3" t="s">
        <v>2093</v>
      </c>
      <c r="BQ31" s="3" t="s">
        <v>2095</v>
      </c>
      <c r="BR31" s="3" t="s">
        <v>2095</v>
      </c>
      <c r="BS31" s="3" t="s">
        <v>2092</v>
      </c>
      <c r="BT31" s="3" t="s">
        <v>2033</v>
      </c>
      <c r="BU31" s="3" t="s">
        <v>2090</v>
      </c>
      <c r="BV31" s="3" t="s">
        <v>2091</v>
      </c>
      <c r="BW31" s="3" t="s">
        <v>2090</v>
      </c>
      <c r="BX31" s="3" t="s">
        <v>2090</v>
      </c>
      <c r="BY31" s="3" t="s">
        <v>2090</v>
      </c>
      <c r="BZ31" s="3" t="s">
        <v>2090</v>
      </c>
      <c r="CB31" s="3">
        <v>2</v>
      </c>
      <c r="CC31" s="3">
        <v>3</v>
      </c>
      <c r="CD31" s="3">
        <v>3</v>
      </c>
      <c r="CE31" s="3">
        <v>3</v>
      </c>
      <c r="CF31" s="3">
        <v>3</v>
      </c>
      <c r="CG31" s="3">
        <v>3</v>
      </c>
      <c r="CH31" s="3">
        <v>1.5</v>
      </c>
      <c r="CI31" s="3">
        <v>1.5</v>
      </c>
      <c r="CJ31" s="3">
        <v>1.5</v>
      </c>
      <c r="CK31" s="3">
        <v>1</v>
      </c>
      <c r="CL31" s="3">
        <v>1</v>
      </c>
      <c r="CM31" s="3">
        <v>0.5</v>
      </c>
      <c r="CN31" s="3">
        <f t="shared" si="20"/>
        <v>1</v>
      </c>
      <c r="CO31" s="31" t="str">
        <f t="shared" si="21"/>
        <v>Fail</v>
      </c>
      <c r="CP31" s="32">
        <v>6.791666666666667</v>
      </c>
      <c r="CQ31" s="3">
        <v>22</v>
      </c>
      <c r="CR31" s="3">
        <v>163</v>
      </c>
      <c r="CS31" s="3">
        <v>821</v>
      </c>
      <c r="CT31" s="33">
        <f>CR31/24</f>
        <v>6.791666666666667</v>
      </c>
    </row>
    <row r="32" spans="1:98" ht="18" customHeight="1" x14ac:dyDescent="0.2">
      <c r="A32" s="4">
        <v>25</v>
      </c>
      <c r="B32" s="7" t="s">
        <v>620</v>
      </c>
      <c r="C32" s="7" t="s">
        <v>621</v>
      </c>
      <c r="D32" s="7" t="s">
        <v>1812</v>
      </c>
      <c r="E32" s="7" t="s">
        <v>1316</v>
      </c>
      <c r="F32" s="7"/>
      <c r="G32" s="25">
        <v>7</v>
      </c>
      <c r="H32" s="25">
        <v>8</v>
      </c>
      <c r="I32" s="24">
        <v>10</v>
      </c>
      <c r="J32" s="26">
        <f t="shared" si="0"/>
        <v>25</v>
      </c>
      <c r="K32" s="25">
        <v>6</v>
      </c>
      <c r="L32" s="25">
        <v>9</v>
      </c>
      <c r="M32" s="24">
        <v>10</v>
      </c>
      <c r="N32" s="26">
        <f t="shared" si="1"/>
        <v>25</v>
      </c>
      <c r="O32" s="25">
        <v>7</v>
      </c>
      <c r="P32" s="25">
        <v>6</v>
      </c>
      <c r="Q32" s="24">
        <v>4</v>
      </c>
      <c r="R32" s="26">
        <f t="shared" si="2"/>
        <v>17</v>
      </c>
      <c r="S32" s="25">
        <v>6</v>
      </c>
      <c r="T32" s="25">
        <v>9</v>
      </c>
      <c r="U32" s="24">
        <v>10</v>
      </c>
      <c r="V32" s="26">
        <f t="shared" si="3"/>
        <v>25</v>
      </c>
      <c r="W32" s="25">
        <v>5</v>
      </c>
      <c r="X32" s="25">
        <v>8</v>
      </c>
      <c r="Y32" s="24">
        <v>10</v>
      </c>
      <c r="Z32" s="26">
        <f t="shared" si="4"/>
        <v>23</v>
      </c>
      <c r="AA32" s="25">
        <v>5</v>
      </c>
      <c r="AB32" s="25">
        <v>7</v>
      </c>
      <c r="AC32" s="24">
        <v>10</v>
      </c>
      <c r="AD32" s="26">
        <f t="shared" si="5"/>
        <v>22</v>
      </c>
      <c r="AE32" s="27">
        <f t="shared" si="6"/>
        <v>137</v>
      </c>
      <c r="AF32" s="25">
        <v>9</v>
      </c>
      <c r="AG32" s="25">
        <v>7</v>
      </c>
      <c r="AH32" s="25">
        <v>33</v>
      </c>
      <c r="AI32" s="28">
        <f t="shared" si="7"/>
        <v>49</v>
      </c>
      <c r="AJ32" s="29">
        <v>30</v>
      </c>
      <c r="AK32" s="28">
        <f t="shared" si="8"/>
        <v>79</v>
      </c>
      <c r="AL32" s="25">
        <v>8</v>
      </c>
      <c r="AM32" s="25">
        <v>8</v>
      </c>
      <c r="AN32" s="25">
        <v>31</v>
      </c>
      <c r="AO32" s="28">
        <f t="shared" si="9"/>
        <v>47</v>
      </c>
      <c r="AP32" s="29">
        <v>30</v>
      </c>
      <c r="AQ32" s="28">
        <f t="shared" si="10"/>
        <v>77</v>
      </c>
      <c r="AR32" s="25">
        <v>8</v>
      </c>
      <c r="AS32" s="25">
        <v>8</v>
      </c>
      <c r="AT32" s="25">
        <v>33</v>
      </c>
      <c r="AU32" s="28">
        <f t="shared" si="11"/>
        <v>49</v>
      </c>
      <c r="AV32" s="29">
        <v>30</v>
      </c>
      <c r="AW32" s="28">
        <f t="shared" si="12"/>
        <v>79</v>
      </c>
      <c r="AX32" s="25">
        <v>8</v>
      </c>
      <c r="AY32" s="25">
        <v>8</v>
      </c>
      <c r="AZ32" s="25">
        <v>36</v>
      </c>
      <c r="BA32" s="28">
        <f t="shared" si="13"/>
        <v>52</v>
      </c>
      <c r="BB32" s="29">
        <v>24</v>
      </c>
      <c r="BC32" s="28">
        <f t="shared" si="14"/>
        <v>76</v>
      </c>
      <c r="BD32" s="25">
        <v>8</v>
      </c>
      <c r="BE32" s="25">
        <v>8</v>
      </c>
      <c r="BF32" s="25">
        <v>38</v>
      </c>
      <c r="BG32" s="28">
        <f t="shared" si="15"/>
        <v>54</v>
      </c>
      <c r="BH32" s="29">
        <v>31</v>
      </c>
      <c r="BI32" s="28">
        <f t="shared" si="16"/>
        <v>85</v>
      </c>
      <c r="BJ32" s="29">
        <f t="shared" si="17"/>
        <v>396</v>
      </c>
      <c r="BK32" s="29">
        <v>92</v>
      </c>
      <c r="BL32" s="10">
        <f t="shared" si="18"/>
        <v>625</v>
      </c>
      <c r="BM32" s="8">
        <f t="shared" si="19"/>
        <v>80.128205128205138</v>
      </c>
      <c r="BO32" s="3" t="s">
        <v>2091</v>
      </c>
      <c r="BP32" s="3" t="s">
        <v>2091</v>
      </c>
      <c r="BQ32" s="3" t="s">
        <v>2088</v>
      </c>
      <c r="BR32" s="3" t="s">
        <v>2087</v>
      </c>
      <c r="BS32" s="3" t="s">
        <v>2087</v>
      </c>
      <c r="BT32" s="3" t="s">
        <v>2087</v>
      </c>
      <c r="BU32" s="3" t="s">
        <v>2091</v>
      </c>
      <c r="BV32" s="3" t="s">
        <v>2091</v>
      </c>
      <c r="BW32" s="3" t="s">
        <v>2091</v>
      </c>
      <c r="BX32" s="3" t="s">
        <v>2091</v>
      </c>
      <c r="BY32" s="3" t="s">
        <v>2090</v>
      </c>
      <c r="BZ32" s="3" t="s">
        <v>2090</v>
      </c>
      <c r="CB32" s="3">
        <v>2</v>
      </c>
      <c r="CC32" s="3">
        <v>3</v>
      </c>
      <c r="CD32" s="3">
        <v>3</v>
      </c>
      <c r="CE32" s="3">
        <v>3</v>
      </c>
      <c r="CF32" s="3">
        <v>3</v>
      </c>
      <c r="CG32" s="3">
        <v>3</v>
      </c>
      <c r="CH32" s="3">
        <v>1.5</v>
      </c>
      <c r="CI32" s="3">
        <v>1.5</v>
      </c>
      <c r="CJ32" s="3">
        <v>1.5</v>
      </c>
      <c r="CK32" s="3">
        <v>1</v>
      </c>
      <c r="CL32" s="3">
        <v>1</v>
      </c>
      <c r="CM32" s="3">
        <v>0.5</v>
      </c>
      <c r="CN32" s="3">
        <f t="shared" si="20"/>
        <v>0</v>
      </c>
      <c r="CO32" s="31" t="str">
        <f t="shared" si="21"/>
        <v>Pass</v>
      </c>
      <c r="CP32" s="3">
        <v>8.3800000000000008</v>
      </c>
      <c r="CQ32" s="3">
        <v>24</v>
      </c>
      <c r="CR32" s="3">
        <v>201</v>
      </c>
      <c r="CS32" s="3">
        <v>904</v>
      </c>
    </row>
    <row r="33" spans="1:98" ht="18" customHeight="1" x14ac:dyDescent="0.2">
      <c r="A33" s="4">
        <v>26</v>
      </c>
      <c r="B33" s="7" t="s">
        <v>622</v>
      </c>
      <c r="C33" s="7" t="s">
        <v>623</v>
      </c>
      <c r="D33" s="7" t="s">
        <v>1813</v>
      </c>
      <c r="E33" s="7" t="s">
        <v>1317</v>
      </c>
      <c r="F33" s="7"/>
      <c r="G33" s="25" t="s">
        <v>2032</v>
      </c>
      <c r="H33" s="25" t="s">
        <v>2032</v>
      </c>
      <c r="I33" s="24">
        <v>10</v>
      </c>
      <c r="J33" s="26">
        <f t="shared" si="0"/>
        <v>10</v>
      </c>
      <c r="K33" s="25" t="s">
        <v>2033</v>
      </c>
      <c r="L33" s="25" t="s">
        <v>2033</v>
      </c>
      <c r="M33" s="24">
        <v>10</v>
      </c>
      <c r="N33" s="26">
        <f t="shared" si="1"/>
        <v>10</v>
      </c>
      <c r="O33" s="25" t="s">
        <v>2033</v>
      </c>
      <c r="P33" s="25" t="s">
        <v>2033</v>
      </c>
      <c r="Q33" s="24">
        <v>9</v>
      </c>
      <c r="R33" s="26">
        <f t="shared" si="2"/>
        <v>9</v>
      </c>
      <c r="S33" s="25">
        <v>1</v>
      </c>
      <c r="T33" s="25" t="s">
        <v>2032</v>
      </c>
      <c r="U33" s="24">
        <v>6</v>
      </c>
      <c r="V33" s="26">
        <f t="shared" si="3"/>
        <v>7</v>
      </c>
      <c r="W33" s="25">
        <v>1</v>
      </c>
      <c r="X33" s="25" t="s">
        <v>2032</v>
      </c>
      <c r="Y33" s="24">
        <v>8</v>
      </c>
      <c r="Z33" s="26">
        <f t="shared" si="4"/>
        <v>9</v>
      </c>
      <c r="AA33" s="25" t="s">
        <v>2033</v>
      </c>
      <c r="AB33" s="25" t="s">
        <v>2033</v>
      </c>
      <c r="AC33" s="24">
        <v>6</v>
      </c>
      <c r="AD33" s="26">
        <f t="shared" si="5"/>
        <v>6</v>
      </c>
      <c r="AE33" s="27">
        <f t="shared" si="6"/>
        <v>51</v>
      </c>
      <c r="AF33" s="25" t="s">
        <v>2032</v>
      </c>
      <c r="AG33" s="25" t="s">
        <v>2032</v>
      </c>
      <c r="AH33" s="25">
        <v>2</v>
      </c>
      <c r="AI33" s="28">
        <f t="shared" si="7"/>
        <v>2</v>
      </c>
      <c r="AJ33" s="29" t="s">
        <v>2032</v>
      </c>
      <c r="AK33" s="28">
        <f t="shared" si="8"/>
        <v>2</v>
      </c>
      <c r="AL33" s="25">
        <v>4</v>
      </c>
      <c r="AM33" s="25">
        <v>7</v>
      </c>
      <c r="AN33" s="25">
        <v>21</v>
      </c>
      <c r="AO33" s="28">
        <f t="shared" si="9"/>
        <v>32</v>
      </c>
      <c r="AP33" s="29">
        <v>27</v>
      </c>
      <c r="AQ33" s="28">
        <f t="shared" si="10"/>
        <v>59</v>
      </c>
      <c r="AR33" s="25" t="s">
        <v>2032</v>
      </c>
      <c r="AS33" s="25">
        <v>6</v>
      </c>
      <c r="AT33" s="25">
        <v>28</v>
      </c>
      <c r="AU33" s="28">
        <f t="shared" si="11"/>
        <v>34</v>
      </c>
      <c r="AV33" s="29">
        <v>24</v>
      </c>
      <c r="AW33" s="28">
        <f t="shared" si="12"/>
        <v>58</v>
      </c>
      <c r="AX33" s="25" t="s">
        <v>2032</v>
      </c>
      <c r="AY33" s="25" t="s">
        <v>2032</v>
      </c>
      <c r="AZ33" s="25">
        <v>20</v>
      </c>
      <c r="BA33" s="28">
        <f t="shared" si="13"/>
        <v>20</v>
      </c>
      <c r="BB33" s="29">
        <v>20</v>
      </c>
      <c r="BC33" s="28">
        <f t="shared" si="14"/>
        <v>40</v>
      </c>
      <c r="BD33" s="25" t="s">
        <v>2032</v>
      </c>
      <c r="BE33" s="25" t="s">
        <v>2032</v>
      </c>
      <c r="BF33" s="25">
        <v>20</v>
      </c>
      <c r="BG33" s="28">
        <f t="shared" si="15"/>
        <v>20</v>
      </c>
      <c r="BH33" s="29">
        <v>23</v>
      </c>
      <c r="BI33" s="28">
        <f t="shared" si="16"/>
        <v>43</v>
      </c>
      <c r="BJ33" s="29">
        <f t="shared" si="17"/>
        <v>202</v>
      </c>
      <c r="BK33" s="29">
        <v>48</v>
      </c>
      <c r="BL33" s="10">
        <f t="shared" si="18"/>
        <v>301</v>
      </c>
      <c r="BM33" s="8">
        <f t="shared" si="19"/>
        <v>38.589743589743591</v>
      </c>
      <c r="BO33" s="3" t="s">
        <v>2096</v>
      </c>
      <c r="BP33" s="3" t="s">
        <v>2089</v>
      </c>
      <c r="BQ33" s="3" t="s">
        <v>2089</v>
      </c>
      <c r="BR33" s="3" t="s">
        <v>2089</v>
      </c>
      <c r="BS33" s="3" t="s">
        <v>2089</v>
      </c>
      <c r="BT33" s="3" t="s">
        <v>2089</v>
      </c>
      <c r="BU33" s="3" t="s">
        <v>2089</v>
      </c>
      <c r="BV33" s="3" t="s">
        <v>2094</v>
      </c>
      <c r="BW33" s="3" t="s">
        <v>2094</v>
      </c>
      <c r="BX33" s="3" t="s">
        <v>2092</v>
      </c>
      <c r="BY33" s="3" t="s">
        <v>2092</v>
      </c>
      <c r="BZ33" s="3" t="s">
        <v>2033</v>
      </c>
      <c r="CB33" s="3">
        <v>2</v>
      </c>
      <c r="CC33" s="3">
        <v>3</v>
      </c>
      <c r="CD33" s="3">
        <v>3</v>
      </c>
      <c r="CE33" s="3">
        <v>3</v>
      </c>
      <c r="CF33" s="3">
        <v>3</v>
      </c>
      <c r="CG33" s="3">
        <v>3</v>
      </c>
      <c r="CH33" s="3">
        <v>1.5</v>
      </c>
      <c r="CI33" s="3">
        <v>1.5</v>
      </c>
      <c r="CJ33" s="3">
        <v>1.5</v>
      </c>
      <c r="CK33" s="3">
        <v>1</v>
      </c>
      <c r="CL33" s="3">
        <v>1</v>
      </c>
      <c r="CM33" s="3">
        <v>0.5</v>
      </c>
      <c r="CN33" s="3">
        <f t="shared" si="20"/>
        <v>6</v>
      </c>
      <c r="CO33" s="31" t="str">
        <f t="shared" si="21"/>
        <v>Fail</v>
      </c>
      <c r="CP33" s="32">
        <v>1.7395833333333333</v>
      </c>
      <c r="CQ33" s="3">
        <v>7.5</v>
      </c>
      <c r="CR33" s="3">
        <v>41.75</v>
      </c>
      <c r="CS33" s="3">
        <v>330</v>
      </c>
      <c r="CT33" s="33">
        <f>CR33/24</f>
        <v>1.7395833333333333</v>
      </c>
    </row>
    <row r="34" spans="1:98" ht="18" customHeight="1" x14ac:dyDescent="0.2">
      <c r="A34" s="4">
        <v>27</v>
      </c>
      <c r="B34" s="7" t="s">
        <v>624</v>
      </c>
      <c r="C34" s="7" t="s">
        <v>625</v>
      </c>
      <c r="D34" s="7" t="s">
        <v>1814</v>
      </c>
      <c r="E34" s="7" t="s">
        <v>1318</v>
      </c>
      <c r="F34" s="7"/>
      <c r="G34" s="25">
        <v>9</v>
      </c>
      <c r="H34" s="25">
        <v>10</v>
      </c>
      <c r="I34" s="24">
        <v>10</v>
      </c>
      <c r="J34" s="26">
        <f t="shared" si="0"/>
        <v>29</v>
      </c>
      <c r="K34" s="25">
        <v>5</v>
      </c>
      <c r="L34" s="25">
        <v>7</v>
      </c>
      <c r="M34" s="24">
        <v>10</v>
      </c>
      <c r="N34" s="26">
        <f t="shared" si="1"/>
        <v>22</v>
      </c>
      <c r="O34" s="25">
        <v>8</v>
      </c>
      <c r="P34" s="25">
        <v>9</v>
      </c>
      <c r="Q34" s="24">
        <v>10</v>
      </c>
      <c r="R34" s="26">
        <f t="shared" si="2"/>
        <v>27</v>
      </c>
      <c r="S34" s="25">
        <v>7</v>
      </c>
      <c r="T34" s="25">
        <v>9</v>
      </c>
      <c r="U34" s="24">
        <v>10</v>
      </c>
      <c r="V34" s="26">
        <f t="shared" si="3"/>
        <v>26</v>
      </c>
      <c r="W34" s="25">
        <v>7</v>
      </c>
      <c r="X34" s="25">
        <v>10</v>
      </c>
      <c r="Y34" s="24">
        <v>10</v>
      </c>
      <c r="Z34" s="26">
        <f t="shared" si="4"/>
        <v>27</v>
      </c>
      <c r="AA34" s="25">
        <v>4</v>
      </c>
      <c r="AB34" s="25">
        <v>10</v>
      </c>
      <c r="AC34" s="24">
        <v>10</v>
      </c>
      <c r="AD34" s="26">
        <f t="shared" si="5"/>
        <v>24</v>
      </c>
      <c r="AE34" s="27">
        <f t="shared" si="6"/>
        <v>155</v>
      </c>
      <c r="AF34" s="25">
        <v>10</v>
      </c>
      <c r="AG34" s="25">
        <v>10</v>
      </c>
      <c r="AH34" s="25">
        <v>40</v>
      </c>
      <c r="AI34" s="28">
        <f t="shared" si="7"/>
        <v>60</v>
      </c>
      <c r="AJ34" s="29">
        <v>38</v>
      </c>
      <c r="AK34" s="28">
        <f t="shared" si="8"/>
        <v>98</v>
      </c>
      <c r="AL34" s="25">
        <v>9</v>
      </c>
      <c r="AM34" s="25">
        <v>8</v>
      </c>
      <c r="AN34" s="25">
        <v>40</v>
      </c>
      <c r="AO34" s="28">
        <f t="shared" si="9"/>
        <v>57</v>
      </c>
      <c r="AP34" s="29">
        <v>33</v>
      </c>
      <c r="AQ34" s="28">
        <f t="shared" si="10"/>
        <v>90</v>
      </c>
      <c r="AR34" s="25">
        <v>10</v>
      </c>
      <c r="AS34" s="25">
        <v>10</v>
      </c>
      <c r="AT34" s="25">
        <v>37</v>
      </c>
      <c r="AU34" s="28">
        <f t="shared" si="11"/>
        <v>57</v>
      </c>
      <c r="AV34" s="29">
        <v>37</v>
      </c>
      <c r="AW34" s="28">
        <f t="shared" si="12"/>
        <v>94</v>
      </c>
      <c r="AX34" s="25">
        <v>10</v>
      </c>
      <c r="AY34" s="25">
        <v>10</v>
      </c>
      <c r="AZ34" s="25">
        <v>40</v>
      </c>
      <c r="BA34" s="28">
        <f t="shared" si="13"/>
        <v>60</v>
      </c>
      <c r="BB34" s="29">
        <v>39</v>
      </c>
      <c r="BC34" s="28">
        <f t="shared" si="14"/>
        <v>99</v>
      </c>
      <c r="BD34" s="25">
        <v>10</v>
      </c>
      <c r="BE34" s="25">
        <v>10</v>
      </c>
      <c r="BF34" s="25">
        <v>40</v>
      </c>
      <c r="BG34" s="28">
        <f t="shared" si="15"/>
        <v>60</v>
      </c>
      <c r="BH34" s="29">
        <v>39</v>
      </c>
      <c r="BI34" s="28">
        <f t="shared" si="16"/>
        <v>99</v>
      </c>
      <c r="BJ34" s="29">
        <f t="shared" si="17"/>
        <v>480</v>
      </c>
      <c r="BK34" s="29">
        <v>97</v>
      </c>
      <c r="BL34" s="10">
        <f t="shared" si="18"/>
        <v>732</v>
      </c>
      <c r="BM34" s="8">
        <f t="shared" si="19"/>
        <v>93.84615384615384</v>
      </c>
      <c r="BO34" s="3" t="s">
        <v>2095</v>
      </c>
      <c r="BP34" s="3" t="s">
        <v>2032</v>
      </c>
      <c r="BQ34" s="3" t="s">
        <v>2087</v>
      </c>
      <c r="BR34" s="3" t="s">
        <v>2092</v>
      </c>
      <c r="BS34" s="3" t="s">
        <v>2095</v>
      </c>
      <c r="BT34" s="3" t="s">
        <v>2087</v>
      </c>
      <c r="BU34" s="3" t="s">
        <v>2090</v>
      </c>
      <c r="BV34" s="3" t="s">
        <v>2090</v>
      </c>
      <c r="BW34" s="3" t="s">
        <v>2090</v>
      </c>
      <c r="BX34" s="3" t="s">
        <v>2090</v>
      </c>
      <c r="BY34" s="3" t="s">
        <v>2090</v>
      </c>
      <c r="BZ34" s="3" t="s">
        <v>2090</v>
      </c>
      <c r="CB34" s="3">
        <v>2</v>
      </c>
      <c r="CC34" s="3">
        <v>3</v>
      </c>
      <c r="CD34" s="3">
        <v>3</v>
      </c>
      <c r="CE34" s="3">
        <v>3</v>
      </c>
      <c r="CF34" s="3">
        <v>3</v>
      </c>
      <c r="CG34" s="3">
        <v>3</v>
      </c>
      <c r="CH34" s="3">
        <v>1.5</v>
      </c>
      <c r="CI34" s="3">
        <v>1.5</v>
      </c>
      <c r="CJ34" s="3">
        <v>1.5</v>
      </c>
      <c r="CK34" s="3">
        <v>1</v>
      </c>
      <c r="CL34" s="3">
        <v>1</v>
      </c>
      <c r="CM34" s="3">
        <v>0.5</v>
      </c>
      <c r="CN34" s="3">
        <f t="shared" si="20"/>
        <v>0</v>
      </c>
      <c r="CO34" s="31" t="str">
        <f t="shared" si="21"/>
        <v>Pass</v>
      </c>
      <c r="CP34" s="3">
        <v>8.17</v>
      </c>
      <c r="CQ34" s="3">
        <v>24</v>
      </c>
      <c r="CR34" s="3">
        <v>196</v>
      </c>
      <c r="CS34" s="3">
        <v>964</v>
      </c>
    </row>
    <row r="35" spans="1:98" ht="18" customHeight="1" x14ac:dyDescent="0.2">
      <c r="A35" s="4">
        <v>28</v>
      </c>
      <c r="B35" s="7" t="s">
        <v>626</v>
      </c>
      <c r="C35" s="7" t="s">
        <v>627</v>
      </c>
      <c r="D35" s="7" t="s">
        <v>1815</v>
      </c>
      <c r="E35" s="7" t="s">
        <v>1319</v>
      </c>
      <c r="F35" s="7"/>
      <c r="G35" s="25">
        <v>9</v>
      </c>
      <c r="H35" s="25">
        <v>10</v>
      </c>
      <c r="I35" s="24">
        <v>10</v>
      </c>
      <c r="J35" s="26">
        <f t="shared" si="0"/>
        <v>29</v>
      </c>
      <c r="K35" s="25">
        <v>8</v>
      </c>
      <c r="L35" s="25">
        <v>9</v>
      </c>
      <c r="M35" s="24">
        <v>10</v>
      </c>
      <c r="N35" s="26">
        <f t="shared" si="1"/>
        <v>27</v>
      </c>
      <c r="O35" s="25">
        <v>9</v>
      </c>
      <c r="P35" s="25">
        <v>10</v>
      </c>
      <c r="Q35" s="24">
        <v>10</v>
      </c>
      <c r="R35" s="26">
        <f t="shared" si="2"/>
        <v>29</v>
      </c>
      <c r="S35" s="25">
        <v>10</v>
      </c>
      <c r="T35" s="25">
        <v>10</v>
      </c>
      <c r="U35" s="24">
        <v>10</v>
      </c>
      <c r="V35" s="26">
        <f t="shared" si="3"/>
        <v>30</v>
      </c>
      <c r="W35" s="25">
        <v>10</v>
      </c>
      <c r="X35" s="25">
        <v>10</v>
      </c>
      <c r="Y35" s="24">
        <v>10</v>
      </c>
      <c r="Z35" s="26">
        <f t="shared" si="4"/>
        <v>30</v>
      </c>
      <c r="AA35" s="25">
        <v>6</v>
      </c>
      <c r="AB35" s="25">
        <v>10</v>
      </c>
      <c r="AC35" s="24">
        <v>10</v>
      </c>
      <c r="AD35" s="26">
        <f t="shared" si="5"/>
        <v>26</v>
      </c>
      <c r="AE35" s="27">
        <f t="shared" si="6"/>
        <v>171</v>
      </c>
      <c r="AF35" s="25">
        <v>10</v>
      </c>
      <c r="AG35" s="25">
        <v>9</v>
      </c>
      <c r="AH35" s="25">
        <v>37</v>
      </c>
      <c r="AI35" s="28">
        <f t="shared" si="7"/>
        <v>56</v>
      </c>
      <c r="AJ35" s="29">
        <v>34</v>
      </c>
      <c r="AK35" s="28">
        <f t="shared" si="8"/>
        <v>90</v>
      </c>
      <c r="AL35" s="25">
        <v>8</v>
      </c>
      <c r="AM35" s="25">
        <v>8</v>
      </c>
      <c r="AN35" s="25">
        <v>35</v>
      </c>
      <c r="AO35" s="28">
        <f t="shared" si="9"/>
        <v>51</v>
      </c>
      <c r="AP35" s="29">
        <v>31</v>
      </c>
      <c r="AQ35" s="28">
        <f t="shared" si="10"/>
        <v>82</v>
      </c>
      <c r="AR35" s="25">
        <v>8</v>
      </c>
      <c r="AS35" s="25">
        <v>8</v>
      </c>
      <c r="AT35" s="25">
        <v>35</v>
      </c>
      <c r="AU35" s="28">
        <f t="shared" si="11"/>
        <v>51</v>
      </c>
      <c r="AV35" s="29">
        <v>32</v>
      </c>
      <c r="AW35" s="28">
        <f t="shared" si="12"/>
        <v>83</v>
      </c>
      <c r="AX35" s="25">
        <v>9</v>
      </c>
      <c r="AY35" s="25">
        <v>10</v>
      </c>
      <c r="AZ35" s="25">
        <v>40</v>
      </c>
      <c r="BA35" s="28">
        <f t="shared" si="13"/>
        <v>59</v>
      </c>
      <c r="BB35" s="29">
        <v>38</v>
      </c>
      <c r="BC35" s="28">
        <f t="shared" si="14"/>
        <v>97</v>
      </c>
      <c r="BD35" s="25">
        <v>9</v>
      </c>
      <c r="BE35" s="25">
        <v>9</v>
      </c>
      <c r="BF35" s="25">
        <v>40</v>
      </c>
      <c r="BG35" s="28">
        <f t="shared" si="15"/>
        <v>58</v>
      </c>
      <c r="BH35" s="29">
        <v>34</v>
      </c>
      <c r="BI35" s="28">
        <f t="shared" si="16"/>
        <v>92</v>
      </c>
      <c r="BJ35" s="29">
        <f t="shared" si="17"/>
        <v>444</v>
      </c>
      <c r="BK35" s="29">
        <v>97</v>
      </c>
      <c r="BL35" s="10">
        <f t="shared" si="18"/>
        <v>712</v>
      </c>
      <c r="BM35" s="8">
        <f t="shared" si="19"/>
        <v>91.282051282051285</v>
      </c>
      <c r="BO35" s="3" t="s">
        <v>2090</v>
      </c>
      <c r="BP35" s="3" t="s">
        <v>2090</v>
      </c>
      <c r="BQ35" s="3" t="s">
        <v>2090</v>
      </c>
      <c r="BR35" s="3" t="s">
        <v>2090</v>
      </c>
      <c r="BS35" s="3" t="s">
        <v>2091</v>
      </c>
      <c r="BT35" s="3" t="s">
        <v>2090</v>
      </c>
      <c r="BU35" s="3" t="s">
        <v>2090</v>
      </c>
      <c r="BV35" s="3" t="s">
        <v>2090</v>
      </c>
      <c r="BW35" s="3" t="s">
        <v>2090</v>
      </c>
      <c r="BX35" s="3" t="s">
        <v>2090</v>
      </c>
      <c r="BY35" s="3" t="s">
        <v>2090</v>
      </c>
      <c r="BZ35" s="3" t="s">
        <v>2090</v>
      </c>
      <c r="CB35" s="3">
        <v>2</v>
      </c>
      <c r="CC35" s="3">
        <v>3</v>
      </c>
      <c r="CD35" s="3">
        <v>3</v>
      </c>
      <c r="CE35" s="3">
        <v>3</v>
      </c>
      <c r="CF35" s="3">
        <v>3</v>
      </c>
      <c r="CG35" s="3">
        <v>3</v>
      </c>
      <c r="CH35" s="3">
        <v>1.5</v>
      </c>
      <c r="CI35" s="3">
        <v>1.5</v>
      </c>
      <c r="CJ35" s="3">
        <v>1.5</v>
      </c>
      <c r="CK35" s="3">
        <v>1</v>
      </c>
      <c r="CL35" s="3">
        <v>1</v>
      </c>
      <c r="CM35" s="3">
        <v>0.5</v>
      </c>
      <c r="CN35" s="3">
        <f t="shared" si="20"/>
        <v>0</v>
      </c>
      <c r="CO35" s="31" t="str">
        <f t="shared" si="21"/>
        <v>Pass</v>
      </c>
      <c r="CP35" s="3">
        <v>9.8800000000000008</v>
      </c>
      <c r="CQ35" s="3">
        <v>24</v>
      </c>
      <c r="CR35" s="3">
        <v>237</v>
      </c>
      <c r="CS35" s="3">
        <v>1050</v>
      </c>
    </row>
    <row r="36" spans="1:98" ht="18" customHeight="1" x14ac:dyDescent="0.2">
      <c r="A36" s="4">
        <v>29</v>
      </c>
      <c r="B36" s="7" t="s">
        <v>628</v>
      </c>
      <c r="C36" s="7" t="s">
        <v>629</v>
      </c>
      <c r="D36" s="7" t="s">
        <v>1816</v>
      </c>
      <c r="E36" s="7" t="s">
        <v>1320</v>
      </c>
      <c r="F36" s="7"/>
      <c r="G36" s="25">
        <v>10</v>
      </c>
      <c r="H36" s="25">
        <v>10</v>
      </c>
      <c r="I36" s="24">
        <v>10</v>
      </c>
      <c r="J36" s="26">
        <f t="shared" si="0"/>
        <v>30</v>
      </c>
      <c r="K36" s="25">
        <v>9</v>
      </c>
      <c r="L36" s="25">
        <v>10</v>
      </c>
      <c r="M36" s="24">
        <v>10</v>
      </c>
      <c r="N36" s="26">
        <f t="shared" si="1"/>
        <v>29</v>
      </c>
      <c r="O36" s="25">
        <v>9</v>
      </c>
      <c r="P36" s="25">
        <v>10</v>
      </c>
      <c r="Q36" s="24">
        <v>10</v>
      </c>
      <c r="R36" s="26">
        <f t="shared" si="2"/>
        <v>29</v>
      </c>
      <c r="S36" s="25">
        <v>10</v>
      </c>
      <c r="T36" s="25">
        <v>10</v>
      </c>
      <c r="U36" s="24">
        <v>10</v>
      </c>
      <c r="V36" s="26">
        <f t="shared" si="3"/>
        <v>30</v>
      </c>
      <c r="W36" s="25">
        <v>9</v>
      </c>
      <c r="X36" s="25">
        <v>10</v>
      </c>
      <c r="Y36" s="24">
        <v>10</v>
      </c>
      <c r="Z36" s="26">
        <f t="shared" si="4"/>
        <v>29</v>
      </c>
      <c r="AA36" s="25">
        <v>9</v>
      </c>
      <c r="AB36" s="25">
        <v>10</v>
      </c>
      <c r="AC36" s="24">
        <v>10</v>
      </c>
      <c r="AD36" s="26">
        <f t="shared" si="5"/>
        <v>29</v>
      </c>
      <c r="AE36" s="27">
        <f t="shared" si="6"/>
        <v>176</v>
      </c>
      <c r="AF36" s="25">
        <v>8</v>
      </c>
      <c r="AG36" s="25">
        <v>10</v>
      </c>
      <c r="AH36" s="25">
        <v>40</v>
      </c>
      <c r="AI36" s="28">
        <f t="shared" si="7"/>
        <v>58</v>
      </c>
      <c r="AJ36" s="29">
        <v>37</v>
      </c>
      <c r="AK36" s="28">
        <f t="shared" si="8"/>
        <v>95</v>
      </c>
      <c r="AL36" s="25">
        <v>9</v>
      </c>
      <c r="AM36" s="25">
        <v>8</v>
      </c>
      <c r="AN36" s="25">
        <v>40</v>
      </c>
      <c r="AO36" s="28">
        <f t="shared" si="9"/>
        <v>57</v>
      </c>
      <c r="AP36" s="29">
        <v>34</v>
      </c>
      <c r="AQ36" s="28">
        <f t="shared" si="10"/>
        <v>91</v>
      </c>
      <c r="AR36" s="25">
        <v>8</v>
      </c>
      <c r="AS36" s="25">
        <v>8</v>
      </c>
      <c r="AT36" s="25">
        <v>39</v>
      </c>
      <c r="AU36" s="28">
        <f t="shared" si="11"/>
        <v>55</v>
      </c>
      <c r="AV36" s="29">
        <v>34</v>
      </c>
      <c r="AW36" s="28">
        <f t="shared" si="12"/>
        <v>89</v>
      </c>
      <c r="AX36" s="25">
        <v>9</v>
      </c>
      <c r="AY36" s="25">
        <v>9</v>
      </c>
      <c r="AZ36" s="25">
        <v>40</v>
      </c>
      <c r="BA36" s="28">
        <f t="shared" si="13"/>
        <v>58</v>
      </c>
      <c r="BB36" s="29">
        <v>37</v>
      </c>
      <c r="BC36" s="28">
        <f t="shared" si="14"/>
        <v>95</v>
      </c>
      <c r="BD36" s="25">
        <v>9</v>
      </c>
      <c r="BE36" s="25">
        <v>9</v>
      </c>
      <c r="BF36" s="25">
        <v>40</v>
      </c>
      <c r="BG36" s="28">
        <f t="shared" si="15"/>
        <v>58</v>
      </c>
      <c r="BH36" s="29">
        <v>34</v>
      </c>
      <c r="BI36" s="28">
        <f t="shared" si="16"/>
        <v>92</v>
      </c>
      <c r="BJ36" s="29">
        <f t="shared" si="17"/>
        <v>462</v>
      </c>
      <c r="BK36" s="29">
        <v>98</v>
      </c>
      <c r="BL36" s="10">
        <f t="shared" si="18"/>
        <v>736</v>
      </c>
      <c r="BM36" s="8">
        <f t="shared" si="19"/>
        <v>94.358974358974351</v>
      </c>
      <c r="BO36" s="3" t="s">
        <v>2090</v>
      </c>
      <c r="BP36" s="3" t="s">
        <v>2090</v>
      </c>
      <c r="BQ36" s="3" t="s">
        <v>2095</v>
      </c>
      <c r="BR36" s="3" t="s">
        <v>2090</v>
      </c>
      <c r="BS36" s="3" t="s">
        <v>2032</v>
      </c>
      <c r="BT36" s="3" t="s">
        <v>2090</v>
      </c>
      <c r="BU36" s="3" t="s">
        <v>2090</v>
      </c>
      <c r="BV36" s="3" t="s">
        <v>2090</v>
      </c>
      <c r="BW36" s="3" t="s">
        <v>2090</v>
      </c>
      <c r="BX36" s="3" t="s">
        <v>2090</v>
      </c>
      <c r="BY36" s="3" t="s">
        <v>2090</v>
      </c>
      <c r="BZ36" s="3" t="s">
        <v>2090</v>
      </c>
      <c r="CB36" s="3">
        <v>2</v>
      </c>
      <c r="CC36" s="3">
        <v>3</v>
      </c>
      <c r="CD36" s="3">
        <v>3</v>
      </c>
      <c r="CE36" s="3">
        <v>3</v>
      </c>
      <c r="CF36" s="3">
        <v>3</v>
      </c>
      <c r="CG36" s="3">
        <v>3</v>
      </c>
      <c r="CH36" s="3">
        <v>1.5</v>
      </c>
      <c r="CI36" s="3">
        <v>1.5</v>
      </c>
      <c r="CJ36" s="3">
        <v>1.5</v>
      </c>
      <c r="CK36" s="3">
        <v>1</v>
      </c>
      <c r="CL36" s="3">
        <v>1</v>
      </c>
      <c r="CM36" s="3">
        <v>0.5</v>
      </c>
      <c r="CN36" s="3">
        <f t="shared" si="20"/>
        <v>0</v>
      </c>
      <c r="CO36" s="31" t="str">
        <f t="shared" si="21"/>
        <v>Pass</v>
      </c>
      <c r="CP36" s="3">
        <v>9.5</v>
      </c>
      <c r="CQ36" s="3">
        <v>24</v>
      </c>
      <c r="CR36" s="3">
        <v>228</v>
      </c>
      <c r="CS36" s="3">
        <v>1050</v>
      </c>
    </row>
    <row r="37" spans="1:98" ht="18" customHeight="1" x14ac:dyDescent="0.2">
      <c r="A37" s="4">
        <v>30</v>
      </c>
      <c r="B37" s="7" t="s">
        <v>630</v>
      </c>
      <c r="C37" s="7" t="s">
        <v>631</v>
      </c>
      <c r="D37" s="7" t="s">
        <v>1817</v>
      </c>
      <c r="E37" s="7" t="s">
        <v>1321</v>
      </c>
      <c r="F37" s="7"/>
      <c r="G37" s="25">
        <v>4</v>
      </c>
      <c r="H37" s="25">
        <v>7</v>
      </c>
      <c r="I37" s="24">
        <v>10</v>
      </c>
      <c r="J37" s="26">
        <f t="shared" si="0"/>
        <v>21</v>
      </c>
      <c r="K37" s="25" t="s">
        <v>2033</v>
      </c>
      <c r="L37" s="25" t="s">
        <v>2033</v>
      </c>
      <c r="M37" s="24">
        <v>10</v>
      </c>
      <c r="N37" s="26">
        <f t="shared" si="1"/>
        <v>10</v>
      </c>
      <c r="O37" s="25">
        <v>2</v>
      </c>
      <c r="P37" s="25">
        <v>6</v>
      </c>
      <c r="Q37" s="24">
        <v>10</v>
      </c>
      <c r="R37" s="26">
        <f t="shared" si="2"/>
        <v>18</v>
      </c>
      <c r="S37" s="25">
        <v>2</v>
      </c>
      <c r="T37" s="25">
        <v>5</v>
      </c>
      <c r="U37" s="24">
        <v>10</v>
      </c>
      <c r="V37" s="26">
        <f t="shared" si="3"/>
        <v>17</v>
      </c>
      <c r="W37" s="25">
        <v>2</v>
      </c>
      <c r="X37" s="25">
        <v>4</v>
      </c>
      <c r="Y37" s="24">
        <v>10</v>
      </c>
      <c r="Z37" s="26">
        <f t="shared" si="4"/>
        <v>16</v>
      </c>
      <c r="AA37" s="25" t="s">
        <v>2033</v>
      </c>
      <c r="AB37" s="25" t="s">
        <v>2033</v>
      </c>
      <c r="AC37" s="24">
        <v>10</v>
      </c>
      <c r="AD37" s="26">
        <f t="shared" si="5"/>
        <v>10</v>
      </c>
      <c r="AE37" s="27">
        <f t="shared" si="6"/>
        <v>92</v>
      </c>
      <c r="AF37" s="25">
        <v>7</v>
      </c>
      <c r="AG37" s="25">
        <v>7</v>
      </c>
      <c r="AH37" s="25">
        <v>33</v>
      </c>
      <c r="AI37" s="28">
        <f t="shared" si="7"/>
        <v>47</v>
      </c>
      <c r="AJ37" s="29">
        <v>32</v>
      </c>
      <c r="AK37" s="28">
        <f t="shared" si="8"/>
        <v>79</v>
      </c>
      <c r="AL37" s="25">
        <v>8</v>
      </c>
      <c r="AM37" s="25">
        <v>9</v>
      </c>
      <c r="AN37" s="25">
        <v>29</v>
      </c>
      <c r="AO37" s="28">
        <f t="shared" si="9"/>
        <v>46</v>
      </c>
      <c r="AP37" s="29">
        <v>35</v>
      </c>
      <c r="AQ37" s="28">
        <f t="shared" si="10"/>
        <v>81</v>
      </c>
      <c r="AR37" s="25">
        <v>8</v>
      </c>
      <c r="AS37" s="25">
        <v>8</v>
      </c>
      <c r="AT37" s="25">
        <v>32</v>
      </c>
      <c r="AU37" s="28">
        <f t="shared" si="11"/>
        <v>48</v>
      </c>
      <c r="AV37" s="29">
        <v>33</v>
      </c>
      <c r="AW37" s="28">
        <f t="shared" si="12"/>
        <v>81</v>
      </c>
      <c r="AX37" s="25">
        <v>7</v>
      </c>
      <c r="AY37" s="25">
        <v>8</v>
      </c>
      <c r="AZ37" s="25">
        <v>20</v>
      </c>
      <c r="BA37" s="28">
        <f t="shared" si="13"/>
        <v>35</v>
      </c>
      <c r="BB37" s="29">
        <v>33</v>
      </c>
      <c r="BC37" s="28">
        <f t="shared" si="14"/>
        <v>68</v>
      </c>
      <c r="BD37" s="25">
        <v>8</v>
      </c>
      <c r="BE37" s="25">
        <v>9</v>
      </c>
      <c r="BF37" s="25">
        <v>37</v>
      </c>
      <c r="BG37" s="28">
        <f t="shared" si="15"/>
        <v>54</v>
      </c>
      <c r="BH37" s="29">
        <v>34</v>
      </c>
      <c r="BI37" s="28">
        <f t="shared" si="16"/>
        <v>88</v>
      </c>
      <c r="BJ37" s="29">
        <f t="shared" si="17"/>
        <v>397</v>
      </c>
      <c r="BK37" s="29">
        <v>90</v>
      </c>
      <c r="BL37" s="10">
        <f t="shared" si="18"/>
        <v>579</v>
      </c>
      <c r="BM37" s="8">
        <f t="shared" si="19"/>
        <v>74.230769230769226</v>
      </c>
      <c r="BO37" s="3" t="s">
        <v>2093</v>
      </c>
      <c r="BP37" s="3" t="s">
        <v>2033</v>
      </c>
      <c r="BQ37" s="3" t="s">
        <v>2092</v>
      </c>
      <c r="BR37" s="3" t="s">
        <v>2092</v>
      </c>
      <c r="BS37" s="3" t="s">
        <v>2092</v>
      </c>
      <c r="BT37" s="3" t="s">
        <v>2089</v>
      </c>
      <c r="BU37" s="3" t="s">
        <v>2091</v>
      </c>
      <c r="BV37" s="3" t="s">
        <v>2090</v>
      </c>
      <c r="BW37" s="3" t="s">
        <v>2090</v>
      </c>
      <c r="BX37" s="3" t="s">
        <v>2087</v>
      </c>
      <c r="BY37" s="3" t="s">
        <v>2090</v>
      </c>
      <c r="BZ37" s="3" t="s">
        <v>2090</v>
      </c>
      <c r="CB37" s="3">
        <v>2</v>
      </c>
      <c r="CC37" s="3">
        <v>3</v>
      </c>
      <c r="CD37" s="3">
        <v>3</v>
      </c>
      <c r="CE37" s="3">
        <v>3</v>
      </c>
      <c r="CF37" s="3">
        <v>3</v>
      </c>
      <c r="CG37" s="3">
        <v>3</v>
      </c>
      <c r="CH37" s="3">
        <v>1.5</v>
      </c>
      <c r="CI37" s="3">
        <v>1.5</v>
      </c>
      <c r="CJ37" s="3">
        <v>1.5</v>
      </c>
      <c r="CK37" s="3">
        <v>1</v>
      </c>
      <c r="CL37" s="3">
        <v>1</v>
      </c>
      <c r="CM37" s="3">
        <v>0.5</v>
      </c>
      <c r="CN37" s="3">
        <f t="shared" si="20"/>
        <v>1</v>
      </c>
      <c r="CO37" s="31" t="str">
        <f t="shared" si="21"/>
        <v>Fail</v>
      </c>
      <c r="CP37" s="32">
        <v>5.833333333333333</v>
      </c>
      <c r="CQ37" s="3">
        <v>21</v>
      </c>
      <c r="CR37" s="3">
        <v>140</v>
      </c>
      <c r="CS37" s="3">
        <v>741</v>
      </c>
      <c r="CT37" s="33">
        <f>CR37/24</f>
        <v>5.833333333333333</v>
      </c>
    </row>
    <row r="38" spans="1:98" ht="18" customHeight="1" x14ac:dyDescent="0.2">
      <c r="A38" s="4">
        <v>31</v>
      </c>
      <c r="B38" s="7" t="s">
        <v>632</v>
      </c>
      <c r="C38" s="7" t="s">
        <v>633</v>
      </c>
      <c r="D38" s="7" t="s">
        <v>1818</v>
      </c>
      <c r="E38" s="7" t="s">
        <v>1322</v>
      </c>
      <c r="F38" s="7"/>
      <c r="G38" s="25">
        <v>8</v>
      </c>
      <c r="H38" s="25">
        <v>10</v>
      </c>
      <c r="I38" s="24">
        <v>9</v>
      </c>
      <c r="J38" s="26">
        <f t="shared" si="0"/>
        <v>27</v>
      </c>
      <c r="K38" s="25">
        <v>8</v>
      </c>
      <c r="L38" s="25">
        <v>9</v>
      </c>
      <c r="M38" s="24">
        <v>10</v>
      </c>
      <c r="N38" s="26">
        <f t="shared" si="1"/>
        <v>27</v>
      </c>
      <c r="O38" s="25">
        <v>8</v>
      </c>
      <c r="P38" s="25">
        <v>10</v>
      </c>
      <c r="Q38" s="24">
        <v>10</v>
      </c>
      <c r="R38" s="26">
        <f t="shared" si="2"/>
        <v>28</v>
      </c>
      <c r="S38" s="25">
        <v>8</v>
      </c>
      <c r="T38" s="25">
        <v>10</v>
      </c>
      <c r="U38" s="24">
        <v>10</v>
      </c>
      <c r="V38" s="26">
        <f t="shared" si="3"/>
        <v>28</v>
      </c>
      <c r="W38" s="25">
        <v>8</v>
      </c>
      <c r="X38" s="25">
        <v>10</v>
      </c>
      <c r="Y38" s="24">
        <v>10</v>
      </c>
      <c r="Z38" s="26">
        <f t="shared" si="4"/>
        <v>28</v>
      </c>
      <c r="AA38" s="25">
        <v>7</v>
      </c>
      <c r="AB38" s="25">
        <v>10</v>
      </c>
      <c r="AC38" s="24">
        <v>10</v>
      </c>
      <c r="AD38" s="26">
        <f t="shared" si="5"/>
        <v>27</v>
      </c>
      <c r="AE38" s="27">
        <f t="shared" si="6"/>
        <v>165</v>
      </c>
      <c r="AF38" s="25">
        <v>10</v>
      </c>
      <c r="AG38" s="25">
        <v>9</v>
      </c>
      <c r="AH38" s="25">
        <v>39</v>
      </c>
      <c r="AI38" s="28">
        <f t="shared" si="7"/>
        <v>58</v>
      </c>
      <c r="AJ38" s="29">
        <v>35</v>
      </c>
      <c r="AK38" s="28">
        <f t="shared" si="8"/>
        <v>93</v>
      </c>
      <c r="AL38" s="25">
        <v>9</v>
      </c>
      <c r="AM38" s="25">
        <v>8</v>
      </c>
      <c r="AN38" s="25">
        <v>37</v>
      </c>
      <c r="AO38" s="28">
        <f t="shared" si="9"/>
        <v>54</v>
      </c>
      <c r="AP38" s="29">
        <v>34</v>
      </c>
      <c r="AQ38" s="28">
        <f t="shared" si="10"/>
        <v>88</v>
      </c>
      <c r="AR38" s="25">
        <v>9</v>
      </c>
      <c r="AS38" s="25">
        <v>9</v>
      </c>
      <c r="AT38" s="25">
        <v>34</v>
      </c>
      <c r="AU38" s="28">
        <f t="shared" si="11"/>
        <v>52</v>
      </c>
      <c r="AV38" s="29">
        <v>36</v>
      </c>
      <c r="AW38" s="28">
        <f t="shared" si="12"/>
        <v>88</v>
      </c>
      <c r="AX38" s="25">
        <v>9</v>
      </c>
      <c r="AY38" s="25">
        <v>9</v>
      </c>
      <c r="AZ38" s="25">
        <v>40</v>
      </c>
      <c r="BA38" s="28">
        <f t="shared" si="13"/>
        <v>58</v>
      </c>
      <c r="BB38" s="29">
        <v>34</v>
      </c>
      <c r="BC38" s="28">
        <f t="shared" si="14"/>
        <v>92</v>
      </c>
      <c r="BD38" s="25">
        <v>8</v>
      </c>
      <c r="BE38" s="25">
        <v>9</v>
      </c>
      <c r="BF38" s="25">
        <v>34</v>
      </c>
      <c r="BG38" s="28">
        <f t="shared" si="15"/>
        <v>51</v>
      </c>
      <c r="BH38" s="29">
        <v>34</v>
      </c>
      <c r="BI38" s="28">
        <f t="shared" si="16"/>
        <v>85</v>
      </c>
      <c r="BJ38" s="29">
        <f t="shared" si="17"/>
        <v>446</v>
      </c>
      <c r="BK38" s="29">
        <v>96</v>
      </c>
      <c r="BL38" s="10">
        <f t="shared" si="18"/>
        <v>707</v>
      </c>
      <c r="BM38" s="8">
        <f t="shared" si="19"/>
        <v>90.641025641025635</v>
      </c>
      <c r="BO38" s="3" t="s">
        <v>2095</v>
      </c>
      <c r="BP38" s="3" t="s">
        <v>2090</v>
      </c>
      <c r="BQ38" s="3" t="s">
        <v>2094</v>
      </c>
      <c r="BR38" s="3" t="s">
        <v>2032</v>
      </c>
      <c r="BS38" s="3" t="s">
        <v>2095</v>
      </c>
      <c r="BT38" s="3" t="s">
        <v>2032</v>
      </c>
      <c r="BU38" s="3" t="s">
        <v>2090</v>
      </c>
      <c r="BV38" s="3" t="s">
        <v>2090</v>
      </c>
      <c r="BW38" s="3" t="s">
        <v>2090</v>
      </c>
      <c r="BX38" s="3" t="s">
        <v>2090</v>
      </c>
      <c r="BY38" s="3" t="s">
        <v>2090</v>
      </c>
      <c r="BZ38" s="3" t="s">
        <v>2090</v>
      </c>
      <c r="CB38" s="3">
        <v>2</v>
      </c>
      <c r="CC38" s="3">
        <v>3</v>
      </c>
      <c r="CD38" s="3">
        <v>3</v>
      </c>
      <c r="CE38" s="3">
        <v>3</v>
      </c>
      <c r="CF38" s="3">
        <v>3</v>
      </c>
      <c r="CG38" s="3">
        <v>3</v>
      </c>
      <c r="CH38" s="3">
        <v>1.5</v>
      </c>
      <c r="CI38" s="3">
        <v>1.5</v>
      </c>
      <c r="CJ38" s="3">
        <v>1.5</v>
      </c>
      <c r="CK38" s="3">
        <v>1</v>
      </c>
      <c r="CL38" s="3">
        <v>1</v>
      </c>
      <c r="CM38" s="3">
        <v>0.5</v>
      </c>
      <c r="CN38" s="3">
        <f t="shared" si="20"/>
        <v>0</v>
      </c>
      <c r="CO38" s="31" t="str">
        <f t="shared" si="21"/>
        <v>Pass</v>
      </c>
      <c r="CP38" s="3">
        <v>8.73</v>
      </c>
      <c r="CQ38" s="3">
        <v>24</v>
      </c>
      <c r="CR38" s="3">
        <v>209.5</v>
      </c>
      <c r="CS38" s="3">
        <v>959</v>
      </c>
    </row>
    <row r="39" spans="1:98" ht="18" customHeight="1" x14ac:dyDescent="0.2">
      <c r="A39" s="4">
        <v>32</v>
      </c>
      <c r="B39" s="7" t="s">
        <v>634</v>
      </c>
      <c r="C39" s="7" t="s">
        <v>635</v>
      </c>
      <c r="D39" s="7" t="s">
        <v>1819</v>
      </c>
      <c r="E39" s="7" t="s">
        <v>1323</v>
      </c>
      <c r="F39" s="7"/>
      <c r="G39" s="25">
        <v>9</v>
      </c>
      <c r="H39" s="25">
        <v>10</v>
      </c>
      <c r="I39" s="24">
        <v>10</v>
      </c>
      <c r="J39" s="26">
        <f t="shared" si="0"/>
        <v>29</v>
      </c>
      <c r="K39" s="25">
        <v>10</v>
      </c>
      <c r="L39" s="25">
        <v>10</v>
      </c>
      <c r="M39" s="24">
        <v>10</v>
      </c>
      <c r="N39" s="26">
        <f t="shared" si="1"/>
        <v>30</v>
      </c>
      <c r="O39" s="25">
        <v>9</v>
      </c>
      <c r="P39" s="25">
        <v>10</v>
      </c>
      <c r="Q39" s="24">
        <v>10</v>
      </c>
      <c r="R39" s="26">
        <f t="shared" si="2"/>
        <v>29</v>
      </c>
      <c r="S39" s="25">
        <v>9</v>
      </c>
      <c r="T39" s="25">
        <v>10</v>
      </c>
      <c r="U39" s="24">
        <v>10</v>
      </c>
      <c r="V39" s="26">
        <f t="shared" si="3"/>
        <v>29</v>
      </c>
      <c r="W39" s="25">
        <v>8</v>
      </c>
      <c r="X39" s="25">
        <v>10</v>
      </c>
      <c r="Y39" s="24">
        <v>10</v>
      </c>
      <c r="Z39" s="26">
        <f t="shared" si="4"/>
        <v>28</v>
      </c>
      <c r="AA39" s="25">
        <v>10</v>
      </c>
      <c r="AB39" s="25">
        <v>10</v>
      </c>
      <c r="AC39" s="24">
        <v>10</v>
      </c>
      <c r="AD39" s="26">
        <f t="shared" si="5"/>
        <v>30</v>
      </c>
      <c r="AE39" s="27">
        <f t="shared" si="6"/>
        <v>175</v>
      </c>
      <c r="AF39" s="25">
        <v>10</v>
      </c>
      <c r="AG39" s="25">
        <v>10</v>
      </c>
      <c r="AH39" s="25">
        <v>40</v>
      </c>
      <c r="AI39" s="28">
        <f t="shared" si="7"/>
        <v>60</v>
      </c>
      <c r="AJ39" s="29">
        <v>38</v>
      </c>
      <c r="AK39" s="28">
        <f t="shared" si="8"/>
        <v>98</v>
      </c>
      <c r="AL39" s="25">
        <v>8</v>
      </c>
      <c r="AM39" s="25">
        <v>9</v>
      </c>
      <c r="AN39" s="25">
        <v>38</v>
      </c>
      <c r="AO39" s="28">
        <f t="shared" si="9"/>
        <v>55</v>
      </c>
      <c r="AP39" s="29">
        <v>35</v>
      </c>
      <c r="AQ39" s="28">
        <f t="shared" si="10"/>
        <v>90</v>
      </c>
      <c r="AR39" s="25">
        <v>10</v>
      </c>
      <c r="AS39" s="25">
        <v>10</v>
      </c>
      <c r="AT39" s="25">
        <v>38</v>
      </c>
      <c r="AU39" s="28">
        <f t="shared" si="11"/>
        <v>58</v>
      </c>
      <c r="AV39" s="29">
        <v>38</v>
      </c>
      <c r="AW39" s="28">
        <f t="shared" si="12"/>
        <v>96</v>
      </c>
      <c r="AX39" s="25">
        <v>9</v>
      </c>
      <c r="AY39" s="25">
        <v>10</v>
      </c>
      <c r="AZ39" s="25">
        <v>40</v>
      </c>
      <c r="BA39" s="28">
        <f t="shared" si="13"/>
        <v>59</v>
      </c>
      <c r="BB39" s="29">
        <v>39</v>
      </c>
      <c r="BC39" s="28">
        <f t="shared" si="14"/>
        <v>98</v>
      </c>
      <c r="BD39" s="25">
        <v>10</v>
      </c>
      <c r="BE39" s="25">
        <v>9</v>
      </c>
      <c r="BF39" s="25">
        <v>39</v>
      </c>
      <c r="BG39" s="28">
        <f t="shared" si="15"/>
        <v>58</v>
      </c>
      <c r="BH39" s="29">
        <v>36</v>
      </c>
      <c r="BI39" s="28">
        <f t="shared" si="16"/>
        <v>94</v>
      </c>
      <c r="BJ39" s="29">
        <f t="shared" si="17"/>
        <v>476</v>
      </c>
      <c r="BK39" s="29">
        <v>100</v>
      </c>
      <c r="BL39" s="10">
        <f t="shared" si="18"/>
        <v>751</v>
      </c>
      <c r="BM39" s="8">
        <f t="shared" si="19"/>
        <v>96.282051282051285</v>
      </c>
      <c r="BO39" s="3" t="s">
        <v>2090</v>
      </c>
      <c r="BP39" s="3" t="s">
        <v>2090</v>
      </c>
      <c r="BQ39" s="3" t="s">
        <v>2090</v>
      </c>
      <c r="BR39" s="3" t="s">
        <v>2087</v>
      </c>
      <c r="BS39" s="3" t="s">
        <v>2090</v>
      </c>
      <c r="BT39" s="3" t="s">
        <v>2091</v>
      </c>
      <c r="BU39" s="3" t="s">
        <v>2090</v>
      </c>
      <c r="BV39" s="3" t="s">
        <v>2090</v>
      </c>
      <c r="BW39" s="3" t="s">
        <v>2090</v>
      </c>
      <c r="BX39" s="3" t="s">
        <v>2090</v>
      </c>
      <c r="BY39" s="3" t="s">
        <v>2090</v>
      </c>
      <c r="BZ39" s="3" t="s">
        <v>2090</v>
      </c>
      <c r="CB39" s="3">
        <v>2</v>
      </c>
      <c r="CC39" s="3">
        <v>3</v>
      </c>
      <c r="CD39" s="3">
        <v>3</v>
      </c>
      <c r="CE39" s="3">
        <v>3</v>
      </c>
      <c r="CF39" s="3">
        <v>3</v>
      </c>
      <c r="CG39" s="3">
        <v>3</v>
      </c>
      <c r="CH39" s="3">
        <v>1.5</v>
      </c>
      <c r="CI39" s="3">
        <v>1.5</v>
      </c>
      <c r="CJ39" s="3">
        <v>1.5</v>
      </c>
      <c r="CK39" s="3">
        <v>1</v>
      </c>
      <c r="CL39" s="3">
        <v>1</v>
      </c>
      <c r="CM39" s="3">
        <v>0.5</v>
      </c>
      <c r="CN39" s="3">
        <f t="shared" si="20"/>
        <v>0</v>
      </c>
      <c r="CO39" s="31" t="str">
        <f t="shared" si="21"/>
        <v>Pass</v>
      </c>
      <c r="CP39" s="3">
        <v>9.6300000000000008</v>
      </c>
      <c r="CQ39" s="3">
        <v>24</v>
      </c>
      <c r="CR39" s="3">
        <v>231</v>
      </c>
      <c r="CS39" s="3">
        <v>1070</v>
      </c>
    </row>
    <row r="40" spans="1:98" ht="18" customHeight="1" x14ac:dyDescent="0.2">
      <c r="A40" s="4">
        <v>33</v>
      </c>
      <c r="B40" s="7" t="s">
        <v>636</v>
      </c>
      <c r="C40" s="7" t="s">
        <v>637</v>
      </c>
      <c r="D40" s="7" t="s">
        <v>1820</v>
      </c>
      <c r="E40" s="7" t="s">
        <v>1324</v>
      </c>
      <c r="F40" s="7"/>
      <c r="G40" s="25">
        <v>2</v>
      </c>
      <c r="H40" s="25" t="s">
        <v>2033</v>
      </c>
      <c r="I40" s="24">
        <v>10</v>
      </c>
      <c r="J40" s="26">
        <f t="shared" ref="J40:J71" si="22">IF(AND((G40="A"),(H40 ="A"), (I40="A")),"A",SUM(G40:I40))</f>
        <v>12</v>
      </c>
      <c r="K40" s="25">
        <v>1</v>
      </c>
      <c r="L40" s="25">
        <v>6</v>
      </c>
      <c r="M40" s="24">
        <v>9</v>
      </c>
      <c r="N40" s="26">
        <f t="shared" ref="N40:N71" si="23">IF(AND((K40="A"),(L40 ="A"), (M40="A")),"A",SUM(K40:M40))</f>
        <v>16</v>
      </c>
      <c r="O40" s="25">
        <v>0</v>
      </c>
      <c r="P40" s="25">
        <v>6</v>
      </c>
      <c r="Q40" s="24">
        <v>6</v>
      </c>
      <c r="R40" s="26">
        <f t="shared" ref="R40:R71" si="24">IF(AND((O40="A"),(P40 ="A"), (Q40="A")),"A",SUM(O40:Q40))</f>
        <v>12</v>
      </c>
      <c r="S40" s="25">
        <v>1</v>
      </c>
      <c r="T40" s="25" t="s">
        <v>2033</v>
      </c>
      <c r="U40" s="24">
        <v>6</v>
      </c>
      <c r="V40" s="26">
        <f t="shared" ref="V40:V71" si="25">IF(AND((S40="A"),(T40 ="A"), (U40="A")),"A",SUM(S40:U40))</f>
        <v>7</v>
      </c>
      <c r="W40" s="25">
        <v>1</v>
      </c>
      <c r="X40" s="25">
        <v>4</v>
      </c>
      <c r="Y40" s="24">
        <v>10</v>
      </c>
      <c r="Z40" s="26">
        <f t="shared" ref="Z40:Z71" si="26">IF(AND((W40="A"),(X40 ="A"), (Y40="A")),"A",SUM(W40:Y40))</f>
        <v>15</v>
      </c>
      <c r="AA40" s="25" t="s">
        <v>2033</v>
      </c>
      <c r="AB40" s="25">
        <v>5</v>
      </c>
      <c r="AC40" s="24">
        <v>10</v>
      </c>
      <c r="AD40" s="26">
        <f t="shared" ref="AD40:AD71" si="27">IF(AND((AA40="A"),(AB40 ="A"), (AC40="A")),"A",SUM(AA40:AC40))</f>
        <v>15</v>
      </c>
      <c r="AE40" s="27">
        <f t="shared" ref="AE40:AE71" si="28">SUM(J40,N40,R40,V40,Z40,AD40)</f>
        <v>77</v>
      </c>
      <c r="AF40" s="25">
        <v>4</v>
      </c>
      <c r="AG40" s="25">
        <v>4</v>
      </c>
      <c r="AH40" s="25">
        <v>33</v>
      </c>
      <c r="AI40" s="28">
        <f t="shared" ref="AI40:AI71" si="29">IF(AND((AF40="A"), (AG40 ="A"), (AH40="A")),"A",SUM(AF40:AH40))</f>
        <v>41</v>
      </c>
      <c r="AJ40" s="29">
        <v>32</v>
      </c>
      <c r="AK40" s="28">
        <f t="shared" ref="AK40:AK71" si="30">IF(AND((AI40 ="A"), (AJ40="A")),"A",SUM(AI40:AJ40))</f>
        <v>73</v>
      </c>
      <c r="AL40" s="25">
        <v>8</v>
      </c>
      <c r="AM40" s="25">
        <v>8</v>
      </c>
      <c r="AN40" s="25">
        <v>32</v>
      </c>
      <c r="AO40" s="28">
        <f t="shared" ref="AO40:AO71" si="31">IF(AND((AL40="A"), (AM40 ="A"), (AN40="A")),"A",SUM(AL40:AN40))</f>
        <v>48</v>
      </c>
      <c r="AP40" s="29">
        <v>29</v>
      </c>
      <c r="AQ40" s="28">
        <f t="shared" ref="AQ40:AQ71" si="32">IF(AND((AO40 ="A"), (AP40="A")),"A",SUM(AO40:AP40))</f>
        <v>77</v>
      </c>
      <c r="AR40" s="25">
        <v>6</v>
      </c>
      <c r="AS40" s="25">
        <v>7</v>
      </c>
      <c r="AT40" s="25">
        <v>36</v>
      </c>
      <c r="AU40" s="28">
        <f t="shared" ref="AU40:AU71" si="33">IF(AND((AR40="A"), (AS40 ="A"), (AT40="A")),"A",SUM(AR40:AT40))</f>
        <v>49</v>
      </c>
      <c r="AV40" s="29">
        <v>27</v>
      </c>
      <c r="AW40" s="28">
        <f t="shared" ref="AW40:AW71" si="34">IF(AND((AU40 ="A"), (AV40="A")),"A",SUM(AU40:AV40))</f>
        <v>76</v>
      </c>
      <c r="AX40" s="25">
        <v>7</v>
      </c>
      <c r="AY40" s="25">
        <v>9</v>
      </c>
      <c r="AZ40" s="25">
        <v>28</v>
      </c>
      <c r="BA40" s="28">
        <f t="shared" ref="BA40:BA71" si="35">IF(AND((AX40="A"), (AY40 ="A"), (AZ40="A")),"A",SUM(AX40:AZ40))</f>
        <v>44</v>
      </c>
      <c r="BB40" s="29">
        <v>20</v>
      </c>
      <c r="BC40" s="28">
        <f t="shared" ref="BC40:BC71" si="36">IF(AND((BA40 ="A"), (BB40="A")),"A",SUM(BA40:BB40))</f>
        <v>64</v>
      </c>
      <c r="BD40" s="25">
        <v>5</v>
      </c>
      <c r="BE40" s="25">
        <v>6</v>
      </c>
      <c r="BF40" s="25">
        <v>37</v>
      </c>
      <c r="BG40" s="28">
        <f t="shared" ref="BG40:BG71" si="37">IF(AND((BD40="A"), (BE40 ="A"), (BF40="A")),"A",SUM(BD40:BF40))</f>
        <v>48</v>
      </c>
      <c r="BH40" s="29">
        <v>25</v>
      </c>
      <c r="BI40" s="28">
        <f t="shared" ref="BI40:BI71" si="38">IF(AND((BG40 ="A"), (BH40="A")),"A",SUM(BG40:BH40))</f>
        <v>73</v>
      </c>
      <c r="BJ40" s="29">
        <f t="shared" ref="BJ40:BJ71" si="39">SUM(AK40,AQ40,AW40,BC40,BI40)</f>
        <v>363</v>
      </c>
      <c r="BK40" s="29">
        <v>60</v>
      </c>
      <c r="BL40" s="10">
        <f t="shared" ref="BL40:BL71" si="40">BJ40+AE40+BK40</f>
        <v>500</v>
      </c>
      <c r="BM40" s="8">
        <f t="shared" ref="BM40:BM71" si="41">BL40/780*100</f>
        <v>64.102564102564102</v>
      </c>
      <c r="BO40" s="3" t="s">
        <v>2033</v>
      </c>
      <c r="BP40" s="3" t="s">
        <v>2096</v>
      </c>
      <c r="BQ40" s="3" t="s">
        <v>2096</v>
      </c>
      <c r="BR40" s="3" t="s">
        <v>2089</v>
      </c>
      <c r="BS40" s="3" t="s">
        <v>2089</v>
      </c>
      <c r="BT40" s="3" t="s">
        <v>2089</v>
      </c>
      <c r="BU40" s="3" t="s">
        <v>2032</v>
      </c>
      <c r="BV40" s="3" t="s">
        <v>2091</v>
      </c>
      <c r="BW40" s="3" t="s">
        <v>2091</v>
      </c>
      <c r="BX40" s="3" t="s">
        <v>2095</v>
      </c>
      <c r="BY40" s="3" t="s">
        <v>2032</v>
      </c>
      <c r="BZ40" s="3" t="s">
        <v>2094</v>
      </c>
      <c r="CB40" s="3">
        <v>2</v>
      </c>
      <c r="CC40" s="3">
        <v>3</v>
      </c>
      <c r="CD40" s="3">
        <v>3</v>
      </c>
      <c r="CE40" s="3">
        <v>3</v>
      </c>
      <c r="CF40" s="3">
        <v>3</v>
      </c>
      <c r="CG40" s="3">
        <v>3</v>
      </c>
      <c r="CH40" s="3">
        <v>1.5</v>
      </c>
      <c r="CI40" s="3">
        <v>1.5</v>
      </c>
      <c r="CJ40" s="3">
        <v>1.5</v>
      </c>
      <c r="CK40" s="3">
        <v>1</v>
      </c>
      <c r="CL40" s="3">
        <v>1</v>
      </c>
      <c r="CM40" s="3">
        <v>0.5</v>
      </c>
      <c r="CN40" s="3">
        <f t="shared" ref="CN40:CN69" si="42">COUNTIF(BO40:BZ40,"F")</f>
        <v>3</v>
      </c>
      <c r="CO40" s="31" t="str">
        <f t="shared" ref="CO40:CO71" si="43">IF(CN40=0,"Pass","Fail")</f>
        <v>Fail</v>
      </c>
      <c r="CP40" s="32">
        <v>3.9270833333333335</v>
      </c>
      <c r="CQ40" s="3">
        <v>15</v>
      </c>
      <c r="CR40" s="3">
        <v>94.25</v>
      </c>
      <c r="CS40" s="3">
        <v>626</v>
      </c>
      <c r="CT40" s="33">
        <f>CR40/24</f>
        <v>3.9270833333333335</v>
      </c>
    </row>
    <row r="41" spans="1:98" ht="18" customHeight="1" x14ac:dyDescent="0.2">
      <c r="A41" s="4">
        <v>34</v>
      </c>
      <c r="B41" s="7" t="s">
        <v>638</v>
      </c>
      <c r="C41" s="7" t="s">
        <v>639</v>
      </c>
      <c r="D41" s="7" t="s">
        <v>1821</v>
      </c>
      <c r="E41" s="7" t="s">
        <v>1325</v>
      </c>
      <c r="F41" s="7"/>
      <c r="G41" s="25">
        <v>1</v>
      </c>
      <c r="H41" s="25" t="s">
        <v>2032</v>
      </c>
      <c r="I41" s="24">
        <v>6</v>
      </c>
      <c r="J41" s="26">
        <f t="shared" si="22"/>
        <v>7</v>
      </c>
      <c r="K41" s="25">
        <v>2</v>
      </c>
      <c r="L41" s="25" t="s">
        <v>2033</v>
      </c>
      <c r="M41" s="24">
        <v>10</v>
      </c>
      <c r="N41" s="26">
        <f t="shared" si="23"/>
        <v>12</v>
      </c>
      <c r="O41" s="25">
        <v>1</v>
      </c>
      <c r="P41" s="25">
        <v>5</v>
      </c>
      <c r="Q41" s="24">
        <v>6</v>
      </c>
      <c r="R41" s="26">
        <f t="shared" si="24"/>
        <v>12</v>
      </c>
      <c r="S41" s="25">
        <v>2</v>
      </c>
      <c r="T41" s="25">
        <v>5</v>
      </c>
      <c r="U41" s="24">
        <v>5</v>
      </c>
      <c r="V41" s="26">
        <f t="shared" si="25"/>
        <v>12</v>
      </c>
      <c r="W41" s="25">
        <v>1</v>
      </c>
      <c r="X41" s="25" t="s">
        <v>2033</v>
      </c>
      <c r="Y41" s="24">
        <v>8</v>
      </c>
      <c r="Z41" s="26">
        <f t="shared" si="26"/>
        <v>9</v>
      </c>
      <c r="AA41" s="25">
        <v>2</v>
      </c>
      <c r="AB41" s="25" t="s">
        <v>2033</v>
      </c>
      <c r="AC41" s="24">
        <v>10</v>
      </c>
      <c r="AD41" s="26">
        <f t="shared" si="27"/>
        <v>12</v>
      </c>
      <c r="AE41" s="27">
        <f t="shared" si="28"/>
        <v>64</v>
      </c>
      <c r="AF41" s="25">
        <v>8</v>
      </c>
      <c r="AG41" s="25">
        <v>8</v>
      </c>
      <c r="AH41" s="25">
        <v>31</v>
      </c>
      <c r="AI41" s="28">
        <f t="shared" si="29"/>
        <v>47</v>
      </c>
      <c r="AJ41" s="29">
        <v>37</v>
      </c>
      <c r="AK41" s="28">
        <f t="shared" si="30"/>
        <v>84</v>
      </c>
      <c r="AL41" s="25">
        <v>8</v>
      </c>
      <c r="AM41" s="25">
        <v>8</v>
      </c>
      <c r="AN41" s="25">
        <v>28</v>
      </c>
      <c r="AO41" s="28">
        <f t="shared" si="31"/>
        <v>44</v>
      </c>
      <c r="AP41" s="29">
        <v>30</v>
      </c>
      <c r="AQ41" s="28">
        <f t="shared" si="32"/>
        <v>74</v>
      </c>
      <c r="AR41" s="25">
        <v>7</v>
      </c>
      <c r="AS41" s="25">
        <v>8</v>
      </c>
      <c r="AT41" s="25">
        <v>36</v>
      </c>
      <c r="AU41" s="28">
        <f t="shared" si="33"/>
        <v>51</v>
      </c>
      <c r="AV41" s="29">
        <v>36</v>
      </c>
      <c r="AW41" s="28">
        <f t="shared" si="34"/>
        <v>87</v>
      </c>
      <c r="AX41" s="25">
        <v>8</v>
      </c>
      <c r="AY41" s="25">
        <v>7</v>
      </c>
      <c r="AZ41" s="25">
        <v>20</v>
      </c>
      <c r="BA41" s="28">
        <f t="shared" si="35"/>
        <v>35</v>
      </c>
      <c r="BB41" s="29">
        <v>33</v>
      </c>
      <c r="BC41" s="28">
        <f t="shared" si="36"/>
        <v>68</v>
      </c>
      <c r="BD41" s="25">
        <v>8</v>
      </c>
      <c r="BE41" s="25">
        <v>8</v>
      </c>
      <c r="BF41" s="25">
        <v>36</v>
      </c>
      <c r="BG41" s="28">
        <f t="shared" si="37"/>
        <v>52</v>
      </c>
      <c r="BH41" s="29">
        <v>31</v>
      </c>
      <c r="BI41" s="28">
        <f t="shared" si="38"/>
        <v>83</v>
      </c>
      <c r="BJ41" s="29">
        <f t="shared" si="39"/>
        <v>396</v>
      </c>
      <c r="BK41" s="29">
        <v>81</v>
      </c>
      <c r="BL41" s="10">
        <f t="shared" si="40"/>
        <v>541</v>
      </c>
      <c r="BM41" s="8">
        <f t="shared" si="41"/>
        <v>69.358974358974351</v>
      </c>
      <c r="BO41" s="3" t="s">
        <v>2092</v>
      </c>
      <c r="BP41" s="3" t="s">
        <v>2093</v>
      </c>
      <c r="BQ41" s="3" t="s">
        <v>2092</v>
      </c>
      <c r="BR41" s="3" t="s">
        <v>2095</v>
      </c>
      <c r="BS41" s="3" t="s">
        <v>2092</v>
      </c>
      <c r="BT41" s="3" t="s">
        <v>2096</v>
      </c>
      <c r="BU41" s="3" t="s">
        <v>2090</v>
      </c>
      <c r="BV41" s="3" t="s">
        <v>2032</v>
      </c>
      <c r="BW41" s="3" t="s">
        <v>2090</v>
      </c>
      <c r="BX41" s="3" t="s">
        <v>2087</v>
      </c>
      <c r="BY41" s="3" t="s">
        <v>2090</v>
      </c>
      <c r="BZ41" s="3" t="s">
        <v>2090</v>
      </c>
      <c r="CB41" s="3">
        <v>2</v>
      </c>
      <c r="CC41" s="3">
        <v>3</v>
      </c>
      <c r="CD41" s="3">
        <v>3</v>
      </c>
      <c r="CE41" s="3">
        <v>3</v>
      </c>
      <c r="CF41" s="3">
        <v>3</v>
      </c>
      <c r="CG41" s="3">
        <v>3</v>
      </c>
      <c r="CH41" s="3">
        <v>1.5</v>
      </c>
      <c r="CI41" s="3">
        <v>1.5</v>
      </c>
      <c r="CJ41" s="3">
        <v>1.5</v>
      </c>
      <c r="CK41" s="3">
        <v>1</v>
      </c>
      <c r="CL41" s="3">
        <v>1</v>
      </c>
      <c r="CM41" s="3">
        <v>0.5</v>
      </c>
      <c r="CN41" s="3">
        <f t="shared" si="42"/>
        <v>0</v>
      </c>
      <c r="CO41" s="31" t="str">
        <f t="shared" si="43"/>
        <v>Pass</v>
      </c>
      <c r="CP41" s="3">
        <v>6.59</v>
      </c>
      <c r="CQ41" s="3">
        <v>24</v>
      </c>
      <c r="CR41" s="3">
        <v>158.25</v>
      </c>
      <c r="CS41" s="3">
        <v>759</v>
      </c>
    </row>
    <row r="42" spans="1:98" ht="18" customHeight="1" x14ac:dyDescent="0.2">
      <c r="A42" s="4">
        <v>35</v>
      </c>
      <c r="B42" s="7" t="s">
        <v>640</v>
      </c>
      <c r="C42" s="7" t="s">
        <v>641</v>
      </c>
      <c r="D42" s="7" t="s">
        <v>1822</v>
      </c>
      <c r="E42" s="7" t="s">
        <v>1326</v>
      </c>
      <c r="F42" s="7"/>
      <c r="G42" s="25">
        <v>1</v>
      </c>
      <c r="H42" s="25">
        <v>5</v>
      </c>
      <c r="I42" s="24">
        <v>10</v>
      </c>
      <c r="J42" s="26">
        <f t="shared" si="22"/>
        <v>16</v>
      </c>
      <c r="K42" s="25">
        <v>2</v>
      </c>
      <c r="L42" s="25">
        <v>4</v>
      </c>
      <c r="M42" s="24">
        <v>9</v>
      </c>
      <c r="N42" s="26">
        <f t="shared" si="23"/>
        <v>15</v>
      </c>
      <c r="O42" s="25">
        <v>3</v>
      </c>
      <c r="P42" s="25">
        <v>5</v>
      </c>
      <c r="Q42" s="24">
        <v>10</v>
      </c>
      <c r="R42" s="26">
        <f t="shared" si="24"/>
        <v>18</v>
      </c>
      <c r="S42" s="25">
        <v>3</v>
      </c>
      <c r="T42" s="25">
        <v>4</v>
      </c>
      <c r="U42" s="24">
        <v>10</v>
      </c>
      <c r="V42" s="26">
        <f t="shared" si="25"/>
        <v>17</v>
      </c>
      <c r="W42" s="25">
        <v>2</v>
      </c>
      <c r="X42" s="25">
        <v>5</v>
      </c>
      <c r="Y42" s="24">
        <v>10</v>
      </c>
      <c r="Z42" s="26">
        <f t="shared" si="26"/>
        <v>17</v>
      </c>
      <c r="AA42" s="25">
        <v>1</v>
      </c>
      <c r="AB42" s="25">
        <v>7</v>
      </c>
      <c r="AC42" s="24">
        <v>10</v>
      </c>
      <c r="AD42" s="26">
        <f t="shared" si="27"/>
        <v>18</v>
      </c>
      <c r="AE42" s="27">
        <f t="shared" si="28"/>
        <v>101</v>
      </c>
      <c r="AF42" s="25">
        <v>9</v>
      </c>
      <c r="AG42" s="25">
        <v>8</v>
      </c>
      <c r="AH42" s="25">
        <v>37</v>
      </c>
      <c r="AI42" s="28">
        <f t="shared" si="29"/>
        <v>54</v>
      </c>
      <c r="AJ42" s="29">
        <v>29</v>
      </c>
      <c r="AK42" s="28">
        <f t="shared" si="30"/>
        <v>83</v>
      </c>
      <c r="AL42" s="25">
        <v>8</v>
      </c>
      <c r="AM42" s="25">
        <v>8</v>
      </c>
      <c r="AN42" s="25">
        <v>33</v>
      </c>
      <c r="AO42" s="28">
        <f t="shared" si="31"/>
        <v>49</v>
      </c>
      <c r="AP42" s="29">
        <v>32</v>
      </c>
      <c r="AQ42" s="28">
        <f t="shared" si="32"/>
        <v>81</v>
      </c>
      <c r="AR42" s="25">
        <v>8</v>
      </c>
      <c r="AS42" s="25">
        <v>8</v>
      </c>
      <c r="AT42" s="25">
        <v>32</v>
      </c>
      <c r="AU42" s="28">
        <f t="shared" si="33"/>
        <v>48</v>
      </c>
      <c r="AV42" s="29">
        <v>35</v>
      </c>
      <c r="AW42" s="28">
        <f t="shared" si="34"/>
        <v>83</v>
      </c>
      <c r="AX42" s="25">
        <v>7</v>
      </c>
      <c r="AY42" s="25">
        <v>7</v>
      </c>
      <c r="AZ42" s="25">
        <v>24</v>
      </c>
      <c r="BA42" s="28">
        <f t="shared" si="35"/>
        <v>38</v>
      </c>
      <c r="BB42" s="29">
        <v>35</v>
      </c>
      <c r="BC42" s="28">
        <f t="shared" si="36"/>
        <v>73</v>
      </c>
      <c r="BD42" s="25">
        <v>8</v>
      </c>
      <c r="BE42" s="25">
        <v>8</v>
      </c>
      <c r="BF42" s="25">
        <v>31</v>
      </c>
      <c r="BG42" s="28">
        <f t="shared" si="37"/>
        <v>47</v>
      </c>
      <c r="BH42" s="29">
        <v>32</v>
      </c>
      <c r="BI42" s="28">
        <f t="shared" si="38"/>
        <v>79</v>
      </c>
      <c r="BJ42" s="29">
        <f t="shared" si="39"/>
        <v>399</v>
      </c>
      <c r="BK42" s="29">
        <v>94</v>
      </c>
      <c r="BL42" s="10">
        <f t="shared" si="40"/>
        <v>594</v>
      </c>
      <c r="BM42" s="8">
        <f t="shared" si="41"/>
        <v>76.153846153846146</v>
      </c>
      <c r="BO42" s="3" t="s">
        <v>2092</v>
      </c>
      <c r="BP42" s="3" t="s">
        <v>2088</v>
      </c>
      <c r="BQ42" s="3" t="s">
        <v>2095</v>
      </c>
      <c r="BR42" s="3" t="s">
        <v>2093</v>
      </c>
      <c r="BS42" s="3" t="s">
        <v>2093</v>
      </c>
      <c r="BT42" s="3" t="s">
        <v>2087</v>
      </c>
      <c r="BU42" s="3" t="s">
        <v>2090</v>
      </c>
      <c r="BV42" s="3" t="s">
        <v>2090</v>
      </c>
      <c r="BW42" s="3" t="s">
        <v>2090</v>
      </c>
      <c r="BX42" s="3" t="s">
        <v>2032</v>
      </c>
      <c r="BY42" s="3" t="s">
        <v>2091</v>
      </c>
      <c r="BZ42" s="3" t="s">
        <v>2090</v>
      </c>
      <c r="CB42" s="3">
        <v>2</v>
      </c>
      <c r="CC42" s="3">
        <v>3</v>
      </c>
      <c r="CD42" s="3">
        <v>3</v>
      </c>
      <c r="CE42" s="3">
        <v>3</v>
      </c>
      <c r="CF42" s="3">
        <v>3</v>
      </c>
      <c r="CG42" s="3">
        <v>3</v>
      </c>
      <c r="CH42" s="3">
        <v>1.5</v>
      </c>
      <c r="CI42" s="3">
        <v>1.5</v>
      </c>
      <c r="CJ42" s="3">
        <v>1.5</v>
      </c>
      <c r="CK42" s="3">
        <v>1</v>
      </c>
      <c r="CL42" s="3">
        <v>1</v>
      </c>
      <c r="CM42" s="3">
        <v>0.5</v>
      </c>
      <c r="CN42" s="3">
        <f t="shared" si="42"/>
        <v>0</v>
      </c>
      <c r="CO42" s="31" t="str">
        <f t="shared" si="43"/>
        <v>Pass</v>
      </c>
      <c r="CP42" s="3">
        <v>7.48</v>
      </c>
      <c r="CQ42" s="3">
        <v>24</v>
      </c>
      <c r="CR42" s="3">
        <v>179.5</v>
      </c>
      <c r="CS42" s="3">
        <v>829</v>
      </c>
    </row>
    <row r="43" spans="1:98" ht="18" customHeight="1" x14ac:dyDescent="0.2">
      <c r="A43" s="4">
        <v>36</v>
      </c>
      <c r="B43" s="7" t="s">
        <v>642</v>
      </c>
      <c r="C43" s="7" t="s">
        <v>643</v>
      </c>
      <c r="D43" s="7" t="s">
        <v>1823</v>
      </c>
      <c r="E43" s="7" t="s">
        <v>1327</v>
      </c>
      <c r="F43" s="7"/>
      <c r="G43" s="25">
        <v>3</v>
      </c>
      <c r="H43" s="25">
        <v>6</v>
      </c>
      <c r="I43" s="24">
        <v>10</v>
      </c>
      <c r="J43" s="26">
        <f t="shared" si="22"/>
        <v>19</v>
      </c>
      <c r="K43" s="25">
        <v>2</v>
      </c>
      <c r="L43" s="25">
        <v>7</v>
      </c>
      <c r="M43" s="24">
        <v>9</v>
      </c>
      <c r="N43" s="26">
        <f t="shared" si="23"/>
        <v>18</v>
      </c>
      <c r="O43" s="25">
        <v>2</v>
      </c>
      <c r="P43" s="25" t="s">
        <v>2033</v>
      </c>
      <c r="Q43" s="24">
        <v>10</v>
      </c>
      <c r="R43" s="26">
        <f t="shared" si="24"/>
        <v>12</v>
      </c>
      <c r="S43" s="25">
        <v>3</v>
      </c>
      <c r="T43" s="25">
        <v>5</v>
      </c>
      <c r="U43" s="24">
        <v>4</v>
      </c>
      <c r="V43" s="26">
        <f t="shared" si="25"/>
        <v>12</v>
      </c>
      <c r="W43" s="25">
        <v>1</v>
      </c>
      <c r="X43" s="25">
        <v>6</v>
      </c>
      <c r="Y43" s="24">
        <v>10</v>
      </c>
      <c r="Z43" s="26">
        <f t="shared" si="26"/>
        <v>17</v>
      </c>
      <c r="AA43" s="25">
        <v>2</v>
      </c>
      <c r="AB43" s="25">
        <v>6</v>
      </c>
      <c r="AC43" s="24">
        <v>10</v>
      </c>
      <c r="AD43" s="26">
        <f t="shared" si="27"/>
        <v>18</v>
      </c>
      <c r="AE43" s="27">
        <f t="shared" si="28"/>
        <v>96</v>
      </c>
      <c r="AF43" s="25">
        <v>8</v>
      </c>
      <c r="AG43" s="25">
        <v>7</v>
      </c>
      <c r="AH43" s="25">
        <v>33</v>
      </c>
      <c r="AI43" s="28">
        <f t="shared" si="29"/>
        <v>48</v>
      </c>
      <c r="AJ43" s="29">
        <v>29</v>
      </c>
      <c r="AK43" s="28">
        <f t="shared" si="30"/>
        <v>77</v>
      </c>
      <c r="AL43" s="25">
        <v>8</v>
      </c>
      <c r="AM43" s="25">
        <v>8</v>
      </c>
      <c r="AN43" s="25">
        <v>31</v>
      </c>
      <c r="AO43" s="28">
        <f t="shared" si="31"/>
        <v>47</v>
      </c>
      <c r="AP43" s="29">
        <v>30</v>
      </c>
      <c r="AQ43" s="28">
        <f t="shared" si="32"/>
        <v>77</v>
      </c>
      <c r="AR43" s="25">
        <v>6</v>
      </c>
      <c r="AS43" s="25">
        <v>6</v>
      </c>
      <c r="AT43" s="25">
        <v>34</v>
      </c>
      <c r="AU43" s="28">
        <f t="shared" si="33"/>
        <v>46</v>
      </c>
      <c r="AV43" s="29">
        <v>32</v>
      </c>
      <c r="AW43" s="28">
        <f t="shared" si="34"/>
        <v>78</v>
      </c>
      <c r="AX43" s="25">
        <v>7</v>
      </c>
      <c r="AY43" s="25">
        <v>6</v>
      </c>
      <c r="AZ43" s="25">
        <v>28</v>
      </c>
      <c r="BA43" s="28">
        <f t="shared" si="35"/>
        <v>41</v>
      </c>
      <c r="BB43" s="29">
        <v>20</v>
      </c>
      <c r="BC43" s="28">
        <f t="shared" si="36"/>
        <v>61</v>
      </c>
      <c r="BD43" s="25">
        <v>8</v>
      </c>
      <c r="BE43" s="25">
        <v>8</v>
      </c>
      <c r="BF43" s="25">
        <v>35</v>
      </c>
      <c r="BG43" s="28">
        <f t="shared" si="37"/>
        <v>51</v>
      </c>
      <c r="BH43" s="29">
        <v>31</v>
      </c>
      <c r="BI43" s="28">
        <f t="shared" si="38"/>
        <v>82</v>
      </c>
      <c r="BJ43" s="29">
        <f t="shared" si="39"/>
        <v>375</v>
      </c>
      <c r="BK43" s="29">
        <v>85</v>
      </c>
      <c r="BL43" s="10">
        <f t="shared" si="40"/>
        <v>556</v>
      </c>
      <c r="BM43" s="8">
        <f t="shared" si="41"/>
        <v>71.282051282051285</v>
      </c>
      <c r="BO43" s="3" t="s">
        <v>2088</v>
      </c>
      <c r="BP43" s="3" t="s">
        <v>2033</v>
      </c>
      <c r="BQ43" s="3" t="s">
        <v>2089</v>
      </c>
      <c r="BR43" s="3" t="s">
        <v>2092</v>
      </c>
      <c r="BS43" s="3" t="s">
        <v>2089</v>
      </c>
      <c r="BT43" s="3" t="s">
        <v>2088</v>
      </c>
      <c r="BU43" s="3" t="s">
        <v>2091</v>
      </c>
      <c r="BV43" s="3" t="s">
        <v>2091</v>
      </c>
      <c r="BW43" s="3" t="s">
        <v>2091</v>
      </c>
      <c r="BX43" s="3" t="s">
        <v>2094</v>
      </c>
      <c r="BY43" s="3" t="s">
        <v>2090</v>
      </c>
      <c r="BZ43" s="3" t="s">
        <v>2090</v>
      </c>
      <c r="CB43" s="3">
        <v>2</v>
      </c>
      <c r="CC43" s="3">
        <v>3</v>
      </c>
      <c r="CD43" s="3">
        <v>3</v>
      </c>
      <c r="CE43" s="3">
        <v>3</v>
      </c>
      <c r="CF43" s="3">
        <v>3</v>
      </c>
      <c r="CG43" s="3">
        <v>3</v>
      </c>
      <c r="CH43" s="3">
        <v>1.5</v>
      </c>
      <c r="CI43" s="3">
        <v>1.5</v>
      </c>
      <c r="CJ43" s="3">
        <v>1.5</v>
      </c>
      <c r="CK43" s="3">
        <v>1</v>
      </c>
      <c r="CL43" s="3">
        <v>1</v>
      </c>
      <c r="CM43" s="3">
        <v>0.5</v>
      </c>
      <c r="CN43" s="3">
        <f t="shared" si="42"/>
        <v>2</v>
      </c>
      <c r="CO43" s="31" t="str">
        <f t="shared" si="43"/>
        <v>Fail</v>
      </c>
      <c r="CP43" s="32">
        <v>5.270833333333333</v>
      </c>
      <c r="CQ43" s="3">
        <v>18</v>
      </c>
      <c r="CR43" s="3">
        <v>126.5</v>
      </c>
      <c r="CS43" s="3">
        <v>722</v>
      </c>
      <c r="CT43" s="33">
        <f>CR43/24</f>
        <v>5.270833333333333</v>
      </c>
    </row>
    <row r="44" spans="1:98" ht="18" customHeight="1" x14ac:dyDescent="0.2">
      <c r="A44" s="4">
        <v>37</v>
      </c>
      <c r="B44" s="7" t="s">
        <v>656</v>
      </c>
      <c r="C44" s="7" t="s">
        <v>2056</v>
      </c>
      <c r="D44" s="7" t="s">
        <v>1830</v>
      </c>
      <c r="E44" s="7" t="s">
        <v>1334</v>
      </c>
      <c r="F44" s="7"/>
      <c r="G44" s="25">
        <v>4</v>
      </c>
      <c r="H44" s="25">
        <v>8</v>
      </c>
      <c r="I44" s="24">
        <v>10</v>
      </c>
      <c r="J44" s="26">
        <f t="shared" si="22"/>
        <v>22</v>
      </c>
      <c r="K44" s="25">
        <v>5</v>
      </c>
      <c r="L44" s="25">
        <v>7</v>
      </c>
      <c r="M44" s="24">
        <v>10</v>
      </c>
      <c r="N44" s="26">
        <f t="shared" si="23"/>
        <v>22</v>
      </c>
      <c r="O44" s="25">
        <v>9</v>
      </c>
      <c r="P44" s="25">
        <v>7</v>
      </c>
      <c r="Q44" s="24">
        <v>10</v>
      </c>
      <c r="R44" s="26">
        <f t="shared" si="24"/>
        <v>26</v>
      </c>
      <c r="S44" s="25">
        <v>7</v>
      </c>
      <c r="T44" s="25">
        <v>9</v>
      </c>
      <c r="U44" s="24">
        <v>10</v>
      </c>
      <c r="V44" s="26">
        <f t="shared" si="25"/>
        <v>26</v>
      </c>
      <c r="W44" s="25">
        <v>7</v>
      </c>
      <c r="X44" s="25">
        <v>9</v>
      </c>
      <c r="Y44" s="24">
        <v>10</v>
      </c>
      <c r="Z44" s="26">
        <f t="shared" si="26"/>
        <v>26</v>
      </c>
      <c r="AA44" s="25">
        <v>4</v>
      </c>
      <c r="AB44" s="25">
        <v>9</v>
      </c>
      <c r="AC44" s="24">
        <v>10</v>
      </c>
      <c r="AD44" s="26">
        <f t="shared" si="27"/>
        <v>23</v>
      </c>
      <c r="AE44" s="27">
        <f t="shared" si="28"/>
        <v>145</v>
      </c>
      <c r="AF44" s="25">
        <v>9</v>
      </c>
      <c r="AG44" s="25">
        <v>9</v>
      </c>
      <c r="AH44" s="25">
        <v>39</v>
      </c>
      <c r="AI44" s="28">
        <f t="shared" si="29"/>
        <v>57</v>
      </c>
      <c r="AJ44" s="29">
        <v>28</v>
      </c>
      <c r="AK44" s="28">
        <f t="shared" si="30"/>
        <v>85</v>
      </c>
      <c r="AL44" s="25">
        <v>8</v>
      </c>
      <c r="AM44" s="25">
        <v>8</v>
      </c>
      <c r="AN44" s="25">
        <v>35</v>
      </c>
      <c r="AO44" s="28">
        <f t="shared" si="31"/>
        <v>51</v>
      </c>
      <c r="AP44" s="29">
        <v>32</v>
      </c>
      <c r="AQ44" s="28">
        <f t="shared" si="32"/>
        <v>83</v>
      </c>
      <c r="AR44" s="25">
        <v>6</v>
      </c>
      <c r="AS44" s="25">
        <v>7</v>
      </c>
      <c r="AT44" s="25">
        <v>36</v>
      </c>
      <c r="AU44" s="28">
        <f t="shared" si="33"/>
        <v>49</v>
      </c>
      <c r="AV44" s="29">
        <v>32</v>
      </c>
      <c r="AW44" s="28">
        <f t="shared" si="34"/>
        <v>81</v>
      </c>
      <c r="AX44" s="25">
        <v>8</v>
      </c>
      <c r="AY44" s="25">
        <v>9</v>
      </c>
      <c r="AZ44" s="25">
        <v>40</v>
      </c>
      <c r="BA44" s="28">
        <f t="shared" si="35"/>
        <v>57</v>
      </c>
      <c r="BB44" s="29">
        <v>38</v>
      </c>
      <c r="BC44" s="28">
        <f t="shared" si="36"/>
        <v>95</v>
      </c>
      <c r="BD44" s="25">
        <v>7</v>
      </c>
      <c r="BE44" s="25">
        <v>8</v>
      </c>
      <c r="BF44" s="25">
        <v>33</v>
      </c>
      <c r="BG44" s="28">
        <f t="shared" si="37"/>
        <v>48</v>
      </c>
      <c r="BH44" s="29">
        <v>31</v>
      </c>
      <c r="BI44" s="28">
        <f t="shared" si="38"/>
        <v>79</v>
      </c>
      <c r="BJ44" s="29">
        <f t="shared" si="39"/>
        <v>423</v>
      </c>
      <c r="BK44" s="29">
        <v>94</v>
      </c>
      <c r="BL44" s="10">
        <f t="shared" si="40"/>
        <v>662</v>
      </c>
      <c r="BM44" s="8">
        <f t="shared" si="41"/>
        <v>84.871794871794876</v>
      </c>
      <c r="BO44" s="3" t="s">
        <v>2093</v>
      </c>
      <c r="BP44" s="3" t="s">
        <v>2094</v>
      </c>
      <c r="BQ44" s="3" t="s">
        <v>2033</v>
      </c>
      <c r="BR44" s="3" t="s">
        <v>2091</v>
      </c>
      <c r="BS44" s="3" t="s">
        <v>2094</v>
      </c>
      <c r="BT44" s="3" t="s">
        <v>2087</v>
      </c>
      <c r="BU44" s="3" t="s">
        <v>2090</v>
      </c>
      <c r="BV44" s="3" t="s">
        <v>2090</v>
      </c>
      <c r="BW44" s="3" t="s">
        <v>2090</v>
      </c>
      <c r="BX44" s="3" t="s">
        <v>2090</v>
      </c>
      <c r="BY44" s="3" t="s">
        <v>2091</v>
      </c>
      <c r="BZ44" s="3" t="s">
        <v>2090</v>
      </c>
      <c r="CB44" s="3">
        <v>2</v>
      </c>
      <c r="CC44" s="3">
        <v>3</v>
      </c>
      <c r="CD44" s="3">
        <v>3</v>
      </c>
      <c r="CE44" s="3">
        <v>3</v>
      </c>
      <c r="CF44" s="3">
        <v>3</v>
      </c>
      <c r="CG44" s="3">
        <v>3</v>
      </c>
      <c r="CH44" s="3">
        <v>1.5</v>
      </c>
      <c r="CI44" s="3">
        <v>1.5</v>
      </c>
      <c r="CJ44" s="3">
        <v>1.5</v>
      </c>
      <c r="CK44" s="3">
        <v>1</v>
      </c>
      <c r="CL44" s="3">
        <v>1</v>
      </c>
      <c r="CM44" s="3">
        <v>0.5</v>
      </c>
      <c r="CN44" s="3">
        <f t="shared" si="42"/>
        <v>0</v>
      </c>
      <c r="CO44" s="31" t="str">
        <f t="shared" si="43"/>
        <v>Pass</v>
      </c>
      <c r="CP44" s="3">
        <v>7.94</v>
      </c>
      <c r="CQ44" s="3">
        <v>24</v>
      </c>
      <c r="CR44" s="3">
        <v>190.5</v>
      </c>
      <c r="CS44" s="3">
        <v>880</v>
      </c>
    </row>
    <row r="45" spans="1:98" ht="18" customHeight="1" x14ac:dyDescent="0.2">
      <c r="A45" s="4">
        <v>38</v>
      </c>
      <c r="B45" s="7" t="s">
        <v>657</v>
      </c>
      <c r="C45" s="7" t="s">
        <v>2057</v>
      </c>
      <c r="D45" s="7" t="s">
        <v>1831</v>
      </c>
      <c r="E45" s="7" t="s">
        <v>1335</v>
      </c>
      <c r="F45" s="7"/>
      <c r="G45" s="25">
        <v>5</v>
      </c>
      <c r="H45" s="25">
        <v>10</v>
      </c>
      <c r="I45" s="24">
        <v>10</v>
      </c>
      <c r="J45" s="26">
        <f t="shared" si="22"/>
        <v>25</v>
      </c>
      <c r="K45" s="25">
        <v>3</v>
      </c>
      <c r="L45" s="25">
        <v>7</v>
      </c>
      <c r="M45" s="24">
        <v>10</v>
      </c>
      <c r="N45" s="26">
        <f t="shared" si="23"/>
        <v>20</v>
      </c>
      <c r="O45" s="25">
        <v>7</v>
      </c>
      <c r="P45" s="25">
        <v>10</v>
      </c>
      <c r="Q45" s="24">
        <v>10</v>
      </c>
      <c r="R45" s="26">
        <f t="shared" si="24"/>
        <v>27</v>
      </c>
      <c r="S45" s="25">
        <v>7</v>
      </c>
      <c r="T45" s="25">
        <v>10</v>
      </c>
      <c r="U45" s="24">
        <v>10</v>
      </c>
      <c r="V45" s="26">
        <f t="shared" si="25"/>
        <v>27</v>
      </c>
      <c r="W45" s="25">
        <v>5</v>
      </c>
      <c r="X45" s="25">
        <v>9</v>
      </c>
      <c r="Y45" s="24">
        <v>10</v>
      </c>
      <c r="Z45" s="26">
        <f t="shared" si="26"/>
        <v>24</v>
      </c>
      <c r="AA45" s="25">
        <v>5</v>
      </c>
      <c r="AB45" s="25">
        <v>9</v>
      </c>
      <c r="AC45" s="24">
        <v>10</v>
      </c>
      <c r="AD45" s="26">
        <f t="shared" si="27"/>
        <v>24</v>
      </c>
      <c r="AE45" s="27">
        <f t="shared" si="28"/>
        <v>147</v>
      </c>
      <c r="AF45" s="25">
        <v>10</v>
      </c>
      <c r="AG45" s="25">
        <v>8</v>
      </c>
      <c r="AH45" s="25">
        <v>36</v>
      </c>
      <c r="AI45" s="28">
        <f t="shared" si="29"/>
        <v>54</v>
      </c>
      <c r="AJ45" s="29">
        <v>31</v>
      </c>
      <c r="AK45" s="28">
        <f t="shared" si="30"/>
        <v>85</v>
      </c>
      <c r="AL45" s="25">
        <v>8</v>
      </c>
      <c r="AM45" s="25">
        <v>8</v>
      </c>
      <c r="AN45" s="25">
        <v>38</v>
      </c>
      <c r="AO45" s="28">
        <f t="shared" si="31"/>
        <v>54</v>
      </c>
      <c r="AP45" s="29">
        <v>32</v>
      </c>
      <c r="AQ45" s="28">
        <f t="shared" si="32"/>
        <v>86</v>
      </c>
      <c r="AR45" s="25">
        <v>8</v>
      </c>
      <c r="AS45" s="25">
        <v>8</v>
      </c>
      <c r="AT45" s="25">
        <v>36</v>
      </c>
      <c r="AU45" s="28">
        <f t="shared" si="33"/>
        <v>52</v>
      </c>
      <c r="AV45" s="29">
        <v>38</v>
      </c>
      <c r="AW45" s="28">
        <f t="shared" si="34"/>
        <v>90</v>
      </c>
      <c r="AX45" s="25">
        <v>7</v>
      </c>
      <c r="AY45" s="25">
        <v>8</v>
      </c>
      <c r="AZ45" s="25">
        <v>40</v>
      </c>
      <c r="BA45" s="28">
        <f t="shared" si="35"/>
        <v>55</v>
      </c>
      <c r="BB45" s="29">
        <v>37</v>
      </c>
      <c r="BC45" s="28">
        <f t="shared" si="36"/>
        <v>92</v>
      </c>
      <c r="BD45" s="25">
        <v>8</v>
      </c>
      <c r="BE45" s="25">
        <v>9</v>
      </c>
      <c r="BF45" s="25">
        <v>40</v>
      </c>
      <c r="BG45" s="28">
        <f t="shared" si="37"/>
        <v>57</v>
      </c>
      <c r="BH45" s="29">
        <v>35</v>
      </c>
      <c r="BI45" s="28">
        <f t="shared" si="38"/>
        <v>92</v>
      </c>
      <c r="BJ45" s="29">
        <f t="shared" si="39"/>
        <v>445</v>
      </c>
      <c r="BK45" s="29">
        <v>96</v>
      </c>
      <c r="BL45" s="10">
        <f t="shared" si="40"/>
        <v>688</v>
      </c>
      <c r="BM45" s="8">
        <f t="shared" si="41"/>
        <v>88.205128205128204</v>
      </c>
      <c r="BO45" s="3" t="s">
        <v>2092</v>
      </c>
      <c r="BP45" s="3" t="s">
        <v>2093</v>
      </c>
      <c r="BQ45" s="3" t="s">
        <v>2087</v>
      </c>
      <c r="BR45" s="3" t="s">
        <v>2094</v>
      </c>
      <c r="BS45" s="3" t="s">
        <v>2093</v>
      </c>
      <c r="BT45" s="3" t="s">
        <v>2088</v>
      </c>
      <c r="BU45" s="3" t="s">
        <v>2090</v>
      </c>
      <c r="BV45" s="3" t="s">
        <v>2090</v>
      </c>
      <c r="BW45" s="3" t="s">
        <v>2090</v>
      </c>
      <c r="BX45" s="3" t="s">
        <v>2090</v>
      </c>
      <c r="BY45" s="3" t="s">
        <v>2090</v>
      </c>
      <c r="BZ45" s="3" t="s">
        <v>2090</v>
      </c>
      <c r="CB45" s="3">
        <v>2</v>
      </c>
      <c r="CC45" s="3">
        <v>3</v>
      </c>
      <c r="CD45" s="3">
        <v>3</v>
      </c>
      <c r="CE45" s="3">
        <v>3</v>
      </c>
      <c r="CF45" s="3">
        <v>3</v>
      </c>
      <c r="CG45" s="3">
        <v>3</v>
      </c>
      <c r="CH45" s="3">
        <v>1.5</v>
      </c>
      <c r="CI45" s="3">
        <v>1.5</v>
      </c>
      <c r="CJ45" s="3">
        <v>1.5</v>
      </c>
      <c r="CK45" s="3">
        <v>1</v>
      </c>
      <c r="CL45" s="3">
        <v>1</v>
      </c>
      <c r="CM45" s="3">
        <v>0.5</v>
      </c>
      <c r="CN45" s="3">
        <f t="shared" si="42"/>
        <v>0</v>
      </c>
      <c r="CO45" s="31" t="str">
        <f t="shared" si="43"/>
        <v>Pass</v>
      </c>
      <c r="CP45" s="3">
        <v>7.52</v>
      </c>
      <c r="CQ45" s="3">
        <v>24</v>
      </c>
      <c r="CR45" s="3">
        <v>180.5</v>
      </c>
      <c r="CS45" s="3">
        <v>864</v>
      </c>
    </row>
    <row r="46" spans="1:98" ht="18" customHeight="1" x14ac:dyDescent="0.2">
      <c r="A46" s="4">
        <v>39</v>
      </c>
      <c r="B46" s="7" t="s">
        <v>644</v>
      </c>
      <c r="C46" s="7" t="s">
        <v>645</v>
      </c>
      <c r="D46" s="7" t="s">
        <v>1824</v>
      </c>
      <c r="E46" s="7" t="s">
        <v>1328</v>
      </c>
      <c r="F46" s="7"/>
      <c r="G46" s="25">
        <v>2</v>
      </c>
      <c r="H46" s="25">
        <v>6</v>
      </c>
      <c r="I46" s="24">
        <v>8</v>
      </c>
      <c r="J46" s="26">
        <f t="shared" si="22"/>
        <v>16</v>
      </c>
      <c r="K46" s="25">
        <v>4</v>
      </c>
      <c r="L46" s="25">
        <v>6</v>
      </c>
      <c r="M46" s="24">
        <v>9</v>
      </c>
      <c r="N46" s="26">
        <f t="shared" si="23"/>
        <v>19</v>
      </c>
      <c r="O46" s="25">
        <v>3</v>
      </c>
      <c r="P46" s="25">
        <v>5</v>
      </c>
      <c r="Q46" s="24">
        <v>4</v>
      </c>
      <c r="R46" s="26">
        <f t="shared" si="24"/>
        <v>12</v>
      </c>
      <c r="S46" s="25">
        <v>7</v>
      </c>
      <c r="T46" s="25">
        <v>7</v>
      </c>
      <c r="U46" s="24">
        <v>3</v>
      </c>
      <c r="V46" s="26">
        <f t="shared" si="25"/>
        <v>17</v>
      </c>
      <c r="W46" s="25">
        <v>3</v>
      </c>
      <c r="X46" s="25">
        <v>5</v>
      </c>
      <c r="Y46" s="24">
        <v>4</v>
      </c>
      <c r="Z46" s="26">
        <f t="shared" si="26"/>
        <v>12</v>
      </c>
      <c r="AA46" s="25">
        <v>3</v>
      </c>
      <c r="AB46" s="25">
        <v>6</v>
      </c>
      <c r="AC46" s="24">
        <v>10</v>
      </c>
      <c r="AD46" s="26">
        <f t="shared" si="27"/>
        <v>19</v>
      </c>
      <c r="AE46" s="27">
        <f t="shared" si="28"/>
        <v>95</v>
      </c>
      <c r="AF46" s="25">
        <v>9</v>
      </c>
      <c r="AG46" s="25">
        <v>9</v>
      </c>
      <c r="AH46" s="25">
        <v>37</v>
      </c>
      <c r="AI46" s="28">
        <f t="shared" si="29"/>
        <v>55</v>
      </c>
      <c r="AJ46" s="29">
        <v>31</v>
      </c>
      <c r="AK46" s="28">
        <f t="shared" si="30"/>
        <v>86</v>
      </c>
      <c r="AL46" s="25">
        <v>8</v>
      </c>
      <c r="AM46" s="25">
        <v>8</v>
      </c>
      <c r="AN46" s="25">
        <v>35</v>
      </c>
      <c r="AO46" s="28">
        <f t="shared" si="31"/>
        <v>51</v>
      </c>
      <c r="AP46" s="29">
        <v>33</v>
      </c>
      <c r="AQ46" s="28">
        <f t="shared" si="32"/>
        <v>84</v>
      </c>
      <c r="AR46" s="25">
        <v>9</v>
      </c>
      <c r="AS46" s="25">
        <v>9</v>
      </c>
      <c r="AT46" s="25">
        <v>33</v>
      </c>
      <c r="AU46" s="28">
        <f t="shared" si="33"/>
        <v>51</v>
      </c>
      <c r="AV46" s="29">
        <v>32</v>
      </c>
      <c r="AW46" s="28">
        <f t="shared" si="34"/>
        <v>83</v>
      </c>
      <c r="AX46" s="25">
        <v>9</v>
      </c>
      <c r="AY46" s="25">
        <v>9</v>
      </c>
      <c r="AZ46" s="25">
        <v>40</v>
      </c>
      <c r="BA46" s="28">
        <f t="shared" si="35"/>
        <v>58</v>
      </c>
      <c r="BB46" s="29">
        <v>34</v>
      </c>
      <c r="BC46" s="28">
        <f t="shared" si="36"/>
        <v>92</v>
      </c>
      <c r="BD46" s="25">
        <v>9</v>
      </c>
      <c r="BE46" s="25">
        <v>9</v>
      </c>
      <c r="BF46" s="25">
        <v>37</v>
      </c>
      <c r="BG46" s="28">
        <f t="shared" si="37"/>
        <v>55</v>
      </c>
      <c r="BH46" s="29">
        <v>36</v>
      </c>
      <c r="BI46" s="28">
        <f t="shared" si="38"/>
        <v>91</v>
      </c>
      <c r="BJ46" s="29">
        <f t="shared" si="39"/>
        <v>436</v>
      </c>
      <c r="BK46" s="29">
        <v>86</v>
      </c>
      <c r="BL46" s="10">
        <f t="shared" si="40"/>
        <v>617</v>
      </c>
      <c r="BM46" s="8">
        <f t="shared" si="41"/>
        <v>79.102564102564102</v>
      </c>
      <c r="BO46" s="3" t="s">
        <v>2093</v>
      </c>
      <c r="BP46" s="3" t="s">
        <v>2094</v>
      </c>
      <c r="BQ46" s="3" t="s">
        <v>2089</v>
      </c>
      <c r="BR46" s="3" t="s">
        <v>2093</v>
      </c>
      <c r="BS46" s="3" t="s">
        <v>2093</v>
      </c>
      <c r="BT46" s="3" t="s">
        <v>2092</v>
      </c>
      <c r="BU46" s="3" t="s">
        <v>2090</v>
      </c>
      <c r="BV46" s="3" t="s">
        <v>2090</v>
      </c>
      <c r="BW46" s="3" t="s">
        <v>2090</v>
      </c>
      <c r="BX46" s="3" t="s">
        <v>2090</v>
      </c>
      <c r="BY46" s="3" t="s">
        <v>2090</v>
      </c>
      <c r="BZ46" s="3" t="s">
        <v>2090</v>
      </c>
      <c r="CB46" s="3">
        <v>2</v>
      </c>
      <c r="CC46" s="3">
        <v>3</v>
      </c>
      <c r="CD46" s="3">
        <v>3</v>
      </c>
      <c r="CE46" s="3">
        <v>3</v>
      </c>
      <c r="CF46" s="3">
        <v>3</v>
      </c>
      <c r="CG46" s="3">
        <v>3</v>
      </c>
      <c r="CH46" s="3">
        <v>1.5</v>
      </c>
      <c r="CI46" s="3">
        <v>1.5</v>
      </c>
      <c r="CJ46" s="3">
        <v>1.5</v>
      </c>
      <c r="CK46" s="3">
        <v>1</v>
      </c>
      <c r="CL46" s="3">
        <v>1</v>
      </c>
      <c r="CM46" s="3">
        <v>0.5</v>
      </c>
      <c r="CN46" s="3">
        <f t="shared" si="42"/>
        <v>1</v>
      </c>
      <c r="CO46" s="31" t="str">
        <f t="shared" si="43"/>
        <v>Fail</v>
      </c>
      <c r="CP46" s="32">
        <v>6.416666666666667</v>
      </c>
      <c r="CQ46" s="3">
        <v>21</v>
      </c>
      <c r="CR46" s="3">
        <v>154</v>
      </c>
      <c r="CS46" s="3">
        <v>801</v>
      </c>
      <c r="CT46" s="33">
        <f>CR46/24</f>
        <v>6.416666666666667</v>
      </c>
    </row>
    <row r="47" spans="1:98" ht="18" customHeight="1" x14ac:dyDescent="0.2">
      <c r="A47" s="4">
        <v>40</v>
      </c>
      <c r="B47" s="7" t="s">
        <v>646</v>
      </c>
      <c r="C47" s="7" t="s">
        <v>647</v>
      </c>
      <c r="D47" s="7" t="s">
        <v>1825</v>
      </c>
      <c r="E47" s="7" t="s">
        <v>1329</v>
      </c>
      <c r="F47" s="7"/>
      <c r="G47" s="25">
        <v>0</v>
      </c>
      <c r="H47" s="25">
        <v>4</v>
      </c>
      <c r="I47" s="24">
        <v>10</v>
      </c>
      <c r="J47" s="26">
        <f t="shared" si="22"/>
        <v>14</v>
      </c>
      <c r="K47" s="25">
        <v>2</v>
      </c>
      <c r="L47" s="25">
        <v>6</v>
      </c>
      <c r="M47" s="24">
        <v>9</v>
      </c>
      <c r="N47" s="26">
        <f t="shared" si="23"/>
        <v>17</v>
      </c>
      <c r="O47" s="25">
        <v>3</v>
      </c>
      <c r="P47" s="25">
        <v>6</v>
      </c>
      <c r="Q47" s="24">
        <v>4</v>
      </c>
      <c r="R47" s="26">
        <f t="shared" si="24"/>
        <v>13</v>
      </c>
      <c r="S47" s="25">
        <v>4</v>
      </c>
      <c r="T47" s="25">
        <v>4</v>
      </c>
      <c r="U47" s="24">
        <v>4</v>
      </c>
      <c r="V47" s="26">
        <f t="shared" si="25"/>
        <v>12</v>
      </c>
      <c r="W47" s="25">
        <v>2</v>
      </c>
      <c r="X47" s="25">
        <v>5</v>
      </c>
      <c r="Y47" s="24">
        <v>5</v>
      </c>
      <c r="Z47" s="26">
        <f t="shared" si="26"/>
        <v>12</v>
      </c>
      <c r="AA47" s="25">
        <v>2</v>
      </c>
      <c r="AB47" s="25" t="s">
        <v>2033</v>
      </c>
      <c r="AC47" s="24">
        <v>10</v>
      </c>
      <c r="AD47" s="26">
        <f t="shared" si="27"/>
        <v>12</v>
      </c>
      <c r="AE47" s="27">
        <f t="shared" si="28"/>
        <v>80</v>
      </c>
      <c r="AF47" s="25">
        <v>9</v>
      </c>
      <c r="AG47" s="25">
        <v>7</v>
      </c>
      <c r="AH47" s="25">
        <v>31</v>
      </c>
      <c r="AI47" s="28">
        <f t="shared" si="29"/>
        <v>47</v>
      </c>
      <c r="AJ47" s="29">
        <v>33</v>
      </c>
      <c r="AK47" s="28">
        <f t="shared" si="30"/>
        <v>80</v>
      </c>
      <c r="AL47" s="25">
        <v>7</v>
      </c>
      <c r="AM47" s="25">
        <v>8</v>
      </c>
      <c r="AN47" s="25">
        <v>36</v>
      </c>
      <c r="AO47" s="28">
        <f t="shared" si="31"/>
        <v>51</v>
      </c>
      <c r="AP47" s="29">
        <v>29</v>
      </c>
      <c r="AQ47" s="28">
        <f t="shared" si="32"/>
        <v>80</v>
      </c>
      <c r="AR47" s="25">
        <v>5</v>
      </c>
      <c r="AS47" s="25">
        <v>7</v>
      </c>
      <c r="AT47" s="25">
        <v>35</v>
      </c>
      <c r="AU47" s="28">
        <f t="shared" si="33"/>
        <v>47</v>
      </c>
      <c r="AV47" s="29">
        <v>32</v>
      </c>
      <c r="AW47" s="28">
        <f t="shared" si="34"/>
        <v>79</v>
      </c>
      <c r="AX47" s="25">
        <v>7</v>
      </c>
      <c r="AY47" s="25">
        <v>7</v>
      </c>
      <c r="AZ47" s="25">
        <v>28</v>
      </c>
      <c r="BA47" s="28">
        <f t="shared" si="35"/>
        <v>42</v>
      </c>
      <c r="BB47" s="29">
        <v>24</v>
      </c>
      <c r="BC47" s="28">
        <f t="shared" si="36"/>
        <v>66</v>
      </c>
      <c r="BD47" s="25">
        <v>8</v>
      </c>
      <c r="BE47" s="25">
        <v>8</v>
      </c>
      <c r="BF47" s="25">
        <v>34</v>
      </c>
      <c r="BG47" s="28">
        <f t="shared" si="37"/>
        <v>50</v>
      </c>
      <c r="BH47" s="29">
        <v>32</v>
      </c>
      <c r="BI47" s="28">
        <f t="shared" si="38"/>
        <v>82</v>
      </c>
      <c r="BJ47" s="29">
        <f t="shared" si="39"/>
        <v>387</v>
      </c>
      <c r="BK47" s="29">
        <v>75</v>
      </c>
      <c r="BL47" s="10">
        <f t="shared" si="40"/>
        <v>542</v>
      </c>
      <c r="BM47" s="8">
        <f t="shared" si="41"/>
        <v>69.487179487179489</v>
      </c>
      <c r="BO47" s="3" t="s">
        <v>2089</v>
      </c>
      <c r="BP47" s="3" t="s">
        <v>2092</v>
      </c>
      <c r="BQ47" s="3" t="s">
        <v>2096</v>
      </c>
      <c r="BR47" s="3" t="s">
        <v>2092</v>
      </c>
      <c r="BS47" s="3" t="s">
        <v>2092</v>
      </c>
      <c r="BT47" s="3" t="s">
        <v>2089</v>
      </c>
      <c r="BU47" s="3" t="s">
        <v>2091</v>
      </c>
      <c r="BV47" s="3" t="s">
        <v>2091</v>
      </c>
      <c r="BW47" s="3" t="s">
        <v>2091</v>
      </c>
      <c r="BX47" s="3" t="s">
        <v>2095</v>
      </c>
      <c r="BY47" s="3" t="s">
        <v>2090</v>
      </c>
      <c r="BZ47" s="3" t="s">
        <v>2032</v>
      </c>
      <c r="CB47" s="3">
        <v>2</v>
      </c>
      <c r="CC47" s="3">
        <v>3</v>
      </c>
      <c r="CD47" s="3">
        <v>3</v>
      </c>
      <c r="CE47" s="3">
        <v>3</v>
      </c>
      <c r="CF47" s="3">
        <v>3</v>
      </c>
      <c r="CG47" s="3">
        <v>3</v>
      </c>
      <c r="CH47" s="3">
        <v>1.5</v>
      </c>
      <c r="CI47" s="3">
        <v>1.5</v>
      </c>
      <c r="CJ47" s="3">
        <v>1.5</v>
      </c>
      <c r="CK47" s="3">
        <v>1</v>
      </c>
      <c r="CL47" s="3">
        <v>1</v>
      </c>
      <c r="CM47" s="3">
        <v>0.5</v>
      </c>
      <c r="CN47" s="3">
        <f t="shared" si="42"/>
        <v>2</v>
      </c>
      <c r="CO47" s="31" t="str">
        <f t="shared" si="43"/>
        <v>Fail</v>
      </c>
      <c r="CP47" s="32">
        <v>4.96875</v>
      </c>
      <c r="CQ47" s="3">
        <v>19</v>
      </c>
      <c r="CR47" s="3">
        <v>119.25</v>
      </c>
      <c r="CS47" s="3">
        <v>678</v>
      </c>
      <c r="CT47" s="33">
        <f>CR47/24</f>
        <v>4.96875</v>
      </c>
    </row>
    <row r="48" spans="1:98" ht="18" customHeight="1" x14ac:dyDescent="0.2">
      <c r="A48" s="4">
        <v>41</v>
      </c>
      <c r="B48" s="7" t="s">
        <v>648</v>
      </c>
      <c r="C48" s="7" t="s">
        <v>649</v>
      </c>
      <c r="D48" s="7" t="s">
        <v>1826</v>
      </c>
      <c r="E48" s="7" t="s">
        <v>1330</v>
      </c>
      <c r="F48" s="7"/>
      <c r="G48" s="25">
        <v>9</v>
      </c>
      <c r="H48" s="25">
        <v>10</v>
      </c>
      <c r="I48" s="24">
        <v>10</v>
      </c>
      <c r="J48" s="26">
        <f t="shared" si="22"/>
        <v>29</v>
      </c>
      <c r="K48" s="25">
        <v>9</v>
      </c>
      <c r="L48" s="25">
        <v>10</v>
      </c>
      <c r="M48" s="24">
        <v>10</v>
      </c>
      <c r="N48" s="26">
        <f t="shared" si="23"/>
        <v>29</v>
      </c>
      <c r="O48" s="25">
        <v>9</v>
      </c>
      <c r="P48" s="25">
        <v>10</v>
      </c>
      <c r="Q48" s="24">
        <v>10</v>
      </c>
      <c r="R48" s="26">
        <f t="shared" si="24"/>
        <v>29</v>
      </c>
      <c r="S48" s="25">
        <v>10</v>
      </c>
      <c r="T48" s="25">
        <v>10</v>
      </c>
      <c r="U48" s="24">
        <v>10</v>
      </c>
      <c r="V48" s="26">
        <f t="shared" si="25"/>
        <v>30</v>
      </c>
      <c r="W48" s="25">
        <v>10</v>
      </c>
      <c r="X48" s="25">
        <v>10</v>
      </c>
      <c r="Y48" s="24">
        <v>10</v>
      </c>
      <c r="Z48" s="26">
        <f t="shared" si="26"/>
        <v>30</v>
      </c>
      <c r="AA48" s="25">
        <v>8</v>
      </c>
      <c r="AB48" s="25">
        <v>10</v>
      </c>
      <c r="AC48" s="24">
        <v>10</v>
      </c>
      <c r="AD48" s="26">
        <f t="shared" si="27"/>
        <v>28</v>
      </c>
      <c r="AE48" s="27">
        <f t="shared" si="28"/>
        <v>175</v>
      </c>
      <c r="AF48" s="25">
        <v>10</v>
      </c>
      <c r="AG48" s="25">
        <v>10</v>
      </c>
      <c r="AH48" s="25">
        <v>37</v>
      </c>
      <c r="AI48" s="28">
        <f t="shared" si="29"/>
        <v>57</v>
      </c>
      <c r="AJ48" s="29">
        <v>35</v>
      </c>
      <c r="AK48" s="28">
        <f t="shared" si="30"/>
        <v>92</v>
      </c>
      <c r="AL48" s="25">
        <v>10</v>
      </c>
      <c r="AM48" s="25">
        <v>9</v>
      </c>
      <c r="AN48" s="25">
        <v>35</v>
      </c>
      <c r="AO48" s="28">
        <f t="shared" si="31"/>
        <v>54</v>
      </c>
      <c r="AP48" s="29">
        <v>35</v>
      </c>
      <c r="AQ48" s="28">
        <f t="shared" si="32"/>
        <v>89</v>
      </c>
      <c r="AR48" s="25">
        <v>9</v>
      </c>
      <c r="AS48" s="25">
        <v>9</v>
      </c>
      <c r="AT48" s="25">
        <v>35</v>
      </c>
      <c r="AU48" s="28">
        <f t="shared" si="33"/>
        <v>53</v>
      </c>
      <c r="AV48" s="29">
        <v>33</v>
      </c>
      <c r="AW48" s="28">
        <f t="shared" si="34"/>
        <v>86</v>
      </c>
      <c r="AX48" s="25">
        <v>9</v>
      </c>
      <c r="AY48" s="25">
        <v>10</v>
      </c>
      <c r="AZ48" s="25">
        <v>40</v>
      </c>
      <c r="BA48" s="28">
        <f t="shared" si="35"/>
        <v>59</v>
      </c>
      <c r="BB48" s="29">
        <v>39</v>
      </c>
      <c r="BC48" s="28">
        <f t="shared" si="36"/>
        <v>98</v>
      </c>
      <c r="BD48" s="25">
        <v>10</v>
      </c>
      <c r="BE48" s="25">
        <v>10</v>
      </c>
      <c r="BF48" s="25">
        <v>38</v>
      </c>
      <c r="BG48" s="28">
        <f t="shared" si="37"/>
        <v>58</v>
      </c>
      <c r="BH48" s="29">
        <v>36</v>
      </c>
      <c r="BI48" s="28">
        <f t="shared" si="38"/>
        <v>94</v>
      </c>
      <c r="BJ48" s="29">
        <f t="shared" si="39"/>
        <v>459</v>
      </c>
      <c r="BK48" s="29">
        <v>99</v>
      </c>
      <c r="BL48" s="10">
        <f t="shared" si="40"/>
        <v>733</v>
      </c>
      <c r="BM48" s="8">
        <f t="shared" si="41"/>
        <v>93.974358974358978</v>
      </c>
      <c r="BO48" s="3" t="s">
        <v>2090</v>
      </c>
      <c r="BP48" s="3" t="s">
        <v>2090</v>
      </c>
      <c r="BQ48" s="3" t="s">
        <v>2090</v>
      </c>
      <c r="BR48" s="3" t="s">
        <v>2090</v>
      </c>
      <c r="BS48" s="3" t="s">
        <v>2090</v>
      </c>
      <c r="BT48" s="3" t="s">
        <v>2091</v>
      </c>
      <c r="BU48" s="3" t="s">
        <v>2090</v>
      </c>
      <c r="BV48" s="3" t="s">
        <v>2090</v>
      </c>
      <c r="BW48" s="3" t="s">
        <v>2090</v>
      </c>
      <c r="BX48" s="3" t="s">
        <v>2090</v>
      </c>
      <c r="BY48" s="3" t="s">
        <v>2090</v>
      </c>
      <c r="BZ48" s="3" t="s">
        <v>2090</v>
      </c>
      <c r="CB48" s="3">
        <v>2</v>
      </c>
      <c r="CC48" s="3">
        <v>3</v>
      </c>
      <c r="CD48" s="3">
        <v>3</v>
      </c>
      <c r="CE48" s="3">
        <v>3</v>
      </c>
      <c r="CF48" s="3">
        <v>3</v>
      </c>
      <c r="CG48" s="3">
        <v>3</v>
      </c>
      <c r="CH48" s="3">
        <v>1.5</v>
      </c>
      <c r="CI48" s="3">
        <v>1.5</v>
      </c>
      <c r="CJ48" s="3">
        <v>1.5</v>
      </c>
      <c r="CK48" s="3">
        <v>1</v>
      </c>
      <c r="CL48" s="3">
        <v>1</v>
      </c>
      <c r="CM48" s="3">
        <v>0.5</v>
      </c>
      <c r="CN48" s="3">
        <f t="shared" si="42"/>
        <v>0</v>
      </c>
      <c r="CO48" s="31" t="str">
        <f t="shared" si="43"/>
        <v>Pass</v>
      </c>
      <c r="CP48" s="3">
        <v>9.8800000000000008</v>
      </c>
      <c r="CQ48" s="3">
        <v>24</v>
      </c>
      <c r="CR48" s="3">
        <v>237</v>
      </c>
      <c r="CS48" s="3">
        <v>1091</v>
      </c>
    </row>
    <row r="49" spans="1:98" ht="18" customHeight="1" x14ac:dyDescent="0.2">
      <c r="A49" s="4">
        <v>42</v>
      </c>
      <c r="B49" s="7" t="s">
        <v>650</v>
      </c>
      <c r="C49" s="7" t="s">
        <v>651</v>
      </c>
      <c r="D49" s="7" t="s">
        <v>1827</v>
      </c>
      <c r="E49" s="7" t="s">
        <v>1331</v>
      </c>
      <c r="F49" s="7"/>
      <c r="G49" s="25">
        <v>9</v>
      </c>
      <c r="H49" s="25">
        <v>10</v>
      </c>
      <c r="I49" s="24">
        <v>10</v>
      </c>
      <c r="J49" s="26">
        <f t="shared" si="22"/>
        <v>29</v>
      </c>
      <c r="K49" s="25">
        <v>8</v>
      </c>
      <c r="L49" s="25">
        <v>10</v>
      </c>
      <c r="M49" s="24">
        <v>9</v>
      </c>
      <c r="N49" s="26">
        <f t="shared" si="23"/>
        <v>27</v>
      </c>
      <c r="O49" s="25">
        <v>9</v>
      </c>
      <c r="P49" s="25">
        <v>10</v>
      </c>
      <c r="Q49" s="24">
        <v>4</v>
      </c>
      <c r="R49" s="26">
        <f t="shared" si="24"/>
        <v>23</v>
      </c>
      <c r="S49" s="25">
        <v>9</v>
      </c>
      <c r="T49" s="25">
        <v>10</v>
      </c>
      <c r="U49" s="24">
        <v>10</v>
      </c>
      <c r="V49" s="26">
        <f t="shared" si="25"/>
        <v>29</v>
      </c>
      <c r="W49" s="25">
        <v>9</v>
      </c>
      <c r="X49" s="25">
        <v>10</v>
      </c>
      <c r="Y49" s="24">
        <v>4</v>
      </c>
      <c r="Z49" s="26">
        <f t="shared" si="26"/>
        <v>23</v>
      </c>
      <c r="AA49" s="25">
        <v>9</v>
      </c>
      <c r="AB49" s="25">
        <v>10</v>
      </c>
      <c r="AC49" s="24">
        <v>10</v>
      </c>
      <c r="AD49" s="26">
        <f t="shared" si="27"/>
        <v>29</v>
      </c>
      <c r="AE49" s="27">
        <f t="shared" si="28"/>
        <v>160</v>
      </c>
      <c r="AF49" s="25">
        <v>10</v>
      </c>
      <c r="AG49" s="25">
        <v>10</v>
      </c>
      <c r="AH49" s="25">
        <v>38</v>
      </c>
      <c r="AI49" s="28">
        <f t="shared" si="29"/>
        <v>58</v>
      </c>
      <c r="AJ49" s="29">
        <v>36</v>
      </c>
      <c r="AK49" s="28">
        <f t="shared" si="30"/>
        <v>94</v>
      </c>
      <c r="AL49" s="25">
        <v>9</v>
      </c>
      <c r="AM49" s="25">
        <v>9</v>
      </c>
      <c r="AN49" s="25">
        <v>39</v>
      </c>
      <c r="AO49" s="28">
        <f t="shared" si="31"/>
        <v>57</v>
      </c>
      <c r="AP49" s="29">
        <v>35</v>
      </c>
      <c r="AQ49" s="28">
        <f t="shared" si="32"/>
        <v>92</v>
      </c>
      <c r="AR49" s="25">
        <v>8</v>
      </c>
      <c r="AS49" s="25">
        <v>8</v>
      </c>
      <c r="AT49" s="25">
        <v>31</v>
      </c>
      <c r="AU49" s="28">
        <f t="shared" si="33"/>
        <v>47</v>
      </c>
      <c r="AV49" s="29">
        <v>34</v>
      </c>
      <c r="AW49" s="28">
        <f t="shared" si="34"/>
        <v>81</v>
      </c>
      <c r="AX49" s="25">
        <v>10</v>
      </c>
      <c r="AY49" s="25">
        <v>10</v>
      </c>
      <c r="AZ49" s="25">
        <v>40</v>
      </c>
      <c r="BA49" s="28">
        <f t="shared" si="35"/>
        <v>60</v>
      </c>
      <c r="BB49" s="29">
        <v>39</v>
      </c>
      <c r="BC49" s="28">
        <f t="shared" si="36"/>
        <v>99</v>
      </c>
      <c r="BD49" s="25">
        <v>10</v>
      </c>
      <c r="BE49" s="25">
        <v>10</v>
      </c>
      <c r="BF49" s="25">
        <v>40</v>
      </c>
      <c r="BG49" s="28">
        <f t="shared" si="37"/>
        <v>60</v>
      </c>
      <c r="BH49" s="29">
        <v>34</v>
      </c>
      <c r="BI49" s="28">
        <f t="shared" si="38"/>
        <v>94</v>
      </c>
      <c r="BJ49" s="29">
        <f t="shared" si="39"/>
        <v>460</v>
      </c>
      <c r="BK49" s="29">
        <v>92</v>
      </c>
      <c r="BL49" s="10">
        <f t="shared" si="40"/>
        <v>712</v>
      </c>
      <c r="BM49" s="8">
        <f t="shared" si="41"/>
        <v>91.282051282051285</v>
      </c>
      <c r="BO49" s="3" t="s">
        <v>2032</v>
      </c>
      <c r="BP49" s="3" t="s">
        <v>2090</v>
      </c>
      <c r="BQ49" s="3" t="s">
        <v>2091</v>
      </c>
      <c r="BR49" s="3" t="s">
        <v>2087</v>
      </c>
      <c r="BS49" s="3" t="s">
        <v>2032</v>
      </c>
      <c r="BT49" s="3" t="s">
        <v>2090</v>
      </c>
      <c r="BU49" s="3" t="s">
        <v>2090</v>
      </c>
      <c r="BV49" s="3" t="s">
        <v>2090</v>
      </c>
      <c r="BW49" s="3" t="s">
        <v>2090</v>
      </c>
      <c r="BX49" s="3" t="s">
        <v>2090</v>
      </c>
      <c r="BY49" s="3" t="s">
        <v>2090</v>
      </c>
      <c r="BZ49" s="3" t="s">
        <v>2090</v>
      </c>
      <c r="CB49" s="3">
        <v>2</v>
      </c>
      <c r="CC49" s="3">
        <v>3</v>
      </c>
      <c r="CD49" s="3">
        <v>3</v>
      </c>
      <c r="CE49" s="3">
        <v>3</v>
      </c>
      <c r="CF49" s="3">
        <v>3</v>
      </c>
      <c r="CG49" s="3">
        <v>3</v>
      </c>
      <c r="CH49" s="3">
        <v>1.5</v>
      </c>
      <c r="CI49" s="3">
        <v>1.5</v>
      </c>
      <c r="CJ49" s="3">
        <v>1.5</v>
      </c>
      <c r="CK49" s="3">
        <v>1</v>
      </c>
      <c r="CL49" s="3">
        <v>1</v>
      </c>
      <c r="CM49" s="3">
        <v>0.5</v>
      </c>
      <c r="CN49" s="3">
        <f t="shared" si="42"/>
        <v>0</v>
      </c>
      <c r="CO49" s="31" t="str">
        <f t="shared" si="43"/>
        <v>Pass</v>
      </c>
      <c r="CP49" s="3">
        <v>9.31</v>
      </c>
      <c r="CQ49" s="3">
        <v>24</v>
      </c>
      <c r="CR49" s="3">
        <v>223.5</v>
      </c>
      <c r="CS49" s="3">
        <v>1022</v>
      </c>
    </row>
    <row r="50" spans="1:98" ht="18" customHeight="1" x14ac:dyDescent="0.2">
      <c r="A50" s="4">
        <v>43</v>
      </c>
      <c r="B50" s="7" t="s">
        <v>652</v>
      </c>
      <c r="C50" s="7" t="s">
        <v>653</v>
      </c>
      <c r="D50" s="7" t="s">
        <v>1828</v>
      </c>
      <c r="E50" s="7" t="s">
        <v>1332</v>
      </c>
      <c r="F50" s="7"/>
      <c r="G50" s="25">
        <v>6</v>
      </c>
      <c r="H50" s="25">
        <v>8</v>
      </c>
      <c r="I50" s="24">
        <v>10</v>
      </c>
      <c r="J50" s="26">
        <f t="shared" si="22"/>
        <v>24</v>
      </c>
      <c r="K50" s="25">
        <v>5</v>
      </c>
      <c r="L50" s="25">
        <v>9</v>
      </c>
      <c r="M50" s="24">
        <v>10</v>
      </c>
      <c r="N50" s="26">
        <f t="shared" si="23"/>
        <v>24</v>
      </c>
      <c r="O50" s="25">
        <v>6</v>
      </c>
      <c r="P50" s="25">
        <v>10</v>
      </c>
      <c r="Q50" s="24">
        <v>10</v>
      </c>
      <c r="R50" s="26">
        <f t="shared" si="24"/>
        <v>26</v>
      </c>
      <c r="S50" s="25">
        <v>7</v>
      </c>
      <c r="T50" s="25">
        <v>6</v>
      </c>
      <c r="U50" s="24">
        <v>10</v>
      </c>
      <c r="V50" s="26">
        <f t="shared" si="25"/>
        <v>23</v>
      </c>
      <c r="W50" s="25">
        <v>5</v>
      </c>
      <c r="X50" s="25">
        <v>8</v>
      </c>
      <c r="Y50" s="24">
        <v>10</v>
      </c>
      <c r="Z50" s="26">
        <f t="shared" si="26"/>
        <v>23</v>
      </c>
      <c r="AA50" s="25">
        <v>6</v>
      </c>
      <c r="AB50" s="25">
        <v>7</v>
      </c>
      <c r="AC50" s="24">
        <v>10</v>
      </c>
      <c r="AD50" s="26">
        <f t="shared" si="27"/>
        <v>23</v>
      </c>
      <c r="AE50" s="27">
        <f t="shared" si="28"/>
        <v>143</v>
      </c>
      <c r="AF50" s="25">
        <v>10</v>
      </c>
      <c r="AG50" s="25">
        <v>9</v>
      </c>
      <c r="AH50" s="25">
        <v>39</v>
      </c>
      <c r="AI50" s="28">
        <f t="shared" si="29"/>
        <v>58</v>
      </c>
      <c r="AJ50" s="29">
        <v>32</v>
      </c>
      <c r="AK50" s="28">
        <f t="shared" si="30"/>
        <v>90</v>
      </c>
      <c r="AL50" s="25">
        <v>7</v>
      </c>
      <c r="AM50" s="25">
        <v>8</v>
      </c>
      <c r="AN50" s="25">
        <v>36</v>
      </c>
      <c r="AO50" s="28">
        <f t="shared" si="31"/>
        <v>51</v>
      </c>
      <c r="AP50" s="29">
        <v>31</v>
      </c>
      <c r="AQ50" s="28">
        <f t="shared" si="32"/>
        <v>82</v>
      </c>
      <c r="AR50" s="25">
        <v>7</v>
      </c>
      <c r="AS50" s="25">
        <v>8</v>
      </c>
      <c r="AT50" s="25">
        <v>37</v>
      </c>
      <c r="AU50" s="28">
        <f t="shared" si="33"/>
        <v>52</v>
      </c>
      <c r="AV50" s="29">
        <v>32</v>
      </c>
      <c r="AW50" s="28">
        <f t="shared" si="34"/>
        <v>84</v>
      </c>
      <c r="AX50" s="25">
        <v>8</v>
      </c>
      <c r="AY50" s="25">
        <v>8</v>
      </c>
      <c r="AZ50" s="25">
        <v>28</v>
      </c>
      <c r="BA50" s="28">
        <f t="shared" si="35"/>
        <v>44</v>
      </c>
      <c r="BB50" s="29">
        <v>33</v>
      </c>
      <c r="BC50" s="28">
        <f t="shared" si="36"/>
        <v>77</v>
      </c>
      <c r="BD50" s="25">
        <v>9</v>
      </c>
      <c r="BE50" s="25">
        <v>9</v>
      </c>
      <c r="BF50" s="25">
        <v>38</v>
      </c>
      <c r="BG50" s="28">
        <f t="shared" si="37"/>
        <v>56</v>
      </c>
      <c r="BH50" s="29">
        <v>33</v>
      </c>
      <c r="BI50" s="28">
        <f t="shared" si="38"/>
        <v>89</v>
      </c>
      <c r="BJ50" s="29">
        <f t="shared" si="39"/>
        <v>422</v>
      </c>
      <c r="BK50" s="29">
        <v>94</v>
      </c>
      <c r="BL50" s="10">
        <f t="shared" si="40"/>
        <v>659</v>
      </c>
      <c r="BM50" s="8">
        <f t="shared" si="41"/>
        <v>84.487179487179489</v>
      </c>
      <c r="BO50" s="3" t="s">
        <v>2095</v>
      </c>
      <c r="BP50" s="3" t="s">
        <v>2095</v>
      </c>
      <c r="BQ50" s="3" t="s">
        <v>2087</v>
      </c>
      <c r="BR50" s="3" t="s">
        <v>2088</v>
      </c>
      <c r="BS50" s="3" t="s">
        <v>2094</v>
      </c>
      <c r="BT50" s="3" t="s">
        <v>2032</v>
      </c>
      <c r="BU50" s="3" t="s">
        <v>2090</v>
      </c>
      <c r="BV50" s="3" t="s">
        <v>2090</v>
      </c>
      <c r="BW50" s="3" t="s">
        <v>2090</v>
      </c>
      <c r="BX50" s="3" t="s">
        <v>2091</v>
      </c>
      <c r="BY50" s="3" t="s">
        <v>2090</v>
      </c>
      <c r="BZ50" s="3" t="s">
        <v>2090</v>
      </c>
      <c r="CB50" s="3">
        <v>2</v>
      </c>
      <c r="CC50" s="3">
        <v>3</v>
      </c>
      <c r="CD50" s="3">
        <v>3</v>
      </c>
      <c r="CE50" s="3">
        <v>3</v>
      </c>
      <c r="CF50" s="3">
        <v>3</v>
      </c>
      <c r="CG50" s="3">
        <v>3</v>
      </c>
      <c r="CH50" s="3">
        <v>1.5</v>
      </c>
      <c r="CI50" s="3">
        <v>1.5</v>
      </c>
      <c r="CJ50" s="3">
        <v>1.5</v>
      </c>
      <c r="CK50" s="3">
        <v>1</v>
      </c>
      <c r="CL50" s="3">
        <v>1</v>
      </c>
      <c r="CM50" s="3">
        <v>0.5</v>
      </c>
      <c r="CN50" s="3">
        <f t="shared" si="42"/>
        <v>0</v>
      </c>
      <c r="CO50" s="31" t="str">
        <f t="shared" si="43"/>
        <v>Pass</v>
      </c>
      <c r="CP50" s="3">
        <v>8.19</v>
      </c>
      <c r="CQ50" s="3">
        <v>24</v>
      </c>
      <c r="CR50" s="3">
        <v>196.5</v>
      </c>
      <c r="CS50" s="3">
        <v>907</v>
      </c>
    </row>
    <row r="51" spans="1:98" ht="18" customHeight="1" x14ac:dyDescent="0.2">
      <c r="A51" s="4">
        <v>44</v>
      </c>
      <c r="B51" s="7" t="s">
        <v>654</v>
      </c>
      <c r="C51" s="7" t="s">
        <v>655</v>
      </c>
      <c r="D51" s="7" t="s">
        <v>1829</v>
      </c>
      <c r="E51" s="7" t="s">
        <v>1333</v>
      </c>
      <c r="F51" s="7"/>
      <c r="G51" s="25">
        <v>2</v>
      </c>
      <c r="H51" s="25" t="s">
        <v>2032</v>
      </c>
      <c r="I51" s="24">
        <v>10</v>
      </c>
      <c r="J51" s="26">
        <f t="shared" si="22"/>
        <v>12</v>
      </c>
      <c r="K51" s="25" t="s">
        <v>2033</v>
      </c>
      <c r="L51" s="25">
        <v>5</v>
      </c>
      <c r="M51" s="24">
        <v>9</v>
      </c>
      <c r="N51" s="26">
        <f t="shared" si="23"/>
        <v>14</v>
      </c>
      <c r="O51" s="25">
        <v>0</v>
      </c>
      <c r="P51" s="25" t="s">
        <v>2032</v>
      </c>
      <c r="Q51" s="24">
        <v>9</v>
      </c>
      <c r="R51" s="26">
        <f t="shared" si="24"/>
        <v>9</v>
      </c>
      <c r="S51" s="25">
        <v>1</v>
      </c>
      <c r="T51" s="25" t="s">
        <v>2033</v>
      </c>
      <c r="U51" s="24">
        <v>6</v>
      </c>
      <c r="V51" s="26">
        <f t="shared" si="25"/>
        <v>7</v>
      </c>
      <c r="W51" s="25">
        <v>1</v>
      </c>
      <c r="X51" s="25" t="s">
        <v>2033</v>
      </c>
      <c r="Y51" s="24">
        <v>8</v>
      </c>
      <c r="Z51" s="26">
        <f t="shared" si="26"/>
        <v>9</v>
      </c>
      <c r="AA51" s="25" t="s">
        <v>2032</v>
      </c>
      <c r="AB51" s="25">
        <v>4</v>
      </c>
      <c r="AC51" s="24">
        <v>10</v>
      </c>
      <c r="AD51" s="26">
        <f t="shared" si="27"/>
        <v>14</v>
      </c>
      <c r="AE51" s="27">
        <f t="shared" si="28"/>
        <v>65</v>
      </c>
      <c r="AF51" s="25">
        <v>6</v>
      </c>
      <c r="AG51" s="25">
        <v>5</v>
      </c>
      <c r="AH51" s="25">
        <v>32</v>
      </c>
      <c r="AI51" s="28">
        <f t="shared" si="29"/>
        <v>43</v>
      </c>
      <c r="AJ51" s="29">
        <v>28</v>
      </c>
      <c r="AK51" s="28">
        <f t="shared" si="30"/>
        <v>71</v>
      </c>
      <c r="AL51" s="25">
        <v>7</v>
      </c>
      <c r="AM51" s="25">
        <v>8</v>
      </c>
      <c r="AN51" s="25">
        <v>30</v>
      </c>
      <c r="AO51" s="28">
        <f t="shared" si="31"/>
        <v>45</v>
      </c>
      <c r="AP51" s="29">
        <v>29</v>
      </c>
      <c r="AQ51" s="28">
        <f t="shared" si="32"/>
        <v>74</v>
      </c>
      <c r="AR51" s="25">
        <v>6</v>
      </c>
      <c r="AS51" s="25">
        <v>6</v>
      </c>
      <c r="AT51" s="25">
        <v>27</v>
      </c>
      <c r="AU51" s="28">
        <f t="shared" si="33"/>
        <v>39</v>
      </c>
      <c r="AV51" s="29">
        <v>27</v>
      </c>
      <c r="AW51" s="28">
        <f t="shared" si="34"/>
        <v>66</v>
      </c>
      <c r="AX51" s="25" t="s">
        <v>2032</v>
      </c>
      <c r="AY51" s="25">
        <v>8</v>
      </c>
      <c r="AZ51" s="25">
        <v>20</v>
      </c>
      <c r="BA51" s="28">
        <f t="shared" si="35"/>
        <v>28</v>
      </c>
      <c r="BB51" s="29">
        <v>33</v>
      </c>
      <c r="BC51" s="28">
        <f t="shared" si="36"/>
        <v>61</v>
      </c>
      <c r="BD51" s="25">
        <v>7</v>
      </c>
      <c r="BE51" s="25">
        <v>8</v>
      </c>
      <c r="BF51" s="25">
        <v>35</v>
      </c>
      <c r="BG51" s="28">
        <f t="shared" si="37"/>
        <v>50</v>
      </c>
      <c r="BH51" s="29">
        <v>29</v>
      </c>
      <c r="BI51" s="28">
        <f t="shared" si="38"/>
        <v>79</v>
      </c>
      <c r="BJ51" s="29">
        <f t="shared" si="39"/>
        <v>351</v>
      </c>
      <c r="BK51" s="29">
        <v>58</v>
      </c>
      <c r="BL51" s="10">
        <f t="shared" si="40"/>
        <v>474</v>
      </c>
      <c r="BM51" s="8">
        <f t="shared" si="41"/>
        <v>60.769230769230766</v>
      </c>
      <c r="BO51" s="3" t="s">
        <v>2089</v>
      </c>
      <c r="BP51" s="3" t="s">
        <v>2089</v>
      </c>
      <c r="BQ51" s="3" t="s">
        <v>2089</v>
      </c>
      <c r="BR51" s="3" t="s">
        <v>2089</v>
      </c>
      <c r="BS51" s="3" t="s">
        <v>2096</v>
      </c>
      <c r="BT51" s="3" t="s">
        <v>2089</v>
      </c>
      <c r="BU51" s="3" t="s">
        <v>2087</v>
      </c>
      <c r="BV51" s="3" t="s">
        <v>2032</v>
      </c>
      <c r="BW51" s="3" t="s">
        <v>2095</v>
      </c>
      <c r="BX51" s="3" t="s">
        <v>2094</v>
      </c>
      <c r="BY51" s="3" t="s">
        <v>2091</v>
      </c>
      <c r="BZ51" s="3" t="s">
        <v>2094</v>
      </c>
      <c r="CB51" s="3">
        <v>2</v>
      </c>
      <c r="CC51" s="3">
        <v>3</v>
      </c>
      <c r="CD51" s="3">
        <v>3</v>
      </c>
      <c r="CE51" s="3">
        <v>3</v>
      </c>
      <c r="CF51" s="3">
        <v>3</v>
      </c>
      <c r="CG51" s="3">
        <v>3</v>
      </c>
      <c r="CH51" s="3">
        <v>1.5</v>
      </c>
      <c r="CI51" s="3">
        <v>1.5</v>
      </c>
      <c r="CJ51" s="3">
        <v>1.5</v>
      </c>
      <c r="CK51" s="3">
        <v>1</v>
      </c>
      <c r="CL51" s="3">
        <v>1</v>
      </c>
      <c r="CM51" s="3">
        <v>0.5</v>
      </c>
      <c r="CN51" s="3">
        <f t="shared" si="42"/>
        <v>5</v>
      </c>
      <c r="CO51" s="31" t="str">
        <f t="shared" si="43"/>
        <v>Fail</v>
      </c>
      <c r="CP51" s="32">
        <v>2.8125</v>
      </c>
      <c r="CQ51" s="3">
        <v>10</v>
      </c>
      <c r="CR51" s="3">
        <v>67.5</v>
      </c>
      <c r="CS51" s="3">
        <v>555</v>
      </c>
      <c r="CT51" s="33">
        <f>CR51/24</f>
        <v>2.8125</v>
      </c>
    </row>
    <row r="52" spans="1:98" ht="18" customHeight="1" x14ac:dyDescent="0.2">
      <c r="A52" s="4">
        <v>45</v>
      </c>
      <c r="B52" s="7" t="s">
        <v>658</v>
      </c>
      <c r="C52" s="7" t="s">
        <v>659</v>
      </c>
      <c r="D52" s="7" t="s">
        <v>1832</v>
      </c>
      <c r="E52" s="7" t="s">
        <v>1336</v>
      </c>
      <c r="F52" s="7"/>
      <c r="G52" s="25">
        <v>5</v>
      </c>
      <c r="H52" s="25">
        <v>7</v>
      </c>
      <c r="I52" s="24">
        <v>10</v>
      </c>
      <c r="J52" s="26">
        <f t="shared" si="22"/>
        <v>22</v>
      </c>
      <c r="K52" s="25">
        <v>1</v>
      </c>
      <c r="L52" s="25">
        <v>5</v>
      </c>
      <c r="M52" s="24">
        <v>10</v>
      </c>
      <c r="N52" s="26">
        <f t="shared" si="23"/>
        <v>16</v>
      </c>
      <c r="O52" s="25">
        <v>1</v>
      </c>
      <c r="P52" s="25">
        <v>5</v>
      </c>
      <c r="Q52" s="24">
        <v>6</v>
      </c>
      <c r="R52" s="26">
        <f t="shared" si="24"/>
        <v>12</v>
      </c>
      <c r="S52" s="25">
        <v>3</v>
      </c>
      <c r="T52" s="25">
        <v>4</v>
      </c>
      <c r="U52" s="24">
        <v>10</v>
      </c>
      <c r="V52" s="26">
        <f t="shared" si="25"/>
        <v>17</v>
      </c>
      <c r="W52" s="25">
        <v>1</v>
      </c>
      <c r="X52" s="25">
        <v>6</v>
      </c>
      <c r="Y52" s="24">
        <v>10</v>
      </c>
      <c r="Z52" s="26">
        <f t="shared" si="26"/>
        <v>17</v>
      </c>
      <c r="AA52" s="25">
        <v>1</v>
      </c>
      <c r="AB52" s="25">
        <v>6</v>
      </c>
      <c r="AC52" s="24">
        <v>10</v>
      </c>
      <c r="AD52" s="26">
        <f t="shared" si="27"/>
        <v>17</v>
      </c>
      <c r="AE52" s="27">
        <f t="shared" si="28"/>
        <v>101</v>
      </c>
      <c r="AF52" s="25">
        <v>8</v>
      </c>
      <c r="AG52" s="25">
        <v>7</v>
      </c>
      <c r="AH52" s="25">
        <v>38</v>
      </c>
      <c r="AI52" s="28">
        <f t="shared" si="29"/>
        <v>53</v>
      </c>
      <c r="AJ52" s="29">
        <v>31</v>
      </c>
      <c r="AK52" s="28">
        <f t="shared" si="30"/>
        <v>84</v>
      </c>
      <c r="AL52" s="25">
        <v>7</v>
      </c>
      <c r="AM52" s="25">
        <v>8</v>
      </c>
      <c r="AN52" s="25">
        <v>32</v>
      </c>
      <c r="AO52" s="28">
        <f t="shared" si="31"/>
        <v>47</v>
      </c>
      <c r="AP52" s="29">
        <v>30</v>
      </c>
      <c r="AQ52" s="28">
        <f t="shared" si="32"/>
        <v>77</v>
      </c>
      <c r="AR52" s="25">
        <v>8</v>
      </c>
      <c r="AS52" s="25">
        <v>8</v>
      </c>
      <c r="AT52" s="25">
        <v>37</v>
      </c>
      <c r="AU52" s="28">
        <f t="shared" si="33"/>
        <v>53</v>
      </c>
      <c r="AV52" s="29">
        <v>31</v>
      </c>
      <c r="AW52" s="28">
        <f t="shared" si="34"/>
        <v>84</v>
      </c>
      <c r="AX52" s="25">
        <v>9</v>
      </c>
      <c r="AY52" s="25">
        <v>6</v>
      </c>
      <c r="AZ52" s="25">
        <v>40</v>
      </c>
      <c r="BA52" s="28">
        <f t="shared" si="35"/>
        <v>55</v>
      </c>
      <c r="BB52" s="29">
        <v>29</v>
      </c>
      <c r="BC52" s="28">
        <f t="shared" si="36"/>
        <v>84</v>
      </c>
      <c r="BD52" s="25">
        <v>9</v>
      </c>
      <c r="BE52" s="25">
        <v>9</v>
      </c>
      <c r="BF52" s="25">
        <v>39</v>
      </c>
      <c r="BG52" s="28">
        <f t="shared" si="37"/>
        <v>57</v>
      </c>
      <c r="BH52" s="29">
        <v>32</v>
      </c>
      <c r="BI52" s="28">
        <f t="shared" si="38"/>
        <v>89</v>
      </c>
      <c r="BJ52" s="29">
        <f t="shared" si="39"/>
        <v>418</v>
      </c>
      <c r="BK52" s="29">
        <v>91</v>
      </c>
      <c r="BL52" s="10">
        <f t="shared" si="40"/>
        <v>610</v>
      </c>
      <c r="BM52" s="8">
        <f t="shared" si="41"/>
        <v>78.205128205128204</v>
      </c>
      <c r="BO52" s="3" t="s">
        <v>2089</v>
      </c>
      <c r="BP52" s="3" t="s">
        <v>2095</v>
      </c>
      <c r="BQ52" s="3" t="s">
        <v>2092</v>
      </c>
      <c r="BR52" s="3" t="s">
        <v>2096</v>
      </c>
      <c r="BS52" s="3" t="s">
        <v>2092</v>
      </c>
      <c r="BT52" s="3" t="s">
        <v>2033</v>
      </c>
      <c r="BU52" s="3" t="s">
        <v>2090</v>
      </c>
      <c r="BV52" s="3" t="s">
        <v>2091</v>
      </c>
      <c r="BW52" s="3" t="s">
        <v>2090</v>
      </c>
      <c r="BX52" s="3" t="s">
        <v>2090</v>
      </c>
      <c r="BY52" s="3" t="s">
        <v>2090</v>
      </c>
      <c r="BZ52" s="3" t="s">
        <v>2090</v>
      </c>
      <c r="CB52" s="3">
        <v>2</v>
      </c>
      <c r="CC52" s="3">
        <v>3</v>
      </c>
      <c r="CD52" s="3">
        <v>3</v>
      </c>
      <c r="CE52" s="3">
        <v>3</v>
      </c>
      <c r="CF52" s="3">
        <v>3</v>
      </c>
      <c r="CG52" s="3">
        <v>3</v>
      </c>
      <c r="CH52" s="3">
        <v>1.5</v>
      </c>
      <c r="CI52" s="3">
        <v>1.5</v>
      </c>
      <c r="CJ52" s="3">
        <v>1.5</v>
      </c>
      <c r="CK52" s="3">
        <v>1</v>
      </c>
      <c r="CL52" s="3">
        <v>1</v>
      </c>
      <c r="CM52" s="3">
        <v>0.5</v>
      </c>
      <c r="CN52" s="3">
        <f t="shared" si="42"/>
        <v>1</v>
      </c>
      <c r="CO52" s="31" t="str">
        <f t="shared" si="43"/>
        <v>Fail</v>
      </c>
      <c r="CP52" s="32">
        <v>6.229166666666667</v>
      </c>
      <c r="CQ52" s="3">
        <v>22</v>
      </c>
      <c r="CR52" s="3">
        <v>149.5</v>
      </c>
      <c r="CS52" s="3">
        <v>773</v>
      </c>
      <c r="CT52" s="33">
        <f>CR52/24</f>
        <v>6.229166666666667</v>
      </c>
    </row>
    <row r="53" spans="1:98" ht="18" customHeight="1" x14ac:dyDescent="0.2">
      <c r="A53" s="4">
        <v>46</v>
      </c>
      <c r="B53" s="7" t="s">
        <v>660</v>
      </c>
      <c r="C53" s="7" t="s">
        <v>661</v>
      </c>
      <c r="D53" s="7" t="s">
        <v>1833</v>
      </c>
      <c r="E53" s="7" t="s">
        <v>1337</v>
      </c>
      <c r="F53" s="7"/>
      <c r="G53" s="25">
        <v>3</v>
      </c>
      <c r="H53" s="25">
        <v>6</v>
      </c>
      <c r="I53" s="24">
        <v>3</v>
      </c>
      <c r="J53" s="26">
        <f t="shared" si="22"/>
        <v>12</v>
      </c>
      <c r="K53" s="25">
        <v>2</v>
      </c>
      <c r="L53" s="25" t="s">
        <v>2033</v>
      </c>
      <c r="M53" s="24">
        <v>10</v>
      </c>
      <c r="N53" s="26">
        <f t="shared" si="23"/>
        <v>12</v>
      </c>
      <c r="O53" s="25" t="s">
        <v>2033</v>
      </c>
      <c r="P53" s="25" t="s">
        <v>2033</v>
      </c>
      <c r="Q53" s="24">
        <v>9</v>
      </c>
      <c r="R53" s="26">
        <f t="shared" si="24"/>
        <v>9</v>
      </c>
      <c r="S53" s="25">
        <v>3</v>
      </c>
      <c r="T53" s="25" t="s">
        <v>2033</v>
      </c>
      <c r="U53" s="24">
        <v>10</v>
      </c>
      <c r="V53" s="26">
        <f t="shared" si="25"/>
        <v>13</v>
      </c>
      <c r="W53" s="25" t="s">
        <v>2033</v>
      </c>
      <c r="X53" s="25">
        <v>6</v>
      </c>
      <c r="Y53" s="24">
        <v>10</v>
      </c>
      <c r="Z53" s="26">
        <f t="shared" si="26"/>
        <v>16</v>
      </c>
      <c r="AA53" s="25" t="s">
        <v>2032</v>
      </c>
      <c r="AB53" s="25">
        <v>8</v>
      </c>
      <c r="AC53" s="24">
        <v>10</v>
      </c>
      <c r="AD53" s="26">
        <f t="shared" si="27"/>
        <v>18</v>
      </c>
      <c r="AE53" s="27">
        <f t="shared" si="28"/>
        <v>80</v>
      </c>
      <c r="AF53" s="25">
        <v>7</v>
      </c>
      <c r="AG53" s="25">
        <v>8</v>
      </c>
      <c r="AH53" s="25">
        <v>34</v>
      </c>
      <c r="AI53" s="28">
        <f t="shared" si="29"/>
        <v>49</v>
      </c>
      <c r="AJ53" s="29">
        <v>28</v>
      </c>
      <c r="AK53" s="28">
        <f t="shared" si="30"/>
        <v>77</v>
      </c>
      <c r="AL53" s="25">
        <v>8</v>
      </c>
      <c r="AM53" s="25">
        <v>8</v>
      </c>
      <c r="AN53" s="25">
        <v>28</v>
      </c>
      <c r="AO53" s="28">
        <f t="shared" si="31"/>
        <v>44</v>
      </c>
      <c r="AP53" s="29">
        <v>31</v>
      </c>
      <c r="AQ53" s="28">
        <f t="shared" si="32"/>
        <v>75</v>
      </c>
      <c r="AR53" s="25">
        <v>6</v>
      </c>
      <c r="AS53" s="25">
        <v>7</v>
      </c>
      <c r="AT53" s="25">
        <v>31</v>
      </c>
      <c r="AU53" s="28">
        <f t="shared" si="33"/>
        <v>44</v>
      </c>
      <c r="AV53" s="29">
        <v>31</v>
      </c>
      <c r="AW53" s="28">
        <f t="shared" si="34"/>
        <v>75</v>
      </c>
      <c r="AX53" s="25" t="s">
        <v>2032</v>
      </c>
      <c r="AY53" s="25">
        <v>5</v>
      </c>
      <c r="AZ53" s="25">
        <v>28</v>
      </c>
      <c r="BA53" s="28">
        <f t="shared" si="35"/>
        <v>33</v>
      </c>
      <c r="BB53" s="29">
        <v>32</v>
      </c>
      <c r="BC53" s="28">
        <f t="shared" si="36"/>
        <v>65</v>
      </c>
      <c r="BD53" s="25" t="s">
        <v>2032</v>
      </c>
      <c r="BE53" s="25">
        <v>8</v>
      </c>
      <c r="BF53" s="25">
        <v>34</v>
      </c>
      <c r="BG53" s="28">
        <f t="shared" si="37"/>
        <v>42</v>
      </c>
      <c r="BH53" s="29">
        <v>30</v>
      </c>
      <c r="BI53" s="28">
        <f t="shared" si="38"/>
        <v>72</v>
      </c>
      <c r="BJ53" s="29">
        <f t="shared" si="39"/>
        <v>364</v>
      </c>
      <c r="BK53" s="29">
        <v>83</v>
      </c>
      <c r="BL53" s="10">
        <f t="shared" si="40"/>
        <v>527</v>
      </c>
      <c r="BM53" s="8">
        <f t="shared" si="41"/>
        <v>67.564102564102569</v>
      </c>
      <c r="BO53" s="3" t="s">
        <v>2033</v>
      </c>
      <c r="BP53" s="3" t="s">
        <v>2093</v>
      </c>
      <c r="BQ53" s="3" t="s">
        <v>2089</v>
      </c>
      <c r="BR53" s="3" t="s">
        <v>2089</v>
      </c>
      <c r="BS53" s="3" t="s">
        <v>2096</v>
      </c>
      <c r="BT53" s="3" t="s">
        <v>2088</v>
      </c>
      <c r="BU53" s="3" t="s">
        <v>2091</v>
      </c>
      <c r="BV53" s="3" t="s">
        <v>2032</v>
      </c>
      <c r="BW53" s="3" t="s">
        <v>2032</v>
      </c>
      <c r="BX53" s="3" t="s">
        <v>2095</v>
      </c>
      <c r="BY53" s="3" t="s">
        <v>2032</v>
      </c>
      <c r="BZ53" s="3" t="s">
        <v>2090</v>
      </c>
      <c r="CB53" s="3">
        <v>2</v>
      </c>
      <c r="CC53" s="3">
        <v>3</v>
      </c>
      <c r="CD53" s="3">
        <v>3</v>
      </c>
      <c r="CE53" s="3">
        <v>3</v>
      </c>
      <c r="CF53" s="3">
        <v>3</v>
      </c>
      <c r="CG53" s="3">
        <v>3</v>
      </c>
      <c r="CH53" s="3">
        <v>1.5</v>
      </c>
      <c r="CI53" s="3">
        <v>1.5</v>
      </c>
      <c r="CJ53" s="3">
        <v>1.5</v>
      </c>
      <c r="CK53" s="3">
        <v>1</v>
      </c>
      <c r="CL53" s="3">
        <v>1</v>
      </c>
      <c r="CM53" s="3">
        <v>0.5</v>
      </c>
      <c r="CN53" s="3">
        <f t="shared" si="42"/>
        <v>2</v>
      </c>
      <c r="CO53" s="31" t="str">
        <f t="shared" si="43"/>
        <v>Fail</v>
      </c>
      <c r="CP53" s="32">
        <v>5.020833333333333</v>
      </c>
      <c r="CQ53" s="3">
        <v>18</v>
      </c>
      <c r="CR53" s="3">
        <v>120.5</v>
      </c>
      <c r="CS53" s="3">
        <v>673</v>
      </c>
      <c r="CT53" s="33">
        <f>CR53/24</f>
        <v>5.020833333333333</v>
      </c>
    </row>
    <row r="54" spans="1:98" ht="18" customHeight="1" x14ac:dyDescent="0.2">
      <c r="A54" s="4">
        <v>47</v>
      </c>
      <c r="B54" s="7" t="s">
        <v>662</v>
      </c>
      <c r="C54" s="7" t="s">
        <v>663</v>
      </c>
      <c r="D54" s="7" t="s">
        <v>1834</v>
      </c>
      <c r="E54" s="7" t="s">
        <v>1338</v>
      </c>
      <c r="F54" s="7"/>
      <c r="G54" s="25" t="s">
        <v>2032</v>
      </c>
      <c r="H54" s="25">
        <v>5</v>
      </c>
      <c r="I54" s="24">
        <v>7</v>
      </c>
      <c r="J54" s="26">
        <f t="shared" si="22"/>
        <v>12</v>
      </c>
      <c r="K54" s="25" t="s">
        <v>2032</v>
      </c>
      <c r="L54" s="25" t="s">
        <v>2033</v>
      </c>
      <c r="M54" s="24">
        <v>10</v>
      </c>
      <c r="N54" s="26">
        <f t="shared" si="23"/>
        <v>10</v>
      </c>
      <c r="O54" s="25" t="s">
        <v>2033</v>
      </c>
      <c r="P54" s="25" t="s">
        <v>2033</v>
      </c>
      <c r="Q54" s="24">
        <v>9</v>
      </c>
      <c r="R54" s="26">
        <f t="shared" si="24"/>
        <v>9</v>
      </c>
      <c r="S54" s="25">
        <v>1</v>
      </c>
      <c r="T54" s="25">
        <v>5</v>
      </c>
      <c r="U54" s="24">
        <v>3</v>
      </c>
      <c r="V54" s="26">
        <f t="shared" si="25"/>
        <v>9</v>
      </c>
      <c r="W54" s="25">
        <v>2</v>
      </c>
      <c r="X54" s="25">
        <v>6</v>
      </c>
      <c r="Y54" s="24">
        <v>4</v>
      </c>
      <c r="Z54" s="26">
        <f t="shared" si="26"/>
        <v>12</v>
      </c>
      <c r="AA54" s="25" t="s">
        <v>2033</v>
      </c>
      <c r="AB54" s="25" t="s">
        <v>2033</v>
      </c>
      <c r="AC54" s="24">
        <v>10</v>
      </c>
      <c r="AD54" s="26">
        <f t="shared" si="27"/>
        <v>10</v>
      </c>
      <c r="AE54" s="27">
        <f t="shared" si="28"/>
        <v>62</v>
      </c>
      <c r="AF54" s="25" t="s">
        <v>2032</v>
      </c>
      <c r="AG54" s="25">
        <v>7</v>
      </c>
      <c r="AH54" s="25">
        <v>25</v>
      </c>
      <c r="AI54" s="28">
        <f t="shared" si="29"/>
        <v>32</v>
      </c>
      <c r="AJ54" s="29">
        <v>26</v>
      </c>
      <c r="AK54" s="28">
        <f t="shared" si="30"/>
        <v>58</v>
      </c>
      <c r="AL54" s="25">
        <v>8</v>
      </c>
      <c r="AM54" s="25">
        <v>8</v>
      </c>
      <c r="AN54" s="25">
        <v>31</v>
      </c>
      <c r="AO54" s="28">
        <f t="shared" si="31"/>
        <v>47</v>
      </c>
      <c r="AP54" s="29">
        <v>29</v>
      </c>
      <c r="AQ54" s="28">
        <f t="shared" si="32"/>
        <v>76</v>
      </c>
      <c r="AR54" s="25">
        <v>6</v>
      </c>
      <c r="AS54" s="25">
        <v>6</v>
      </c>
      <c r="AT54" s="25">
        <v>30</v>
      </c>
      <c r="AU54" s="28">
        <f t="shared" si="33"/>
        <v>42</v>
      </c>
      <c r="AV54" s="29">
        <v>25</v>
      </c>
      <c r="AW54" s="28">
        <f t="shared" si="34"/>
        <v>67</v>
      </c>
      <c r="AX54" s="25">
        <v>7</v>
      </c>
      <c r="AY54" s="25">
        <v>7</v>
      </c>
      <c r="AZ54" s="25">
        <v>32</v>
      </c>
      <c r="BA54" s="28">
        <f t="shared" si="35"/>
        <v>46</v>
      </c>
      <c r="BB54" s="29">
        <v>20</v>
      </c>
      <c r="BC54" s="28">
        <f t="shared" si="36"/>
        <v>66</v>
      </c>
      <c r="BD54" s="25">
        <v>5</v>
      </c>
      <c r="BE54" s="25">
        <v>6</v>
      </c>
      <c r="BF54" s="25">
        <v>36</v>
      </c>
      <c r="BG54" s="28">
        <f t="shared" si="37"/>
        <v>47</v>
      </c>
      <c r="BH54" s="29">
        <v>21</v>
      </c>
      <c r="BI54" s="28">
        <f t="shared" si="38"/>
        <v>68</v>
      </c>
      <c r="BJ54" s="29">
        <f t="shared" si="39"/>
        <v>335</v>
      </c>
      <c r="BK54" s="29">
        <v>58</v>
      </c>
      <c r="BL54" s="10">
        <f t="shared" si="40"/>
        <v>455</v>
      </c>
      <c r="BM54" s="8">
        <f t="shared" si="41"/>
        <v>58.333333333333336</v>
      </c>
      <c r="BO54" s="3" t="s">
        <v>2089</v>
      </c>
      <c r="BP54" s="3" t="s">
        <v>2089</v>
      </c>
      <c r="BQ54" s="3" t="s">
        <v>2089</v>
      </c>
      <c r="BR54" s="3" t="s">
        <v>2089</v>
      </c>
      <c r="BS54" s="3" t="s">
        <v>2089</v>
      </c>
      <c r="BT54" s="3" t="s">
        <v>2096</v>
      </c>
      <c r="BU54" s="3" t="s">
        <v>2094</v>
      </c>
      <c r="BV54" s="3" t="s">
        <v>2091</v>
      </c>
      <c r="BW54" s="3" t="s">
        <v>2087</v>
      </c>
      <c r="BX54" s="3" t="s">
        <v>2095</v>
      </c>
      <c r="BY54" s="3" t="s">
        <v>2087</v>
      </c>
      <c r="BZ54" s="3" t="s">
        <v>2094</v>
      </c>
      <c r="CB54" s="3">
        <v>2</v>
      </c>
      <c r="CC54" s="3">
        <v>3</v>
      </c>
      <c r="CD54" s="3">
        <v>3</v>
      </c>
      <c r="CE54" s="3">
        <v>3</v>
      </c>
      <c r="CF54" s="3">
        <v>3</v>
      </c>
      <c r="CG54" s="3">
        <v>3</v>
      </c>
      <c r="CH54" s="3">
        <v>1.5</v>
      </c>
      <c r="CI54" s="3">
        <v>1.5</v>
      </c>
      <c r="CJ54" s="3">
        <v>1.5</v>
      </c>
      <c r="CK54" s="3">
        <v>1</v>
      </c>
      <c r="CL54" s="3">
        <v>1</v>
      </c>
      <c r="CM54" s="3">
        <v>0.5</v>
      </c>
      <c r="CN54" s="3">
        <f t="shared" si="42"/>
        <v>5</v>
      </c>
      <c r="CO54" s="31" t="str">
        <f t="shared" si="43"/>
        <v>Fail</v>
      </c>
      <c r="CP54" s="32">
        <v>2.7916666666666665</v>
      </c>
      <c r="CQ54" s="3">
        <v>10</v>
      </c>
      <c r="CR54" s="3">
        <v>67</v>
      </c>
      <c r="CS54" s="3">
        <v>529</v>
      </c>
      <c r="CT54" s="33">
        <f>CR54/24</f>
        <v>2.7916666666666665</v>
      </c>
    </row>
    <row r="55" spans="1:98" ht="18" customHeight="1" x14ac:dyDescent="0.2">
      <c r="A55" s="4">
        <v>48</v>
      </c>
      <c r="B55" s="7" t="s">
        <v>664</v>
      </c>
      <c r="C55" s="7" t="s">
        <v>665</v>
      </c>
      <c r="D55" s="7" t="s">
        <v>1835</v>
      </c>
      <c r="E55" s="7" t="s">
        <v>1339</v>
      </c>
      <c r="F55" s="7"/>
      <c r="G55" s="25">
        <v>6</v>
      </c>
      <c r="H55" s="25">
        <v>4</v>
      </c>
      <c r="I55" s="24">
        <v>10</v>
      </c>
      <c r="J55" s="26">
        <f t="shared" si="22"/>
        <v>20</v>
      </c>
      <c r="K55" s="25">
        <v>3</v>
      </c>
      <c r="L55" s="25">
        <v>6</v>
      </c>
      <c r="M55" s="24">
        <v>10</v>
      </c>
      <c r="N55" s="26">
        <f t="shared" si="23"/>
        <v>19</v>
      </c>
      <c r="O55" s="25">
        <v>5</v>
      </c>
      <c r="P55" s="25">
        <v>6</v>
      </c>
      <c r="Q55" s="24">
        <v>4</v>
      </c>
      <c r="R55" s="26">
        <f t="shared" si="24"/>
        <v>15</v>
      </c>
      <c r="S55" s="25">
        <v>3</v>
      </c>
      <c r="T55" s="25">
        <v>5</v>
      </c>
      <c r="U55" s="24">
        <v>10</v>
      </c>
      <c r="V55" s="26">
        <f t="shared" si="25"/>
        <v>18</v>
      </c>
      <c r="W55" s="25">
        <v>1</v>
      </c>
      <c r="X55" s="25">
        <v>7</v>
      </c>
      <c r="Y55" s="24">
        <v>10</v>
      </c>
      <c r="Z55" s="26">
        <f t="shared" si="26"/>
        <v>18</v>
      </c>
      <c r="AA55" s="25">
        <v>2</v>
      </c>
      <c r="AB55" s="25">
        <v>6</v>
      </c>
      <c r="AC55" s="24">
        <v>10</v>
      </c>
      <c r="AD55" s="26">
        <f t="shared" si="27"/>
        <v>18</v>
      </c>
      <c r="AE55" s="27">
        <f t="shared" si="28"/>
        <v>108</v>
      </c>
      <c r="AF55" s="25">
        <v>9</v>
      </c>
      <c r="AG55" s="25">
        <v>9</v>
      </c>
      <c r="AH55" s="25">
        <v>40</v>
      </c>
      <c r="AI55" s="28">
        <f t="shared" si="29"/>
        <v>58</v>
      </c>
      <c r="AJ55" s="29">
        <v>31</v>
      </c>
      <c r="AK55" s="28">
        <f t="shared" si="30"/>
        <v>89</v>
      </c>
      <c r="AL55" s="25">
        <v>7</v>
      </c>
      <c r="AM55" s="25">
        <v>8</v>
      </c>
      <c r="AN55" s="25">
        <v>34</v>
      </c>
      <c r="AO55" s="28">
        <f t="shared" si="31"/>
        <v>49</v>
      </c>
      <c r="AP55" s="29">
        <v>29</v>
      </c>
      <c r="AQ55" s="28">
        <f t="shared" si="32"/>
        <v>78</v>
      </c>
      <c r="AR55" s="25">
        <v>7</v>
      </c>
      <c r="AS55" s="25">
        <v>8</v>
      </c>
      <c r="AT55" s="25">
        <v>36</v>
      </c>
      <c r="AU55" s="28">
        <f t="shared" si="33"/>
        <v>51</v>
      </c>
      <c r="AV55" s="29">
        <v>34</v>
      </c>
      <c r="AW55" s="28">
        <f t="shared" si="34"/>
        <v>85</v>
      </c>
      <c r="AX55" s="25">
        <v>8</v>
      </c>
      <c r="AY55" s="25">
        <v>9</v>
      </c>
      <c r="AZ55" s="25">
        <v>40</v>
      </c>
      <c r="BA55" s="28">
        <f t="shared" si="35"/>
        <v>57</v>
      </c>
      <c r="BB55" s="29">
        <v>33</v>
      </c>
      <c r="BC55" s="28">
        <f t="shared" si="36"/>
        <v>90</v>
      </c>
      <c r="BD55" s="25">
        <v>8</v>
      </c>
      <c r="BE55" s="25">
        <v>8</v>
      </c>
      <c r="BF55" s="25">
        <v>35</v>
      </c>
      <c r="BG55" s="28">
        <f t="shared" si="37"/>
        <v>51</v>
      </c>
      <c r="BH55" s="29">
        <v>31</v>
      </c>
      <c r="BI55" s="28">
        <f t="shared" si="38"/>
        <v>82</v>
      </c>
      <c r="BJ55" s="29">
        <f t="shared" si="39"/>
        <v>424</v>
      </c>
      <c r="BK55" s="29">
        <v>77</v>
      </c>
      <c r="BL55" s="10">
        <f t="shared" si="40"/>
        <v>609</v>
      </c>
      <c r="BM55" s="8">
        <f t="shared" si="41"/>
        <v>78.07692307692308</v>
      </c>
      <c r="BO55" s="3" t="s">
        <v>2033</v>
      </c>
      <c r="BP55" s="3" t="s">
        <v>2092</v>
      </c>
      <c r="BQ55" s="3" t="s">
        <v>2093</v>
      </c>
      <c r="BR55" s="3" t="s">
        <v>2096</v>
      </c>
      <c r="BS55" s="3" t="s">
        <v>2092</v>
      </c>
      <c r="BT55" s="3" t="s">
        <v>2033</v>
      </c>
      <c r="BU55" s="3" t="s">
        <v>2090</v>
      </c>
      <c r="BV55" s="3" t="s">
        <v>2091</v>
      </c>
      <c r="BW55" s="3" t="s">
        <v>2090</v>
      </c>
      <c r="BX55" s="3" t="s">
        <v>2090</v>
      </c>
      <c r="BY55" s="3" t="s">
        <v>2090</v>
      </c>
      <c r="BZ55" s="3" t="s">
        <v>2091</v>
      </c>
      <c r="CB55" s="3">
        <v>2</v>
      </c>
      <c r="CC55" s="3">
        <v>3</v>
      </c>
      <c r="CD55" s="3">
        <v>3</v>
      </c>
      <c r="CE55" s="3">
        <v>3</v>
      </c>
      <c r="CF55" s="3">
        <v>3</v>
      </c>
      <c r="CG55" s="3">
        <v>3</v>
      </c>
      <c r="CH55" s="3">
        <v>1.5</v>
      </c>
      <c r="CI55" s="3">
        <v>1.5</v>
      </c>
      <c r="CJ55" s="3">
        <v>1.5</v>
      </c>
      <c r="CK55" s="3">
        <v>1</v>
      </c>
      <c r="CL55" s="3">
        <v>1</v>
      </c>
      <c r="CM55" s="3">
        <v>0.5</v>
      </c>
      <c r="CN55" s="3">
        <f t="shared" si="42"/>
        <v>0</v>
      </c>
      <c r="CO55" s="31" t="str">
        <f t="shared" si="43"/>
        <v>Pass</v>
      </c>
      <c r="CP55" s="3">
        <v>6.48</v>
      </c>
      <c r="CQ55" s="3">
        <v>24</v>
      </c>
      <c r="CR55" s="3">
        <v>155.5</v>
      </c>
      <c r="CS55" s="3">
        <v>764</v>
      </c>
    </row>
    <row r="56" spans="1:98" ht="18" customHeight="1" x14ac:dyDescent="0.2">
      <c r="A56" s="4">
        <v>49</v>
      </c>
      <c r="B56" s="7" t="s">
        <v>666</v>
      </c>
      <c r="C56" s="7" t="s">
        <v>667</v>
      </c>
      <c r="D56" s="7" t="s">
        <v>1836</v>
      </c>
      <c r="E56" s="7" t="s">
        <v>1340</v>
      </c>
      <c r="F56" s="7"/>
      <c r="G56" s="25">
        <v>9</v>
      </c>
      <c r="H56" s="25">
        <v>6</v>
      </c>
      <c r="I56" s="24">
        <v>10</v>
      </c>
      <c r="J56" s="26">
        <f t="shared" si="22"/>
        <v>25</v>
      </c>
      <c r="K56" s="25">
        <v>5</v>
      </c>
      <c r="L56" s="25">
        <v>8</v>
      </c>
      <c r="M56" s="24">
        <v>10</v>
      </c>
      <c r="N56" s="26">
        <f t="shared" si="23"/>
        <v>23</v>
      </c>
      <c r="O56" s="25">
        <v>7</v>
      </c>
      <c r="P56" s="25">
        <v>8</v>
      </c>
      <c r="Q56" s="24">
        <v>4</v>
      </c>
      <c r="R56" s="26">
        <f t="shared" si="24"/>
        <v>19</v>
      </c>
      <c r="S56" s="25">
        <v>6</v>
      </c>
      <c r="T56" s="25">
        <v>6</v>
      </c>
      <c r="U56" s="24">
        <v>10</v>
      </c>
      <c r="V56" s="26">
        <f t="shared" si="25"/>
        <v>22</v>
      </c>
      <c r="W56" s="25">
        <v>8</v>
      </c>
      <c r="X56" s="25">
        <v>10</v>
      </c>
      <c r="Y56" s="24">
        <v>4</v>
      </c>
      <c r="Z56" s="26">
        <f t="shared" si="26"/>
        <v>22</v>
      </c>
      <c r="AA56" s="25">
        <v>6</v>
      </c>
      <c r="AB56" s="25">
        <v>6</v>
      </c>
      <c r="AC56" s="24">
        <v>10</v>
      </c>
      <c r="AD56" s="26">
        <f t="shared" si="27"/>
        <v>22</v>
      </c>
      <c r="AE56" s="27">
        <f t="shared" si="28"/>
        <v>133</v>
      </c>
      <c r="AF56" s="25">
        <v>9</v>
      </c>
      <c r="AG56" s="25">
        <v>10</v>
      </c>
      <c r="AH56" s="25">
        <v>33</v>
      </c>
      <c r="AI56" s="28">
        <f t="shared" si="29"/>
        <v>52</v>
      </c>
      <c r="AJ56" s="29">
        <v>30</v>
      </c>
      <c r="AK56" s="28">
        <f t="shared" si="30"/>
        <v>82</v>
      </c>
      <c r="AL56" s="25">
        <v>8</v>
      </c>
      <c r="AM56" s="25">
        <v>8</v>
      </c>
      <c r="AN56" s="25">
        <v>34</v>
      </c>
      <c r="AO56" s="28">
        <f t="shared" si="31"/>
        <v>50</v>
      </c>
      <c r="AP56" s="29">
        <v>30</v>
      </c>
      <c r="AQ56" s="28">
        <f t="shared" si="32"/>
        <v>80</v>
      </c>
      <c r="AR56" s="25">
        <v>8</v>
      </c>
      <c r="AS56" s="25">
        <v>8</v>
      </c>
      <c r="AT56" s="25">
        <v>36</v>
      </c>
      <c r="AU56" s="28">
        <f t="shared" si="33"/>
        <v>52</v>
      </c>
      <c r="AV56" s="29">
        <v>34</v>
      </c>
      <c r="AW56" s="28">
        <f t="shared" si="34"/>
        <v>86</v>
      </c>
      <c r="AX56" s="25">
        <v>8</v>
      </c>
      <c r="AY56" s="25">
        <v>8</v>
      </c>
      <c r="AZ56" s="25">
        <v>36</v>
      </c>
      <c r="BA56" s="28">
        <f t="shared" si="35"/>
        <v>52</v>
      </c>
      <c r="BB56" s="29">
        <v>23</v>
      </c>
      <c r="BC56" s="28">
        <f t="shared" si="36"/>
        <v>75</v>
      </c>
      <c r="BD56" s="25">
        <v>8</v>
      </c>
      <c r="BE56" s="25">
        <v>8</v>
      </c>
      <c r="BF56" s="25">
        <v>37</v>
      </c>
      <c r="BG56" s="28">
        <f t="shared" si="37"/>
        <v>53</v>
      </c>
      <c r="BH56" s="29">
        <v>34</v>
      </c>
      <c r="BI56" s="28">
        <f t="shared" si="38"/>
        <v>87</v>
      </c>
      <c r="BJ56" s="29">
        <f t="shared" si="39"/>
        <v>410</v>
      </c>
      <c r="BK56" s="29">
        <v>75</v>
      </c>
      <c r="BL56" s="10">
        <f t="shared" si="40"/>
        <v>618</v>
      </c>
      <c r="BM56" s="8">
        <f t="shared" si="41"/>
        <v>79.230769230769226</v>
      </c>
      <c r="BO56" s="3" t="s">
        <v>2032</v>
      </c>
      <c r="BP56" s="3" t="s">
        <v>2032</v>
      </c>
      <c r="BQ56" s="3" t="s">
        <v>2093</v>
      </c>
      <c r="BR56" s="3" t="s">
        <v>2032</v>
      </c>
      <c r="BS56" s="3" t="s">
        <v>2087</v>
      </c>
      <c r="BT56" s="3" t="s">
        <v>2094</v>
      </c>
      <c r="BU56" s="3" t="s">
        <v>2090</v>
      </c>
      <c r="BV56" s="3" t="s">
        <v>2091</v>
      </c>
      <c r="BW56" s="3" t="s">
        <v>2090</v>
      </c>
      <c r="BX56" s="3" t="s">
        <v>2032</v>
      </c>
      <c r="BY56" s="3" t="s">
        <v>2090</v>
      </c>
      <c r="BZ56" s="3" t="s">
        <v>2032</v>
      </c>
      <c r="CB56" s="3">
        <v>2</v>
      </c>
      <c r="CC56" s="3">
        <v>3</v>
      </c>
      <c r="CD56" s="3">
        <v>3</v>
      </c>
      <c r="CE56" s="3">
        <v>3</v>
      </c>
      <c r="CF56" s="3">
        <v>3</v>
      </c>
      <c r="CG56" s="3">
        <v>3</v>
      </c>
      <c r="CH56" s="3">
        <v>1.5</v>
      </c>
      <c r="CI56" s="3">
        <v>1.5</v>
      </c>
      <c r="CJ56" s="3">
        <v>1.5</v>
      </c>
      <c r="CK56" s="3">
        <v>1</v>
      </c>
      <c r="CL56" s="3">
        <v>1</v>
      </c>
      <c r="CM56" s="3">
        <v>0.5</v>
      </c>
      <c r="CN56" s="3">
        <f t="shared" si="42"/>
        <v>0</v>
      </c>
      <c r="CO56" s="31" t="str">
        <f t="shared" si="43"/>
        <v>Pass</v>
      </c>
      <c r="CP56" s="3">
        <v>8.2200000000000006</v>
      </c>
      <c r="CQ56" s="3">
        <v>24</v>
      </c>
      <c r="CR56" s="3">
        <v>197.25</v>
      </c>
      <c r="CS56" s="3">
        <v>882</v>
      </c>
    </row>
    <row r="57" spans="1:98" ht="18" customHeight="1" x14ac:dyDescent="0.2">
      <c r="A57" s="4">
        <v>50</v>
      </c>
      <c r="B57" s="7" t="s">
        <v>668</v>
      </c>
      <c r="C57" s="7" t="s">
        <v>669</v>
      </c>
      <c r="D57" s="7" t="s">
        <v>1837</v>
      </c>
      <c r="E57" s="7" t="s">
        <v>1341</v>
      </c>
      <c r="F57" s="7"/>
      <c r="G57" s="25">
        <v>6</v>
      </c>
      <c r="H57" s="25">
        <v>9</v>
      </c>
      <c r="I57" s="24">
        <v>10</v>
      </c>
      <c r="J57" s="26">
        <f t="shared" si="22"/>
        <v>25</v>
      </c>
      <c r="K57" s="25">
        <v>4</v>
      </c>
      <c r="L57" s="25">
        <v>7</v>
      </c>
      <c r="M57" s="24">
        <v>10</v>
      </c>
      <c r="N57" s="26">
        <f t="shared" si="23"/>
        <v>21</v>
      </c>
      <c r="O57" s="25">
        <v>6</v>
      </c>
      <c r="P57" s="25">
        <v>7</v>
      </c>
      <c r="Q57" s="24">
        <v>10</v>
      </c>
      <c r="R57" s="26">
        <f t="shared" si="24"/>
        <v>23</v>
      </c>
      <c r="S57" s="25">
        <v>5</v>
      </c>
      <c r="T57" s="25" t="s">
        <v>2033</v>
      </c>
      <c r="U57" s="24">
        <v>10</v>
      </c>
      <c r="V57" s="26">
        <f t="shared" si="25"/>
        <v>15</v>
      </c>
      <c r="W57" s="25">
        <v>3</v>
      </c>
      <c r="X57" s="25">
        <v>9</v>
      </c>
      <c r="Y57" s="24">
        <v>10</v>
      </c>
      <c r="Z57" s="26">
        <f t="shared" si="26"/>
        <v>22</v>
      </c>
      <c r="AA57" s="25">
        <v>5</v>
      </c>
      <c r="AB57" s="25">
        <v>7</v>
      </c>
      <c r="AC57" s="24">
        <v>10</v>
      </c>
      <c r="AD57" s="26">
        <f t="shared" si="27"/>
        <v>22</v>
      </c>
      <c r="AE57" s="27">
        <f t="shared" si="28"/>
        <v>128</v>
      </c>
      <c r="AF57" s="25">
        <v>8</v>
      </c>
      <c r="AG57" s="25">
        <v>9</v>
      </c>
      <c r="AH57" s="25">
        <v>29</v>
      </c>
      <c r="AI57" s="28">
        <f t="shared" si="29"/>
        <v>46</v>
      </c>
      <c r="AJ57" s="29">
        <v>26</v>
      </c>
      <c r="AK57" s="28">
        <f t="shared" si="30"/>
        <v>72</v>
      </c>
      <c r="AL57" s="25">
        <v>8</v>
      </c>
      <c r="AM57" s="25">
        <v>8</v>
      </c>
      <c r="AN57" s="25">
        <v>35</v>
      </c>
      <c r="AO57" s="28">
        <f t="shared" si="31"/>
        <v>51</v>
      </c>
      <c r="AP57" s="29">
        <v>33</v>
      </c>
      <c r="AQ57" s="28">
        <f t="shared" si="32"/>
        <v>84</v>
      </c>
      <c r="AR57" s="25">
        <v>8</v>
      </c>
      <c r="AS57" s="25">
        <v>8</v>
      </c>
      <c r="AT57" s="25">
        <v>40</v>
      </c>
      <c r="AU57" s="28">
        <f t="shared" si="33"/>
        <v>56</v>
      </c>
      <c r="AV57" s="29">
        <v>36</v>
      </c>
      <c r="AW57" s="28">
        <f t="shared" si="34"/>
        <v>92</v>
      </c>
      <c r="AX57" s="25">
        <v>8</v>
      </c>
      <c r="AY57" s="25">
        <v>8</v>
      </c>
      <c r="AZ57" s="25">
        <v>28</v>
      </c>
      <c r="BA57" s="28">
        <f t="shared" si="35"/>
        <v>44</v>
      </c>
      <c r="BB57" s="29">
        <v>33</v>
      </c>
      <c r="BC57" s="28">
        <f t="shared" si="36"/>
        <v>77</v>
      </c>
      <c r="BD57" s="25">
        <v>8</v>
      </c>
      <c r="BE57" s="25">
        <v>9</v>
      </c>
      <c r="BF57" s="25">
        <v>34</v>
      </c>
      <c r="BG57" s="28">
        <f t="shared" si="37"/>
        <v>51</v>
      </c>
      <c r="BH57" s="29">
        <v>31</v>
      </c>
      <c r="BI57" s="28">
        <f t="shared" si="38"/>
        <v>82</v>
      </c>
      <c r="BJ57" s="29">
        <f t="shared" si="39"/>
        <v>407</v>
      </c>
      <c r="BK57" s="29">
        <v>91</v>
      </c>
      <c r="BL57" s="10">
        <f t="shared" si="40"/>
        <v>626</v>
      </c>
      <c r="BM57" s="8">
        <f t="shared" si="41"/>
        <v>80.256410256410263</v>
      </c>
      <c r="BO57" s="3" t="s">
        <v>2094</v>
      </c>
      <c r="BP57" s="3" t="s">
        <v>2093</v>
      </c>
      <c r="BQ57" s="3" t="s">
        <v>2033</v>
      </c>
      <c r="BR57" s="3" t="s">
        <v>2092</v>
      </c>
      <c r="BS57" s="3" t="s">
        <v>2093</v>
      </c>
      <c r="BT57" s="3" t="s">
        <v>2088</v>
      </c>
      <c r="BU57" s="3" t="s">
        <v>2032</v>
      </c>
      <c r="BV57" s="3" t="s">
        <v>2090</v>
      </c>
      <c r="BW57" s="3" t="s">
        <v>2090</v>
      </c>
      <c r="BX57" s="3" t="s">
        <v>2091</v>
      </c>
      <c r="BY57" s="3" t="s">
        <v>2090</v>
      </c>
      <c r="BZ57" s="3" t="s">
        <v>2090</v>
      </c>
      <c r="CB57" s="3">
        <v>2</v>
      </c>
      <c r="CC57" s="3">
        <v>3</v>
      </c>
      <c r="CD57" s="3">
        <v>3</v>
      </c>
      <c r="CE57" s="3">
        <v>3</v>
      </c>
      <c r="CF57" s="3">
        <v>3</v>
      </c>
      <c r="CG57" s="3">
        <v>3</v>
      </c>
      <c r="CH57" s="3">
        <v>1.5</v>
      </c>
      <c r="CI57" s="3">
        <v>1.5</v>
      </c>
      <c r="CJ57" s="3">
        <v>1.5</v>
      </c>
      <c r="CK57" s="3">
        <v>1</v>
      </c>
      <c r="CL57" s="3">
        <v>1</v>
      </c>
      <c r="CM57" s="3">
        <v>0.5</v>
      </c>
      <c r="CN57" s="3">
        <f t="shared" si="42"/>
        <v>0</v>
      </c>
      <c r="CO57" s="31" t="str">
        <f t="shared" si="43"/>
        <v>Pass</v>
      </c>
      <c r="CP57" s="3">
        <v>6.99</v>
      </c>
      <c r="CQ57" s="3">
        <v>24</v>
      </c>
      <c r="CR57" s="3">
        <v>167.75</v>
      </c>
      <c r="CS57" s="3">
        <v>805</v>
      </c>
    </row>
    <row r="58" spans="1:98" ht="18" customHeight="1" x14ac:dyDescent="0.2">
      <c r="A58" s="4">
        <v>51</v>
      </c>
      <c r="B58" s="7" t="s">
        <v>670</v>
      </c>
      <c r="C58" s="7" t="s">
        <v>671</v>
      </c>
      <c r="D58" s="7" t="s">
        <v>1838</v>
      </c>
      <c r="E58" s="7" t="s">
        <v>1342</v>
      </c>
      <c r="F58" s="7"/>
      <c r="G58" s="25">
        <v>2</v>
      </c>
      <c r="H58" s="25" t="s">
        <v>2033</v>
      </c>
      <c r="I58" s="24">
        <v>10</v>
      </c>
      <c r="J58" s="26">
        <f t="shared" si="22"/>
        <v>12</v>
      </c>
      <c r="K58" s="25">
        <v>2</v>
      </c>
      <c r="L58" s="25">
        <v>4</v>
      </c>
      <c r="M58" s="24">
        <v>9</v>
      </c>
      <c r="N58" s="26">
        <f t="shared" si="23"/>
        <v>15</v>
      </c>
      <c r="O58" s="25">
        <v>6</v>
      </c>
      <c r="P58" s="25">
        <v>5</v>
      </c>
      <c r="Q58" s="24">
        <v>4</v>
      </c>
      <c r="R58" s="26">
        <f t="shared" si="24"/>
        <v>15</v>
      </c>
      <c r="S58" s="25">
        <v>3</v>
      </c>
      <c r="T58" s="25" t="s">
        <v>2033</v>
      </c>
      <c r="U58" s="24">
        <v>6</v>
      </c>
      <c r="V58" s="26">
        <f t="shared" si="25"/>
        <v>9</v>
      </c>
      <c r="W58" s="25">
        <v>1</v>
      </c>
      <c r="X58" s="25">
        <v>4</v>
      </c>
      <c r="Y58" s="24">
        <v>4</v>
      </c>
      <c r="Z58" s="26">
        <f t="shared" si="26"/>
        <v>9</v>
      </c>
      <c r="AA58" s="25">
        <v>0</v>
      </c>
      <c r="AB58" s="25">
        <v>5</v>
      </c>
      <c r="AC58" s="24">
        <v>10</v>
      </c>
      <c r="AD58" s="26">
        <f t="shared" si="27"/>
        <v>15</v>
      </c>
      <c r="AE58" s="27">
        <f t="shared" si="28"/>
        <v>75</v>
      </c>
      <c r="AF58" s="25">
        <v>4</v>
      </c>
      <c r="AG58" s="25">
        <v>6</v>
      </c>
      <c r="AH58" s="25">
        <v>33</v>
      </c>
      <c r="AI58" s="28">
        <f t="shared" si="29"/>
        <v>43</v>
      </c>
      <c r="AJ58" s="29">
        <v>28</v>
      </c>
      <c r="AK58" s="28">
        <f t="shared" si="30"/>
        <v>71</v>
      </c>
      <c r="AL58" s="25">
        <v>7</v>
      </c>
      <c r="AM58" s="25">
        <v>7</v>
      </c>
      <c r="AN58" s="25">
        <v>32</v>
      </c>
      <c r="AO58" s="28">
        <f t="shared" si="31"/>
        <v>46</v>
      </c>
      <c r="AP58" s="29">
        <v>29</v>
      </c>
      <c r="AQ58" s="28">
        <f t="shared" si="32"/>
        <v>75</v>
      </c>
      <c r="AR58" s="25">
        <v>8</v>
      </c>
      <c r="AS58" s="25">
        <v>8</v>
      </c>
      <c r="AT58" s="25">
        <v>36</v>
      </c>
      <c r="AU58" s="28">
        <f t="shared" si="33"/>
        <v>52</v>
      </c>
      <c r="AV58" s="29">
        <v>30</v>
      </c>
      <c r="AW58" s="28">
        <f t="shared" si="34"/>
        <v>82</v>
      </c>
      <c r="AX58" s="25" t="s">
        <v>2032</v>
      </c>
      <c r="AY58" s="25">
        <v>5</v>
      </c>
      <c r="AZ58" s="25">
        <v>40</v>
      </c>
      <c r="BA58" s="28">
        <f t="shared" si="35"/>
        <v>45</v>
      </c>
      <c r="BB58" s="29">
        <v>30</v>
      </c>
      <c r="BC58" s="28">
        <f t="shared" si="36"/>
        <v>75</v>
      </c>
      <c r="BD58" s="25">
        <v>9</v>
      </c>
      <c r="BE58" s="25">
        <v>9</v>
      </c>
      <c r="BF58" s="25">
        <v>33</v>
      </c>
      <c r="BG58" s="28">
        <f t="shared" si="37"/>
        <v>51</v>
      </c>
      <c r="BH58" s="29">
        <v>33</v>
      </c>
      <c r="BI58" s="28">
        <f t="shared" si="38"/>
        <v>84</v>
      </c>
      <c r="BJ58" s="29">
        <f t="shared" si="39"/>
        <v>387</v>
      </c>
      <c r="BK58" s="29">
        <v>81</v>
      </c>
      <c r="BL58" s="10">
        <f t="shared" si="40"/>
        <v>543</v>
      </c>
      <c r="BM58" s="8">
        <f t="shared" si="41"/>
        <v>69.615384615384613</v>
      </c>
      <c r="BO58" s="3" t="s">
        <v>2089</v>
      </c>
      <c r="BP58" s="3" t="s">
        <v>2096</v>
      </c>
      <c r="BQ58" s="3" t="s">
        <v>2089</v>
      </c>
      <c r="BR58" s="3" t="s">
        <v>2089</v>
      </c>
      <c r="BS58" s="3" t="s">
        <v>2089</v>
      </c>
      <c r="BT58" s="3" t="s">
        <v>2089</v>
      </c>
      <c r="BU58" s="3" t="s">
        <v>2087</v>
      </c>
      <c r="BV58" s="3" t="s">
        <v>2032</v>
      </c>
      <c r="BW58" s="3" t="s">
        <v>2090</v>
      </c>
      <c r="BX58" s="3" t="s">
        <v>2032</v>
      </c>
      <c r="BY58" s="3" t="s">
        <v>2090</v>
      </c>
      <c r="BZ58" s="3" t="s">
        <v>2090</v>
      </c>
      <c r="CB58" s="3">
        <v>2</v>
      </c>
      <c r="CC58" s="3">
        <v>3</v>
      </c>
      <c r="CD58" s="3">
        <v>3</v>
      </c>
      <c r="CE58" s="3">
        <v>3</v>
      </c>
      <c r="CF58" s="3">
        <v>3</v>
      </c>
      <c r="CG58" s="3">
        <v>3</v>
      </c>
      <c r="CH58" s="3">
        <v>1.5</v>
      </c>
      <c r="CI58" s="3">
        <v>1.5</v>
      </c>
      <c r="CJ58" s="3">
        <v>1.5</v>
      </c>
      <c r="CK58" s="3">
        <v>1</v>
      </c>
      <c r="CL58" s="3">
        <v>1</v>
      </c>
      <c r="CM58" s="3">
        <v>0.5</v>
      </c>
      <c r="CN58" s="3">
        <f t="shared" si="42"/>
        <v>5</v>
      </c>
      <c r="CO58" s="31" t="str">
        <f t="shared" si="43"/>
        <v>Fail</v>
      </c>
      <c r="CP58" s="32">
        <v>3.1354166666666665</v>
      </c>
      <c r="CQ58" s="3">
        <v>10</v>
      </c>
      <c r="CR58" s="3">
        <v>75.25</v>
      </c>
      <c r="CS58" s="3">
        <v>638</v>
      </c>
      <c r="CT58" s="33">
        <f>CR58/24</f>
        <v>3.1354166666666665</v>
      </c>
    </row>
    <row r="59" spans="1:98" ht="18" customHeight="1" x14ac:dyDescent="0.2">
      <c r="A59" s="4">
        <v>52</v>
      </c>
      <c r="B59" s="7" t="s">
        <v>672</v>
      </c>
      <c r="C59" s="7" t="s">
        <v>673</v>
      </c>
      <c r="D59" s="7" t="s">
        <v>1839</v>
      </c>
      <c r="E59" s="7" t="s">
        <v>1343</v>
      </c>
      <c r="F59" s="7"/>
      <c r="G59" s="25">
        <v>4</v>
      </c>
      <c r="H59" s="25">
        <v>6</v>
      </c>
      <c r="I59" s="24">
        <v>10</v>
      </c>
      <c r="J59" s="26">
        <f t="shared" si="22"/>
        <v>20</v>
      </c>
      <c r="K59" s="25">
        <v>3</v>
      </c>
      <c r="L59" s="25">
        <v>5</v>
      </c>
      <c r="M59" s="24">
        <v>10</v>
      </c>
      <c r="N59" s="26">
        <f t="shared" si="23"/>
        <v>18</v>
      </c>
      <c r="O59" s="25">
        <v>3</v>
      </c>
      <c r="P59" s="25">
        <v>6</v>
      </c>
      <c r="Q59" s="24">
        <v>4</v>
      </c>
      <c r="R59" s="26">
        <f t="shared" si="24"/>
        <v>13</v>
      </c>
      <c r="S59" s="25">
        <v>3</v>
      </c>
      <c r="T59" s="25">
        <v>5</v>
      </c>
      <c r="U59" s="24">
        <v>10</v>
      </c>
      <c r="V59" s="26">
        <f t="shared" si="25"/>
        <v>18</v>
      </c>
      <c r="W59" s="25">
        <v>3</v>
      </c>
      <c r="X59" s="25">
        <v>6</v>
      </c>
      <c r="Y59" s="24">
        <v>10</v>
      </c>
      <c r="Z59" s="26">
        <f t="shared" si="26"/>
        <v>19</v>
      </c>
      <c r="AA59" s="25">
        <v>1</v>
      </c>
      <c r="AB59" s="25">
        <v>6</v>
      </c>
      <c r="AC59" s="24">
        <v>10</v>
      </c>
      <c r="AD59" s="26">
        <f t="shared" si="27"/>
        <v>17</v>
      </c>
      <c r="AE59" s="27">
        <f t="shared" si="28"/>
        <v>105</v>
      </c>
      <c r="AF59" s="25">
        <v>8</v>
      </c>
      <c r="AG59" s="25">
        <v>8</v>
      </c>
      <c r="AH59" s="25">
        <v>35</v>
      </c>
      <c r="AI59" s="28">
        <f t="shared" si="29"/>
        <v>51</v>
      </c>
      <c r="AJ59" s="29">
        <v>29</v>
      </c>
      <c r="AK59" s="28">
        <f t="shared" si="30"/>
        <v>80</v>
      </c>
      <c r="AL59" s="25">
        <v>8</v>
      </c>
      <c r="AM59" s="25">
        <v>8</v>
      </c>
      <c r="AN59" s="25">
        <v>34</v>
      </c>
      <c r="AO59" s="28">
        <f t="shared" si="31"/>
        <v>50</v>
      </c>
      <c r="AP59" s="29">
        <v>30</v>
      </c>
      <c r="AQ59" s="28">
        <f t="shared" si="32"/>
        <v>80</v>
      </c>
      <c r="AR59" s="25">
        <v>7</v>
      </c>
      <c r="AS59" s="25">
        <v>8</v>
      </c>
      <c r="AT59" s="25">
        <v>37</v>
      </c>
      <c r="AU59" s="28">
        <f t="shared" si="33"/>
        <v>52</v>
      </c>
      <c r="AV59" s="29">
        <v>32</v>
      </c>
      <c r="AW59" s="28">
        <f t="shared" si="34"/>
        <v>84</v>
      </c>
      <c r="AX59" s="25">
        <v>8</v>
      </c>
      <c r="AY59" s="25">
        <v>5</v>
      </c>
      <c r="AZ59" s="25">
        <v>40</v>
      </c>
      <c r="BA59" s="28">
        <f t="shared" si="35"/>
        <v>53</v>
      </c>
      <c r="BB59" s="29">
        <v>23</v>
      </c>
      <c r="BC59" s="28">
        <f t="shared" si="36"/>
        <v>76</v>
      </c>
      <c r="BD59" s="25">
        <v>8</v>
      </c>
      <c r="BE59" s="25">
        <v>7</v>
      </c>
      <c r="BF59" s="25">
        <v>36</v>
      </c>
      <c r="BG59" s="28">
        <f t="shared" si="37"/>
        <v>51</v>
      </c>
      <c r="BH59" s="29">
        <v>31</v>
      </c>
      <c r="BI59" s="28">
        <f t="shared" si="38"/>
        <v>82</v>
      </c>
      <c r="BJ59" s="29">
        <f t="shared" si="39"/>
        <v>402</v>
      </c>
      <c r="BK59" s="29">
        <v>92</v>
      </c>
      <c r="BL59" s="10">
        <f t="shared" si="40"/>
        <v>599</v>
      </c>
      <c r="BM59" s="8">
        <f t="shared" si="41"/>
        <v>76.794871794871796</v>
      </c>
      <c r="BO59" s="3" t="s">
        <v>2033</v>
      </c>
      <c r="BP59" s="3" t="s">
        <v>2088</v>
      </c>
      <c r="BQ59" s="3" t="s">
        <v>2093</v>
      </c>
      <c r="BR59" s="3" t="s">
        <v>2033</v>
      </c>
      <c r="BS59" s="3" t="s">
        <v>2094</v>
      </c>
      <c r="BT59" s="3" t="s">
        <v>2033</v>
      </c>
      <c r="BU59" s="3" t="s">
        <v>2091</v>
      </c>
      <c r="BV59" s="3" t="s">
        <v>2091</v>
      </c>
      <c r="BW59" s="3" t="s">
        <v>2090</v>
      </c>
      <c r="BX59" s="3" t="s">
        <v>2091</v>
      </c>
      <c r="BY59" s="3" t="s">
        <v>2090</v>
      </c>
      <c r="BZ59" s="3" t="s">
        <v>2090</v>
      </c>
      <c r="CB59" s="3">
        <v>2</v>
      </c>
      <c r="CC59" s="3">
        <v>3</v>
      </c>
      <c r="CD59" s="3">
        <v>3</v>
      </c>
      <c r="CE59" s="3">
        <v>3</v>
      </c>
      <c r="CF59" s="3">
        <v>3</v>
      </c>
      <c r="CG59" s="3">
        <v>3</v>
      </c>
      <c r="CH59" s="3">
        <v>1.5</v>
      </c>
      <c r="CI59" s="3">
        <v>1.5</v>
      </c>
      <c r="CJ59" s="3">
        <v>1.5</v>
      </c>
      <c r="CK59" s="3">
        <v>1</v>
      </c>
      <c r="CL59" s="3">
        <v>1</v>
      </c>
      <c r="CM59" s="3">
        <v>0.5</v>
      </c>
      <c r="CN59" s="3">
        <f t="shared" si="42"/>
        <v>0</v>
      </c>
      <c r="CO59" s="31" t="str">
        <f t="shared" si="43"/>
        <v>Pass</v>
      </c>
      <c r="CP59" s="3">
        <v>7.02</v>
      </c>
      <c r="CQ59" s="3">
        <v>24</v>
      </c>
      <c r="CR59" s="3">
        <v>168.5</v>
      </c>
      <c r="CS59" s="3">
        <v>801</v>
      </c>
    </row>
    <row r="60" spans="1:98" ht="18" customHeight="1" x14ac:dyDescent="0.2">
      <c r="A60" s="4">
        <v>53</v>
      </c>
      <c r="B60" s="7" t="s">
        <v>674</v>
      </c>
      <c r="C60" s="7" t="s">
        <v>675</v>
      </c>
      <c r="D60" s="7" t="s">
        <v>1840</v>
      </c>
      <c r="E60" s="7" t="s">
        <v>1344</v>
      </c>
      <c r="F60" s="7"/>
      <c r="G60" s="25">
        <v>8</v>
      </c>
      <c r="H60" s="25">
        <v>9</v>
      </c>
      <c r="I60" s="24">
        <v>10</v>
      </c>
      <c r="J60" s="26">
        <f t="shared" si="22"/>
        <v>27</v>
      </c>
      <c r="K60" s="25">
        <v>6</v>
      </c>
      <c r="L60" s="25">
        <v>9</v>
      </c>
      <c r="M60" s="24">
        <v>10</v>
      </c>
      <c r="N60" s="26">
        <f t="shared" si="23"/>
        <v>25</v>
      </c>
      <c r="O60" s="25">
        <v>7</v>
      </c>
      <c r="P60" s="25">
        <v>10</v>
      </c>
      <c r="Q60" s="24">
        <v>4</v>
      </c>
      <c r="R60" s="26">
        <f t="shared" si="24"/>
        <v>21</v>
      </c>
      <c r="S60" s="25">
        <v>8</v>
      </c>
      <c r="T60" s="25">
        <v>8</v>
      </c>
      <c r="U60" s="24">
        <v>10</v>
      </c>
      <c r="V60" s="26">
        <f t="shared" si="25"/>
        <v>26</v>
      </c>
      <c r="W60" s="25">
        <v>6</v>
      </c>
      <c r="X60" s="25">
        <v>8</v>
      </c>
      <c r="Y60" s="24">
        <v>10</v>
      </c>
      <c r="Z60" s="26">
        <f t="shared" si="26"/>
        <v>24</v>
      </c>
      <c r="AA60" s="25">
        <v>5</v>
      </c>
      <c r="AB60" s="25">
        <v>6</v>
      </c>
      <c r="AC60" s="24">
        <v>10</v>
      </c>
      <c r="AD60" s="26">
        <f t="shared" si="27"/>
        <v>21</v>
      </c>
      <c r="AE60" s="27">
        <f t="shared" si="28"/>
        <v>144</v>
      </c>
      <c r="AF60" s="25">
        <v>10</v>
      </c>
      <c r="AG60" s="25">
        <v>10</v>
      </c>
      <c r="AH60" s="25">
        <v>39</v>
      </c>
      <c r="AI60" s="28">
        <f t="shared" si="29"/>
        <v>59</v>
      </c>
      <c r="AJ60" s="29">
        <v>33</v>
      </c>
      <c r="AK60" s="28">
        <f t="shared" si="30"/>
        <v>92</v>
      </c>
      <c r="AL60" s="25">
        <v>8</v>
      </c>
      <c r="AM60" s="25">
        <v>9</v>
      </c>
      <c r="AN60" s="25">
        <v>33</v>
      </c>
      <c r="AO60" s="28">
        <f t="shared" si="31"/>
        <v>50</v>
      </c>
      <c r="AP60" s="29">
        <v>33</v>
      </c>
      <c r="AQ60" s="28">
        <f t="shared" si="32"/>
        <v>83</v>
      </c>
      <c r="AR60" s="25">
        <v>9</v>
      </c>
      <c r="AS60" s="25">
        <v>9</v>
      </c>
      <c r="AT60" s="25">
        <v>36</v>
      </c>
      <c r="AU60" s="28">
        <f t="shared" si="33"/>
        <v>54</v>
      </c>
      <c r="AV60" s="29">
        <v>35</v>
      </c>
      <c r="AW60" s="28">
        <f t="shared" si="34"/>
        <v>89</v>
      </c>
      <c r="AX60" s="25">
        <v>9</v>
      </c>
      <c r="AY60" s="25">
        <v>9</v>
      </c>
      <c r="AZ60" s="25">
        <v>32</v>
      </c>
      <c r="BA60" s="28">
        <f t="shared" si="35"/>
        <v>50</v>
      </c>
      <c r="BB60" s="29">
        <v>33</v>
      </c>
      <c r="BC60" s="28">
        <f t="shared" si="36"/>
        <v>83</v>
      </c>
      <c r="BD60" s="25">
        <v>9</v>
      </c>
      <c r="BE60" s="25">
        <v>9</v>
      </c>
      <c r="BF60" s="25">
        <v>40</v>
      </c>
      <c r="BG60" s="28">
        <f t="shared" si="37"/>
        <v>58</v>
      </c>
      <c r="BH60" s="29">
        <v>34</v>
      </c>
      <c r="BI60" s="28">
        <f t="shared" si="38"/>
        <v>92</v>
      </c>
      <c r="BJ60" s="29">
        <f t="shared" si="39"/>
        <v>439</v>
      </c>
      <c r="BK60" s="29">
        <v>93</v>
      </c>
      <c r="BL60" s="10">
        <f t="shared" si="40"/>
        <v>676</v>
      </c>
      <c r="BM60" s="8">
        <f t="shared" si="41"/>
        <v>86.666666666666671</v>
      </c>
      <c r="BO60" s="3" t="s">
        <v>2093</v>
      </c>
      <c r="BP60" s="3" t="s">
        <v>2087</v>
      </c>
      <c r="BQ60" s="3" t="s">
        <v>2091</v>
      </c>
      <c r="BR60" s="3" t="s">
        <v>2091</v>
      </c>
      <c r="BS60" s="3" t="s">
        <v>2087</v>
      </c>
      <c r="BT60" s="3" t="s">
        <v>2088</v>
      </c>
      <c r="BU60" s="3" t="s">
        <v>2090</v>
      </c>
      <c r="BV60" s="3" t="s">
        <v>2090</v>
      </c>
      <c r="BW60" s="3" t="s">
        <v>2090</v>
      </c>
      <c r="BX60" s="3" t="s">
        <v>2090</v>
      </c>
      <c r="BY60" s="3" t="s">
        <v>2090</v>
      </c>
      <c r="BZ60" s="3" t="s">
        <v>2090</v>
      </c>
      <c r="CB60" s="3">
        <v>2</v>
      </c>
      <c r="CC60" s="3">
        <v>3</v>
      </c>
      <c r="CD60" s="3">
        <v>3</v>
      </c>
      <c r="CE60" s="3">
        <v>3</v>
      </c>
      <c r="CF60" s="3">
        <v>3</v>
      </c>
      <c r="CG60" s="3">
        <v>3</v>
      </c>
      <c r="CH60" s="3">
        <v>1.5</v>
      </c>
      <c r="CI60" s="3">
        <v>1.5</v>
      </c>
      <c r="CJ60" s="3">
        <v>1.5</v>
      </c>
      <c r="CK60" s="3">
        <v>1</v>
      </c>
      <c r="CL60" s="3">
        <v>1</v>
      </c>
      <c r="CM60" s="3">
        <v>0.5</v>
      </c>
      <c r="CN60" s="3">
        <f t="shared" si="42"/>
        <v>0</v>
      </c>
      <c r="CO60" s="31" t="str">
        <f t="shared" si="43"/>
        <v>Pass</v>
      </c>
      <c r="CP60" s="3">
        <v>8.48</v>
      </c>
      <c r="CQ60" s="3">
        <v>24</v>
      </c>
      <c r="CR60" s="3">
        <v>203.5</v>
      </c>
      <c r="CS60" s="3">
        <v>928</v>
      </c>
    </row>
    <row r="61" spans="1:98" ht="18" customHeight="1" x14ac:dyDescent="0.2">
      <c r="A61" s="4">
        <v>54</v>
      </c>
      <c r="B61" s="7" t="s">
        <v>676</v>
      </c>
      <c r="C61" s="7" t="s">
        <v>677</v>
      </c>
      <c r="D61" s="7" t="s">
        <v>1841</v>
      </c>
      <c r="E61" s="7" t="s">
        <v>1345</v>
      </c>
      <c r="F61" s="7"/>
      <c r="G61" s="25">
        <v>4</v>
      </c>
      <c r="H61" s="25">
        <v>7</v>
      </c>
      <c r="I61" s="24">
        <v>10</v>
      </c>
      <c r="J61" s="26">
        <f t="shared" si="22"/>
        <v>21</v>
      </c>
      <c r="K61" s="25">
        <v>3</v>
      </c>
      <c r="L61" s="25">
        <v>8</v>
      </c>
      <c r="M61" s="24">
        <v>10</v>
      </c>
      <c r="N61" s="26">
        <f t="shared" si="23"/>
        <v>21</v>
      </c>
      <c r="O61" s="25">
        <v>4</v>
      </c>
      <c r="P61" s="25">
        <v>5</v>
      </c>
      <c r="Q61" s="24">
        <v>4</v>
      </c>
      <c r="R61" s="26">
        <f t="shared" si="24"/>
        <v>13</v>
      </c>
      <c r="S61" s="25">
        <v>6</v>
      </c>
      <c r="T61" s="25">
        <v>10</v>
      </c>
      <c r="U61" s="24">
        <v>10</v>
      </c>
      <c r="V61" s="26">
        <f t="shared" si="25"/>
        <v>26</v>
      </c>
      <c r="W61" s="25">
        <v>4</v>
      </c>
      <c r="X61" s="25">
        <v>6</v>
      </c>
      <c r="Y61" s="24">
        <v>10</v>
      </c>
      <c r="Z61" s="26">
        <f t="shared" si="26"/>
        <v>20</v>
      </c>
      <c r="AA61" s="25">
        <v>2</v>
      </c>
      <c r="AB61" s="25">
        <v>6</v>
      </c>
      <c r="AC61" s="24">
        <v>10</v>
      </c>
      <c r="AD61" s="26">
        <f t="shared" si="27"/>
        <v>18</v>
      </c>
      <c r="AE61" s="27">
        <f t="shared" si="28"/>
        <v>119</v>
      </c>
      <c r="AF61" s="25">
        <v>9</v>
      </c>
      <c r="AG61" s="25">
        <v>8</v>
      </c>
      <c r="AH61" s="25">
        <v>38</v>
      </c>
      <c r="AI61" s="28">
        <f t="shared" si="29"/>
        <v>55</v>
      </c>
      <c r="AJ61" s="29">
        <v>30</v>
      </c>
      <c r="AK61" s="28">
        <f t="shared" si="30"/>
        <v>85</v>
      </c>
      <c r="AL61" s="25">
        <v>8</v>
      </c>
      <c r="AM61" s="25">
        <v>8</v>
      </c>
      <c r="AN61" s="25">
        <v>33</v>
      </c>
      <c r="AO61" s="28">
        <f t="shared" si="31"/>
        <v>49</v>
      </c>
      <c r="AP61" s="29">
        <v>32</v>
      </c>
      <c r="AQ61" s="28">
        <f t="shared" si="32"/>
        <v>81</v>
      </c>
      <c r="AR61" s="25">
        <v>9</v>
      </c>
      <c r="AS61" s="25">
        <v>9</v>
      </c>
      <c r="AT61" s="25">
        <v>37</v>
      </c>
      <c r="AU61" s="28">
        <f t="shared" si="33"/>
        <v>55</v>
      </c>
      <c r="AV61" s="29">
        <v>31</v>
      </c>
      <c r="AW61" s="28">
        <f t="shared" si="34"/>
        <v>86</v>
      </c>
      <c r="AX61" s="25">
        <v>8</v>
      </c>
      <c r="AY61" s="25">
        <v>8</v>
      </c>
      <c r="AZ61" s="25">
        <v>28</v>
      </c>
      <c r="BA61" s="28">
        <f t="shared" si="35"/>
        <v>44</v>
      </c>
      <c r="BB61" s="29">
        <v>32</v>
      </c>
      <c r="BC61" s="28">
        <f t="shared" si="36"/>
        <v>76</v>
      </c>
      <c r="BD61" s="25">
        <v>9</v>
      </c>
      <c r="BE61" s="25">
        <v>9</v>
      </c>
      <c r="BF61" s="25">
        <v>34</v>
      </c>
      <c r="BG61" s="28">
        <f t="shared" si="37"/>
        <v>52</v>
      </c>
      <c r="BH61" s="29">
        <v>34</v>
      </c>
      <c r="BI61" s="28">
        <f t="shared" si="38"/>
        <v>86</v>
      </c>
      <c r="BJ61" s="29">
        <f t="shared" si="39"/>
        <v>414</v>
      </c>
      <c r="BK61" s="29">
        <v>93</v>
      </c>
      <c r="BL61" s="10">
        <f t="shared" si="40"/>
        <v>626</v>
      </c>
      <c r="BM61" s="8">
        <f t="shared" si="41"/>
        <v>80.256410256410263</v>
      </c>
      <c r="BO61" s="3" t="s">
        <v>2094</v>
      </c>
      <c r="BP61" s="3" t="s">
        <v>2087</v>
      </c>
      <c r="BQ61" s="3" t="s">
        <v>2092</v>
      </c>
      <c r="BR61" s="3" t="s">
        <v>2091</v>
      </c>
      <c r="BS61" s="3" t="s">
        <v>2094</v>
      </c>
      <c r="BT61" s="3" t="s">
        <v>2093</v>
      </c>
      <c r="BU61" s="3" t="s">
        <v>2090</v>
      </c>
      <c r="BV61" s="3" t="s">
        <v>2090</v>
      </c>
      <c r="BW61" s="3" t="s">
        <v>2090</v>
      </c>
      <c r="BX61" s="3" t="s">
        <v>2091</v>
      </c>
      <c r="BY61" s="3" t="s">
        <v>2090</v>
      </c>
      <c r="BZ61" s="3" t="s">
        <v>2090</v>
      </c>
      <c r="CB61" s="3">
        <v>2</v>
      </c>
      <c r="CC61" s="3">
        <v>3</v>
      </c>
      <c r="CD61" s="3">
        <v>3</v>
      </c>
      <c r="CE61" s="3">
        <v>3</v>
      </c>
      <c r="CF61" s="3">
        <v>3</v>
      </c>
      <c r="CG61" s="3">
        <v>3</v>
      </c>
      <c r="CH61" s="3">
        <v>1.5</v>
      </c>
      <c r="CI61" s="3">
        <v>1.5</v>
      </c>
      <c r="CJ61" s="3">
        <v>1.5</v>
      </c>
      <c r="CK61" s="3">
        <v>1</v>
      </c>
      <c r="CL61" s="3">
        <v>1</v>
      </c>
      <c r="CM61" s="3">
        <v>0.5</v>
      </c>
      <c r="CN61" s="3">
        <f t="shared" si="42"/>
        <v>0</v>
      </c>
      <c r="CO61" s="31" t="str">
        <f t="shared" si="43"/>
        <v>Pass</v>
      </c>
      <c r="CP61" s="3">
        <v>7.83</v>
      </c>
      <c r="CQ61" s="3">
        <v>24</v>
      </c>
      <c r="CR61" s="3">
        <v>188</v>
      </c>
      <c r="CS61" s="3">
        <v>863</v>
      </c>
    </row>
    <row r="62" spans="1:98" ht="18" customHeight="1" x14ac:dyDescent="0.2">
      <c r="A62" s="4">
        <v>55</v>
      </c>
      <c r="B62" s="7" t="s">
        <v>678</v>
      </c>
      <c r="C62" s="7" t="s">
        <v>679</v>
      </c>
      <c r="D62" s="7" t="s">
        <v>1842</v>
      </c>
      <c r="E62" s="7" t="s">
        <v>1346</v>
      </c>
      <c r="F62" s="7"/>
      <c r="G62" s="25" t="s">
        <v>2032</v>
      </c>
      <c r="H62" s="25">
        <v>6</v>
      </c>
      <c r="I62" s="24">
        <v>10</v>
      </c>
      <c r="J62" s="26">
        <f t="shared" si="22"/>
        <v>16</v>
      </c>
      <c r="K62" s="25">
        <v>1</v>
      </c>
      <c r="L62" s="25">
        <v>7</v>
      </c>
      <c r="M62" s="24">
        <v>9</v>
      </c>
      <c r="N62" s="26">
        <f t="shared" si="23"/>
        <v>17</v>
      </c>
      <c r="O62" s="25" t="s">
        <v>2033</v>
      </c>
      <c r="P62" s="25" t="s">
        <v>2033</v>
      </c>
      <c r="Q62" s="24">
        <v>9</v>
      </c>
      <c r="R62" s="26">
        <f t="shared" si="24"/>
        <v>9</v>
      </c>
      <c r="S62" s="25" t="s">
        <v>2033</v>
      </c>
      <c r="T62" s="25" t="s">
        <v>2033</v>
      </c>
      <c r="U62" s="24">
        <v>6</v>
      </c>
      <c r="V62" s="26">
        <f t="shared" si="25"/>
        <v>6</v>
      </c>
      <c r="W62" s="25" t="s">
        <v>2032</v>
      </c>
      <c r="X62" s="25" t="s">
        <v>2032</v>
      </c>
      <c r="Y62" s="24">
        <v>8</v>
      </c>
      <c r="Z62" s="26">
        <f t="shared" si="26"/>
        <v>8</v>
      </c>
      <c r="AA62" s="25" t="s">
        <v>2033</v>
      </c>
      <c r="AB62" s="25" t="s">
        <v>2033</v>
      </c>
      <c r="AC62" s="24">
        <v>10</v>
      </c>
      <c r="AD62" s="26">
        <f t="shared" si="27"/>
        <v>10</v>
      </c>
      <c r="AE62" s="27">
        <f t="shared" si="28"/>
        <v>66</v>
      </c>
      <c r="AF62" s="25">
        <v>5</v>
      </c>
      <c r="AG62" s="25">
        <v>4</v>
      </c>
      <c r="AH62" s="25">
        <v>32</v>
      </c>
      <c r="AI62" s="28">
        <f t="shared" si="29"/>
        <v>41</v>
      </c>
      <c r="AJ62" s="29">
        <v>28</v>
      </c>
      <c r="AK62" s="28">
        <f t="shared" si="30"/>
        <v>69</v>
      </c>
      <c r="AL62" s="25">
        <v>8</v>
      </c>
      <c r="AM62" s="25">
        <v>7</v>
      </c>
      <c r="AN62" s="25">
        <v>29</v>
      </c>
      <c r="AO62" s="28">
        <f t="shared" si="31"/>
        <v>44</v>
      </c>
      <c r="AP62" s="29">
        <v>29</v>
      </c>
      <c r="AQ62" s="28">
        <f t="shared" si="32"/>
        <v>73</v>
      </c>
      <c r="AR62" s="25">
        <v>7</v>
      </c>
      <c r="AS62" s="25">
        <v>7</v>
      </c>
      <c r="AT62" s="25">
        <v>28</v>
      </c>
      <c r="AU62" s="28">
        <f t="shared" si="33"/>
        <v>42</v>
      </c>
      <c r="AV62" s="29">
        <v>27</v>
      </c>
      <c r="AW62" s="28">
        <f t="shared" si="34"/>
        <v>69</v>
      </c>
      <c r="AX62" s="25" t="s">
        <v>2032</v>
      </c>
      <c r="AY62" s="25">
        <v>5</v>
      </c>
      <c r="AZ62" s="25">
        <v>19</v>
      </c>
      <c r="BA62" s="28">
        <f t="shared" si="35"/>
        <v>24</v>
      </c>
      <c r="BB62" s="29">
        <v>30</v>
      </c>
      <c r="BC62" s="28">
        <f t="shared" si="36"/>
        <v>54</v>
      </c>
      <c r="BD62" s="25">
        <v>6</v>
      </c>
      <c r="BE62" s="25">
        <v>7</v>
      </c>
      <c r="BF62" s="25">
        <v>27</v>
      </c>
      <c r="BG62" s="28">
        <f t="shared" si="37"/>
        <v>40</v>
      </c>
      <c r="BH62" s="29">
        <v>25</v>
      </c>
      <c r="BI62" s="28">
        <f t="shared" si="38"/>
        <v>65</v>
      </c>
      <c r="BJ62" s="29">
        <f t="shared" si="39"/>
        <v>330</v>
      </c>
      <c r="BK62" s="29">
        <v>79</v>
      </c>
      <c r="BL62" s="10">
        <f t="shared" si="40"/>
        <v>475</v>
      </c>
      <c r="BM62" s="8">
        <f t="shared" si="41"/>
        <v>60.897435897435891</v>
      </c>
      <c r="BO62" s="3" t="s">
        <v>2092</v>
      </c>
      <c r="BP62" s="3" t="s">
        <v>2089</v>
      </c>
      <c r="BQ62" s="3" t="s">
        <v>2089</v>
      </c>
      <c r="BR62" s="3" t="s">
        <v>2089</v>
      </c>
      <c r="BS62" s="3" t="s">
        <v>2089</v>
      </c>
      <c r="BT62" s="3" t="s">
        <v>2089</v>
      </c>
      <c r="BU62" s="3" t="s">
        <v>2087</v>
      </c>
      <c r="BV62" s="3" t="s">
        <v>2032</v>
      </c>
      <c r="BW62" s="3" t="s">
        <v>2087</v>
      </c>
      <c r="BX62" s="3" t="s">
        <v>2088</v>
      </c>
      <c r="BY62" s="3" t="s">
        <v>2095</v>
      </c>
      <c r="BZ62" s="3" t="s">
        <v>2091</v>
      </c>
      <c r="CB62" s="3">
        <v>2</v>
      </c>
      <c r="CC62" s="3">
        <v>3</v>
      </c>
      <c r="CD62" s="3">
        <v>3</v>
      </c>
      <c r="CE62" s="3">
        <v>3</v>
      </c>
      <c r="CF62" s="3">
        <v>3</v>
      </c>
      <c r="CG62" s="3">
        <v>3</v>
      </c>
      <c r="CH62" s="3">
        <v>1.5</v>
      </c>
      <c r="CI62" s="3">
        <v>1.5</v>
      </c>
      <c r="CJ62" s="3">
        <v>1.5</v>
      </c>
      <c r="CK62" s="3">
        <v>1</v>
      </c>
      <c r="CL62" s="3">
        <v>1</v>
      </c>
      <c r="CM62" s="3">
        <v>0.5</v>
      </c>
      <c r="CN62" s="3">
        <f t="shared" si="42"/>
        <v>5</v>
      </c>
      <c r="CO62" s="31" t="str">
        <f t="shared" si="43"/>
        <v>Fail</v>
      </c>
      <c r="CP62" s="32">
        <v>2.71875</v>
      </c>
      <c r="CQ62" s="3">
        <v>9</v>
      </c>
      <c r="CR62" s="3">
        <v>65.25</v>
      </c>
      <c r="CS62" s="3">
        <v>550</v>
      </c>
      <c r="CT62" s="33">
        <f>CR62/24</f>
        <v>2.71875</v>
      </c>
    </row>
    <row r="63" spans="1:98" ht="18" customHeight="1" x14ac:dyDescent="0.2">
      <c r="A63" s="4">
        <v>56</v>
      </c>
      <c r="B63" s="7" t="s">
        <v>680</v>
      </c>
      <c r="C63" s="7" t="s">
        <v>2058</v>
      </c>
      <c r="D63" s="7" t="s">
        <v>1843</v>
      </c>
      <c r="E63" s="7" t="s">
        <v>1347</v>
      </c>
      <c r="F63" s="7"/>
      <c r="G63" s="25">
        <v>8</v>
      </c>
      <c r="H63" s="25">
        <v>9</v>
      </c>
      <c r="I63" s="24">
        <v>10</v>
      </c>
      <c r="J63" s="26">
        <f t="shared" si="22"/>
        <v>27</v>
      </c>
      <c r="K63" s="25">
        <v>5</v>
      </c>
      <c r="L63" s="25">
        <v>9</v>
      </c>
      <c r="M63" s="24">
        <v>10</v>
      </c>
      <c r="N63" s="26">
        <f t="shared" si="23"/>
        <v>24</v>
      </c>
      <c r="O63" s="25">
        <v>5</v>
      </c>
      <c r="P63" s="25">
        <v>10</v>
      </c>
      <c r="Q63" s="24">
        <v>10</v>
      </c>
      <c r="R63" s="26">
        <f t="shared" si="24"/>
        <v>25</v>
      </c>
      <c r="S63" s="25">
        <v>5</v>
      </c>
      <c r="T63" s="25">
        <v>8</v>
      </c>
      <c r="U63" s="24">
        <v>10</v>
      </c>
      <c r="V63" s="26">
        <f t="shared" si="25"/>
        <v>23</v>
      </c>
      <c r="W63" s="25">
        <v>5</v>
      </c>
      <c r="X63" s="25">
        <v>10</v>
      </c>
      <c r="Y63" s="24">
        <v>10</v>
      </c>
      <c r="Z63" s="26">
        <f t="shared" si="26"/>
        <v>25</v>
      </c>
      <c r="AA63" s="25">
        <v>6</v>
      </c>
      <c r="AB63" s="25">
        <v>9</v>
      </c>
      <c r="AC63" s="24">
        <v>10</v>
      </c>
      <c r="AD63" s="26">
        <f t="shared" si="27"/>
        <v>25</v>
      </c>
      <c r="AE63" s="27">
        <f t="shared" si="28"/>
        <v>149</v>
      </c>
      <c r="AF63" s="25">
        <v>9</v>
      </c>
      <c r="AG63" s="25">
        <v>9</v>
      </c>
      <c r="AH63" s="25">
        <v>37</v>
      </c>
      <c r="AI63" s="28">
        <f t="shared" si="29"/>
        <v>55</v>
      </c>
      <c r="AJ63" s="29">
        <v>34</v>
      </c>
      <c r="AK63" s="28">
        <f t="shared" si="30"/>
        <v>89</v>
      </c>
      <c r="AL63" s="25">
        <v>8</v>
      </c>
      <c r="AM63" s="25">
        <v>8</v>
      </c>
      <c r="AN63" s="25">
        <v>35</v>
      </c>
      <c r="AO63" s="28">
        <f t="shared" si="31"/>
        <v>51</v>
      </c>
      <c r="AP63" s="29">
        <v>35</v>
      </c>
      <c r="AQ63" s="28">
        <f t="shared" si="32"/>
        <v>86</v>
      </c>
      <c r="AR63" s="25">
        <v>9</v>
      </c>
      <c r="AS63" s="25">
        <v>9</v>
      </c>
      <c r="AT63" s="25">
        <v>37</v>
      </c>
      <c r="AU63" s="28">
        <f t="shared" si="33"/>
        <v>55</v>
      </c>
      <c r="AV63" s="29">
        <v>38</v>
      </c>
      <c r="AW63" s="28">
        <f t="shared" si="34"/>
        <v>93</v>
      </c>
      <c r="AX63" s="25">
        <v>8</v>
      </c>
      <c r="AY63" s="25">
        <v>9</v>
      </c>
      <c r="AZ63" s="25">
        <v>40</v>
      </c>
      <c r="BA63" s="28">
        <f t="shared" si="35"/>
        <v>57</v>
      </c>
      <c r="BB63" s="29">
        <v>33</v>
      </c>
      <c r="BC63" s="28">
        <f t="shared" si="36"/>
        <v>90</v>
      </c>
      <c r="BD63" s="25">
        <v>9</v>
      </c>
      <c r="BE63" s="25">
        <v>9</v>
      </c>
      <c r="BF63" s="25">
        <v>36</v>
      </c>
      <c r="BG63" s="28">
        <f t="shared" si="37"/>
        <v>54</v>
      </c>
      <c r="BH63" s="29">
        <v>36</v>
      </c>
      <c r="BI63" s="28">
        <f t="shared" si="38"/>
        <v>90</v>
      </c>
      <c r="BJ63" s="29">
        <f t="shared" si="39"/>
        <v>448</v>
      </c>
      <c r="BK63" s="29">
        <v>82</v>
      </c>
      <c r="BL63" s="10">
        <f t="shared" si="40"/>
        <v>679</v>
      </c>
      <c r="BM63" s="8">
        <f t="shared" si="41"/>
        <v>87.051282051282058</v>
      </c>
      <c r="BO63" s="3" t="s">
        <v>2095</v>
      </c>
      <c r="BP63" s="3" t="s">
        <v>2087</v>
      </c>
      <c r="BQ63" s="3" t="s">
        <v>2032</v>
      </c>
      <c r="BR63" s="3" t="s">
        <v>2095</v>
      </c>
      <c r="BS63" s="3" t="s">
        <v>2095</v>
      </c>
      <c r="BT63" s="3" t="s">
        <v>2091</v>
      </c>
      <c r="BU63" s="3" t="s">
        <v>2090</v>
      </c>
      <c r="BV63" s="3" t="s">
        <v>2090</v>
      </c>
      <c r="BW63" s="3" t="s">
        <v>2090</v>
      </c>
      <c r="BX63" s="3" t="s">
        <v>2090</v>
      </c>
      <c r="BY63" s="3" t="s">
        <v>2090</v>
      </c>
      <c r="BZ63" s="3" t="s">
        <v>2090</v>
      </c>
      <c r="CB63" s="3">
        <v>2</v>
      </c>
      <c r="CC63" s="3">
        <v>3</v>
      </c>
      <c r="CD63" s="3">
        <v>3</v>
      </c>
      <c r="CE63" s="3">
        <v>3</v>
      </c>
      <c r="CF63" s="3">
        <v>3</v>
      </c>
      <c r="CG63" s="3">
        <v>3</v>
      </c>
      <c r="CH63" s="3">
        <v>1.5</v>
      </c>
      <c r="CI63" s="3">
        <v>1.5</v>
      </c>
      <c r="CJ63" s="3">
        <v>1.5</v>
      </c>
      <c r="CK63" s="3">
        <v>1</v>
      </c>
      <c r="CL63" s="3">
        <v>1</v>
      </c>
      <c r="CM63" s="3">
        <v>0.5</v>
      </c>
      <c r="CN63" s="3">
        <f t="shared" si="42"/>
        <v>0</v>
      </c>
      <c r="CO63" s="31" t="str">
        <f t="shared" si="43"/>
        <v>Pass</v>
      </c>
      <c r="CP63" s="3">
        <v>8.6</v>
      </c>
      <c r="CQ63" s="3">
        <v>24</v>
      </c>
      <c r="CR63" s="3">
        <v>206.5</v>
      </c>
      <c r="CS63" s="3">
        <v>947</v>
      </c>
    </row>
    <row r="64" spans="1:98" ht="18" customHeight="1" x14ac:dyDescent="0.2">
      <c r="A64" s="4">
        <v>57</v>
      </c>
      <c r="B64" s="7" t="s">
        <v>681</v>
      </c>
      <c r="C64" s="7" t="s">
        <v>682</v>
      </c>
      <c r="D64" s="7" t="s">
        <v>1844</v>
      </c>
      <c r="E64" s="7" t="s">
        <v>1348</v>
      </c>
      <c r="F64" s="7"/>
      <c r="G64" s="25">
        <v>6</v>
      </c>
      <c r="H64" s="25">
        <v>9</v>
      </c>
      <c r="I64" s="24">
        <v>9</v>
      </c>
      <c r="J64" s="26">
        <f t="shared" si="22"/>
        <v>24</v>
      </c>
      <c r="K64" s="25">
        <v>3</v>
      </c>
      <c r="L64" s="25">
        <v>9</v>
      </c>
      <c r="M64" s="24">
        <v>9</v>
      </c>
      <c r="N64" s="26">
        <f t="shared" si="23"/>
        <v>21</v>
      </c>
      <c r="O64" s="25">
        <v>5</v>
      </c>
      <c r="P64" s="25">
        <v>9</v>
      </c>
      <c r="Q64" s="24">
        <v>4</v>
      </c>
      <c r="R64" s="26">
        <f t="shared" si="24"/>
        <v>18</v>
      </c>
      <c r="S64" s="25">
        <v>5</v>
      </c>
      <c r="T64" s="25">
        <v>7</v>
      </c>
      <c r="U64" s="24">
        <v>10</v>
      </c>
      <c r="V64" s="26">
        <f t="shared" si="25"/>
        <v>22</v>
      </c>
      <c r="W64" s="25">
        <v>1</v>
      </c>
      <c r="X64" s="25">
        <v>10</v>
      </c>
      <c r="Y64" s="24">
        <v>10</v>
      </c>
      <c r="Z64" s="26">
        <f t="shared" si="26"/>
        <v>21</v>
      </c>
      <c r="AA64" s="25">
        <v>4</v>
      </c>
      <c r="AB64" s="25" t="s">
        <v>2033</v>
      </c>
      <c r="AC64" s="24">
        <v>10</v>
      </c>
      <c r="AD64" s="26">
        <f t="shared" si="27"/>
        <v>14</v>
      </c>
      <c r="AE64" s="27">
        <f t="shared" si="28"/>
        <v>120</v>
      </c>
      <c r="AF64" s="25">
        <v>9</v>
      </c>
      <c r="AG64" s="25">
        <v>10</v>
      </c>
      <c r="AH64" s="25">
        <v>32</v>
      </c>
      <c r="AI64" s="28">
        <f t="shared" si="29"/>
        <v>51</v>
      </c>
      <c r="AJ64" s="29">
        <v>31</v>
      </c>
      <c r="AK64" s="28">
        <f t="shared" si="30"/>
        <v>82</v>
      </c>
      <c r="AL64" s="25">
        <v>7</v>
      </c>
      <c r="AM64" s="25">
        <v>8</v>
      </c>
      <c r="AN64" s="25">
        <v>34</v>
      </c>
      <c r="AO64" s="28">
        <f t="shared" si="31"/>
        <v>49</v>
      </c>
      <c r="AP64" s="29">
        <v>33</v>
      </c>
      <c r="AQ64" s="28">
        <f t="shared" si="32"/>
        <v>82</v>
      </c>
      <c r="AR64" s="25">
        <v>8</v>
      </c>
      <c r="AS64" s="25">
        <v>9</v>
      </c>
      <c r="AT64" s="25">
        <v>38</v>
      </c>
      <c r="AU64" s="28">
        <f t="shared" si="33"/>
        <v>55</v>
      </c>
      <c r="AV64" s="29">
        <v>32</v>
      </c>
      <c r="AW64" s="28">
        <f t="shared" si="34"/>
        <v>87</v>
      </c>
      <c r="AX64" s="25">
        <v>9</v>
      </c>
      <c r="AY64" s="25">
        <v>8</v>
      </c>
      <c r="AZ64" s="25">
        <v>40</v>
      </c>
      <c r="BA64" s="28">
        <f t="shared" si="35"/>
        <v>57</v>
      </c>
      <c r="BB64" s="29">
        <v>38</v>
      </c>
      <c r="BC64" s="28">
        <f t="shared" si="36"/>
        <v>95</v>
      </c>
      <c r="BD64" s="25">
        <v>8</v>
      </c>
      <c r="BE64" s="25">
        <v>8</v>
      </c>
      <c r="BF64" s="25">
        <v>39</v>
      </c>
      <c r="BG64" s="28">
        <f t="shared" si="37"/>
        <v>55</v>
      </c>
      <c r="BH64" s="29">
        <v>31</v>
      </c>
      <c r="BI64" s="28">
        <f t="shared" si="38"/>
        <v>86</v>
      </c>
      <c r="BJ64" s="29">
        <f t="shared" si="39"/>
        <v>432</v>
      </c>
      <c r="BK64" s="29">
        <v>87</v>
      </c>
      <c r="BL64" s="10">
        <f t="shared" si="40"/>
        <v>639</v>
      </c>
      <c r="BM64" s="8">
        <f t="shared" si="41"/>
        <v>81.92307692307692</v>
      </c>
      <c r="BO64" s="3" t="s">
        <v>2089</v>
      </c>
      <c r="BP64" s="3" t="s">
        <v>2095</v>
      </c>
      <c r="BQ64" s="3" t="s">
        <v>2094</v>
      </c>
      <c r="BR64" s="3" t="s">
        <v>2095</v>
      </c>
      <c r="BS64" s="3" t="s">
        <v>2088</v>
      </c>
      <c r="BT64" s="3" t="s">
        <v>2093</v>
      </c>
      <c r="BU64" s="3" t="s">
        <v>2090</v>
      </c>
      <c r="BV64" s="3" t="s">
        <v>2090</v>
      </c>
      <c r="BW64" s="3" t="s">
        <v>2090</v>
      </c>
      <c r="BX64" s="3" t="s">
        <v>2090</v>
      </c>
      <c r="BY64" s="3" t="s">
        <v>2090</v>
      </c>
      <c r="BZ64" s="3" t="s">
        <v>2090</v>
      </c>
      <c r="CB64" s="3">
        <v>2</v>
      </c>
      <c r="CC64" s="3">
        <v>3</v>
      </c>
      <c r="CD64" s="3">
        <v>3</v>
      </c>
      <c r="CE64" s="3">
        <v>3</v>
      </c>
      <c r="CF64" s="3">
        <v>3</v>
      </c>
      <c r="CG64" s="3">
        <v>3</v>
      </c>
      <c r="CH64" s="3">
        <v>1.5</v>
      </c>
      <c r="CI64" s="3">
        <v>1.5</v>
      </c>
      <c r="CJ64" s="3">
        <v>1.5</v>
      </c>
      <c r="CK64" s="3">
        <v>1</v>
      </c>
      <c r="CL64" s="3">
        <v>1</v>
      </c>
      <c r="CM64" s="3">
        <v>0.5</v>
      </c>
      <c r="CN64" s="3">
        <f t="shared" si="42"/>
        <v>1</v>
      </c>
      <c r="CO64" s="31" t="str">
        <f t="shared" si="43"/>
        <v>Fail</v>
      </c>
      <c r="CP64" s="32">
        <v>7.229166666666667</v>
      </c>
      <c r="CQ64" s="3">
        <v>22</v>
      </c>
      <c r="CR64" s="3">
        <v>173.5</v>
      </c>
      <c r="CS64" s="3">
        <v>842</v>
      </c>
      <c r="CT64" s="33">
        <f>CR64/24</f>
        <v>7.229166666666667</v>
      </c>
    </row>
    <row r="65" spans="1:98" ht="18" customHeight="1" x14ac:dyDescent="0.2">
      <c r="A65" s="4">
        <v>58</v>
      </c>
      <c r="B65" s="7" t="s">
        <v>683</v>
      </c>
      <c r="C65" s="7" t="s">
        <v>684</v>
      </c>
      <c r="D65" s="7" t="s">
        <v>1845</v>
      </c>
      <c r="E65" s="7" t="s">
        <v>1349</v>
      </c>
      <c r="F65" s="7"/>
      <c r="G65" s="25">
        <v>3</v>
      </c>
      <c r="H65" s="25">
        <v>7</v>
      </c>
      <c r="I65" s="24">
        <v>10</v>
      </c>
      <c r="J65" s="26">
        <f t="shared" si="22"/>
        <v>20</v>
      </c>
      <c r="K65" s="25">
        <v>2</v>
      </c>
      <c r="L65" s="25">
        <v>6</v>
      </c>
      <c r="M65" s="24">
        <v>9</v>
      </c>
      <c r="N65" s="26">
        <f t="shared" si="23"/>
        <v>17</v>
      </c>
      <c r="O65" s="25">
        <v>2</v>
      </c>
      <c r="P65" s="25" t="s">
        <v>2033</v>
      </c>
      <c r="Q65" s="24">
        <v>10</v>
      </c>
      <c r="R65" s="26">
        <f t="shared" si="24"/>
        <v>12</v>
      </c>
      <c r="S65" s="25">
        <v>4</v>
      </c>
      <c r="T65" s="25" t="s">
        <v>2033</v>
      </c>
      <c r="U65" s="24">
        <v>8</v>
      </c>
      <c r="V65" s="26">
        <f t="shared" si="25"/>
        <v>12</v>
      </c>
      <c r="W65" s="25">
        <v>1</v>
      </c>
      <c r="X65" s="25">
        <v>9</v>
      </c>
      <c r="Y65" s="24">
        <v>4</v>
      </c>
      <c r="Z65" s="26">
        <f t="shared" si="26"/>
        <v>14</v>
      </c>
      <c r="AA65" s="25">
        <v>2</v>
      </c>
      <c r="AB65" s="25">
        <v>5</v>
      </c>
      <c r="AC65" s="24">
        <v>10</v>
      </c>
      <c r="AD65" s="26">
        <f t="shared" si="27"/>
        <v>17</v>
      </c>
      <c r="AE65" s="27">
        <f t="shared" si="28"/>
        <v>92</v>
      </c>
      <c r="AF65" s="25">
        <v>8</v>
      </c>
      <c r="AG65" s="25">
        <v>7</v>
      </c>
      <c r="AH65" s="25">
        <v>29</v>
      </c>
      <c r="AI65" s="28">
        <f t="shared" si="29"/>
        <v>44</v>
      </c>
      <c r="AJ65" s="29">
        <v>28</v>
      </c>
      <c r="AK65" s="28">
        <f t="shared" si="30"/>
        <v>72</v>
      </c>
      <c r="AL65" s="25">
        <v>7</v>
      </c>
      <c r="AM65" s="25">
        <v>8</v>
      </c>
      <c r="AN65" s="25">
        <v>28</v>
      </c>
      <c r="AO65" s="28">
        <f t="shared" si="31"/>
        <v>43</v>
      </c>
      <c r="AP65" s="29">
        <v>29</v>
      </c>
      <c r="AQ65" s="28">
        <f t="shared" si="32"/>
        <v>72</v>
      </c>
      <c r="AR65" s="25">
        <v>7</v>
      </c>
      <c r="AS65" s="25">
        <v>7</v>
      </c>
      <c r="AT65" s="25">
        <v>34</v>
      </c>
      <c r="AU65" s="28">
        <f t="shared" si="33"/>
        <v>48</v>
      </c>
      <c r="AV65" s="29">
        <v>32</v>
      </c>
      <c r="AW65" s="28">
        <f t="shared" si="34"/>
        <v>80</v>
      </c>
      <c r="AX65" s="25">
        <v>7</v>
      </c>
      <c r="AY65" s="25">
        <v>7</v>
      </c>
      <c r="AZ65" s="25">
        <v>28</v>
      </c>
      <c r="BA65" s="28">
        <f t="shared" si="35"/>
        <v>42</v>
      </c>
      <c r="BB65" s="29">
        <v>29</v>
      </c>
      <c r="BC65" s="28">
        <f t="shared" si="36"/>
        <v>71</v>
      </c>
      <c r="BD65" s="25">
        <v>8</v>
      </c>
      <c r="BE65" s="25">
        <v>8</v>
      </c>
      <c r="BF65" s="25">
        <v>39</v>
      </c>
      <c r="BG65" s="28">
        <f t="shared" si="37"/>
        <v>55</v>
      </c>
      <c r="BH65" s="29">
        <v>28</v>
      </c>
      <c r="BI65" s="28">
        <f t="shared" si="38"/>
        <v>83</v>
      </c>
      <c r="BJ65" s="29">
        <f t="shared" si="39"/>
        <v>378</v>
      </c>
      <c r="BK65" s="29">
        <v>70</v>
      </c>
      <c r="BL65" s="10">
        <f t="shared" si="40"/>
        <v>540</v>
      </c>
      <c r="BM65" s="8">
        <f t="shared" si="41"/>
        <v>69.230769230769226</v>
      </c>
      <c r="BO65" s="3" t="s">
        <v>2092</v>
      </c>
      <c r="BP65" s="3" t="s">
        <v>2033</v>
      </c>
      <c r="BQ65" s="3" t="s">
        <v>2089</v>
      </c>
      <c r="BR65" s="3" t="s">
        <v>2089</v>
      </c>
      <c r="BS65" s="3" t="s">
        <v>2089</v>
      </c>
      <c r="BT65" s="3" t="s">
        <v>2092</v>
      </c>
      <c r="BU65" s="3" t="s">
        <v>2032</v>
      </c>
      <c r="BV65" s="3" t="s">
        <v>2032</v>
      </c>
      <c r="BW65" s="3" t="s">
        <v>2091</v>
      </c>
      <c r="BX65" s="3" t="s">
        <v>2087</v>
      </c>
      <c r="BY65" s="3" t="s">
        <v>2090</v>
      </c>
      <c r="BZ65" s="3" t="s">
        <v>2087</v>
      </c>
      <c r="CB65" s="3">
        <v>2</v>
      </c>
      <c r="CC65" s="3">
        <v>3</v>
      </c>
      <c r="CD65" s="3">
        <v>3</v>
      </c>
      <c r="CE65" s="3">
        <v>3</v>
      </c>
      <c r="CF65" s="3">
        <v>3</v>
      </c>
      <c r="CG65" s="3">
        <v>3</v>
      </c>
      <c r="CH65" s="3">
        <v>1.5</v>
      </c>
      <c r="CI65" s="3">
        <v>1.5</v>
      </c>
      <c r="CJ65" s="3">
        <v>1.5</v>
      </c>
      <c r="CK65" s="3">
        <v>1</v>
      </c>
      <c r="CL65" s="3">
        <v>1</v>
      </c>
      <c r="CM65" s="3">
        <v>0.5</v>
      </c>
      <c r="CN65" s="3">
        <f t="shared" si="42"/>
        <v>3</v>
      </c>
      <c r="CO65" s="31" t="str">
        <f t="shared" si="43"/>
        <v>Fail</v>
      </c>
      <c r="CP65" s="32">
        <v>4.270833333333333</v>
      </c>
      <c r="CQ65" s="3">
        <v>15</v>
      </c>
      <c r="CR65" s="3">
        <v>102.5</v>
      </c>
      <c r="CS65" s="3">
        <v>648</v>
      </c>
      <c r="CT65" s="33">
        <f>CR65/24</f>
        <v>4.270833333333333</v>
      </c>
    </row>
    <row r="66" spans="1:98" ht="18" customHeight="1" x14ac:dyDescent="0.2">
      <c r="A66" s="4">
        <v>59</v>
      </c>
      <c r="B66" s="7" t="s">
        <v>685</v>
      </c>
      <c r="C66" s="7" t="s">
        <v>686</v>
      </c>
      <c r="D66" s="7" t="s">
        <v>1846</v>
      </c>
      <c r="E66" s="7" t="s">
        <v>1350</v>
      </c>
      <c r="F66" s="7"/>
      <c r="G66" s="25">
        <v>2</v>
      </c>
      <c r="H66" s="25">
        <v>9</v>
      </c>
      <c r="I66" s="24">
        <v>10</v>
      </c>
      <c r="J66" s="26">
        <f t="shared" si="22"/>
        <v>21</v>
      </c>
      <c r="K66" s="25">
        <v>4</v>
      </c>
      <c r="L66" s="25">
        <v>9</v>
      </c>
      <c r="M66" s="24">
        <v>10</v>
      </c>
      <c r="N66" s="26">
        <f t="shared" si="23"/>
        <v>23</v>
      </c>
      <c r="O66" s="25">
        <v>6</v>
      </c>
      <c r="P66" s="25">
        <v>10</v>
      </c>
      <c r="Q66" s="24">
        <v>10</v>
      </c>
      <c r="R66" s="26">
        <f t="shared" si="24"/>
        <v>26</v>
      </c>
      <c r="S66" s="25">
        <v>7</v>
      </c>
      <c r="T66" s="25">
        <v>10</v>
      </c>
      <c r="U66" s="24">
        <v>10</v>
      </c>
      <c r="V66" s="26">
        <f t="shared" si="25"/>
        <v>27</v>
      </c>
      <c r="W66" s="25">
        <v>3</v>
      </c>
      <c r="X66" s="25">
        <v>10</v>
      </c>
      <c r="Y66" s="24">
        <v>10</v>
      </c>
      <c r="Z66" s="26">
        <f t="shared" si="26"/>
        <v>23</v>
      </c>
      <c r="AA66" s="25">
        <v>1</v>
      </c>
      <c r="AB66" s="25">
        <v>7</v>
      </c>
      <c r="AC66" s="24">
        <v>10</v>
      </c>
      <c r="AD66" s="26">
        <f t="shared" si="27"/>
        <v>18</v>
      </c>
      <c r="AE66" s="27">
        <f t="shared" si="28"/>
        <v>138</v>
      </c>
      <c r="AF66" s="25">
        <v>6</v>
      </c>
      <c r="AG66" s="25">
        <v>7</v>
      </c>
      <c r="AH66" s="25">
        <v>37</v>
      </c>
      <c r="AI66" s="28">
        <f t="shared" si="29"/>
        <v>50</v>
      </c>
      <c r="AJ66" s="29">
        <v>30</v>
      </c>
      <c r="AK66" s="28">
        <f t="shared" si="30"/>
        <v>80</v>
      </c>
      <c r="AL66" s="25">
        <v>7</v>
      </c>
      <c r="AM66" s="25">
        <v>8</v>
      </c>
      <c r="AN66" s="25">
        <v>34</v>
      </c>
      <c r="AO66" s="28">
        <f t="shared" si="31"/>
        <v>49</v>
      </c>
      <c r="AP66" s="29">
        <v>29</v>
      </c>
      <c r="AQ66" s="28">
        <f t="shared" si="32"/>
        <v>78</v>
      </c>
      <c r="AR66" s="25">
        <v>7</v>
      </c>
      <c r="AS66" s="25">
        <v>8</v>
      </c>
      <c r="AT66" s="25">
        <v>36</v>
      </c>
      <c r="AU66" s="28">
        <f t="shared" si="33"/>
        <v>51</v>
      </c>
      <c r="AV66" s="29">
        <v>30</v>
      </c>
      <c r="AW66" s="28">
        <f t="shared" si="34"/>
        <v>81</v>
      </c>
      <c r="AX66" s="25">
        <v>8</v>
      </c>
      <c r="AY66" s="25">
        <v>8</v>
      </c>
      <c r="AZ66" s="25">
        <v>40</v>
      </c>
      <c r="BA66" s="28">
        <f t="shared" si="35"/>
        <v>56</v>
      </c>
      <c r="BB66" s="29">
        <v>29</v>
      </c>
      <c r="BC66" s="28">
        <f t="shared" si="36"/>
        <v>85</v>
      </c>
      <c r="BD66" s="25">
        <v>7</v>
      </c>
      <c r="BE66" s="25">
        <v>8</v>
      </c>
      <c r="BF66" s="25">
        <v>37</v>
      </c>
      <c r="BG66" s="28">
        <f t="shared" si="37"/>
        <v>52</v>
      </c>
      <c r="BH66" s="29">
        <v>30</v>
      </c>
      <c r="BI66" s="28">
        <f t="shared" si="38"/>
        <v>82</v>
      </c>
      <c r="BJ66" s="29">
        <f t="shared" si="39"/>
        <v>406</v>
      </c>
      <c r="BK66" s="29">
        <v>82</v>
      </c>
      <c r="BL66" s="10">
        <f t="shared" si="40"/>
        <v>626</v>
      </c>
      <c r="BM66" s="8">
        <f t="shared" si="41"/>
        <v>80.256410256410263</v>
      </c>
      <c r="BO66" s="3" t="s">
        <v>2087</v>
      </c>
      <c r="BP66" s="3" t="s">
        <v>2095</v>
      </c>
      <c r="BQ66" s="3" t="s">
        <v>2032</v>
      </c>
      <c r="BR66" s="3" t="s">
        <v>2090</v>
      </c>
      <c r="BS66" s="3" t="s">
        <v>2032</v>
      </c>
      <c r="BT66" s="3" t="s">
        <v>2032</v>
      </c>
      <c r="BU66" s="3" t="s">
        <v>2091</v>
      </c>
      <c r="BV66" s="3" t="s">
        <v>2091</v>
      </c>
      <c r="BW66" s="3" t="s">
        <v>2090</v>
      </c>
      <c r="BX66" s="3" t="s">
        <v>2090</v>
      </c>
      <c r="BY66" s="3" t="s">
        <v>2090</v>
      </c>
      <c r="BZ66" s="3" t="s">
        <v>2090</v>
      </c>
      <c r="CB66" s="3">
        <v>2</v>
      </c>
      <c r="CC66" s="3">
        <v>3</v>
      </c>
      <c r="CD66" s="3">
        <v>3</v>
      </c>
      <c r="CE66" s="3">
        <v>3</v>
      </c>
      <c r="CF66" s="3">
        <v>3</v>
      </c>
      <c r="CG66" s="3">
        <v>3</v>
      </c>
      <c r="CH66" s="3">
        <v>1.5</v>
      </c>
      <c r="CI66" s="3">
        <v>1.5</v>
      </c>
      <c r="CJ66" s="3">
        <v>1.5</v>
      </c>
      <c r="CK66" s="3">
        <v>1</v>
      </c>
      <c r="CL66" s="3">
        <v>1</v>
      </c>
      <c r="CM66" s="3">
        <v>0.5</v>
      </c>
      <c r="CN66" s="3">
        <f t="shared" si="42"/>
        <v>0</v>
      </c>
      <c r="CO66" s="31" t="str">
        <f t="shared" si="43"/>
        <v>Pass</v>
      </c>
      <c r="CP66" s="3">
        <v>8.83</v>
      </c>
      <c r="CQ66" s="3">
        <v>24</v>
      </c>
      <c r="CR66" s="3">
        <v>212</v>
      </c>
      <c r="CS66" s="3">
        <v>921</v>
      </c>
    </row>
    <row r="67" spans="1:98" ht="18" customHeight="1" x14ac:dyDescent="0.2">
      <c r="A67" s="4">
        <v>60</v>
      </c>
      <c r="B67" s="7" t="s">
        <v>687</v>
      </c>
      <c r="C67" s="7" t="s">
        <v>688</v>
      </c>
      <c r="D67" s="7" t="s">
        <v>1847</v>
      </c>
      <c r="E67" s="7" t="s">
        <v>1351</v>
      </c>
      <c r="F67" s="7"/>
      <c r="G67" s="25">
        <v>2</v>
      </c>
      <c r="H67" s="25">
        <v>5</v>
      </c>
      <c r="I67" s="24">
        <v>10</v>
      </c>
      <c r="J67" s="26">
        <f t="shared" si="22"/>
        <v>17</v>
      </c>
      <c r="K67" s="25">
        <v>1</v>
      </c>
      <c r="L67" s="25">
        <v>6</v>
      </c>
      <c r="M67" s="24">
        <v>10</v>
      </c>
      <c r="N67" s="26">
        <f t="shared" si="23"/>
        <v>17</v>
      </c>
      <c r="O67" s="25">
        <v>2</v>
      </c>
      <c r="P67" s="25">
        <v>5</v>
      </c>
      <c r="Q67" s="24">
        <v>5</v>
      </c>
      <c r="R67" s="26">
        <f t="shared" si="24"/>
        <v>12</v>
      </c>
      <c r="S67" s="25">
        <v>2</v>
      </c>
      <c r="T67" s="25">
        <v>7</v>
      </c>
      <c r="U67" s="24">
        <v>10</v>
      </c>
      <c r="V67" s="26">
        <f t="shared" si="25"/>
        <v>19</v>
      </c>
      <c r="W67" s="25">
        <v>1</v>
      </c>
      <c r="X67" s="25">
        <v>5</v>
      </c>
      <c r="Y67" s="24">
        <v>6</v>
      </c>
      <c r="Z67" s="26">
        <f t="shared" si="26"/>
        <v>12</v>
      </c>
      <c r="AA67" s="25">
        <v>4</v>
      </c>
      <c r="AB67" s="25">
        <v>6</v>
      </c>
      <c r="AC67" s="24">
        <v>10</v>
      </c>
      <c r="AD67" s="26">
        <f t="shared" si="27"/>
        <v>20</v>
      </c>
      <c r="AE67" s="27">
        <f t="shared" si="28"/>
        <v>97</v>
      </c>
      <c r="AF67" s="25">
        <v>3</v>
      </c>
      <c r="AG67" s="25">
        <v>8</v>
      </c>
      <c r="AH67" s="25">
        <v>34</v>
      </c>
      <c r="AI67" s="28">
        <f t="shared" si="29"/>
        <v>45</v>
      </c>
      <c r="AJ67" s="29">
        <v>31</v>
      </c>
      <c r="AK67" s="28">
        <f t="shared" si="30"/>
        <v>76</v>
      </c>
      <c r="AL67" s="25">
        <v>7</v>
      </c>
      <c r="AM67" s="25">
        <v>8</v>
      </c>
      <c r="AN67" s="25">
        <v>36</v>
      </c>
      <c r="AO67" s="28">
        <f t="shared" si="31"/>
        <v>51</v>
      </c>
      <c r="AP67" s="29">
        <v>32</v>
      </c>
      <c r="AQ67" s="28">
        <f t="shared" si="32"/>
        <v>83</v>
      </c>
      <c r="AR67" s="25">
        <v>7</v>
      </c>
      <c r="AS67" s="25">
        <v>8</v>
      </c>
      <c r="AT67" s="25">
        <v>37</v>
      </c>
      <c r="AU67" s="28">
        <f t="shared" si="33"/>
        <v>52</v>
      </c>
      <c r="AV67" s="29">
        <v>33</v>
      </c>
      <c r="AW67" s="28">
        <f t="shared" si="34"/>
        <v>85</v>
      </c>
      <c r="AX67" s="25">
        <v>8</v>
      </c>
      <c r="AY67" s="25">
        <v>2</v>
      </c>
      <c r="AZ67" s="25">
        <v>40</v>
      </c>
      <c r="BA67" s="28">
        <f t="shared" si="35"/>
        <v>50</v>
      </c>
      <c r="BB67" s="29">
        <v>35</v>
      </c>
      <c r="BC67" s="28">
        <f t="shared" si="36"/>
        <v>85</v>
      </c>
      <c r="BD67" s="25">
        <v>9</v>
      </c>
      <c r="BE67" s="25">
        <v>9</v>
      </c>
      <c r="BF67" s="25">
        <v>36</v>
      </c>
      <c r="BG67" s="28">
        <f t="shared" si="37"/>
        <v>54</v>
      </c>
      <c r="BH67" s="29">
        <v>33</v>
      </c>
      <c r="BI67" s="28">
        <f t="shared" si="38"/>
        <v>87</v>
      </c>
      <c r="BJ67" s="29">
        <f t="shared" si="39"/>
        <v>416</v>
      </c>
      <c r="BK67" s="29">
        <v>90</v>
      </c>
      <c r="BL67" s="10">
        <f t="shared" si="40"/>
        <v>603</v>
      </c>
      <c r="BM67" s="8">
        <f t="shared" si="41"/>
        <v>77.307692307692307</v>
      </c>
      <c r="BO67" s="3" t="s">
        <v>2092</v>
      </c>
      <c r="BP67" s="3" t="s">
        <v>2091</v>
      </c>
      <c r="BQ67" s="3" t="s">
        <v>2089</v>
      </c>
      <c r="BR67" s="3" t="s">
        <v>2094</v>
      </c>
      <c r="BS67" s="3" t="s">
        <v>2094</v>
      </c>
      <c r="BT67" s="3" t="s">
        <v>2087</v>
      </c>
      <c r="BU67" s="3" t="s">
        <v>2091</v>
      </c>
      <c r="BV67" s="3" t="s">
        <v>2090</v>
      </c>
      <c r="BW67" s="3" t="s">
        <v>2090</v>
      </c>
      <c r="BX67" s="3" t="s">
        <v>2090</v>
      </c>
      <c r="BY67" s="3" t="s">
        <v>2090</v>
      </c>
      <c r="BZ67" s="3" t="s">
        <v>2090</v>
      </c>
      <c r="CB67" s="3">
        <v>2</v>
      </c>
      <c r="CC67" s="3">
        <v>3</v>
      </c>
      <c r="CD67" s="3">
        <v>3</v>
      </c>
      <c r="CE67" s="3">
        <v>3</v>
      </c>
      <c r="CF67" s="3">
        <v>3</v>
      </c>
      <c r="CG67" s="3">
        <v>3</v>
      </c>
      <c r="CH67" s="3">
        <v>1.5</v>
      </c>
      <c r="CI67" s="3">
        <v>1.5</v>
      </c>
      <c r="CJ67" s="3">
        <v>1.5</v>
      </c>
      <c r="CK67" s="3">
        <v>1</v>
      </c>
      <c r="CL67" s="3">
        <v>1</v>
      </c>
      <c r="CM67" s="3">
        <v>0.5</v>
      </c>
      <c r="CN67" s="3">
        <f t="shared" si="42"/>
        <v>1</v>
      </c>
      <c r="CO67" s="31" t="str">
        <f t="shared" si="43"/>
        <v>Fail</v>
      </c>
      <c r="CP67" s="32">
        <v>7.145833333333333</v>
      </c>
      <c r="CQ67" s="3">
        <v>21</v>
      </c>
      <c r="CR67" s="3">
        <v>171.5</v>
      </c>
      <c r="CS67" s="3">
        <v>832</v>
      </c>
      <c r="CT67" s="33">
        <f>CR67/24</f>
        <v>7.145833333333333</v>
      </c>
    </row>
    <row r="68" spans="1:98" ht="18" customHeight="1" x14ac:dyDescent="0.2">
      <c r="A68" s="4">
        <v>61</v>
      </c>
      <c r="B68" s="7" t="s">
        <v>689</v>
      </c>
      <c r="C68" s="7" t="s">
        <v>690</v>
      </c>
      <c r="D68" s="7" t="s">
        <v>1848</v>
      </c>
      <c r="E68" s="7" t="s">
        <v>1352</v>
      </c>
      <c r="F68" s="7"/>
      <c r="G68" s="25">
        <v>4</v>
      </c>
      <c r="H68" s="25">
        <v>7</v>
      </c>
      <c r="I68" s="24">
        <v>10</v>
      </c>
      <c r="J68" s="26">
        <f t="shared" si="22"/>
        <v>21</v>
      </c>
      <c r="K68" s="25">
        <v>2</v>
      </c>
      <c r="L68" s="25">
        <v>9</v>
      </c>
      <c r="M68" s="24">
        <v>10</v>
      </c>
      <c r="N68" s="26">
        <f t="shared" si="23"/>
        <v>21</v>
      </c>
      <c r="O68" s="25">
        <v>3</v>
      </c>
      <c r="P68" s="25">
        <v>10</v>
      </c>
      <c r="Q68" s="24">
        <v>4</v>
      </c>
      <c r="R68" s="26">
        <f t="shared" si="24"/>
        <v>17</v>
      </c>
      <c r="S68" s="25">
        <v>5</v>
      </c>
      <c r="T68" s="25">
        <v>5</v>
      </c>
      <c r="U68" s="24">
        <v>10</v>
      </c>
      <c r="V68" s="26">
        <f t="shared" si="25"/>
        <v>20</v>
      </c>
      <c r="W68" s="25">
        <v>5</v>
      </c>
      <c r="X68" s="25">
        <v>9</v>
      </c>
      <c r="Y68" s="24">
        <v>4</v>
      </c>
      <c r="Z68" s="26">
        <f t="shared" si="26"/>
        <v>18</v>
      </c>
      <c r="AA68" s="25">
        <v>4</v>
      </c>
      <c r="AB68" s="25">
        <v>8</v>
      </c>
      <c r="AC68" s="24">
        <v>10</v>
      </c>
      <c r="AD68" s="26">
        <f t="shared" si="27"/>
        <v>22</v>
      </c>
      <c r="AE68" s="27">
        <f t="shared" si="28"/>
        <v>119</v>
      </c>
      <c r="AF68" s="25">
        <v>6</v>
      </c>
      <c r="AG68" s="25">
        <v>6</v>
      </c>
      <c r="AH68" s="25">
        <v>36</v>
      </c>
      <c r="AI68" s="28">
        <f t="shared" si="29"/>
        <v>48</v>
      </c>
      <c r="AJ68" s="29">
        <v>29</v>
      </c>
      <c r="AK68" s="28">
        <f t="shared" si="30"/>
        <v>77</v>
      </c>
      <c r="AL68" s="25">
        <v>7</v>
      </c>
      <c r="AM68" s="25">
        <v>8</v>
      </c>
      <c r="AN68" s="25">
        <v>38</v>
      </c>
      <c r="AO68" s="28">
        <f t="shared" si="31"/>
        <v>53</v>
      </c>
      <c r="AP68" s="29">
        <v>32</v>
      </c>
      <c r="AQ68" s="28">
        <f t="shared" si="32"/>
        <v>85</v>
      </c>
      <c r="AR68" s="25">
        <v>7</v>
      </c>
      <c r="AS68" s="25">
        <v>7</v>
      </c>
      <c r="AT68" s="25">
        <v>36</v>
      </c>
      <c r="AU68" s="28">
        <f t="shared" si="33"/>
        <v>50</v>
      </c>
      <c r="AV68" s="29">
        <v>34</v>
      </c>
      <c r="AW68" s="28">
        <f t="shared" si="34"/>
        <v>84</v>
      </c>
      <c r="AX68" s="25">
        <v>8</v>
      </c>
      <c r="AY68" s="25">
        <v>6</v>
      </c>
      <c r="AZ68" s="25">
        <v>28</v>
      </c>
      <c r="BA68" s="28">
        <f t="shared" si="35"/>
        <v>42</v>
      </c>
      <c r="BB68" s="29">
        <v>34</v>
      </c>
      <c r="BC68" s="28">
        <f t="shared" si="36"/>
        <v>76</v>
      </c>
      <c r="BD68" s="25">
        <v>9</v>
      </c>
      <c r="BE68" s="25">
        <v>9</v>
      </c>
      <c r="BF68" s="25">
        <v>34</v>
      </c>
      <c r="BG68" s="28">
        <f t="shared" si="37"/>
        <v>52</v>
      </c>
      <c r="BH68" s="29">
        <v>35</v>
      </c>
      <c r="BI68" s="28">
        <f t="shared" si="38"/>
        <v>87</v>
      </c>
      <c r="BJ68" s="29">
        <f t="shared" si="39"/>
        <v>409</v>
      </c>
      <c r="BK68" s="29">
        <v>75</v>
      </c>
      <c r="BL68" s="10">
        <f t="shared" si="40"/>
        <v>603</v>
      </c>
      <c r="BM68" s="8">
        <f t="shared" si="41"/>
        <v>77.307692307692307</v>
      </c>
      <c r="BO68" s="3" t="s">
        <v>2094</v>
      </c>
      <c r="BP68" s="3" t="s">
        <v>2087</v>
      </c>
      <c r="BQ68" s="3" t="s">
        <v>2092</v>
      </c>
      <c r="BR68" s="3" t="s">
        <v>2095</v>
      </c>
      <c r="BS68" s="3" t="s">
        <v>2094</v>
      </c>
      <c r="BT68" s="3" t="s">
        <v>2087</v>
      </c>
      <c r="BU68" s="3" t="s">
        <v>2091</v>
      </c>
      <c r="BV68" s="3" t="s">
        <v>2090</v>
      </c>
      <c r="BW68" s="3" t="s">
        <v>2090</v>
      </c>
      <c r="BX68" s="3" t="s">
        <v>2091</v>
      </c>
      <c r="BY68" s="3" t="s">
        <v>2090</v>
      </c>
      <c r="BZ68" s="3" t="s">
        <v>2032</v>
      </c>
      <c r="CB68" s="3">
        <v>2</v>
      </c>
      <c r="CC68" s="3">
        <v>3</v>
      </c>
      <c r="CD68" s="3">
        <v>3</v>
      </c>
      <c r="CE68" s="3">
        <v>3</v>
      </c>
      <c r="CF68" s="3">
        <v>3</v>
      </c>
      <c r="CG68" s="3">
        <v>3</v>
      </c>
      <c r="CH68" s="3">
        <v>1.5</v>
      </c>
      <c r="CI68" s="3">
        <v>1.5</v>
      </c>
      <c r="CJ68" s="3">
        <v>1.5</v>
      </c>
      <c r="CK68" s="3">
        <v>1</v>
      </c>
      <c r="CL68" s="3">
        <v>1</v>
      </c>
      <c r="CM68" s="3">
        <v>0.5</v>
      </c>
      <c r="CN68" s="3">
        <f t="shared" si="42"/>
        <v>0</v>
      </c>
      <c r="CO68" s="31" t="str">
        <f t="shared" si="43"/>
        <v>Pass</v>
      </c>
      <c r="CP68" s="3">
        <v>7.8</v>
      </c>
      <c r="CQ68" s="3">
        <v>24</v>
      </c>
      <c r="CR68" s="3">
        <v>187.25</v>
      </c>
      <c r="CS68" s="3">
        <v>844</v>
      </c>
    </row>
    <row r="69" spans="1:98" ht="18" customHeight="1" x14ac:dyDescent="0.2">
      <c r="A69" s="4">
        <v>62</v>
      </c>
      <c r="B69" s="7" t="s">
        <v>691</v>
      </c>
      <c r="C69" s="7" t="s">
        <v>692</v>
      </c>
      <c r="D69" s="7" t="s">
        <v>1849</v>
      </c>
      <c r="E69" s="7" t="s">
        <v>1353</v>
      </c>
      <c r="F69" s="7"/>
      <c r="G69" s="25">
        <v>10</v>
      </c>
      <c r="H69" s="25">
        <v>10</v>
      </c>
      <c r="I69" s="24">
        <v>10</v>
      </c>
      <c r="J69" s="26">
        <f t="shared" si="22"/>
        <v>30</v>
      </c>
      <c r="K69" s="25">
        <v>4</v>
      </c>
      <c r="L69" s="25">
        <v>10</v>
      </c>
      <c r="M69" s="24">
        <v>10</v>
      </c>
      <c r="N69" s="26">
        <f t="shared" si="23"/>
        <v>24</v>
      </c>
      <c r="O69" s="25">
        <v>9</v>
      </c>
      <c r="P69" s="25">
        <v>10</v>
      </c>
      <c r="Q69" s="24">
        <v>10</v>
      </c>
      <c r="R69" s="26">
        <f t="shared" si="24"/>
        <v>29</v>
      </c>
      <c r="S69" s="25">
        <v>9</v>
      </c>
      <c r="T69" s="25">
        <v>10</v>
      </c>
      <c r="U69" s="24">
        <v>10</v>
      </c>
      <c r="V69" s="26">
        <f t="shared" si="25"/>
        <v>29</v>
      </c>
      <c r="W69" s="25">
        <v>10</v>
      </c>
      <c r="X69" s="25">
        <v>10</v>
      </c>
      <c r="Y69" s="24">
        <v>10</v>
      </c>
      <c r="Z69" s="26">
        <f t="shared" si="26"/>
        <v>30</v>
      </c>
      <c r="AA69" s="25">
        <v>9</v>
      </c>
      <c r="AB69" s="25">
        <v>10</v>
      </c>
      <c r="AC69" s="24">
        <v>10</v>
      </c>
      <c r="AD69" s="26">
        <f t="shared" si="27"/>
        <v>29</v>
      </c>
      <c r="AE69" s="27">
        <f t="shared" si="28"/>
        <v>171</v>
      </c>
      <c r="AF69" s="25">
        <v>10</v>
      </c>
      <c r="AG69" s="25">
        <v>10</v>
      </c>
      <c r="AH69" s="25">
        <v>40</v>
      </c>
      <c r="AI69" s="28">
        <f t="shared" si="29"/>
        <v>60</v>
      </c>
      <c r="AJ69" s="29">
        <v>37</v>
      </c>
      <c r="AK69" s="28">
        <f t="shared" si="30"/>
        <v>97</v>
      </c>
      <c r="AL69" s="25">
        <v>8</v>
      </c>
      <c r="AM69" s="25">
        <v>10</v>
      </c>
      <c r="AN69" s="25">
        <v>36</v>
      </c>
      <c r="AO69" s="28">
        <f t="shared" si="31"/>
        <v>54</v>
      </c>
      <c r="AP69" s="29">
        <v>35</v>
      </c>
      <c r="AQ69" s="28">
        <f t="shared" si="32"/>
        <v>89</v>
      </c>
      <c r="AR69" s="25">
        <v>10</v>
      </c>
      <c r="AS69" s="25">
        <v>10</v>
      </c>
      <c r="AT69" s="25">
        <v>35</v>
      </c>
      <c r="AU69" s="28">
        <f t="shared" si="33"/>
        <v>55</v>
      </c>
      <c r="AV69" s="29">
        <v>39</v>
      </c>
      <c r="AW69" s="28">
        <f t="shared" si="34"/>
        <v>94</v>
      </c>
      <c r="AX69" s="25">
        <v>9</v>
      </c>
      <c r="AY69" s="25">
        <v>10</v>
      </c>
      <c r="AZ69" s="25">
        <v>40</v>
      </c>
      <c r="BA69" s="28">
        <f t="shared" si="35"/>
        <v>59</v>
      </c>
      <c r="BB69" s="29">
        <v>39</v>
      </c>
      <c r="BC69" s="28">
        <f t="shared" si="36"/>
        <v>98</v>
      </c>
      <c r="BD69" s="25">
        <v>9</v>
      </c>
      <c r="BE69" s="25">
        <v>10</v>
      </c>
      <c r="BF69" s="25">
        <v>36</v>
      </c>
      <c r="BG69" s="28">
        <f t="shared" si="37"/>
        <v>55</v>
      </c>
      <c r="BH69" s="29">
        <v>38</v>
      </c>
      <c r="BI69" s="28">
        <f t="shared" si="38"/>
        <v>93</v>
      </c>
      <c r="BJ69" s="29">
        <f t="shared" si="39"/>
        <v>471</v>
      </c>
      <c r="BK69" s="29">
        <v>85</v>
      </c>
      <c r="BL69" s="10">
        <f t="shared" si="40"/>
        <v>727</v>
      </c>
      <c r="BM69" s="8">
        <f t="shared" si="41"/>
        <v>93.205128205128204</v>
      </c>
      <c r="BO69" s="3" t="s">
        <v>2087</v>
      </c>
      <c r="BP69" s="3" t="s">
        <v>2090</v>
      </c>
      <c r="BQ69" s="3" t="s">
        <v>2032</v>
      </c>
      <c r="BR69" s="3" t="s">
        <v>2090</v>
      </c>
      <c r="BS69" s="3" t="s">
        <v>2032</v>
      </c>
      <c r="BT69" s="3" t="s">
        <v>2090</v>
      </c>
      <c r="BU69" s="3" t="s">
        <v>2090</v>
      </c>
      <c r="BV69" s="3" t="s">
        <v>2090</v>
      </c>
      <c r="BW69" s="3" t="s">
        <v>2090</v>
      </c>
      <c r="BX69" s="3" t="s">
        <v>2090</v>
      </c>
      <c r="BY69" s="3" t="s">
        <v>2090</v>
      </c>
      <c r="BZ69" s="3" t="s">
        <v>2090</v>
      </c>
      <c r="CB69" s="3">
        <v>2</v>
      </c>
      <c r="CC69" s="3">
        <v>3</v>
      </c>
      <c r="CD69" s="3">
        <v>3</v>
      </c>
      <c r="CE69" s="3">
        <v>3</v>
      </c>
      <c r="CF69" s="3">
        <v>3</v>
      </c>
      <c r="CG69" s="3">
        <v>3</v>
      </c>
      <c r="CH69" s="3">
        <v>1.5</v>
      </c>
      <c r="CI69" s="3">
        <v>1.5</v>
      </c>
      <c r="CJ69" s="3">
        <v>1.5</v>
      </c>
      <c r="CK69" s="3">
        <v>1</v>
      </c>
      <c r="CL69" s="3">
        <v>1</v>
      </c>
      <c r="CM69" s="3">
        <v>0.5</v>
      </c>
      <c r="CN69" s="3">
        <f t="shared" si="42"/>
        <v>0</v>
      </c>
      <c r="CO69" s="31" t="str">
        <f t="shared" si="43"/>
        <v>Pass</v>
      </c>
      <c r="CP69" s="3">
        <v>9.4600000000000009</v>
      </c>
      <c r="CQ69" s="3">
        <v>24</v>
      </c>
      <c r="CR69" s="3">
        <v>227</v>
      </c>
      <c r="CS69" s="3">
        <v>1026</v>
      </c>
    </row>
    <row r="70" spans="1:98" s="18" customFormat="1" ht="16.5" customHeight="1" x14ac:dyDescent="0.2">
      <c r="A70" s="16"/>
      <c r="B70" s="16"/>
      <c r="C70" s="17" t="s">
        <v>2069</v>
      </c>
      <c r="D70" s="17"/>
      <c r="E70" s="17"/>
      <c r="F70" s="16"/>
      <c r="G70" s="10">
        <f t="shared" ref="G70:AL70" si="44">SUM(G8:G69)</f>
        <v>302</v>
      </c>
      <c r="H70" s="10">
        <f t="shared" si="44"/>
        <v>420</v>
      </c>
      <c r="I70" s="10">
        <f t="shared" si="44"/>
        <v>592</v>
      </c>
      <c r="J70" s="10">
        <f t="shared" si="44"/>
        <v>1314</v>
      </c>
      <c r="K70" s="10">
        <f t="shared" si="44"/>
        <v>255</v>
      </c>
      <c r="L70" s="10">
        <f t="shared" si="44"/>
        <v>420</v>
      </c>
      <c r="M70" s="10">
        <f t="shared" si="44"/>
        <v>602</v>
      </c>
      <c r="N70" s="10">
        <f t="shared" si="44"/>
        <v>1277</v>
      </c>
      <c r="O70" s="10">
        <f t="shared" si="44"/>
        <v>301</v>
      </c>
      <c r="P70" s="10">
        <f t="shared" si="44"/>
        <v>423</v>
      </c>
      <c r="Q70" s="10">
        <f t="shared" si="44"/>
        <v>495</v>
      </c>
      <c r="R70" s="10">
        <f t="shared" si="44"/>
        <v>1219</v>
      </c>
      <c r="S70" s="10">
        <f t="shared" si="44"/>
        <v>333</v>
      </c>
      <c r="T70" s="10">
        <f t="shared" si="44"/>
        <v>389</v>
      </c>
      <c r="U70" s="10">
        <f t="shared" si="44"/>
        <v>560</v>
      </c>
      <c r="V70" s="10">
        <f t="shared" si="44"/>
        <v>1282</v>
      </c>
      <c r="W70" s="10">
        <f t="shared" si="44"/>
        <v>245</v>
      </c>
      <c r="X70" s="10">
        <f t="shared" si="44"/>
        <v>450</v>
      </c>
      <c r="Y70" s="10">
        <f t="shared" si="44"/>
        <v>535</v>
      </c>
      <c r="Z70" s="10">
        <f t="shared" si="44"/>
        <v>1230</v>
      </c>
      <c r="AA70" s="10">
        <f t="shared" si="44"/>
        <v>247</v>
      </c>
      <c r="AB70" s="10">
        <f t="shared" si="44"/>
        <v>433</v>
      </c>
      <c r="AC70" s="10">
        <f t="shared" si="44"/>
        <v>608</v>
      </c>
      <c r="AD70" s="10">
        <f t="shared" si="44"/>
        <v>1288</v>
      </c>
      <c r="AE70" s="10">
        <f t="shared" si="44"/>
        <v>7610</v>
      </c>
      <c r="AF70" s="10">
        <f t="shared" si="44"/>
        <v>493</v>
      </c>
      <c r="AG70" s="10">
        <f t="shared" si="44"/>
        <v>502</v>
      </c>
      <c r="AH70" s="10">
        <f t="shared" si="44"/>
        <v>2173</v>
      </c>
      <c r="AI70" s="10">
        <f t="shared" si="44"/>
        <v>3168</v>
      </c>
      <c r="AJ70" s="10">
        <f t="shared" si="44"/>
        <v>1919</v>
      </c>
      <c r="AK70" s="10">
        <f t="shared" si="44"/>
        <v>5087</v>
      </c>
      <c r="AL70" s="10">
        <f t="shared" si="44"/>
        <v>489</v>
      </c>
      <c r="AM70" s="10">
        <f t="shared" ref="AM70:BL70" si="45">SUM(AM8:AM69)</f>
        <v>501</v>
      </c>
      <c r="AN70" s="10">
        <f t="shared" si="45"/>
        <v>2097</v>
      </c>
      <c r="AO70" s="10">
        <f t="shared" si="45"/>
        <v>3087</v>
      </c>
      <c r="AP70" s="10">
        <f t="shared" si="45"/>
        <v>1951</v>
      </c>
      <c r="AQ70" s="10">
        <f t="shared" si="45"/>
        <v>5038</v>
      </c>
      <c r="AR70" s="10">
        <f t="shared" si="45"/>
        <v>466</v>
      </c>
      <c r="AS70" s="10">
        <f t="shared" si="45"/>
        <v>498</v>
      </c>
      <c r="AT70" s="10">
        <f t="shared" si="45"/>
        <v>2162</v>
      </c>
      <c r="AU70" s="10">
        <f t="shared" si="45"/>
        <v>3126</v>
      </c>
      <c r="AV70" s="10">
        <f t="shared" si="45"/>
        <v>1965</v>
      </c>
      <c r="AW70" s="10">
        <f t="shared" si="45"/>
        <v>5091</v>
      </c>
      <c r="AX70" s="10">
        <f t="shared" si="45"/>
        <v>472</v>
      </c>
      <c r="AY70" s="10">
        <f t="shared" si="45"/>
        <v>484</v>
      </c>
      <c r="AZ70" s="10">
        <f t="shared" si="45"/>
        <v>2131</v>
      </c>
      <c r="BA70" s="10">
        <f t="shared" si="45"/>
        <v>3087</v>
      </c>
      <c r="BB70" s="10">
        <f t="shared" si="45"/>
        <v>1958</v>
      </c>
      <c r="BC70" s="10">
        <f t="shared" si="45"/>
        <v>5045</v>
      </c>
      <c r="BD70" s="10">
        <f t="shared" si="45"/>
        <v>489</v>
      </c>
      <c r="BE70" s="10">
        <f t="shared" si="45"/>
        <v>512</v>
      </c>
      <c r="BF70" s="10">
        <f t="shared" si="45"/>
        <v>2241</v>
      </c>
      <c r="BG70" s="10">
        <f t="shared" si="45"/>
        <v>3242</v>
      </c>
      <c r="BH70" s="10">
        <f t="shared" si="45"/>
        <v>1993</v>
      </c>
      <c r="BI70" s="10">
        <f t="shared" si="45"/>
        <v>5235</v>
      </c>
      <c r="BJ70" s="10">
        <f t="shared" si="45"/>
        <v>25496</v>
      </c>
      <c r="BK70" s="10">
        <f t="shared" si="45"/>
        <v>5312</v>
      </c>
      <c r="BL70" s="10">
        <f t="shared" si="45"/>
        <v>38418</v>
      </c>
      <c r="BO70" s="23">
        <f>COUNTIF(BO8:BO69,"f")</f>
        <v>8</v>
      </c>
      <c r="BP70" s="23">
        <f t="shared" ref="BP70:BT70" si="46">COUNTIF(BP8:BP69,"f")</f>
        <v>7</v>
      </c>
      <c r="BQ70" s="23">
        <f t="shared" si="46"/>
        <v>14</v>
      </c>
      <c r="BR70" s="23">
        <f t="shared" si="46"/>
        <v>9</v>
      </c>
      <c r="BS70" s="23">
        <f t="shared" si="46"/>
        <v>8</v>
      </c>
      <c r="BT70" s="23">
        <f t="shared" si="46"/>
        <v>9</v>
      </c>
    </row>
    <row r="71" spans="1:98" ht="16.5" customHeight="1" x14ac:dyDescent="0.2">
      <c r="A71" s="7"/>
      <c r="B71" s="7"/>
      <c r="C71" s="19" t="s">
        <v>2070</v>
      </c>
      <c r="D71" s="19"/>
      <c r="E71" s="19"/>
      <c r="F71" s="7"/>
      <c r="G71" s="8">
        <f>G70/(10*62)*100</f>
        <v>48.70967741935484</v>
      </c>
      <c r="H71" s="8">
        <f>H70/(10*62)*100</f>
        <v>67.741935483870961</v>
      </c>
      <c r="I71" s="8">
        <f>I70/(10*62)*100</f>
        <v>95.483870967741936</v>
      </c>
      <c r="J71" s="8">
        <f>J70/(30*62)*100</f>
        <v>70.645161290322577</v>
      </c>
      <c r="K71" s="8">
        <f>K70/(10*62)*100</f>
        <v>41.12903225806452</v>
      </c>
      <c r="L71" s="8">
        <f>L70/(10*62)*100</f>
        <v>67.741935483870961</v>
      </c>
      <c r="M71" s="8">
        <f>M70/(10*62)*100</f>
        <v>97.096774193548384</v>
      </c>
      <c r="N71" s="8">
        <f>N70/(30*62)*100</f>
        <v>68.655913978494624</v>
      </c>
      <c r="O71" s="8">
        <f>O70/(10*62)*100</f>
        <v>48.548387096774192</v>
      </c>
      <c r="P71" s="8">
        <f>P70/(10*62)*100</f>
        <v>68.225806451612897</v>
      </c>
      <c r="Q71" s="8">
        <f>Q70/(10*62)*100</f>
        <v>79.838709677419345</v>
      </c>
      <c r="R71" s="8">
        <f>R70/(30*62)*100</f>
        <v>65.537634408602159</v>
      </c>
      <c r="S71" s="8">
        <f>S70/(10*62)*100</f>
        <v>53.70967741935484</v>
      </c>
      <c r="T71" s="8">
        <f>T70/(10*62)*100</f>
        <v>62.741935483870968</v>
      </c>
      <c r="U71" s="8">
        <f>U70/(10*62)*100</f>
        <v>90.322580645161281</v>
      </c>
      <c r="V71" s="8">
        <f>V70/(30*62)*100</f>
        <v>68.924731182795696</v>
      </c>
      <c r="W71" s="8">
        <f>W70/(10*62)*100</f>
        <v>39.516129032258064</v>
      </c>
      <c r="X71" s="8">
        <f>X70/(10*62)*100</f>
        <v>72.58064516129032</v>
      </c>
      <c r="Y71" s="8">
        <f>Y70/(10*62)*100</f>
        <v>86.290322580645167</v>
      </c>
      <c r="Z71" s="8">
        <f>Z70/(30*62)*100</f>
        <v>66.129032258064512</v>
      </c>
      <c r="AA71" s="8">
        <f>AA70/(10*62)*100</f>
        <v>39.838709677419352</v>
      </c>
      <c r="AB71" s="8">
        <f>AB70/(10*62)*100</f>
        <v>69.838709677419359</v>
      </c>
      <c r="AC71" s="8">
        <f>AC70/(10*62)*100</f>
        <v>98.064516129032256</v>
      </c>
      <c r="AD71" s="8">
        <f>AD70/(30*62)*100</f>
        <v>69.247311827956992</v>
      </c>
      <c r="AE71" s="8">
        <f>AVERAGE(J71,N71,R71,V71,Z71,AD71)</f>
        <v>68.1899641577061</v>
      </c>
      <c r="AF71" s="8">
        <f>AF70/(10*62)*100</f>
        <v>79.516129032258064</v>
      </c>
      <c r="AG71" s="8">
        <f>AG70/(10*62)*100</f>
        <v>80.967741935483872</v>
      </c>
      <c r="AH71" s="8">
        <f>AH70/(40*62)*100</f>
        <v>87.620967741935488</v>
      </c>
      <c r="AI71" s="8">
        <f>AI70/(60*62)*100</f>
        <v>85.161290322580641</v>
      </c>
      <c r="AJ71" s="8">
        <f>AJ70/(40*62)*100</f>
        <v>77.379032258064512</v>
      </c>
      <c r="AK71" s="8">
        <f>AK70/(100*62)*100</f>
        <v>82.048387096774192</v>
      </c>
      <c r="AL71" s="8">
        <f>AL70/(10*62)*100</f>
        <v>78.870967741935488</v>
      </c>
      <c r="AM71" s="8">
        <f>AM70/(10*62)*100</f>
        <v>80.806451612903231</v>
      </c>
      <c r="AN71" s="8">
        <f>AN70/(40*62)*100</f>
        <v>84.556451612903231</v>
      </c>
      <c r="AO71" s="8">
        <f>AO70/(60*62)*100</f>
        <v>82.983870967741936</v>
      </c>
      <c r="AP71" s="8">
        <f>AP70/(40*62)*100</f>
        <v>78.66935483870968</v>
      </c>
      <c r="AQ71" s="8">
        <f>AQ70/(100*62)*100</f>
        <v>81.258064516129039</v>
      </c>
      <c r="AR71" s="8">
        <f>AR70/(10*62)*100</f>
        <v>75.161290322580641</v>
      </c>
      <c r="AS71" s="8">
        <f>AS70/(10*62)*100</f>
        <v>80.322580645161295</v>
      </c>
      <c r="AT71" s="8">
        <f>AT70/(40*62)*100</f>
        <v>87.177419354838719</v>
      </c>
      <c r="AU71" s="8">
        <f>AU70/(60*62)*100</f>
        <v>84.032258064516128</v>
      </c>
      <c r="AV71" s="8">
        <f>AV70/(40*62)*100</f>
        <v>79.233870967741936</v>
      </c>
      <c r="AW71" s="8">
        <f>AW70/(100*62)*100</f>
        <v>82.112903225806448</v>
      </c>
      <c r="AX71" s="8">
        <f>AX70/(10*62)*100</f>
        <v>76.129032258064512</v>
      </c>
      <c r="AY71" s="8">
        <f>AY70/(10*62)*100</f>
        <v>78.064516129032256</v>
      </c>
      <c r="AZ71" s="8">
        <f>AZ70/(40*62)*100</f>
        <v>85.927419354838705</v>
      </c>
      <c r="BA71" s="8">
        <f>BA70/(60*62)*100</f>
        <v>82.983870967741936</v>
      </c>
      <c r="BB71" s="8">
        <f>BB70/(40*62)*100</f>
        <v>78.951612903225808</v>
      </c>
      <c r="BC71" s="8">
        <f>BC70/(100*62)*100</f>
        <v>81.370967741935488</v>
      </c>
      <c r="BD71" s="8">
        <f>BD70/(10*62)*100</f>
        <v>78.870967741935488</v>
      </c>
      <c r="BE71" s="8">
        <f>BE70/(10*62)*100</f>
        <v>82.58064516129032</v>
      </c>
      <c r="BF71" s="8">
        <f>BF70/(40*62)*100</f>
        <v>90.362903225806463</v>
      </c>
      <c r="BG71" s="8">
        <f>BG70/(60*62)*100</f>
        <v>87.150537634408593</v>
      </c>
      <c r="BH71" s="8">
        <f>BH70/(40*62)*100</f>
        <v>80.362903225806448</v>
      </c>
      <c r="BI71" s="8">
        <f>BI70/(100*62)*100</f>
        <v>84.435483870967744</v>
      </c>
      <c r="BJ71" s="8">
        <f>BJ70/(500*62)*100</f>
        <v>82.245161290322571</v>
      </c>
      <c r="BK71" s="8">
        <f>BK70/(100*62)*100</f>
        <v>85.677419354838719</v>
      </c>
      <c r="BL71" s="8">
        <f>BL70/(780*62)*100</f>
        <v>79.441687344913149</v>
      </c>
      <c r="BM71" s="1"/>
    </row>
    <row r="72" spans="1:98" x14ac:dyDescent="0.2">
      <c r="A72" s="7"/>
      <c r="B72" s="7"/>
      <c r="C72" s="20" t="s">
        <v>2071</v>
      </c>
      <c r="D72" s="20"/>
      <c r="E72" s="20"/>
      <c r="F72" s="7"/>
      <c r="G72" s="4"/>
      <c r="H72" s="4"/>
      <c r="I72" s="7"/>
      <c r="J72" s="21">
        <f>COUNTIF(J8:J69,"&lt;12")+COUNTIF(J8:J69,"A")</f>
        <v>4</v>
      </c>
      <c r="K72" s="4"/>
      <c r="L72" s="4"/>
      <c r="M72" s="7"/>
      <c r="N72" s="21">
        <f>COUNTIF(N8:N69,"&lt;12")+COUNTIF(N8:N69,"A")</f>
        <v>3</v>
      </c>
      <c r="O72" s="4"/>
      <c r="P72" s="4"/>
      <c r="Q72" s="7"/>
      <c r="R72" s="21">
        <f>COUNTIF(R8:R69,"&lt;12")+COUNTIF(R8:R69,"A")</f>
        <v>6</v>
      </c>
      <c r="S72" s="4"/>
      <c r="T72" s="4"/>
      <c r="U72" s="7"/>
      <c r="V72" s="21">
        <f>COUNTIF(V8:V69,"&lt;12")+COUNTIF(V8:V69,"A")</f>
        <v>7</v>
      </c>
      <c r="W72" s="4"/>
      <c r="X72" s="4"/>
      <c r="Y72" s="7"/>
      <c r="Z72" s="21">
        <f>COUNTIF(Z8:Z69,"&lt;12")+COUNTIF(Z8:Z69,"A")</f>
        <v>7</v>
      </c>
      <c r="AA72" s="4"/>
      <c r="AB72" s="4"/>
      <c r="AC72" s="7"/>
      <c r="AD72" s="21">
        <f>COUNTIF(AD8:AD69,"&lt;12")+COUNTIF(AD8:AD69,"A")</f>
        <v>5</v>
      </c>
      <c r="AE72" s="4"/>
      <c r="AF72" s="4"/>
      <c r="AG72" s="7"/>
      <c r="AH72" s="21"/>
      <c r="AI72" s="22">
        <f>COUNTIF(AI8:AI69,"&lt;24")+COUNTIF(AI8:AI69,"A")</f>
        <v>1</v>
      </c>
      <c r="AJ72" s="22">
        <f>COUNTIF(AJ8:AJ69,"&lt;16")+COUNTIF(AJ8:AJ69,"A")</f>
        <v>1</v>
      </c>
      <c r="AK72" s="22">
        <f>COUNTIF(AK8:AK69,"&lt;40")+COUNTIF(AK8:AK69,"A")</f>
        <v>1</v>
      </c>
      <c r="AL72" s="4"/>
      <c r="AM72" s="7"/>
      <c r="AN72" s="21"/>
      <c r="AO72" s="22">
        <f>COUNTIF(AO8:AO69,"&lt;24")+COUNTIF(AO8:AO69,"A")</f>
        <v>0</v>
      </c>
      <c r="AP72" s="22">
        <f>COUNTIF(AP8:AP69,"&lt;16")+COUNTIF(AP8:AP69,"A")</f>
        <v>0</v>
      </c>
      <c r="AQ72" s="22">
        <f>COUNTIF(AQ8:AQ69,"&lt;40")+COUNTIF(AQ8:AQ69,"A")</f>
        <v>0</v>
      </c>
      <c r="AR72" s="4"/>
      <c r="AS72" s="7"/>
      <c r="AT72" s="21"/>
      <c r="AU72" s="22">
        <f>COUNTIF(AU8:AU69,"&lt;24")+COUNTIF(AU8:AU69,"A")</f>
        <v>0</v>
      </c>
      <c r="AV72" s="22">
        <f>COUNTIF(AV8:AV69,"&lt;16")+COUNTIF(AV8:AV69,"A")</f>
        <v>0</v>
      </c>
      <c r="AW72" s="22">
        <f>COUNTIF(AW8:AW69,"&lt;40")+COUNTIF(AW8:AW69,"A")</f>
        <v>0</v>
      </c>
      <c r="AX72" s="4"/>
      <c r="AY72" s="7"/>
      <c r="AZ72" s="21"/>
      <c r="BA72" s="22">
        <f>COUNTIF(BA8:BA69,"&lt;24")+COUNTIF(BA8:BA69,"A")</f>
        <v>1</v>
      </c>
      <c r="BB72" s="22">
        <f>COUNTIF(BB8:BB69,"&lt;16")+COUNTIF(BB8:BB69,"A")</f>
        <v>0</v>
      </c>
      <c r="BC72" s="22">
        <f>COUNTIF(BC8:BC69,"&lt;40")+COUNTIF(BC8:BC69,"A")</f>
        <v>0</v>
      </c>
      <c r="BD72" s="4"/>
      <c r="BE72" s="7"/>
      <c r="BF72" s="21"/>
      <c r="BG72" s="22">
        <f>COUNTIF(BG8:BG69,"&lt;24")+COUNTIF(BG8:BG69,"A")</f>
        <v>1</v>
      </c>
      <c r="BH72" s="22">
        <f>COUNTIF(BH8:BH69,"&lt;16")+COUNTIF(BH8:BH69,"A")</f>
        <v>0</v>
      </c>
      <c r="BI72" s="22">
        <f>COUNTIF(BI8:BI69,"&lt;40")+COUNTIF(BI8:BI69,"A")</f>
        <v>0</v>
      </c>
      <c r="BJ72" s="7"/>
      <c r="BK72" s="7"/>
      <c r="BL72" s="7"/>
      <c r="BM72" s="1"/>
    </row>
    <row r="81" spans="1:65" ht="18" customHeight="1" x14ac:dyDescent="0.2">
      <c r="A81" s="4">
        <v>6</v>
      </c>
      <c r="B81" s="7" t="s">
        <v>581</v>
      </c>
      <c r="C81" s="15" t="s">
        <v>582</v>
      </c>
      <c r="D81" s="7" t="s">
        <v>1792</v>
      </c>
      <c r="E81" s="7" t="s">
        <v>1296</v>
      </c>
      <c r="F81" s="7"/>
      <c r="G81" s="4" t="s">
        <v>2032</v>
      </c>
      <c r="H81" s="4" t="s">
        <v>2032</v>
      </c>
      <c r="I81" s="9">
        <v>0</v>
      </c>
      <c r="J81" s="13">
        <f>IF(AND((G81="A"),(H81 ="A"), (I81="A")),"A",SUM(G81:I81))</f>
        <v>0</v>
      </c>
      <c r="K81" s="4" t="s">
        <v>2032</v>
      </c>
      <c r="L81" s="4" t="s">
        <v>2032</v>
      </c>
      <c r="M81" s="9">
        <v>0</v>
      </c>
      <c r="N81" s="13">
        <f>IF(AND((K81="A"),(L81 ="A"), (M81="A")),"A",SUM(K81:M81))</f>
        <v>0</v>
      </c>
      <c r="O81" s="4" t="s">
        <v>2032</v>
      </c>
      <c r="P81" s="4" t="s">
        <v>2032</v>
      </c>
      <c r="Q81" s="9">
        <v>0</v>
      </c>
      <c r="R81" s="13">
        <f>IF(AND((O81="A"),(P81 ="A"), (Q81="A")),"A",SUM(O81:Q81))</f>
        <v>0</v>
      </c>
      <c r="S81" s="4" t="s">
        <v>2032</v>
      </c>
      <c r="T81" s="4" t="s">
        <v>2032</v>
      </c>
      <c r="U81" s="9">
        <v>0</v>
      </c>
      <c r="V81" s="13">
        <f>IF(AND((S81="A"),(T81 ="A"), (U81="A")),"A",SUM(S81:U81))</f>
        <v>0</v>
      </c>
      <c r="W81" s="4" t="s">
        <v>2032</v>
      </c>
      <c r="X81" s="4" t="s">
        <v>2032</v>
      </c>
      <c r="Y81" s="9">
        <v>0</v>
      </c>
      <c r="Z81" s="13">
        <f>IF(AND((W81="A"),(X81 ="A"), (Y81="A")),"A",SUM(W81:Y81))</f>
        <v>0</v>
      </c>
      <c r="AA81" s="4" t="s">
        <v>2032</v>
      </c>
      <c r="AB81" s="4" t="s">
        <v>2032</v>
      </c>
      <c r="AC81" s="9">
        <v>0</v>
      </c>
      <c r="AD81" s="13">
        <f>IF(AND((AA81="A"),(AB81 ="A"), (AC81="A")),"A",SUM(AA81:AC81))</f>
        <v>0</v>
      </c>
      <c r="AE81" s="10">
        <f>SUM(J81,N81,R81,V81,Z81,AD81)</f>
        <v>0</v>
      </c>
      <c r="AF81" s="4" t="s">
        <v>2032</v>
      </c>
      <c r="AG81" s="4" t="s">
        <v>2032</v>
      </c>
      <c r="AH81" s="4">
        <v>0</v>
      </c>
      <c r="AI81" s="14">
        <f>IF(AND((AF81="A"), (AG81 ="A"), (AH81="A")),"A",SUM(AF81:AH81))</f>
        <v>0</v>
      </c>
      <c r="AJ81" s="5" t="s">
        <v>2032</v>
      </c>
      <c r="AK81" s="14">
        <f>IF(AND((AI81 ="A"), (AJ81="A")),"A",SUM(AI81:AJ81))</f>
        <v>0</v>
      </c>
      <c r="AL81" s="4" t="s">
        <v>2032</v>
      </c>
      <c r="AM81" s="4" t="s">
        <v>2032</v>
      </c>
      <c r="AN81" s="4">
        <v>0</v>
      </c>
      <c r="AO81" s="14">
        <f>IF(AND((AL81="A"), (AM81 ="A"), (AN81="A")),"A",SUM(AL81:AN81))</f>
        <v>0</v>
      </c>
      <c r="AP81" s="5" t="s">
        <v>2032</v>
      </c>
      <c r="AQ81" s="14">
        <f>IF(AND((AO81 ="A"), (AP81="A")),"A",SUM(AO81:AP81))</f>
        <v>0</v>
      </c>
      <c r="AR81" s="4" t="s">
        <v>2032</v>
      </c>
      <c r="AS81" s="4" t="s">
        <v>2032</v>
      </c>
      <c r="AT81" s="4">
        <v>0</v>
      </c>
      <c r="AU81" s="14">
        <f>IF(AND((AR81="A"), (AS81 ="A"), (AT81="A")),"A",SUM(AR81:AT81))</f>
        <v>0</v>
      </c>
      <c r="AV81" s="5" t="s">
        <v>2032</v>
      </c>
      <c r="AW81" s="14">
        <f>IF(AND((AU81 ="A"), (AV81="A")),"A",SUM(AU81:AV81))</f>
        <v>0</v>
      </c>
      <c r="AX81" s="4" t="s">
        <v>2032</v>
      </c>
      <c r="AY81" s="4" t="s">
        <v>2032</v>
      </c>
      <c r="AZ81" s="4">
        <v>0</v>
      </c>
      <c r="BA81" s="14">
        <f>IF(AND((AX81="A"), (AY81 ="A"), (AZ81="A")),"A",SUM(AX81:AZ81))</f>
        <v>0</v>
      </c>
      <c r="BB81" s="5" t="s">
        <v>2032</v>
      </c>
      <c r="BC81" s="14">
        <f>IF(AND((BA81 ="A"), (BB81="A")),"A",SUM(BA81:BB81))</f>
        <v>0</v>
      </c>
      <c r="BD81" s="4" t="s">
        <v>2032</v>
      </c>
      <c r="BE81" s="4" t="s">
        <v>2032</v>
      </c>
      <c r="BF81" s="4">
        <v>0</v>
      </c>
      <c r="BG81" s="14">
        <f>IF(AND((BD81="A"), (BE81 ="A"), (BF81="A")),"A",SUM(BD81:BF81))</f>
        <v>0</v>
      </c>
      <c r="BH81" s="5" t="s">
        <v>2032</v>
      </c>
      <c r="BI81" s="14">
        <f>IF(AND((BG81 ="A"), (BH81="A")),"A",SUM(BG81:BH81))</f>
        <v>0</v>
      </c>
      <c r="BJ81" s="5">
        <f>SUM(AK81,AQ81,AW81,BC81,BI81)</f>
        <v>0</v>
      </c>
      <c r="BK81" s="5">
        <v>0</v>
      </c>
      <c r="BL81" s="10">
        <f>BJ81+AE81+BK81</f>
        <v>0</v>
      </c>
      <c r="BM81" s="8">
        <f>BL81/780*100</f>
        <v>0</v>
      </c>
    </row>
  </sheetData>
  <sortState xmlns:xlrd2="http://schemas.microsoft.com/office/spreadsheetml/2017/richdata2" ref="A8:CT69">
    <sortCondition ref="D8:D69"/>
  </sortState>
  <mergeCells count="2">
    <mergeCell ref="A1:BL1"/>
    <mergeCell ref="A2:BM2"/>
  </mergeCells>
  <phoneticPr fontId="3" type="noConversion"/>
  <conditionalFormatting sqref="G8:I69 K8:M69 O8:Q69 S8:U69 W8:Y69 AA8:AC69 G81:I81 K81:M81 O81:Q81 S81:U81 W81:Y81 AA81:AC81 AF81:AH81">
    <cfRule type="cellIs" dxfId="191" priority="508" operator="equal">
      <formula>"D"</formula>
    </cfRule>
    <cfRule type="cellIs" dxfId="190" priority="509" operator="equal">
      <formula>"A"</formula>
    </cfRule>
  </conditionalFormatting>
  <conditionalFormatting sqref="J8:J69 N8:N69 R8:R69 V8:V69 Z8:Z69 AD8:AD69 J81 N81 R81 V81 Z81 AD81">
    <cfRule type="cellIs" dxfId="189" priority="94" operator="equal">
      <formula>"N"</formula>
    </cfRule>
    <cfRule type="cellIs" dxfId="188" priority="95" stopIfTrue="1" operator="lessThan">
      <formula>J$6*0.4</formula>
    </cfRule>
    <cfRule type="cellIs" dxfId="187" priority="96" stopIfTrue="1" operator="equal">
      <formula>"A"</formula>
    </cfRule>
  </conditionalFormatting>
  <conditionalFormatting sqref="AF8:AH69">
    <cfRule type="cellIs" dxfId="186" priority="451" operator="equal">
      <formula>"D"</formula>
    </cfRule>
    <cfRule type="cellIs" dxfId="185" priority="452" operator="equal">
      <formula>"A"</formula>
    </cfRule>
  </conditionalFormatting>
  <conditionalFormatting sqref="AF22:AH69">
    <cfRule type="cellIs" dxfId="184" priority="453" operator="lessThan">
      <formula>AF$6*0.4</formula>
    </cfRule>
  </conditionalFormatting>
  <conditionalFormatting sqref="AI8:AI69 AO8:AO69 AU8:AU69 BA8:BA69 BG8:BG69 AI81 AO81 AU81 BA81 BG81">
    <cfRule type="cellIs" dxfId="183" priority="47" stopIfTrue="1" operator="lessThan">
      <formula>AI$6*0.4</formula>
    </cfRule>
    <cfRule type="cellIs" dxfId="182" priority="48" stopIfTrue="1" operator="equal">
      <formula>"A"</formula>
    </cfRule>
  </conditionalFormatting>
  <conditionalFormatting sqref="AJ8:AJ69 AP8:AP69 AV8:AV69 BB8:BB69 BH8:BH69 BK8:BK69 AJ81 AP81 AV81 BB81 BH81">
    <cfRule type="cellIs" dxfId="181" priority="12" stopIfTrue="1" operator="lessThan">
      <formula>AJ$6*0.4</formula>
    </cfRule>
    <cfRule type="cellIs" dxfId="180" priority="13" stopIfTrue="1" operator="equal">
      <formula>"A"</formula>
    </cfRule>
  </conditionalFormatting>
  <conditionalFormatting sqref="AK8:AK69 AQ8:AQ69 AW8:AW69 BC8:BC69 BI8:BI69 AK81 AQ81 AW81 BC81 BI81">
    <cfRule type="cellIs" dxfId="179" priority="18" stopIfTrue="1" operator="lessThan">
      <formula>AK$6*0.4</formula>
    </cfRule>
  </conditionalFormatting>
  <conditionalFormatting sqref="AL17:AL69">
    <cfRule type="cellIs" dxfId="178" priority="450" operator="lessThan">
      <formula>AL$6*0.4</formula>
    </cfRule>
  </conditionalFormatting>
  <conditionalFormatting sqref="AL8:AN69 AR8:AT69 AX8:AZ69 BD8:BF69 AL81:AN81 AR81:AT81 AX81:AZ81 BD81:BF81">
    <cfRule type="cellIs" dxfId="177" priority="427" operator="equal">
      <formula>"D"</formula>
    </cfRule>
    <cfRule type="cellIs" dxfId="176" priority="428" operator="equal">
      <formula>"A"</formula>
    </cfRule>
  </conditionalFormatting>
  <conditionalFormatting sqref="AM16:AM69">
    <cfRule type="cellIs" dxfId="175" priority="441" operator="lessThan">
      <formula>AM$6*0.4</formula>
    </cfRule>
  </conditionalFormatting>
  <conditionalFormatting sqref="AN8:AN69 AT8:AT69 AZ8:AZ69 BF8:BF69 AN81 AT81 AZ81 BF81">
    <cfRule type="cellIs" dxfId="174" priority="429" operator="lessThan">
      <formula>AN$6*0.4</formula>
    </cfRule>
  </conditionalFormatting>
  <conditionalFormatting sqref="AR18:AR69">
    <cfRule type="cellIs" dxfId="173" priority="447" operator="lessThan">
      <formula>AR$6*0.4</formula>
    </cfRule>
  </conditionalFormatting>
  <conditionalFormatting sqref="AS17:AS69">
    <cfRule type="cellIs" dxfId="172" priority="438" operator="lessThan">
      <formula>AS$6*0.4</formula>
    </cfRule>
  </conditionalFormatting>
  <conditionalFormatting sqref="AX18 BD18 BD20:BD69 AX21 AX23:AX69">
    <cfRule type="cellIs" dxfId="171" priority="444" operator="lessThan">
      <formula>AX$6*0.4</formula>
    </cfRule>
  </conditionalFormatting>
  <conditionalFormatting sqref="AY17:AY69">
    <cfRule type="cellIs" dxfId="170" priority="435" operator="lessThan">
      <formula>AY$6*0.4</formula>
    </cfRule>
  </conditionalFormatting>
  <conditionalFormatting sqref="BE18:BE69">
    <cfRule type="cellIs" dxfId="169" priority="432" operator="lessThan">
      <formula>BE$6*0.4</formula>
    </cfRule>
  </conditionalFormatting>
  <conditionalFormatting sqref="BO8:BZ69">
    <cfRule type="cellIs" dxfId="168" priority="1" operator="equal">
      <formula>"F"</formula>
    </cfRule>
  </conditionalFormatting>
  <printOptions horizontalCentered="1"/>
  <pageMargins left="0" right="0" top="0" bottom="0" header="0" footer="0"/>
  <pageSetup paperSize="9" orientation="portrait" r:id="rId1"/>
  <headerFooter>
    <oddHeader>&amp;R&amp;D</oddHeader>
    <oddFooter>Page &amp;P of &amp;N</oddFooter>
  </headerFooter>
  <rowBreaks count="2" manualBreakCount="2">
    <brk id="45" max="64" man="1"/>
    <brk id="6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81"/>
  <sheetViews>
    <sheetView zoomScaleNormal="100" zoomScaleSheetLayoutView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A8" sqref="A8:XFD68"/>
    </sheetView>
  </sheetViews>
  <sheetFormatPr baseColWidth="10" defaultColWidth="9.1640625" defaultRowHeight="13" x14ac:dyDescent="0.2"/>
  <cols>
    <col min="1" max="1" width="5" style="1" customWidth="1"/>
    <col min="2" max="2" width="12.5" style="1" customWidth="1"/>
    <col min="3" max="3" width="26.5" style="1" customWidth="1"/>
    <col min="4" max="4" width="12.1640625" style="1" customWidth="1"/>
    <col min="5" max="5" width="9.33203125" style="1" customWidth="1"/>
    <col min="6" max="6" width="5.1640625" style="1" hidden="1" customWidth="1"/>
    <col min="7" max="9" width="8.5" style="3" hidden="1" customWidth="1"/>
    <col min="10" max="10" width="7.6640625" style="3" hidden="1" customWidth="1"/>
    <col min="11" max="13" width="8.5" style="3" hidden="1" customWidth="1"/>
    <col min="14" max="14" width="7.6640625" style="3" hidden="1" customWidth="1"/>
    <col min="15" max="17" width="9.33203125" style="3" hidden="1" customWidth="1"/>
    <col min="18" max="18" width="7.6640625" style="3" hidden="1" customWidth="1"/>
    <col min="19" max="21" width="8.5" style="3" hidden="1" customWidth="1"/>
    <col min="22" max="22" width="7.6640625" style="3" hidden="1" customWidth="1"/>
    <col min="23" max="25" width="8.83203125" style="3" hidden="1" customWidth="1"/>
    <col min="26" max="26" width="7.6640625" style="3" hidden="1" customWidth="1"/>
    <col min="27" max="29" width="8.5" style="3" hidden="1" customWidth="1"/>
    <col min="30" max="30" width="7.6640625" style="3" hidden="1" customWidth="1"/>
    <col min="31" max="61" width="8.5" style="3" hidden="1" customWidth="1"/>
    <col min="62" max="62" width="7.5" style="3" hidden="1" customWidth="1"/>
    <col min="63" max="63" width="9.33203125" style="3" hidden="1" customWidth="1"/>
    <col min="64" max="64" width="6.5" style="3" hidden="1" customWidth="1"/>
    <col min="65" max="65" width="5.5" style="3" hidden="1" customWidth="1"/>
    <col min="66" max="79" width="9.1640625" style="1"/>
    <col min="80" max="91" width="0" style="1" hidden="1" customWidth="1"/>
    <col min="92" max="16384" width="9.1640625" style="1"/>
  </cols>
  <sheetData>
    <row r="1" spans="1:98" ht="18" customHeight="1" x14ac:dyDescent="0.2">
      <c r="A1" s="47" t="s">
        <v>16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2"/>
    </row>
    <row r="2" spans="1:98" ht="18" customHeight="1" x14ac:dyDescent="0.2">
      <c r="A2" s="48" t="s">
        <v>2075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</row>
    <row r="3" spans="1:98" ht="18" customHeight="1" x14ac:dyDescent="0.2">
      <c r="A3" s="6"/>
      <c r="B3" s="6" t="s">
        <v>0</v>
      </c>
      <c r="C3" s="6" t="s">
        <v>0</v>
      </c>
      <c r="D3" s="6" t="s">
        <v>0</v>
      </c>
      <c r="E3" s="6"/>
      <c r="F3" s="6"/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  <c r="M3" s="5" t="s">
        <v>1</v>
      </c>
      <c r="N3" s="5" t="s">
        <v>1</v>
      </c>
      <c r="O3" s="5" t="s">
        <v>1</v>
      </c>
      <c r="P3" s="5" t="s">
        <v>1</v>
      </c>
      <c r="Q3" s="5" t="s">
        <v>1</v>
      </c>
      <c r="R3" s="5" t="s">
        <v>1</v>
      </c>
      <c r="S3" s="5" t="s">
        <v>1</v>
      </c>
      <c r="T3" s="5" t="s">
        <v>1</v>
      </c>
      <c r="U3" s="5" t="s">
        <v>1</v>
      </c>
      <c r="V3" s="5" t="s">
        <v>1</v>
      </c>
      <c r="W3" s="5" t="s">
        <v>1</v>
      </c>
      <c r="X3" s="5" t="s">
        <v>1</v>
      </c>
      <c r="Y3" s="5" t="s">
        <v>1</v>
      </c>
      <c r="Z3" s="5" t="s">
        <v>1</v>
      </c>
      <c r="AA3" s="5" t="s">
        <v>1</v>
      </c>
      <c r="AB3" s="5" t="s">
        <v>1</v>
      </c>
      <c r="AC3" s="5" t="s">
        <v>1</v>
      </c>
      <c r="AD3" s="5" t="s">
        <v>1</v>
      </c>
      <c r="AE3" s="5" t="s">
        <v>1</v>
      </c>
      <c r="AF3" s="5" t="s">
        <v>2</v>
      </c>
      <c r="AG3" s="5" t="s">
        <v>2</v>
      </c>
      <c r="AH3" s="5" t="s">
        <v>2</v>
      </c>
      <c r="AI3" s="5" t="s">
        <v>2</v>
      </c>
      <c r="AJ3" s="5" t="s">
        <v>2</v>
      </c>
      <c r="AK3" s="5" t="s">
        <v>2</v>
      </c>
      <c r="AL3" s="5" t="s">
        <v>2</v>
      </c>
      <c r="AM3" s="5" t="s">
        <v>2</v>
      </c>
      <c r="AN3" s="5" t="s">
        <v>2</v>
      </c>
      <c r="AO3" s="5" t="s">
        <v>2</v>
      </c>
      <c r="AP3" s="5" t="s">
        <v>2</v>
      </c>
      <c r="AQ3" s="5" t="s">
        <v>2</v>
      </c>
      <c r="AR3" s="5" t="s">
        <v>2</v>
      </c>
      <c r="AS3" s="5" t="s">
        <v>2</v>
      </c>
      <c r="AT3" s="5" t="s">
        <v>2</v>
      </c>
      <c r="AU3" s="5" t="s">
        <v>2</v>
      </c>
      <c r="AV3" s="5" t="s">
        <v>2</v>
      </c>
      <c r="AW3" s="5" t="s">
        <v>2</v>
      </c>
      <c r="AX3" s="5" t="s">
        <v>2</v>
      </c>
      <c r="AY3" s="5" t="s">
        <v>2</v>
      </c>
      <c r="AZ3" s="5" t="s">
        <v>2</v>
      </c>
      <c r="BA3" s="5" t="s">
        <v>2</v>
      </c>
      <c r="BB3" s="5" t="s">
        <v>2</v>
      </c>
      <c r="BC3" s="5" t="s">
        <v>2</v>
      </c>
      <c r="BD3" s="5" t="s">
        <v>2</v>
      </c>
      <c r="BE3" s="5" t="s">
        <v>2</v>
      </c>
      <c r="BF3" s="5" t="s">
        <v>2</v>
      </c>
      <c r="BG3" s="5" t="s">
        <v>2</v>
      </c>
      <c r="BH3" s="5" t="s">
        <v>2</v>
      </c>
      <c r="BI3" s="5" t="s">
        <v>2</v>
      </c>
      <c r="BJ3" s="5" t="s">
        <v>2</v>
      </c>
      <c r="BK3" s="5" t="s">
        <v>2038</v>
      </c>
      <c r="BL3" s="5" t="s">
        <v>3</v>
      </c>
      <c r="BM3" s="5"/>
    </row>
    <row r="4" spans="1:98" ht="18" customHeight="1" x14ac:dyDescent="0.2">
      <c r="A4" s="6"/>
      <c r="B4" s="6" t="s">
        <v>4</v>
      </c>
      <c r="C4" s="6" t="s">
        <v>4</v>
      </c>
      <c r="D4" s="6" t="s">
        <v>4</v>
      </c>
      <c r="E4" s="6"/>
      <c r="F4" s="6"/>
      <c r="G4" s="5" t="s">
        <v>51</v>
      </c>
      <c r="H4" s="5" t="s">
        <v>51</v>
      </c>
      <c r="I4" s="5" t="s">
        <v>51</v>
      </c>
      <c r="J4" s="5" t="s">
        <v>51</v>
      </c>
      <c r="K4" s="5" t="s">
        <v>52</v>
      </c>
      <c r="L4" s="5" t="s">
        <v>52</v>
      </c>
      <c r="M4" s="5" t="s">
        <v>52</v>
      </c>
      <c r="N4" s="5" t="s">
        <v>52</v>
      </c>
      <c r="O4" s="5" t="s">
        <v>53</v>
      </c>
      <c r="P4" s="5" t="s">
        <v>53</v>
      </c>
      <c r="Q4" s="5" t="s">
        <v>53</v>
      </c>
      <c r="R4" s="5" t="s">
        <v>53</v>
      </c>
      <c r="S4" s="5" t="s">
        <v>54</v>
      </c>
      <c r="T4" s="5" t="s">
        <v>54</v>
      </c>
      <c r="U4" s="5" t="s">
        <v>54</v>
      </c>
      <c r="V4" s="5" t="s">
        <v>54</v>
      </c>
      <c r="W4" s="5" t="s">
        <v>55</v>
      </c>
      <c r="X4" s="5" t="s">
        <v>55</v>
      </c>
      <c r="Y4" s="5" t="s">
        <v>55</v>
      </c>
      <c r="Z4" s="5" t="s">
        <v>55</v>
      </c>
      <c r="AA4" s="5" t="s">
        <v>56</v>
      </c>
      <c r="AB4" s="5" t="s">
        <v>56</v>
      </c>
      <c r="AC4" s="5" t="s">
        <v>56</v>
      </c>
      <c r="AD4" s="5" t="s">
        <v>56</v>
      </c>
      <c r="AE4" s="5" t="s">
        <v>5</v>
      </c>
      <c r="AF4" s="5" t="s">
        <v>57</v>
      </c>
      <c r="AG4" s="5" t="s">
        <v>57</v>
      </c>
      <c r="AH4" s="5" t="s">
        <v>57</v>
      </c>
      <c r="AI4" s="5" t="s">
        <v>57</v>
      </c>
      <c r="AJ4" s="5" t="s">
        <v>57</v>
      </c>
      <c r="AK4" s="5" t="s">
        <v>57</v>
      </c>
      <c r="AL4" s="5" t="s">
        <v>58</v>
      </c>
      <c r="AM4" s="5" t="s">
        <v>58</v>
      </c>
      <c r="AN4" s="5" t="s">
        <v>58</v>
      </c>
      <c r="AO4" s="5" t="s">
        <v>58</v>
      </c>
      <c r="AP4" s="5" t="s">
        <v>58</v>
      </c>
      <c r="AQ4" s="5" t="s">
        <v>58</v>
      </c>
      <c r="AR4" s="5" t="s">
        <v>59</v>
      </c>
      <c r="AS4" s="5" t="s">
        <v>59</v>
      </c>
      <c r="AT4" s="5" t="s">
        <v>59</v>
      </c>
      <c r="AU4" s="5" t="s">
        <v>59</v>
      </c>
      <c r="AV4" s="5" t="s">
        <v>59</v>
      </c>
      <c r="AW4" s="5" t="s">
        <v>59</v>
      </c>
      <c r="AX4" s="5" t="s">
        <v>60</v>
      </c>
      <c r="AY4" s="5" t="s">
        <v>60</v>
      </c>
      <c r="AZ4" s="5" t="s">
        <v>60</v>
      </c>
      <c r="BA4" s="5" t="s">
        <v>60</v>
      </c>
      <c r="BB4" s="5" t="s">
        <v>60</v>
      </c>
      <c r="BC4" s="5" t="s">
        <v>60</v>
      </c>
      <c r="BD4" s="5" t="s">
        <v>61</v>
      </c>
      <c r="BE4" s="5" t="s">
        <v>61</v>
      </c>
      <c r="BF4" s="5" t="s">
        <v>61</v>
      </c>
      <c r="BG4" s="5" t="s">
        <v>61</v>
      </c>
      <c r="BH4" s="5" t="s">
        <v>61</v>
      </c>
      <c r="BI4" s="5" t="s">
        <v>61</v>
      </c>
      <c r="BJ4" s="5" t="s">
        <v>5</v>
      </c>
      <c r="BK4" s="5" t="s">
        <v>2041</v>
      </c>
      <c r="BL4" s="5"/>
      <c r="BM4" s="5"/>
    </row>
    <row r="5" spans="1:98" ht="18" customHeight="1" x14ac:dyDescent="0.2">
      <c r="A5" s="6"/>
      <c r="B5" s="6" t="s">
        <v>6</v>
      </c>
      <c r="C5" s="6" t="s">
        <v>6</v>
      </c>
      <c r="D5" s="6" t="s">
        <v>6</v>
      </c>
      <c r="E5" s="6"/>
      <c r="F5" s="6"/>
      <c r="G5" s="5" t="s">
        <v>7</v>
      </c>
      <c r="H5" s="5" t="s">
        <v>2034</v>
      </c>
      <c r="I5" s="5" t="s">
        <v>2044</v>
      </c>
      <c r="J5" s="5" t="s">
        <v>5</v>
      </c>
      <c r="K5" s="5" t="s">
        <v>7</v>
      </c>
      <c r="L5" s="5" t="s">
        <v>2034</v>
      </c>
      <c r="M5" s="5" t="s">
        <v>2044</v>
      </c>
      <c r="N5" s="5" t="s">
        <v>5</v>
      </c>
      <c r="O5" s="5" t="s">
        <v>7</v>
      </c>
      <c r="P5" s="5" t="s">
        <v>2034</v>
      </c>
      <c r="Q5" s="5" t="s">
        <v>2044</v>
      </c>
      <c r="R5" s="5" t="s">
        <v>5</v>
      </c>
      <c r="S5" s="5" t="s">
        <v>7</v>
      </c>
      <c r="T5" s="5" t="s">
        <v>2034</v>
      </c>
      <c r="U5" s="5" t="s">
        <v>2044</v>
      </c>
      <c r="V5" s="5" t="s">
        <v>5</v>
      </c>
      <c r="W5" s="5" t="s">
        <v>7</v>
      </c>
      <c r="X5" s="5" t="s">
        <v>2034</v>
      </c>
      <c r="Y5" s="5" t="s">
        <v>2044</v>
      </c>
      <c r="Z5" s="5" t="s">
        <v>5</v>
      </c>
      <c r="AA5" s="5" t="s">
        <v>7</v>
      </c>
      <c r="AB5" s="5" t="s">
        <v>2034</v>
      </c>
      <c r="AC5" s="5" t="s">
        <v>2044</v>
      </c>
      <c r="AD5" s="5" t="s">
        <v>5</v>
      </c>
      <c r="AE5" s="5"/>
      <c r="AF5" s="5" t="s">
        <v>7</v>
      </c>
      <c r="AG5" s="5" t="s">
        <v>2034</v>
      </c>
      <c r="AH5" s="5" t="s">
        <v>2035</v>
      </c>
      <c r="AI5" s="5" t="s">
        <v>2045</v>
      </c>
      <c r="AJ5" s="5" t="s">
        <v>2036</v>
      </c>
      <c r="AK5" s="5" t="s">
        <v>5</v>
      </c>
      <c r="AL5" s="5" t="s">
        <v>7</v>
      </c>
      <c r="AM5" s="5" t="s">
        <v>2034</v>
      </c>
      <c r="AN5" s="5" t="s">
        <v>2035</v>
      </c>
      <c r="AO5" s="5" t="s">
        <v>2045</v>
      </c>
      <c r="AP5" s="5" t="s">
        <v>2036</v>
      </c>
      <c r="AQ5" s="5" t="s">
        <v>5</v>
      </c>
      <c r="AR5" s="5" t="s">
        <v>7</v>
      </c>
      <c r="AS5" s="5" t="s">
        <v>2034</v>
      </c>
      <c r="AT5" s="5" t="s">
        <v>2035</v>
      </c>
      <c r="AU5" s="5" t="s">
        <v>2045</v>
      </c>
      <c r="AV5" s="5" t="s">
        <v>2036</v>
      </c>
      <c r="AW5" s="5" t="s">
        <v>5</v>
      </c>
      <c r="AX5" s="5" t="s">
        <v>7</v>
      </c>
      <c r="AY5" s="5" t="s">
        <v>2034</v>
      </c>
      <c r="AZ5" s="5" t="s">
        <v>2035</v>
      </c>
      <c r="BA5" s="5" t="s">
        <v>2045</v>
      </c>
      <c r="BB5" s="5" t="s">
        <v>2036</v>
      </c>
      <c r="BC5" s="5" t="s">
        <v>5</v>
      </c>
      <c r="BD5" s="5" t="s">
        <v>7</v>
      </c>
      <c r="BE5" s="5" t="s">
        <v>2034</v>
      </c>
      <c r="BF5" s="5" t="s">
        <v>2035</v>
      </c>
      <c r="BG5" s="5" t="s">
        <v>2045</v>
      </c>
      <c r="BH5" s="5" t="s">
        <v>2036</v>
      </c>
      <c r="BI5" s="5" t="s">
        <v>5</v>
      </c>
      <c r="BJ5" s="5"/>
      <c r="BK5" s="5"/>
      <c r="BL5" s="5"/>
      <c r="BM5" s="5"/>
    </row>
    <row r="6" spans="1:98" ht="18" customHeight="1" x14ac:dyDescent="0.2">
      <c r="A6" s="6"/>
      <c r="B6" s="6"/>
      <c r="C6" s="6"/>
      <c r="D6" s="6" t="s">
        <v>8</v>
      </c>
      <c r="E6" s="6"/>
      <c r="F6" s="6"/>
      <c r="G6" s="5">
        <v>10</v>
      </c>
      <c r="H6" s="5">
        <v>10</v>
      </c>
      <c r="I6" s="5">
        <v>10</v>
      </c>
      <c r="J6" s="5">
        <v>30</v>
      </c>
      <c r="K6" s="5">
        <v>10</v>
      </c>
      <c r="L6" s="5">
        <v>10</v>
      </c>
      <c r="M6" s="5">
        <v>10</v>
      </c>
      <c r="N6" s="5">
        <v>30</v>
      </c>
      <c r="O6" s="5">
        <v>10</v>
      </c>
      <c r="P6" s="5">
        <v>10</v>
      </c>
      <c r="Q6" s="5">
        <v>10</v>
      </c>
      <c r="R6" s="5">
        <v>30</v>
      </c>
      <c r="S6" s="5">
        <v>10</v>
      </c>
      <c r="T6" s="5">
        <v>10</v>
      </c>
      <c r="U6" s="5">
        <v>10</v>
      </c>
      <c r="V6" s="5">
        <v>30</v>
      </c>
      <c r="W6" s="5">
        <v>10</v>
      </c>
      <c r="X6" s="5">
        <v>10</v>
      </c>
      <c r="Y6" s="5">
        <v>10</v>
      </c>
      <c r="Z6" s="5">
        <v>30</v>
      </c>
      <c r="AA6" s="5">
        <v>10</v>
      </c>
      <c r="AB6" s="5">
        <v>10</v>
      </c>
      <c r="AC6" s="5">
        <v>10</v>
      </c>
      <c r="AD6" s="5">
        <v>30</v>
      </c>
      <c r="AE6" s="5">
        <v>180</v>
      </c>
      <c r="AF6" s="5">
        <v>10</v>
      </c>
      <c r="AG6" s="5">
        <v>10</v>
      </c>
      <c r="AH6" s="5">
        <v>40</v>
      </c>
      <c r="AI6" s="5">
        <v>60</v>
      </c>
      <c r="AJ6" s="5">
        <v>40</v>
      </c>
      <c r="AK6" s="5">
        <v>100</v>
      </c>
      <c r="AL6" s="5">
        <v>10</v>
      </c>
      <c r="AM6" s="5">
        <v>10</v>
      </c>
      <c r="AN6" s="5">
        <v>40</v>
      </c>
      <c r="AO6" s="5">
        <v>60</v>
      </c>
      <c r="AP6" s="5">
        <v>40</v>
      </c>
      <c r="AQ6" s="5">
        <v>100</v>
      </c>
      <c r="AR6" s="5">
        <v>10</v>
      </c>
      <c r="AS6" s="5">
        <v>10</v>
      </c>
      <c r="AT6" s="5">
        <v>40</v>
      </c>
      <c r="AU6" s="5">
        <v>60</v>
      </c>
      <c r="AV6" s="5">
        <v>40</v>
      </c>
      <c r="AW6" s="5">
        <v>100</v>
      </c>
      <c r="AX6" s="5">
        <v>10</v>
      </c>
      <c r="AY6" s="5">
        <v>10</v>
      </c>
      <c r="AZ6" s="5">
        <v>40</v>
      </c>
      <c r="BA6" s="5">
        <v>60</v>
      </c>
      <c r="BB6" s="5">
        <v>40</v>
      </c>
      <c r="BC6" s="5">
        <v>100</v>
      </c>
      <c r="BD6" s="5">
        <v>10</v>
      </c>
      <c r="BE6" s="5">
        <v>10</v>
      </c>
      <c r="BF6" s="5">
        <v>40</v>
      </c>
      <c r="BG6" s="5">
        <v>60</v>
      </c>
      <c r="BH6" s="5">
        <v>40</v>
      </c>
      <c r="BI6" s="5">
        <v>100</v>
      </c>
      <c r="BJ6" s="5">
        <v>500</v>
      </c>
      <c r="BK6" s="5">
        <v>100</v>
      </c>
      <c r="BL6" s="5">
        <v>780</v>
      </c>
      <c r="BM6" s="5" t="s">
        <v>17</v>
      </c>
    </row>
    <row r="7" spans="1:98" ht="18" customHeight="1" x14ac:dyDescent="0.2">
      <c r="A7" s="6"/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5" t="s">
        <v>14</v>
      </c>
      <c r="H7" s="5" t="s">
        <v>14</v>
      </c>
      <c r="I7" s="5" t="s">
        <v>14</v>
      </c>
      <c r="J7" s="5" t="s">
        <v>14</v>
      </c>
      <c r="K7" s="5" t="s">
        <v>14</v>
      </c>
      <c r="L7" s="5" t="s">
        <v>14</v>
      </c>
      <c r="M7" s="5" t="s">
        <v>14</v>
      </c>
      <c r="N7" s="5" t="s">
        <v>14</v>
      </c>
      <c r="O7" s="5" t="s">
        <v>14</v>
      </c>
      <c r="P7" s="5" t="s">
        <v>14</v>
      </c>
      <c r="Q7" s="5" t="s">
        <v>14</v>
      </c>
      <c r="R7" s="5" t="s">
        <v>14</v>
      </c>
      <c r="S7" s="5" t="s">
        <v>14</v>
      </c>
      <c r="T7" s="5" t="s">
        <v>14</v>
      </c>
      <c r="U7" s="5" t="s">
        <v>14</v>
      </c>
      <c r="V7" s="5" t="s">
        <v>14</v>
      </c>
      <c r="W7" s="5" t="s">
        <v>14</v>
      </c>
      <c r="X7" s="5" t="s">
        <v>14</v>
      </c>
      <c r="Y7" s="5" t="s">
        <v>14</v>
      </c>
      <c r="Z7" s="5" t="s">
        <v>14</v>
      </c>
      <c r="AA7" s="5" t="s">
        <v>14</v>
      </c>
      <c r="AB7" s="5" t="s">
        <v>14</v>
      </c>
      <c r="AC7" s="5" t="s">
        <v>14</v>
      </c>
      <c r="AD7" s="5" t="s">
        <v>14</v>
      </c>
      <c r="AE7" s="5" t="s">
        <v>14</v>
      </c>
      <c r="AF7" s="5" t="s">
        <v>14</v>
      </c>
      <c r="AG7" s="5" t="s">
        <v>14</v>
      </c>
      <c r="AH7" s="5" t="s">
        <v>14</v>
      </c>
      <c r="AI7" s="5" t="s">
        <v>14</v>
      </c>
      <c r="AJ7" s="5" t="s">
        <v>14</v>
      </c>
      <c r="AK7" s="5" t="s">
        <v>14</v>
      </c>
      <c r="AL7" s="5" t="s">
        <v>14</v>
      </c>
      <c r="AM7" s="5" t="s">
        <v>14</v>
      </c>
      <c r="AN7" s="5" t="s">
        <v>14</v>
      </c>
      <c r="AO7" s="5" t="s">
        <v>14</v>
      </c>
      <c r="AP7" s="5" t="s">
        <v>14</v>
      </c>
      <c r="AQ7" s="5" t="s">
        <v>14</v>
      </c>
      <c r="AR7" s="5" t="s">
        <v>14</v>
      </c>
      <c r="AS7" s="5" t="s">
        <v>14</v>
      </c>
      <c r="AT7" s="5" t="s">
        <v>14</v>
      </c>
      <c r="AU7" s="5" t="s">
        <v>14</v>
      </c>
      <c r="AV7" s="5" t="s">
        <v>14</v>
      </c>
      <c r="AW7" s="5" t="s">
        <v>14</v>
      </c>
      <c r="AX7" s="5" t="s">
        <v>14</v>
      </c>
      <c r="AY7" s="5" t="s">
        <v>14</v>
      </c>
      <c r="AZ7" s="5" t="s">
        <v>14</v>
      </c>
      <c r="BA7" s="5" t="s">
        <v>14</v>
      </c>
      <c r="BB7" s="5" t="s">
        <v>14</v>
      </c>
      <c r="BC7" s="5" t="s">
        <v>14</v>
      </c>
      <c r="BD7" s="5" t="s">
        <v>14</v>
      </c>
      <c r="BE7" s="5" t="s">
        <v>14</v>
      </c>
      <c r="BF7" s="5" t="s">
        <v>14</v>
      </c>
      <c r="BG7" s="5" t="s">
        <v>14</v>
      </c>
      <c r="BH7" s="5" t="s">
        <v>14</v>
      </c>
      <c r="BI7" s="5" t="s">
        <v>14</v>
      </c>
      <c r="BJ7" s="5" t="s">
        <v>14</v>
      </c>
      <c r="BK7" s="5" t="s">
        <v>14</v>
      </c>
      <c r="BL7" s="5" t="s">
        <v>14</v>
      </c>
      <c r="BM7" s="5"/>
      <c r="BO7" s="2" t="s">
        <v>52</v>
      </c>
      <c r="BP7" s="2" t="s">
        <v>51</v>
      </c>
      <c r="BQ7" s="2" t="s">
        <v>53</v>
      </c>
      <c r="BR7" s="2" t="s">
        <v>54</v>
      </c>
      <c r="BS7" s="2" t="s">
        <v>55</v>
      </c>
      <c r="BT7" s="2" t="s">
        <v>56</v>
      </c>
      <c r="BU7" s="2" t="s">
        <v>57</v>
      </c>
      <c r="BV7" s="2" t="s">
        <v>58</v>
      </c>
      <c r="BW7" s="2" t="s">
        <v>59</v>
      </c>
      <c r="BX7" s="2" t="s">
        <v>60</v>
      </c>
      <c r="BY7" s="2" t="s">
        <v>61</v>
      </c>
      <c r="BZ7" s="2" t="s">
        <v>2078</v>
      </c>
      <c r="CB7" s="2" t="s">
        <v>52</v>
      </c>
      <c r="CC7" s="2" t="s">
        <v>51</v>
      </c>
      <c r="CD7" s="2" t="s">
        <v>53</v>
      </c>
      <c r="CE7" s="2" t="s">
        <v>54</v>
      </c>
      <c r="CF7" s="2" t="s">
        <v>55</v>
      </c>
      <c r="CG7" s="2" t="s">
        <v>56</v>
      </c>
      <c r="CH7" s="2" t="s">
        <v>57</v>
      </c>
      <c r="CI7" s="2" t="s">
        <v>58</v>
      </c>
      <c r="CJ7" s="2" t="s">
        <v>59</v>
      </c>
      <c r="CK7" s="2" t="s">
        <v>60</v>
      </c>
      <c r="CL7" s="2" t="s">
        <v>61</v>
      </c>
      <c r="CM7" s="2" t="s">
        <v>2078</v>
      </c>
      <c r="CN7" s="11" t="s">
        <v>2081</v>
      </c>
      <c r="CO7" s="11" t="s">
        <v>2082</v>
      </c>
      <c r="CP7" s="11" t="s">
        <v>2083</v>
      </c>
      <c r="CQ7" s="11" t="s">
        <v>2084</v>
      </c>
      <c r="CR7" s="11" t="s">
        <v>2085</v>
      </c>
      <c r="CS7" s="11" t="s">
        <v>2086</v>
      </c>
    </row>
    <row r="8" spans="1:98" ht="18" customHeight="1" x14ac:dyDescent="0.2">
      <c r="A8" s="4">
        <v>1</v>
      </c>
      <c r="B8" s="7" t="s">
        <v>693</v>
      </c>
      <c r="C8" s="7" t="s">
        <v>694</v>
      </c>
      <c r="D8" s="7" t="s">
        <v>1850</v>
      </c>
      <c r="E8" s="7" t="s">
        <v>1354</v>
      </c>
      <c r="F8" s="7"/>
      <c r="G8" s="25" t="s">
        <v>2032</v>
      </c>
      <c r="H8" s="25">
        <v>7</v>
      </c>
      <c r="I8" s="24">
        <v>10</v>
      </c>
      <c r="J8" s="26">
        <f t="shared" ref="J8:J39" si="0">IF(AND((G8="A"),(H8 ="A"), (I8="A")),"A",SUM(G8:I8))</f>
        <v>17</v>
      </c>
      <c r="K8" s="25">
        <v>1</v>
      </c>
      <c r="L8" s="25">
        <v>9</v>
      </c>
      <c r="M8" s="24">
        <v>8</v>
      </c>
      <c r="N8" s="26">
        <f t="shared" ref="N8:N39" si="1">IF(AND((K8="A"),(L8 ="A"), (M8="A")),"A",SUM(K8:M8))</f>
        <v>18</v>
      </c>
      <c r="O8" s="25">
        <v>1</v>
      </c>
      <c r="P8" s="25">
        <v>5</v>
      </c>
      <c r="Q8" s="24">
        <v>10</v>
      </c>
      <c r="R8" s="26">
        <f t="shared" ref="R8:R39" si="2">IF(AND((O8="A"),(P8 ="A"), (Q8="A")),"A",SUM(O8:Q8))</f>
        <v>16</v>
      </c>
      <c r="S8" s="25">
        <v>3</v>
      </c>
      <c r="T8" s="25">
        <v>7</v>
      </c>
      <c r="U8" s="24">
        <v>10</v>
      </c>
      <c r="V8" s="26">
        <f t="shared" ref="V8:V39" si="3">IF(AND((S8="A"),(T8 ="A"), (U8="A")),"A",SUM(S8:U8))</f>
        <v>20</v>
      </c>
      <c r="W8" s="25">
        <v>2</v>
      </c>
      <c r="X8" s="25">
        <v>6</v>
      </c>
      <c r="Y8" s="24">
        <v>10</v>
      </c>
      <c r="Z8" s="26">
        <f t="shared" ref="Z8:Z39" si="4">IF(AND((W8="A"),(X8 ="A"), (Y8="A")),"A",SUM(W8:Y8))</f>
        <v>18</v>
      </c>
      <c r="AA8" s="25">
        <v>4</v>
      </c>
      <c r="AB8" s="25">
        <v>10</v>
      </c>
      <c r="AC8" s="24">
        <v>10</v>
      </c>
      <c r="AD8" s="26">
        <f t="shared" ref="AD8:AD39" si="5">IF(AND((AA8="A"),(AB8 ="A"), (AC8="A")),"A",SUM(AA8:AC8))</f>
        <v>24</v>
      </c>
      <c r="AE8" s="27">
        <f t="shared" ref="AE8:AE39" si="6">SUM(J8,N8,R8,V8,Z8,AD8)</f>
        <v>113</v>
      </c>
      <c r="AF8" s="25">
        <v>8</v>
      </c>
      <c r="AG8" s="25">
        <v>7</v>
      </c>
      <c r="AH8" s="25">
        <v>36</v>
      </c>
      <c r="AI8" s="28">
        <f t="shared" ref="AI8:AI39" si="7">IF(AND((AF8="A"), (AG8 ="A"), (AH8="A")),"A",SUM(AF8:AH8))</f>
        <v>51</v>
      </c>
      <c r="AJ8" s="29">
        <v>29</v>
      </c>
      <c r="AK8" s="28">
        <f t="shared" ref="AK8:AK39" si="8">IF(AND((AI8 ="A"), (AJ8="A")),"A",SUM(AI8:AJ8))</f>
        <v>80</v>
      </c>
      <c r="AL8" s="25" t="s">
        <v>2032</v>
      </c>
      <c r="AM8" s="25">
        <v>8</v>
      </c>
      <c r="AN8" s="25">
        <v>35</v>
      </c>
      <c r="AO8" s="28">
        <f t="shared" ref="AO8:AO39" si="9">IF(AND((AL8="A"), (AM8 ="A"), (AN8="A")),"A",SUM(AL8:AN8))</f>
        <v>43</v>
      </c>
      <c r="AP8" s="29">
        <v>28</v>
      </c>
      <c r="AQ8" s="28">
        <f t="shared" ref="AQ8:AQ39" si="10">IF(AND((AO8 ="A"), (AP8="A")),"A",SUM(AO8:AP8))</f>
        <v>71</v>
      </c>
      <c r="AR8" s="25">
        <v>8</v>
      </c>
      <c r="AS8" s="25">
        <v>5</v>
      </c>
      <c r="AT8" s="25">
        <v>27</v>
      </c>
      <c r="AU8" s="28">
        <f t="shared" ref="AU8:AU39" si="11">IF(AND((AR8="A"), (AS8 ="A"), (AT8="A")),"A",SUM(AR8:AT8))</f>
        <v>40</v>
      </c>
      <c r="AV8" s="29">
        <v>22</v>
      </c>
      <c r="AW8" s="28">
        <f t="shared" ref="AW8:AW39" si="12">IF(AND((AU8 ="A"), (AV8="A")),"A",SUM(AU8:AV8))</f>
        <v>62</v>
      </c>
      <c r="AX8" s="25">
        <v>5</v>
      </c>
      <c r="AY8" s="25">
        <v>8</v>
      </c>
      <c r="AZ8" s="25">
        <v>34</v>
      </c>
      <c r="BA8" s="28">
        <f t="shared" ref="BA8:BA39" si="13">IF(AND((AX8="A"), (AY8 ="A"), (AZ8="A")),"A",SUM(AX8:AZ8))</f>
        <v>47</v>
      </c>
      <c r="BB8" s="29">
        <v>27</v>
      </c>
      <c r="BC8" s="28">
        <f t="shared" ref="BC8:BC39" si="14">IF(AND((BA8 ="A"), (BB8="A")),"A",SUM(BA8:BB8))</f>
        <v>74</v>
      </c>
      <c r="BD8" s="25">
        <v>7</v>
      </c>
      <c r="BE8" s="25">
        <v>7</v>
      </c>
      <c r="BF8" s="25">
        <v>32</v>
      </c>
      <c r="BG8" s="28">
        <f t="shared" ref="BG8:BG39" si="15">IF(AND((BD8="A"), (BE8 ="A"), (BF8="A")),"A",SUM(BD8:BF8))</f>
        <v>46</v>
      </c>
      <c r="BH8" s="29">
        <v>28</v>
      </c>
      <c r="BI8" s="28">
        <f t="shared" ref="BI8:BI39" si="16">IF(AND((BG8 ="A"), (BH8="A")),"A",SUM(BG8:BH8))</f>
        <v>74</v>
      </c>
      <c r="BJ8" s="29">
        <f t="shared" ref="BJ8:BJ39" si="17">SUM(AK8,AQ8,AW8,BC8,BI8)</f>
        <v>361</v>
      </c>
      <c r="BK8" s="29">
        <v>83</v>
      </c>
      <c r="BL8" s="10">
        <f t="shared" ref="BL8:BL39" si="18">BJ8+AE8+BK8</f>
        <v>557</v>
      </c>
      <c r="BM8" s="8">
        <f t="shared" ref="BM8:BM39" si="19">BL8/780*100</f>
        <v>71.410256410256409</v>
      </c>
      <c r="BO8" s="3" t="s">
        <v>2033</v>
      </c>
      <c r="BP8" s="3" t="s">
        <v>2087</v>
      </c>
      <c r="BQ8" s="3" t="s">
        <v>2093</v>
      </c>
      <c r="BR8" s="3" t="s">
        <v>2095</v>
      </c>
      <c r="BS8" s="3" t="s">
        <v>2094</v>
      </c>
      <c r="BT8" s="3" t="s">
        <v>2088</v>
      </c>
      <c r="BU8" s="3" t="s">
        <v>2091</v>
      </c>
      <c r="BV8" s="3" t="s">
        <v>2087</v>
      </c>
      <c r="BW8" s="3" t="s">
        <v>2094</v>
      </c>
      <c r="BX8" s="3" t="s">
        <v>2032</v>
      </c>
      <c r="BY8" s="3" t="s">
        <v>2032</v>
      </c>
      <c r="BZ8" s="3" t="s">
        <v>2090</v>
      </c>
      <c r="CB8" s="3">
        <v>2</v>
      </c>
      <c r="CC8" s="3">
        <v>3</v>
      </c>
      <c r="CD8" s="3">
        <v>3</v>
      </c>
      <c r="CE8" s="3">
        <v>3</v>
      </c>
      <c r="CF8" s="3">
        <v>3</v>
      </c>
      <c r="CG8" s="3">
        <v>3</v>
      </c>
      <c r="CH8" s="3">
        <v>1</v>
      </c>
      <c r="CI8" s="3">
        <v>1.5</v>
      </c>
      <c r="CJ8" s="3">
        <v>1.5</v>
      </c>
      <c r="CK8" s="3">
        <v>1</v>
      </c>
      <c r="CL8" s="3">
        <v>1</v>
      </c>
      <c r="CM8" s="3">
        <v>0.5</v>
      </c>
      <c r="CN8" s="3">
        <f t="shared" ref="CN8:CN39" si="20">COUNTIF(BO8:BZ8,"F")</f>
        <v>0</v>
      </c>
      <c r="CO8" s="31" t="str">
        <f t="shared" ref="CO8:CO39" si="21">IF(CN8=0,"Pass","Fail")</f>
        <v>Pass</v>
      </c>
      <c r="CP8" s="3">
        <v>7.21</v>
      </c>
      <c r="CQ8" s="3">
        <v>23.5</v>
      </c>
      <c r="CR8" s="3">
        <v>169.5</v>
      </c>
      <c r="CS8" s="3">
        <v>787</v>
      </c>
    </row>
    <row r="9" spans="1:98" ht="18" customHeight="1" x14ac:dyDescent="0.2">
      <c r="A9" s="4">
        <v>2</v>
      </c>
      <c r="B9" s="7" t="s">
        <v>695</v>
      </c>
      <c r="C9" s="7" t="s">
        <v>696</v>
      </c>
      <c r="D9" s="7" t="s">
        <v>1851</v>
      </c>
      <c r="E9" s="7" t="s">
        <v>1355</v>
      </c>
      <c r="F9" s="7"/>
      <c r="G9" s="25">
        <v>9</v>
      </c>
      <c r="H9" s="25">
        <v>4</v>
      </c>
      <c r="I9" s="24">
        <v>10</v>
      </c>
      <c r="J9" s="26">
        <f t="shared" si="0"/>
        <v>23</v>
      </c>
      <c r="K9" s="25">
        <v>9</v>
      </c>
      <c r="L9" s="25">
        <v>10</v>
      </c>
      <c r="M9" s="24">
        <v>10</v>
      </c>
      <c r="N9" s="26">
        <f t="shared" si="1"/>
        <v>29</v>
      </c>
      <c r="O9" s="25">
        <v>10</v>
      </c>
      <c r="P9" s="25">
        <v>10</v>
      </c>
      <c r="Q9" s="24">
        <v>10</v>
      </c>
      <c r="R9" s="26">
        <f t="shared" si="2"/>
        <v>30</v>
      </c>
      <c r="S9" s="25">
        <v>9</v>
      </c>
      <c r="T9" s="25">
        <v>10</v>
      </c>
      <c r="U9" s="24">
        <v>10</v>
      </c>
      <c r="V9" s="26">
        <f t="shared" si="3"/>
        <v>29</v>
      </c>
      <c r="W9" s="25" t="s">
        <v>2032</v>
      </c>
      <c r="X9" s="25">
        <v>10</v>
      </c>
      <c r="Y9" s="24">
        <v>10</v>
      </c>
      <c r="Z9" s="26">
        <f t="shared" si="4"/>
        <v>20</v>
      </c>
      <c r="AA9" s="25" t="s">
        <v>2032</v>
      </c>
      <c r="AB9" s="25">
        <v>10</v>
      </c>
      <c r="AC9" s="24">
        <v>10</v>
      </c>
      <c r="AD9" s="26">
        <f t="shared" si="5"/>
        <v>20</v>
      </c>
      <c r="AE9" s="27">
        <f t="shared" si="6"/>
        <v>151</v>
      </c>
      <c r="AF9" s="25">
        <v>10</v>
      </c>
      <c r="AG9" s="25">
        <v>10</v>
      </c>
      <c r="AH9" s="25">
        <v>40</v>
      </c>
      <c r="AI9" s="28">
        <f t="shared" si="7"/>
        <v>60</v>
      </c>
      <c r="AJ9" s="29">
        <v>39</v>
      </c>
      <c r="AK9" s="28">
        <f t="shared" si="8"/>
        <v>99</v>
      </c>
      <c r="AL9" s="25">
        <v>9</v>
      </c>
      <c r="AM9" s="25">
        <v>9</v>
      </c>
      <c r="AN9" s="25">
        <v>36</v>
      </c>
      <c r="AO9" s="28">
        <f t="shared" si="9"/>
        <v>54</v>
      </c>
      <c r="AP9" s="29">
        <v>36</v>
      </c>
      <c r="AQ9" s="28">
        <f t="shared" si="10"/>
        <v>90</v>
      </c>
      <c r="AR9" s="25">
        <v>9</v>
      </c>
      <c r="AS9" s="25">
        <v>9</v>
      </c>
      <c r="AT9" s="25">
        <v>40</v>
      </c>
      <c r="AU9" s="28">
        <f t="shared" si="11"/>
        <v>58</v>
      </c>
      <c r="AV9" s="29">
        <v>37</v>
      </c>
      <c r="AW9" s="28">
        <f t="shared" si="12"/>
        <v>95</v>
      </c>
      <c r="AX9" s="25">
        <v>10</v>
      </c>
      <c r="AY9" s="25">
        <v>10</v>
      </c>
      <c r="AZ9" s="25">
        <v>40</v>
      </c>
      <c r="BA9" s="28">
        <f t="shared" si="13"/>
        <v>60</v>
      </c>
      <c r="BB9" s="29">
        <v>38</v>
      </c>
      <c r="BC9" s="28">
        <f t="shared" si="14"/>
        <v>98</v>
      </c>
      <c r="BD9" s="25">
        <v>7</v>
      </c>
      <c r="BE9" s="25">
        <v>8</v>
      </c>
      <c r="BF9" s="25">
        <v>40</v>
      </c>
      <c r="BG9" s="28">
        <f t="shared" si="15"/>
        <v>55</v>
      </c>
      <c r="BH9" s="29">
        <v>29</v>
      </c>
      <c r="BI9" s="28">
        <f t="shared" si="16"/>
        <v>84</v>
      </c>
      <c r="BJ9" s="29">
        <f t="shared" si="17"/>
        <v>466</v>
      </c>
      <c r="BK9" s="29">
        <v>97</v>
      </c>
      <c r="BL9" s="10">
        <f t="shared" si="18"/>
        <v>714</v>
      </c>
      <c r="BM9" s="8">
        <f t="shared" si="19"/>
        <v>91.538461538461533</v>
      </c>
      <c r="BO9" s="3" t="s">
        <v>2090</v>
      </c>
      <c r="BP9" s="3" t="s">
        <v>2090</v>
      </c>
      <c r="BQ9" s="3" t="s">
        <v>2090</v>
      </c>
      <c r="BR9" s="3" t="s">
        <v>2090</v>
      </c>
      <c r="BS9" s="3" t="s">
        <v>2091</v>
      </c>
      <c r="BT9" s="3" t="s">
        <v>2091</v>
      </c>
      <c r="BU9" s="3" t="s">
        <v>2090</v>
      </c>
      <c r="BV9" s="3" t="s">
        <v>2090</v>
      </c>
      <c r="BW9" s="3" t="s">
        <v>2090</v>
      </c>
      <c r="BX9" s="3" t="s">
        <v>2090</v>
      </c>
      <c r="BY9" s="3" t="s">
        <v>2090</v>
      </c>
      <c r="BZ9" s="3" t="s">
        <v>2090</v>
      </c>
      <c r="CB9" s="3">
        <v>2</v>
      </c>
      <c r="CC9" s="3">
        <v>3</v>
      </c>
      <c r="CD9" s="3">
        <v>3</v>
      </c>
      <c r="CE9" s="3">
        <v>3</v>
      </c>
      <c r="CF9" s="3">
        <v>3</v>
      </c>
      <c r="CG9" s="3">
        <v>3</v>
      </c>
      <c r="CH9" s="3">
        <v>1</v>
      </c>
      <c r="CI9" s="3">
        <v>1.5</v>
      </c>
      <c r="CJ9" s="3">
        <v>1.5</v>
      </c>
      <c r="CK9" s="3">
        <v>1</v>
      </c>
      <c r="CL9" s="3">
        <v>1</v>
      </c>
      <c r="CM9" s="3">
        <v>0.5</v>
      </c>
      <c r="CN9" s="3">
        <f t="shared" si="20"/>
        <v>0</v>
      </c>
      <c r="CO9" s="31" t="str">
        <f t="shared" si="21"/>
        <v>Pass</v>
      </c>
      <c r="CP9" s="3">
        <v>9.74</v>
      </c>
      <c r="CQ9" s="3">
        <v>23.5</v>
      </c>
      <c r="CR9" s="3">
        <v>229</v>
      </c>
      <c r="CS9" s="3">
        <v>1072</v>
      </c>
    </row>
    <row r="10" spans="1:98" ht="18" customHeight="1" x14ac:dyDescent="0.2">
      <c r="A10" s="4">
        <v>3</v>
      </c>
      <c r="B10" s="7" t="s">
        <v>697</v>
      </c>
      <c r="C10" s="7" t="s">
        <v>698</v>
      </c>
      <c r="D10" s="7" t="s">
        <v>1852</v>
      </c>
      <c r="E10" s="7" t="s">
        <v>1356</v>
      </c>
      <c r="F10" s="7"/>
      <c r="G10" s="25">
        <v>3</v>
      </c>
      <c r="H10" s="25" t="s">
        <v>2033</v>
      </c>
      <c r="I10" s="24">
        <v>10</v>
      </c>
      <c r="J10" s="26">
        <f t="shared" si="0"/>
        <v>13</v>
      </c>
      <c r="K10" s="25">
        <v>1</v>
      </c>
      <c r="L10" s="25">
        <v>6</v>
      </c>
      <c r="M10" s="24">
        <v>8</v>
      </c>
      <c r="N10" s="26">
        <f t="shared" si="1"/>
        <v>15</v>
      </c>
      <c r="O10" s="25">
        <v>2</v>
      </c>
      <c r="P10" s="25">
        <v>6</v>
      </c>
      <c r="Q10" s="24">
        <v>10</v>
      </c>
      <c r="R10" s="26">
        <f t="shared" si="2"/>
        <v>18</v>
      </c>
      <c r="S10" s="25" t="s">
        <v>2033</v>
      </c>
      <c r="T10" s="25" t="s">
        <v>2033</v>
      </c>
      <c r="U10" s="24">
        <v>10</v>
      </c>
      <c r="V10" s="26">
        <f t="shared" si="3"/>
        <v>10</v>
      </c>
      <c r="W10" s="25" t="s">
        <v>2032</v>
      </c>
      <c r="X10" s="25" t="s">
        <v>2033</v>
      </c>
      <c r="Y10" s="24">
        <v>7</v>
      </c>
      <c r="Z10" s="26">
        <f t="shared" si="4"/>
        <v>7</v>
      </c>
      <c r="AA10" s="25">
        <v>2</v>
      </c>
      <c r="AB10" s="25" t="s">
        <v>2032</v>
      </c>
      <c r="AC10" s="24">
        <v>7</v>
      </c>
      <c r="AD10" s="26">
        <f t="shared" si="5"/>
        <v>9</v>
      </c>
      <c r="AE10" s="27">
        <f t="shared" si="6"/>
        <v>72</v>
      </c>
      <c r="AF10" s="25">
        <v>8</v>
      </c>
      <c r="AG10" s="25">
        <v>8</v>
      </c>
      <c r="AH10" s="25">
        <v>35</v>
      </c>
      <c r="AI10" s="28">
        <f t="shared" si="7"/>
        <v>51</v>
      </c>
      <c r="AJ10" s="29">
        <v>32</v>
      </c>
      <c r="AK10" s="28">
        <f t="shared" si="8"/>
        <v>83</v>
      </c>
      <c r="AL10" s="25">
        <v>8</v>
      </c>
      <c r="AM10" s="25">
        <v>9</v>
      </c>
      <c r="AN10" s="25">
        <v>28</v>
      </c>
      <c r="AO10" s="28">
        <f t="shared" si="9"/>
        <v>45</v>
      </c>
      <c r="AP10" s="29">
        <v>29</v>
      </c>
      <c r="AQ10" s="28">
        <f t="shared" si="10"/>
        <v>74</v>
      </c>
      <c r="AR10" s="25">
        <v>9</v>
      </c>
      <c r="AS10" s="25">
        <v>9</v>
      </c>
      <c r="AT10" s="25">
        <v>38</v>
      </c>
      <c r="AU10" s="28">
        <f t="shared" si="11"/>
        <v>56</v>
      </c>
      <c r="AV10" s="29">
        <v>34</v>
      </c>
      <c r="AW10" s="28">
        <f t="shared" si="12"/>
        <v>90</v>
      </c>
      <c r="AX10" s="25">
        <v>10</v>
      </c>
      <c r="AY10" s="25">
        <v>10</v>
      </c>
      <c r="AZ10" s="25">
        <v>29</v>
      </c>
      <c r="BA10" s="28">
        <f t="shared" si="13"/>
        <v>49</v>
      </c>
      <c r="BB10" s="29">
        <v>37</v>
      </c>
      <c r="BC10" s="28">
        <f t="shared" si="14"/>
        <v>86</v>
      </c>
      <c r="BD10" s="25">
        <v>8</v>
      </c>
      <c r="BE10" s="25">
        <v>9</v>
      </c>
      <c r="BF10" s="25">
        <v>31</v>
      </c>
      <c r="BG10" s="28">
        <f t="shared" si="15"/>
        <v>48</v>
      </c>
      <c r="BH10" s="29">
        <v>33</v>
      </c>
      <c r="BI10" s="28">
        <f t="shared" si="16"/>
        <v>81</v>
      </c>
      <c r="BJ10" s="29">
        <f t="shared" si="17"/>
        <v>414</v>
      </c>
      <c r="BK10" s="29">
        <v>69</v>
      </c>
      <c r="BL10" s="10">
        <f t="shared" si="18"/>
        <v>555</v>
      </c>
      <c r="BM10" s="8">
        <f t="shared" si="19"/>
        <v>71.15384615384616</v>
      </c>
      <c r="BO10" s="3" t="s">
        <v>2094</v>
      </c>
      <c r="BP10" s="3" t="s">
        <v>2088</v>
      </c>
      <c r="BQ10" s="3" t="s">
        <v>2088</v>
      </c>
      <c r="BR10" s="3" t="s">
        <v>2096</v>
      </c>
      <c r="BS10" s="3" t="s">
        <v>2089</v>
      </c>
      <c r="BT10" s="3" t="s">
        <v>2093</v>
      </c>
      <c r="BU10" s="3" t="s">
        <v>2090</v>
      </c>
      <c r="BV10" s="3" t="s">
        <v>2032</v>
      </c>
      <c r="BW10" s="3" t="s">
        <v>2090</v>
      </c>
      <c r="BX10" s="3" t="s">
        <v>2090</v>
      </c>
      <c r="BY10" s="3" t="s">
        <v>2090</v>
      </c>
      <c r="BZ10" s="3" t="s">
        <v>2087</v>
      </c>
      <c r="CB10" s="3">
        <v>2</v>
      </c>
      <c r="CC10" s="3">
        <v>3</v>
      </c>
      <c r="CD10" s="3">
        <v>3</v>
      </c>
      <c r="CE10" s="3">
        <v>3</v>
      </c>
      <c r="CF10" s="3">
        <v>3</v>
      </c>
      <c r="CG10" s="3">
        <v>3</v>
      </c>
      <c r="CH10" s="3">
        <v>1</v>
      </c>
      <c r="CI10" s="3">
        <v>1.5</v>
      </c>
      <c r="CJ10" s="3">
        <v>1.5</v>
      </c>
      <c r="CK10" s="3">
        <v>1</v>
      </c>
      <c r="CL10" s="3">
        <v>1</v>
      </c>
      <c r="CM10" s="3">
        <v>0.5</v>
      </c>
      <c r="CN10" s="3">
        <f t="shared" si="20"/>
        <v>1</v>
      </c>
      <c r="CO10" s="31" t="str">
        <f t="shared" si="21"/>
        <v>Fail</v>
      </c>
      <c r="CP10" s="32">
        <v>6.1595744680851068</v>
      </c>
      <c r="CQ10" s="3">
        <v>20.5</v>
      </c>
      <c r="CR10" s="3">
        <v>144.75</v>
      </c>
      <c r="CS10" s="3">
        <v>773</v>
      </c>
      <c r="CT10" s="33">
        <f>CR10/23.5</f>
        <v>6.1595744680851068</v>
      </c>
    </row>
    <row r="11" spans="1:98" ht="18" customHeight="1" x14ac:dyDescent="0.2">
      <c r="A11" s="4">
        <v>4</v>
      </c>
      <c r="B11" s="7" t="s">
        <v>699</v>
      </c>
      <c r="C11" s="7" t="s">
        <v>700</v>
      </c>
      <c r="D11" s="7" t="s">
        <v>1853</v>
      </c>
      <c r="E11" s="7" t="s">
        <v>1357</v>
      </c>
      <c r="F11" s="7"/>
      <c r="G11" s="25">
        <v>2</v>
      </c>
      <c r="H11" s="25">
        <v>4</v>
      </c>
      <c r="I11" s="24">
        <v>10</v>
      </c>
      <c r="J11" s="26">
        <f t="shared" si="0"/>
        <v>16</v>
      </c>
      <c r="K11" s="25">
        <v>1</v>
      </c>
      <c r="L11" s="25">
        <v>10</v>
      </c>
      <c r="M11" s="24">
        <v>10</v>
      </c>
      <c r="N11" s="26">
        <f t="shared" si="1"/>
        <v>21</v>
      </c>
      <c r="O11" s="25">
        <v>3</v>
      </c>
      <c r="P11" s="25">
        <v>5</v>
      </c>
      <c r="Q11" s="24">
        <v>10</v>
      </c>
      <c r="R11" s="26">
        <f t="shared" si="2"/>
        <v>18</v>
      </c>
      <c r="S11" s="25">
        <v>4</v>
      </c>
      <c r="T11" s="25" t="s">
        <v>2033</v>
      </c>
      <c r="U11" s="24">
        <v>10</v>
      </c>
      <c r="V11" s="26">
        <f t="shared" si="3"/>
        <v>14</v>
      </c>
      <c r="W11" s="25">
        <v>1</v>
      </c>
      <c r="X11" s="25">
        <v>5</v>
      </c>
      <c r="Y11" s="24">
        <v>10</v>
      </c>
      <c r="Z11" s="26">
        <f t="shared" si="4"/>
        <v>16</v>
      </c>
      <c r="AA11" s="25">
        <v>4</v>
      </c>
      <c r="AB11" s="25">
        <v>9</v>
      </c>
      <c r="AC11" s="24">
        <v>10</v>
      </c>
      <c r="AD11" s="26">
        <f t="shared" si="5"/>
        <v>23</v>
      </c>
      <c r="AE11" s="27">
        <f t="shared" si="6"/>
        <v>108</v>
      </c>
      <c r="AF11" s="25">
        <v>8</v>
      </c>
      <c r="AG11" s="25">
        <v>8</v>
      </c>
      <c r="AH11" s="25">
        <v>40</v>
      </c>
      <c r="AI11" s="28">
        <f t="shared" si="7"/>
        <v>56</v>
      </c>
      <c r="AJ11" s="29">
        <v>33</v>
      </c>
      <c r="AK11" s="28">
        <f t="shared" si="8"/>
        <v>89</v>
      </c>
      <c r="AL11" s="25">
        <v>9</v>
      </c>
      <c r="AM11" s="25">
        <v>9</v>
      </c>
      <c r="AN11" s="25">
        <v>38</v>
      </c>
      <c r="AO11" s="28">
        <f t="shared" si="9"/>
        <v>56</v>
      </c>
      <c r="AP11" s="29">
        <v>35</v>
      </c>
      <c r="AQ11" s="28">
        <f t="shared" si="10"/>
        <v>91</v>
      </c>
      <c r="AR11" s="25">
        <v>7</v>
      </c>
      <c r="AS11" s="25">
        <v>8</v>
      </c>
      <c r="AT11" s="25">
        <v>40</v>
      </c>
      <c r="AU11" s="28">
        <f t="shared" si="11"/>
        <v>55</v>
      </c>
      <c r="AV11" s="29">
        <v>31</v>
      </c>
      <c r="AW11" s="28">
        <f t="shared" si="12"/>
        <v>86</v>
      </c>
      <c r="AX11" s="25">
        <v>10</v>
      </c>
      <c r="AY11" s="25">
        <v>10</v>
      </c>
      <c r="AZ11" s="25">
        <v>39</v>
      </c>
      <c r="BA11" s="28">
        <f t="shared" si="13"/>
        <v>59</v>
      </c>
      <c r="BB11" s="29">
        <v>38</v>
      </c>
      <c r="BC11" s="28">
        <f t="shared" si="14"/>
        <v>97</v>
      </c>
      <c r="BD11" s="25">
        <v>7</v>
      </c>
      <c r="BE11" s="25">
        <v>7</v>
      </c>
      <c r="BF11" s="25">
        <v>40</v>
      </c>
      <c r="BG11" s="28">
        <f t="shared" si="15"/>
        <v>54</v>
      </c>
      <c r="BH11" s="29">
        <v>28</v>
      </c>
      <c r="BI11" s="28">
        <f t="shared" si="16"/>
        <v>82</v>
      </c>
      <c r="BJ11" s="29">
        <f t="shared" si="17"/>
        <v>445</v>
      </c>
      <c r="BK11" s="29">
        <v>93</v>
      </c>
      <c r="BL11" s="10">
        <f t="shared" si="18"/>
        <v>646</v>
      </c>
      <c r="BM11" s="8">
        <f t="shared" si="19"/>
        <v>82.820512820512832</v>
      </c>
      <c r="BO11" s="3" t="s">
        <v>2088</v>
      </c>
      <c r="BP11" s="3" t="s">
        <v>2094</v>
      </c>
      <c r="BQ11" s="3" t="s">
        <v>2088</v>
      </c>
      <c r="BR11" s="3" t="s">
        <v>2088</v>
      </c>
      <c r="BS11" s="3" t="s">
        <v>2088</v>
      </c>
      <c r="BT11" s="3" t="s">
        <v>2087</v>
      </c>
      <c r="BU11" s="3" t="s">
        <v>2090</v>
      </c>
      <c r="BV11" s="3" t="s">
        <v>2090</v>
      </c>
      <c r="BW11" s="3" t="s">
        <v>2090</v>
      </c>
      <c r="BX11" s="3" t="s">
        <v>2090</v>
      </c>
      <c r="BY11" s="3" t="s">
        <v>2090</v>
      </c>
      <c r="BZ11" s="3" t="s">
        <v>2090</v>
      </c>
      <c r="CB11" s="3">
        <v>2</v>
      </c>
      <c r="CC11" s="3">
        <v>3</v>
      </c>
      <c r="CD11" s="3">
        <v>3</v>
      </c>
      <c r="CE11" s="3">
        <v>3</v>
      </c>
      <c r="CF11" s="3">
        <v>3</v>
      </c>
      <c r="CG11" s="3">
        <v>3</v>
      </c>
      <c r="CH11" s="3">
        <v>1</v>
      </c>
      <c r="CI11" s="3">
        <v>1.5</v>
      </c>
      <c r="CJ11" s="3">
        <v>1.5</v>
      </c>
      <c r="CK11" s="3">
        <v>1</v>
      </c>
      <c r="CL11" s="3">
        <v>1</v>
      </c>
      <c r="CM11" s="3">
        <v>0.5</v>
      </c>
      <c r="CN11" s="3">
        <f t="shared" si="20"/>
        <v>0</v>
      </c>
      <c r="CO11" s="31" t="str">
        <f t="shared" si="21"/>
        <v>Pass</v>
      </c>
      <c r="CP11" s="3">
        <v>7.72</v>
      </c>
      <c r="CQ11" s="3">
        <v>23.5</v>
      </c>
      <c r="CR11" s="3">
        <v>181.5</v>
      </c>
      <c r="CS11" s="3">
        <v>888</v>
      </c>
    </row>
    <row r="12" spans="1:98" ht="18" customHeight="1" x14ac:dyDescent="0.2">
      <c r="A12" s="4">
        <v>5</v>
      </c>
      <c r="B12" s="7" t="s">
        <v>701</v>
      </c>
      <c r="C12" s="7" t="s">
        <v>702</v>
      </c>
      <c r="D12" s="7" t="s">
        <v>1854</v>
      </c>
      <c r="E12" s="7" t="s">
        <v>1358</v>
      </c>
      <c r="F12" s="7"/>
      <c r="G12" s="25">
        <v>8</v>
      </c>
      <c r="H12" s="25">
        <v>10</v>
      </c>
      <c r="I12" s="24">
        <v>10</v>
      </c>
      <c r="J12" s="26">
        <f t="shared" si="0"/>
        <v>28</v>
      </c>
      <c r="K12" s="25">
        <v>6</v>
      </c>
      <c r="L12" s="25">
        <v>10</v>
      </c>
      <c r="M12" s="24">
        <v>10</v>
      </c>
      <c r="N12" s="26">
        <f t="shared" si="1"/>
        <v>26</v>
      </c>
      <c r="O12" s="25">
        <v>9</v>
      </c>
      <c r="P12" s="25">
        <v>6</v>
      </c>
      <c r="Q12" s="24">
        <v>10</v>
      </c>
      <c r="R12" s="26">
        <f t="shared" si="2"/>
        <v>25</v>
      </c>
      <c r="S12" s="25">
        <v>6</v>
      </c>
      <c r="T12" s="25">
        <v>9</v>
      </c>
      <c r="U12" s="24">
        <v>10</v>
      </c>
      <c r="V12" s="26">
        <f t="shared" si="3"/>
        <v>25</v>
      </c>
      <c r="W12" s="25">
        <v>5</v>
      </c>
      <c r="X12" s="25">
        <v>10</v>
      </c>
      <c r="Y12" s="24">
        <v>10</v>
      </c>
      <c r="Z12" s="26">
        <f t="shared" si="4"/>
        <v>25</v>
      </c>
      <c r="AA12" s="25">
        <v>9</v>
      </c>
      <c r="AB12" s="25">
        <v>9</v>
      </c>
      <c r="AC12" s="24">
        <v>10</v>
      </c>
      <c r="AD12" s="26">
        <f t="shared" si="5"/>
        <v>28</v>
      </c>
      <c r="AE12" s="27">
        <f t="shared" si="6"/>
        <v>157</v>
      </c>
      <c r="AF12" s="25">
        <v>9</v>
      </c>
      <c r="AG12" s="25">
        <v>9</v>
      </c>
      <c r="AH12" s="25">
        <v>40</v>
      </c>
      <c r="AI12" s="28">
        <f t="shared" si="7"/>
        <v>58</v>
      </c>
      <c r="AJ12" s="29">
        <v>33</v>
      </c>
      <c r="AK12" s="28">
        <f t="shared" si="8"/>
        <v>91</v>
      </c>
      <c r="AL12" s="25">
        <v>8</v>
      </c>
      <c r="AM12" s="25">
        <v>8</v>
      </c>
      <c r="AN12" s="25">
        <v>39</v>
      </c>
      <c r="AO12" s="28">
        <f t="shared" si="9"/>
        <v>55</v>
      </c>
      <c r="AP12" s="29">
        <v>31</v>
      </c>
      <c r="AQ12" s="28">
        <f t="shared" si="10"/>
        <v>86</v>
      </c>
      <c r="AR12" s="25">
        <v>9</v>
      </c>
      <c r="AS12" s="25">
        <v>9</v>
      </c>
      <c r="AT12" s="25">
        <v>35</v>
      </c>
      <c r="AU12" s="28">
        <f t="shared" si="11"/>
        <v>53</v>
      </c>
      <c r="AV12" s="29">
        <v>35</v>
      </c>
      <c r="AW12" s="28">
        <f t="shared" si="12"/>
        <v>88</v>
      </c>
      <c r="AX12" s="25">
        <v>6</v>
      </c>
      <c r="AY12" s="25">
        <v>8</v>
      </c>
      <c r="AZ12" s="25">
        <v>40</v>
      </c>
      <c r="BA12" s="28">
        <f t="shared" si="13"/>
        <v>54</v>
      </c>
      <c r="BB12" s="29">
        <v>34</v>
      </c>
      <c r="BC12" s="28">
        <f t="shared" si="14"/>
        <v>88</v>
      </c>
      <c r="BD12" s="25">
        <v>7</v>
      </c>
      <c r="BE12" s="25">
        <v>7</v>
      </c>
      <c r="BF12" s="25">
        <v>31</v>
      </c>
      <c r="BG12" s="28">
        <f t="shared" si="15"/>
        <v>45</v>
      </c>
      <c r="BH12" s="29">
        <v>28</v>
      </c>
      <c r="BI12" s="28">
        <f t="shared" si="16"/>
        <v>73</v>
      </c>
      <c r="BJ12" s="29">
        <f t="shared" si="17"/>
        <v>426</v>
      </c>
      <c r="BK12" s="29">
        <v>97</v>
      </c>
      <c r="BL12" s="10">
        <f t="shared" si="18"/>
        <v>680</v>
      </c>
      <c r="BM12" s="8">
        <f t="shared" si="19"/>
        <v>87.179487179487182</v>
      </c>
      <c r="BO12" s="3" t="s">
        <v>2087</v>
      </c>
      <c r="BP12" s="3" t="s">
        <v>2090</v>
      </c>
      <c r="BQ12" s="3" t="s">
        <v>2090</v>
      </c>
      <c r="BR12" s="3" t="s">
        <v>2091</v>
      </c>
      <c r="BS12" s="3" t="s">
        <v>2032</v>
      </c>
      <c r="BT12" s="3" t="s">
        <v>2091</v>
      </c>
      <c r="BU12" s="3" t="s">
        <v>2090</v>
      </c>
      <c r="BV12" s="3" t="s">
        <v>2090</v>
      </c>
      <c r="BW12" s="3" t="s">
        <v>2090</v>
      </c>
      <c r="BX12" s="3" t="s">
        <v>2090</v>
      </c>
      <c r="BY12" s="3" t="s">
        <v>2032</v>
      </c>
      <c r="BZ12" s="3" t="s">
        <v>2090</v>
      </c>
      <c r="CB12" s="3">
        <v>2</v>
      </c>
      <c r="CC12" s="3">
        <v>3</v>
      </c>
      <c r="CD12" s="3">
        <v>3</v>
      </c>
      <c r="CE12" s="3">
        <v>3</v>
      </c>
      <c r="CF12" s="3">
        <v>3</v>
      </c>
      <c r="CG12" s="3">
        <v>3</v>
      </c>
      <c r="CH12" s="3">
        <v>1</v>
      </c>
      <c r="CI12" s="3">
        <v>1.5</v>
      </c>
      <c r="CJ12" s="3">
        <v>1.5</v>
      </c>
      <c r="CK12" s="3">
        <v>1</v>
      </c>
      <c r="CL12" s="3">
        <v>1</v>
      </c>
      <c r="CM12" s="3">
        <v>0.5</v>
      </c>
      <c r="CN12" s="3">
        <f t="shared" si="20"/>
        <v>0</v>
      </c>
      <c r="CO12" s="31" t="str">
        <f t="shared" si="21"/>
        <v>Pass</v>
      </c>
      <c r="CP12" s="3">
        <v>9.32</v>
      </c>
      <c r="CQ12" s="3">
        <v>23.5</v>
      </c>
      <c r="CR12" s="3">
        <v>219</v>
      </c>
      <c r="CS12" s="3">
        <v>993</v>
      </c>
    </row>
    <row r="13" spans="1:98" ht="18" customHeight="1" x14ac:dyDescent="0.2">
      <c r="A13" s="4">
        <v>6</v>
      </c>
      <c r="B13" s="7" t="s">
        <v>703</v>
      </c>
      <c r="C13" s="7" t="s">
        <v>704</v>
      </c>
      <c r="D13" s="7" t="s">
        <v>1855</v>
      </c>
      <c r="E13" s="7" t="s">
        <v>1359</v>
      </c>
      <c r="F13" s="7"/>
      <c r="G13" s="25">
        <v>4</v>
      </c>
      <c r="H13" s="25">
        <v>9</v>
      </c>
      <c r="I13" s="24">
        <v>10</v>
      </c>
      <c r="J13" s="26">
        <f t="shared" si="0"/>
        <v>23</v>
      </c>
      <c r="K13" s="25">
        <v>6</v>
      </c>
      <c r="L13" s="25">
        <v>10</v>
      </c>
      <c r="M13" s="24">
        <v>10</v>
      </c>
      <c r="N13" s="26">
        <f t="shared" si="1"/>
        <v>26</v>
      </c>
      <c r="O13" s="25">
        <v>8</v>
      </c>
      <c r="P13" s="25">
        <v>10</v>
      </c>
      <c r="Q13" s="24">
        <v>10</v>
      </c>
      <c r="R13" s="26">
        <f t="shared" si="2"/>
        <v>28</v>
      </c>
      <c r="S13" s="25">
        <v>6</v>
      </c>
      <c r="T13" s="25">
        <v>10</v>
      </c>
      <c r="U13" s="24">
        <v>10</v>
      </c>
      <c r="V13" s="26">
        <f t="shared" si="3"/>
        <v>26</v>
      </c>
      <c r="W13" s="25">
        <v>5</v>
      </c>
      <c r="X13" s="25">
        <v>10</v>
      </c>
      <c r="Y13" s="24">
        <v>10</v>
      </c>
      <c r="Z13" s="26">
        <f t="shared" si="4"/>
        <v>25</v>
      </c>
      <c r="AA13" s="25">
        <v>6</v>
      </c>
      <c r="AB13" s="25">
        <v>10</v>
      </c>
      <c r="AC13" s="24">
        <v>10</v>
      </c>
      <c r="AD13" s="26">
        <f t="shared" si="5"/>
        <v>26</v>
      </c>
      <c r="AE13" s="27">
        <f t="shared" si="6"/>
        <v>154</v>
      </c>
      <c r="AF13" s="25">
        <v>8</v>
      </c>
      <c r="AG13" s="25">
        <v>8</v>
      </c>
      <c r="AH13" s="25">
        <v>37</v>
      </c>
      <c r="AI13" s="28">
        <f t="shared" si="7"/>
        <v>53</v>
      </c>
      <c r="AJ13" s="29">
        <v>30</v>
      </c>
      <c r="AK13" s="28">
        <f t="shared" si="8"/>
        <v>83</v>
      </c>
      <c r="AL13" s="25">
        <v>7</v>
      </c>
      <c r="AM13" s="25">
        <v>8</v>
      </c>
      <c r="AN13" s="25">
        <v>39</v>
      </c>
      <c r="AO13" s="28">
        <f t="shared" si="9"/>
        <v>54</v>
      </c>
      <c r="AP13" s="29">
        <v>30</v>
      </c>
      <c r="AQ13" s="28">
        <f t="shared" si="10"/>
        <v>84</v>
      </c>
      <c r="AR13" s="25">
        <v>8</v>
      </c>
      <c r="AS13" s="25">
        <v>8</v>
      </c>
      <c r="AT13" s="25">
        <v>34</v>
      </c>
      <c r="AU13" s="28">
        <f t="shared" si="11"/>
        <v>50</v>
      </c>
      <c r="AV13" s="29">
        <v>31</v>
      </c>
      <c r="AW13" s="28">
        <f t="shared" si="12"/>
        <v>81</v>
      </c>
      <c r="AX13" s="25">
        <v>5</v>
      </c>
      <c r="AY13" s="25">
        <v>8</v>
      </c>
      <c r="AZ13" s="25">
        <v>34</v>
      </c>
      <c r="BA13" s="28">
        <f t="shared" si="13"/>
        <v>47</v>
      </c>
      <c r="BB13" s="29">
        <v>27</v>
      </c>
      <c r="BC13" s="28">
        <f t="shared" si="14"/>
        <v>74</v>
      </c>
      <c r="BD13" s="25">
        <v>8</v>
      </c>
      <c r="BE13" s="25">
        <v>8</v>
      </c>
      <c r="BF13" s="25">
        <v>34</v>
      </c>
      <c r="BG13" s="28">
        <f t="shared" si="15"/>
        <v>50</v>
      </c>
      <c r="BH13" s="29">
        <v>30</v>
      </c>
      <c r="BI13" s="28">
        <f t="shared" si="16"/>
        <v>80</v>
      </c>
      <c r="BJ13" s="29">
        <f t="shared" si="17"/>
        <v>402</v>
      </c>
      <c r="BK13" s="29">
        <v>95</v>
      </c>
      <c r="BL13" s="10">
        <f t="shared" si="18"/>
        <v>651</v>
      </c>
      <c r="BM13" s="8">
        <f t="shared" si="19"/>
        <v>83.461538461538467</v>
      </c>
      <c r="BO13" s="3" t="s">
        <v>2095</v>
      </c>
      <c r="BP13" s="3" t="s">
        <v>2087</v>
      </c>
      <c r="BQ13" s="3" t="s">
        <v>2095</v>
      </c>
      <c r="BR13" s="3" t="s">
        <v>2094</v>
      </c>
      <c r="BS13" s="3" t="s">
        <v>2095</v>
      </c>
      <c r="BT13" s="3" t="s">
        <v>2087</v>
      </c>
      <c r="BU13" s="3" t="s">
        <v>2090</v>
      </c>
      <c r="BV13" s="3" t="s">
        <v>2090</v>
      </c>
      <c r="BW13" s="3" t="s">
        <v>2090</v>
      </c>
      <c r="BX13" s="3" t="s">
        <v>2032</v>
      </c>
      <c r="BY13" s="3" t="s">
        <v>2091</v>
      </c>
      <c r="BZ13" s="3" t="s">
        <v>2090</v>
      </c>
      <c r="CB13" s="3">
        <v>2</v>
      </c>
      <c r="CC13" s="3">
        <v>3</v>
      </c>
      <c r="CD13" s="3">
        <v>3</v>
      </c>
      <c r="CE13" s="3">
        <v>3</v>
      </c>
      <c r="CF13" s="3">
        <v>3</v>
      </c>
      <c r="CG13" s="3">
        <v>3</v>
      </c>
      <c r="CH13" s="3">
        <v>1</v>
      </c>
      <c r="CI13" s="3">
        <v>1.5</v>
      </c>
      <c r="CJ13" s="3">
        <v>1.5</v>
      </c>
      <c r="CK13" s="3">
        <v>1</v>
      </c>
      <c r="CL13" s="3">
        <v>1</v>
      </c>
      <c r="CM13" s="3">
        <v>0.5</v>
      </c>
      <c r="CN13" s="3">
        <f t="shared" si="20"/>
        <v>0</v>
      </c>
      <c r="CO13" s="31" t="str">
        <f t="shared" si="21"/>
        <v>Pass</v>
      </c>
      <c r="CP13" s="3">
        <v>8.15</v>
      </c>
      <c r="CQ13" s="3">
        <v>23.5</v>
      </c>
      <c r="CR13" s="3">
        <v>191.5</v>
      </c>
      <c r="CS13" s="3">
        <v>890</v>
      </c>
    </row>
    <row r="14" spans="1:98" ht="18" customHeight="1" x14ac:dyDescent="0.2">
      <c r="A14" s="4">
        <v>7</v>
      </c>
      <c r="B14" s="7" t="s">
        <v>705</v>
      </c>
      <c r="C14" s="7" t="s">
        <v>706</v>
      </c>
      <c r="D14" s="7" t="s">
        <v>1856</v>
      </c>
      <c r="E14" s="7" t="s">
        <v>1360</v>
      </c>
      <c r="F14" s="7"/>
      <c r="G14" s="25">
        <v>1</v>
      </c>
      <c r="H14" s="25">
        <v>9</v>
      </c>
      <c r="I14" s="24">
        <v>10</v>
      </c>
      <c r="J14" s="26">
        <f t="shared" si="0"/>
        <v>20</v>
      </c>
      <c r="K14" s="25">
        <v>3</v>
      </c>
      <c r="L14" s="25">
        <v>10</v>
      </c>
      <c r="M14" s="24">
        <v>8</v>
      </c>
      <c r="N14" s="26">
        <f t="shared" si="1"/>
        <v>21</v>
      </c>
      <c r="O14" s="25">
        <v>1</v>
      </c>
      <c r="P14" s="25">
        <v>8</v>
      </c>
      <c r="Q14" s="24">
        <v>10</v>
      </c>
      <c r="R14" s="26">
        <f t="shared" si="2"/>
        <v>19</v>
      </c>
      <c r="S14" s="25">
        <v>5</v>
      </c>
      <c r="T14" s="25">
        <v>6</v>
      </c>
      <c r="U14" s="24">
        <v>9</v>
      </c>
      <c r="V14" s="26">
        <f t="shared" si="3"/>
        <v>20</v>
      </c>
      <c r="W14" s="25">
        <v>1</v>
      </c>
      <c r="X14" s="25">
        <v>10</v>
      </c>
      <c r="Y14" s="24">
        <v>9</v>
      </c>
      <c r="Z14" s="26">
        <f t="shared" si="4"/>
        <v>20</v>
      </c>
      <c r="AA14" s="25">
        <v>2</v>
      </c>
      <c r="AB14" s="25">
        <v>8</v>
      </c>
      <c r="AC14" s="24">
        <v>3</v>
      </c>
      <c r="AD14" s="26">
        <f t="shared" si="5"/>
        <v>13</v>
      </c>
      <c r="AE14" s="27">
        <f t="shared" si="6"/>
        <v>113</v>
      </c>
      <c r="AF14" s="25">
        <v>7</v>
      </c>
      <c r="AG14" s="25">
        <v>8</v>
      </c>
      <c r="AH14" s="25">
        <v>35</v>
      </c>
      <c r="AI14" s="28">
        <f t="shared" si="7"/>
        <v>50</v>
      </c>
      <c r="AJ14" s="29">
        <v>29</v>
      </c>
      <c r="AK14" s="28">
        <f t="shared" si="8"/>
        <v>79</v>
      </c>
      <c r="AL14" s="25">
        <v>7</v>
      </c>
      <c r="AM14" s="25">
        <v>7</v>
      </c>
      <c r="AN14" s="25">
        <v>34</v>
      </c>
      <c r="AO14" s="28">
        <f t="shared" si="9"/>
        <v>48</v>
      </c>
      <c r="AP14" s="29">
        <v>29</v>
      </c>
      <c r="AQ14" s="28">
        <f t="shared" si="10"/>
        <v>77</v>
      </c>
      <c r="AR14" s="25">
        <v>7</v>
      </c>
      <c r="AS14" s="25">
        <v>8</v>
      </c>
      <c r="AT14" s="25">
        <v>33</v>
      </c>
      <c r="AU14" s="28">
        <f t="shared" si="11"/>
        <v>48</v>
      </c>
      <c r="AV14" s="29">
        <v>29</v>
      </c>
      <c r="AW14" s="28">
        <f t="shared" si="12"/>
        <v>77</v>
      </c>
      <c r="AX14" s="25">
        <v>6</v>
      </c>
      <c r="AY14" s="25">
        <v>8</v>
      </c>
      <c r="AZ14" s="25">
        <v>36</v>
      </c>
      <c r="BA14" s="28">
        <f t="shared" si="13"/>
        <v>50</v>
      </c>
      <c r="BB14" s="29">
        <v>20</v>
      </c>
      <c r="BC14" s="28">
        <f t="shared" si="14"/>
        <v>70</v>
      </c>
      <c r="BD14" s="25">
        <v>7</v>
      </c>
      <c r="BE14" s="25">
        <v>8</v>
      </c>
      <c r="BF14" s="25">
        <v>35</v>
      </c>
      <c r="BG14" s="28">
        <f t="shared" si="15"/>
        <v>50</v>
      </c>
      <c r="BH14" s="29">
        <v>29</v>
      </c>
      <c r="BI14" s="28">
        <f t="shared" si="16"/>
        <v>79</v>
      </c>
      <c r="BJ14" s="29">
        <f t="shared" si="17"/>
        <v>382</v>
      </c>
      <c r="BK14" s="29">
        <v>90</v>
      </c>
      <c r="BL14" s="10">
        <f t="shared" si="18"/>
        <v>585</v>
      </c>
      <c r="BM14" s="8">
        <f t="shared" si="19"/>
        <v>75</v>
      </c>
      <c r="BO14" s="3" t="s">
        <v>2095</v>
      </c>
      <c r="BP14" s="3" t="s">
        <v>2095</v>
      </c>
      <c r="BQ14" s="3" t="s">
        <v>2092</v>
      </c>
      <c r="BR14" s="3" t="s">
        <v>2033</v>
      </c>
      <c r="BS14" s="3" t="s">
        <v>2094</v>
      </c>
      <c r="BT14" s="3" t="s">
        <v>2094</v>
      </c>
      <c r="BU14" s="3" t="s">
        <v>2091</v>
      </c>
      <c r="BV14" s="3" t="s">
        <v>2091</v>
      </c>
      <c r="BW14" s="3" t="s">
        <v>2091</v>
      </c>
      <c r="BX14" s="3" t="s">
        <v>2087</v>
      </c>
      <c r="BY14" s="3" t="s">
        <v>2091</v>
      </c>
      <c r="BZ14" s="3" t="s">
        <v>2090</v>
      </c>
      <c r="CB14" s="3">
        <v>2</v>
      </c>
      <c r="CC14" s="3">
        <v>3</v>
      </c>
      <c r="CD14" s="3">
        <v>3</v>
      </c>
      <c r="CE14" s="3">
        <v>3</v>
      </c>
      <c r="CF14" s="3">
        <v>3</v>
      </c>
      <c r="CG14" s="3">
        <v>3</v>
      </c>
      <c r="CH14" s="3">
        <v>1</v>
      </c>
      <c r="CI14" s="3">
        <v>1.5</v>
      </c>
      <c r="CJ14" s="3">
        <v>1.5</v>
      </c>
      <c r="CK14" s="3">
        <v>1</v>
      </c>
      <c r="CL14" s="3">
        <v>1</v>
      </c>
      <c r="CM14" s="3">
        <v>0.5</v>
      </c>
      <c r="CN14" s="3">
        <f t="shared" si="20"/>
        <v>0</v>
      </c>
      <c r="CO14" s="31" t="str">
        <f t="shared" si="21"/>
        <v>Pass</v>
      </c>
      <c r="CP14" s="3">
        <v>7.19</v>
      </c>
      <c r="CQ14" s="3">
        <v>23.5</v>
      </c>
      <c r="CR14" s="3">
        <v>169</v>
      </c>
      <c r="CS14" s="3">
        <v>805</v>
      </c>
    </row>
    <row r="15" spans="1:98" ht="18" customHeight="1" x14ac:dyDescent="0.2">
      <c r="A15" s="4">
        <v>8</v>
      </c>
      <c r="B15" s="7" t="s">
        <v>707</v>
      </c>
      <c r="C15" s="7" t="s">
        <v>708</v>
      </c>
      <c r="D15" s="7" t="s">
        <v>1857</v>
      </c>
      <c r="E15" s="7" t="s">
        <v>1361</v>
      </c>
      <c r="F15" s="7"/>
      <c r="G15" s="25">
        <v>5</v>
      </c>
      <c r="H15" s="25">
        <v>8</v>
      </c>
      <c r="I15" s="24">
        <v>10</v>
      </c>
      <c r="J15" s="26">
        <f t="shared" si="0"/>
        <v>23</v>
      </c>
      <c r="K15" s="25">
        <v>5</v>
      </c>
      <c r="L15" s="25">
        <v>9</v>
      </c>
      <c r="M15" s="24">
        <v>8</v>
      </c>
      <c r="N15" s="26">
        <f t="shared" si="1"/>
        <v>22</v>
      </c>
      <c r="O15" s="25">
        <v>6</v>
      </c>
      <c r="P15" s="25">
        <v>7</v>
      </c>
      <c r="Q15" s="24">
        <v>10</v>
      </c>
      <c r="R15" s="26">
        <f t="shared" si="2"/>
        <v>23</v>
      </c>
      <c r="S15" s="25">
        <v>5</v>
      </c>
      <c r="T15" s="25">
        <v>8</v>
      </c>
      <c r="U15" s="24">
        <v>9</v>
      </c>
      <c r="V15" s="26">
        <f t="shared" si="3"/>
        <v>22</v>
      </c>
      <c r="W15" s="25">
        <v>3</v>
      </c>
      <c r="X15" s="25">
        <v>10</v>
      </c>
      <c r="Y15" s="24">
        <v>10</v>
      </c>
      <c r="Z15" s="26">
        <f t="shared" si="4"/>
        <v>23</v>
      </c>
      <c r="AA15" s="25">
        <v>5</v>
      </c>
      <c r="AB15" s="25">
        <v>9</v>
      </c>
      <c r="AC15" s="24">
        <v>3</v>
      </c>
      <c r="AD15" s="26">
        <f t="shared" si="5"/>
        <v>17</v>
      </c>
      <c r="AE15" s="27">
        <f t="shared" si="6"/>
        <v>130</v>
      </c>
      <c r="AF15" s="25">
        <v>10</v>
      </c>
      <c r="AG15" s="25">
        <v>8</v>
      </c>
      <c r="AH15" s="25">
        <v>40</v>
      </c>
      <c r="AI15" s="28">
        <f t="shared" si="7"/>
        <v>58</v>
      </c>
      <c r="AJ15" s="29">
        <v>31</v>
      </c>
      <c r="AK15" s="28">
        <f t="shared" si="8"/>
        <v>89</v>
      </c>
      <c r="AL15" s="25">
        <v>8</v>
      </c>
      <c r="AM15" s="25">
        <v>9</v>
      </c>
      <c r="AN15" s="25">
        <v>37</v>
      </c>
      <c r="AO15" s="28">
        <f t="shared" si="9"/>
        <v>54</v>
      </c>
      <c r="AP15" s="29">
        <v>29</v>
      </c>
      <c r="AQ15" s="28">
        <f t="shared" si="10"/>
        <v>83</v>
      </c>
      <c r="AR15" s="25">
        <v>8</v>
      </c>
      <c r="AS15" s="25">
        <v>6</v>
      </c>
      <c r="AT15" s="25">
        <v>30</v>
      </c>
      <c r="AU15" s="28">
        <f t="shared" si="11"/>
        <v>44</v>
      </c>
      <c r="AV15" s="29">
        <v>22</v>
      </c>
      <c r="AW15" s="28">
        <f t="shared" si="12"/>
        <v>66</v>
      </c>
      <c r="AX15" s="25">
        <v>8</v>
      </c>
      <c r="AY15" s="25">
        <v>6</v>
      </c>
      <c r="AZ15" s="25">
        <v>40</v>
      </c>
      <c r="BA15" s="28">
        <f t="shared" si="13"/>
        <v>54</v>
      </c>
      <c r="BB15" s="29">
        <v>36</v>
      </c>
      <c r="BC15" s="28">
        <f t="shared" si="14"/>
        <v>90</v>
      </c>
      <c r="BD15" s="25">
        <v>7</v>
      </c>
      <c r="BE15" s="25">
        <v>8</v>
      </c>
      <c r="BF15" s="25">
        <v>35</v>
      </c>
      <c r="BG15" s="28">
        <f t="shared" si="15"/>
        <v>50</v>
      </c>
      <c r="BH15" s="29">
        <v>29</v>
      </c>
      <c r="BI15" s="28">
        <f t="shared" si="16"/>
        <v>79</v>
      </c>
      <c r="BJ15" s="29">
        <f t="shared" si="17"/>
        <v>407</v>
      </c>
      <c r="BK15" s="29">
        <v>85</v>
      </c>
      <c r="BL15" s="10">
        <f t="shared" si="18"/>
        <v>622</v>
      </c>
      <c r="BM15" s="8">
        <f t="shared" si="19"/>
        <v>79.743589743589752</v>
      </c>
      <c r="BO15" s="3" t="s">
        <v>2095</v>
      </c>
      <c r="BP15" s="3" t="s">
        <v>2094</v>
      </c>
      <c r="BQ15" s="3" t="s">
        <v>2094</v>
      </c>
      <c r="BR15" s="3" t="s">
        <v>2088</v>
      </c>
      <c r="BS15" s="3" t="s">
        <v>2088</v>
      </c>
      <c r="BT15" s="3" t="s">
        <v>2094</v>
      </c>
      <c r="BU15" s="3" t="s">
        <v>2090</v>
      </c>
      <c r="BV15" s="3" t="s">
        <v>2090</v>
      </c>
      <c r="BW15" s="3" t="s">
        <v>2095</v>
      </c>
      <c r="BX15" s="3" t="s">
        <v>2090</v>
      </c>
      <c r="BY15" s="3" t="s">
        <v>2091</v>
      </c>
      <c r="BZ15" s="3" t="s">
        <v>2090</v>
      </c>
      <c r="CB15" s="3">
        <v>2</v>
      </c>
      <c r="CC15" s="3">
        <v>3</v>
      </c>
      <c r="CD15" s="3">
        <v>3</v>
      </c>
      <c r="CE15" s="3">
        <v>3</v>
      </c>
      <c r="CF15" s="3">
        <v>3</v>
      </c>
      <c r="CG15" s="3">
        <v>3</v>
      </c>
      <c r="CH15" s="3">
        <v>1</v>
      </c>
      <c r="CI15" s="3">
        <v>1.5</v>
      </c>
      <c r="CJ15" s="3">
        <v>1.5</v>
      </c>
      <c r="CK15" s="3">
        <v>1</v>
      </c>
      <c r="CL15" s="3">
        <v>1</v>
      </c>
      <c r="CM15" s="3">
        <v>0.5</v>
      </c>
      <c r="CN15" s="3">
        <f t="shared" si="20"/>
        <v>0</v>
      </c>
      <c r="CO15" s="31" t="str">
        <f t="shared" si="21"/>
        <v>Pass</v>
      </c>
      <c r="CP15" s="3">
        <v>7.54</v>
      </c>
      <c r="CQ15" s="3">
        <v>23.5</v>
      </c>
      <c r="CR15" s="3">
        <v>177.25</v>
      </c>
      <c r="CS15" s="3">
        <v>846</v>
      </c>
    </row>
    <row r="16" spans="1:98" ht="18" customHeight="1" x14ac:dyDescent="0.2">
      <c r="A16" s="4">
        <v>9</v>
      </c>
      <c r="B16" s="7" t="s">
        <v>709</v>
      </c>
      <c r="C16" s="7" t="s">
        <v>710</v>
      </c>
      <c r="D16" s="7" t="s">
        <v>1858</v>
      </c>
      <c r="E16" s="7" t="s">
        <v>1362</v>
      </c>
      <c r="F16" s="7"/>
      <c r="G16" s="25">
        <v>1</v>
      </c>
      <c r="H16" s="25">
        <v>8</v>
      </c>
      <c r="I16" s="24">
        <v>9</v>
      </c>
      <c r="J16" s="26">
        <f t="shared" si="0"/>
        <v>18</v>
      </c>
      <c r="K16" s="25">
        <v>2</v>
      </c>
      <c r="L16" s="25">
        <v>7</v>
      </c>
      <c r="M16" s="24">
        <v>8</v>
      </c>
      <c r="N16" s="26">
        <f t="shared" si="1"/>
        <v>17</v>
      </c>
      <c r="O16" s="25">
        <v>2</v>
      </c>
      <c r="P16" s="25">
        <v>6</v>
      </c>
      <c r="Q16" s="24">
        <v>10</v>
      </c>
      <c r="R16" s="26">
        <f t="shared" si="2"/>
        <v>18</v>
      </c>
      <c r="S16" s="25">
        <v>3</v>
      </c>
      <c r="T16" s="25">
        <v>6</v>
      </c>
      <c r="U16" s="24">
        <v>10</v>
      </c>
      <c r="V16" s="26">
        <f t="shared" si="3"/>
        <v>19</v>
      </c>
      <c r="W16" s="25">
        <v>1</v>
      </c>
      <c r="X16" s="25">
        <v>8</v>
      </c>
      <c r="Y16" s="24">
        <v>9</v>
      </c>
      <c r="Z16" s="26">
        <f t="shared" si="4"/>
        <v>18</v>
      </c>
      <c r="AA16" s="25">
        <v>3</v>
      </c>
      <c r="AB16" s="25">
        <v>7</v>
      </c>
      <c r="AC16" s="24">
        <v>3</v>
      </c>
      <c r="AD16" s="26">
        <f t="shared" si="5"/>
        <v>13</v>
      </c>
      <c r="AE16" s="27">
        <f t="shared" si="6"/>
        <v>103</v>
      </c>
      <c r="AF16" s="25">
        <v>6</v>
      </c>
      <c r="AG16" s="25">
        <v>7</v>
      </c>
      <c r="AH16" s="25">
        <v>34</v>
      </c>
      <c r="AI16" s="28">
        <f t="shared" si="7"/>
        <v>47</v>
      </c>
      <c r="AJ16" s="29">
        <v>27</v>
      </c>
      <c r="AK16" s="28">
        <f t="shared" si="8"/>
        <v>74</v>
      </c>
      <c r="AL16" s="25">
        <v>7</v>
      </c>
      <c r="AM16" s="25">
        <v>7</v>
      </c>
      <c r="AN16" s="25">
        <v>36</v>
      </c>
      <c r="AO16" s="28">
        <f t="shared" si="9"/>
        <v>50</v>
      </c>
      <c r="AP16" s="29">
        <v>25</v>
      </c>
      <c r="AQ16" s="28">
        <f t="shared" si="10"/>
        <v>75</v>
      </c>
      <c r="AR16" s="25">
        <v>7</v>
      </c>
      <c r="AS16" s="25">
        <v>8</v>
      </c>
      <c r="AT16" s="25">
        <v>36</v>
      </c>
      <c r="AU16" s="28">
        <f t="shared" si="11"/>
        <v>51</v>
      </c>
      <c r="AV16" s="29">
        <v>26</v>
      </c>
      <c r="AW16" s="28">
        <f t="shared" si="12"/>
        <v>77</v>
      </c>
      <c r="AX16" s="25">
        <v>8</v>
      </c>
      <c r="AY16" s="25">
        <v>7</v>
      </c>
      <c r="AZ16" s="25">
        <v>36</v>
      </c>
      <c r="BA16" s="28">
        <f t="shared" si="13"/>
        <v>51</v>
      </c>
      <c r="BB16" s="29">
        <v>20</v>
      </c>
      <c r="BC16" s="28">
        <f t="shared" si="14"/>
        <v>71</v>
      </c>
      <c r="BD16" s="25">
        <v>7</v>
      </c>
      <c r="BE16" s="25">
        <v>7</v>
      </c>
      <c r="BF16" s="25">
        <v>37</v>
      </c>
      <c r="BG16" s="28">
        <f t="shared" si="15"/>
        <v>51</v>
      </c>
      <c r="BH16" s="29">
        <v>27</v>
      </c>
      <c r="BI16" s="28">
        <f t="shared" si="16"/>
        <v>78</v>
      </c>
      <c r="BJ16" s="29">
        <f t="shared" si="17"/>
        <v>375</v>
      </c>
      <c r="BK16" s="29">
        <v>80</v>
      </c>
      <c r="BL16" s="10">
        <f t="shared" si="18"/>
        <v>558</v>
      </c>
      <c r="BM16" s="8">
        <f t="shared" si="19"/>
        <v>71.538461538461533</v>
      </c>
      <c r="BO16" s="3" t="s">
        <v>2092</v>
      </c>
      <c r="BP16" s="3" t="s">
        <v>2033</v>
      </c>
      <c r="BQ16" s="3" t="s">
        <v>2093</v>
      </c>
      <c r="BR16" s="3" t="s">
        <v>2092</v>
      </c>
      <c r="BS16" s="3" t="s">
        <v>2088</v>
      </c>
      <c r="BT16" s="3" t="s">
        <v>2092</v>
      </c>
      <c r="BU16" s="3" t="s">
        <v>2032</v>
      </c>
      <c r="BV16" s="3" t="s">
        <v>2032</v>
      </c>
      <c r="BW16" s="3" t="s">
        <v>2091</v>
      </c>
      <c r="BX16" s="3" t="s">
        <v>2087</v>
      </c>
      <c r="BY16" s="3" t="s">
        <v>2091</v>
      </c>
      <c r="BZ16" s="3" t="s">
        <v>2091</v>
      </c>
      <c r="CB16" s="3">
        <v>2</v>
      </c>
      <c r="CC16" s="3">
        <v>3</v>
      </c>
      <c r="CD16" s="3">
        <v>3</v>
      </c>
      <c r="CE16" s="3">
        <v>3</v>
      </c>
      <c r="CF16" s="3">
        <v>3</v>
      </c>
      <c r="CG16" s="3">
        <v>3</v>
      </c>
      <c r="CH16" s="3">
        <v>1</v>
      </c>
      <c r="CI16" s="3">
        <v>1.5</v>
      </c>
      <c r="CJ16" s="3">
        <v>1.5</v>
      </c>
      <c r="CK16" s="3">
        <v>1</v>
      </c>
      <c r="CL16" s="3">
        <v>1</v>
      </c>
      <c r="CM16" s="3">
        <v>0.5</v>
      </c>
      <c r="CN16" s="3">
        <f t="shared" si="20"/>
        <v>0</v>
      </c>
      <c r="CO16" s="31" t="str">
        <f t="shared" si="21"/>
        <v>Pass</v>
      </c>
      <c r="CP16" s="3">
        <v>6.39</v>
      </c>
      <c r="CQ16" s="3">
        <v>23.5</v>
      </c>
      <c r="CR16" s="3">
        <v>150.25</v>
      </c>
      <c r="CS16" s="3">
        <v>729</v>
      </c>
      <c r="CT16" s="33">
        <f>CR16/23.5</f>
        <v>6.3936170212765955</v>
      </c>
    </row>
    <row r="17" spans="1:98" ht="18" customHeight="1" x14ac:dyDescent="0.2">
      <c r="A17" s="4">
        <v>10</v>
      </c>
      <c r="B17" s="7" t="s">
        <v>711</v>
      </c>
      <c r="C17" s="7" t="s">
        <v>712</v>
      </c>
      <c r="D17" s="7" t="s">
        <v>1859</v>
      </c>
      <c r="E17" s="7" t="s">
        <v>1363</v>
      </c>
      <c r="F17" s="7"/>
      <c r="G17" s="25">
        <v>4</v>
      </c>
      <c r="H17" s="25">
        <v>7</v>
      </c>
      <c r="I17" s="24">
        <v>3</v>
      </c>
      <c r="J17" s="26">
        <f t="shared" si="0"/>
        <v>14</v>
      </c>
      <c r="K17" s="25">
        <v>4</v>
      </c>
      <c r="L17" s="25">
        <v>8</v>
      </c>
      <c r="M17" s="24">
        <v>8</v>
      </c>
      <c r="N17" s="26">
        <f t="shared" si="1"/>
        <v>20</v>
      </c>
      <c r="O17" s="25">
        <v>2</v>
      </c>
      <c r="P17" s="25">
        <v>10</v>
      </c>
      <c r="Q17" s="24">
        <v>10</v>
      </c>
      <c r="R17" s="26">
        <f t="shared" si="2"/>
        <v>22</v>
      </c>
      <c r="S17" s="25">
        <v>4</v>
      </c>
      <c r="T17" s="25" t="s">
        <v>2033</v>
      </c>
      <c r="U17" s="24">
        <v>8</v>
      </c>
      <c r="V17" s="26">
        <f t="shared" si="3"/>
        <v>12</v>
      </c>
      <c r="W17" s="25" t="s">
        <v>2032</v>
      </c>
      <c r="X17" s="25" t="s">
        <v>2033</v>
      </c>
      <c r="Y17" s="24">
        <v>7</v>
      </c>
      <c r="Z17" s="26">
        <f t="shared" si="4"/>
        <v>7</v>
      </c>
      <c r="AA17" s="25">
        <v>2</v>
      </c>
      <c r="AB17" s="25" t="s">
        <v>2032</v>
      </c>
      <c r="AC17" s="24">
        <v>10</v>
      </c>
      <c r="AD17" s="26">
        <f t="shared" si="5"/>
        <v>12</v>
      </c>
      <c r="AE17" s="27">
        <f t="shared" si="6"/>
        <v>87</v>
      </c>
      <c r="AF17" s="25" t="s">
        <v>2032</v>
      </c>
      <c r="AG17" s="25">
        <v>8</v>
      </c>
      <c r="AH17" s="25">
        <v>33</v>
      </c>
      <c r="AI17" s="28">
        <f t="shared" si="7"/>
        <v>41</v>
      </c>
      <c r="AJ17" s="29">
        <v>29</v>
      </c>
      <c r="AK17" s="28">
        <f t="shared" si="8"/>
        <v>70</v>
      </c>
      <c r="AL17" s="25" t="s">
        <v>2032</v>
      </c>
      <c r="AM17" s="25">
        <v>7</v>
      </c>
      <c r="AN17" s="25">
        <v>32</v>
      </c>
      <c r="AO17" s="28">
        <f t="shared" si="9"/>
        <v>39</v>
      </c>
      <c r="AP17" s="29">
        <v>25</v>
      </c>
      <c r="AQ17" s="28">
        <f t="shared" si="10"/>
        <v>64</v>
      </c>
      <c r="AR17" s="25" t="s">
        <v>2032</v>
      </c>
      <c r="AS17" s="25">
        <v>8</v>
      </c>
      <c r="AT17" s="25">
        <v>33</v>
      </c>
      <c r="AU17" s="28">
        <f t="shared" si="11"/>
        <v>41</v>
      </c>
      <c r="AV17" s="29">
        <v>29</v>
      </c>
      <c r="AW17" s="28">
        <f t="shared" si="12"/>
        <v>70</v>
      </c>
      <c r="AX17" s="25" t="s">
        <v>2032</v>
      </c>
      <c r="AY17" s="25">
        <v>8</v>
      </c>
      <c r="AZ17" s="25">
        <v>34</v>
      </c>
      <c r="BA17" s="28">
        <f t="shared" si="13"/>
        <v>42</v>
      </c>
      <c r="BB17" s="29">
        <v>32</v>
      </c>
      <c r="BC17" s="28">
        <f t="shared" si="14"/>
        <v>74</v>
      </c>
      <c r="BD17" s="25">
        <v>7</v>
      </c>
      <c r="BE17" s="25">
        <v>7</v>
      </c>
      <c r="BF17" s="25">
        <v>30</v>
      </c>
      <c r="BG17" s="28">
        <f t="shared" si="15"/>
        <v>44</v>
      </c>
      <c r="BH17" s="29">
        <v>27</v>
      </c>
      <c r="BI17" s="28">
        <f t="shared" si="16"/>
        <v>71</v>
      </c>
      <c r="BJ17" s="29">
        <f t="shared" si="17"/>
        <v>349</v>
      </c>
      <c r="BK17" s="29">
        <v>82</v>
      </c>
      <c r="BL17" s="10">
        <f t="shared" si="18"/>
        <v>518</v>
      </c>
      <c r="BM17" s="8">
        <f t="shared" si="19"/>
        <v>66.410256410256409</v>
      </c>
      <c r="BO17" s="3" t="s">
        <v>2094</v>
      </c>
      <c r="BP17" s="3" t="s">
        <v>2088</v>
      </c>
      <c r="BQ17" s="3" t="s">
        <v>2032</v>
      </c>
      <c r="BR17" s="3" t="s">
        <v>2093</v>
      </c>
      <c r="BS17" s="3" t="s">
        <v>2089</v>
      </c>
      <c r="BT17" s="3" t="s">
        <v>2093</v>
      </c>
      <c r="BU17" s="3" t="s">
        <v>2087</v>
      </c>
      <c r="BV17" s="3" t="s">
        <v>2095</v>
      </c>
      <c r="BW17" s="3" t="s">
        <v>2087</v>
      </c>
      <c r="BX17" s="3" t="s">
        <v>2032</v>
      </c>
      <c r="BY17" s="3" t="s">
        <v>2087</v>
      </c>
      <c r="BZ17" s="3" t="s">
        <v>2090</v>
      </c>
      <c r="CB17" s="3">
        <v>2</v>
      </c>
      <c r="CC17" s="3">
        <v>3</v>
      </c>
      <c r="CD17" s="3">
        <v>3</v>
      </c>
      <c r="CE17" s="3">
        <v>3</v>
      </c>
      <c r="CF17" s="3">
        <v>3</v>
      </c>
      <c r="CG17" s="3">
        <v>3</v>
      </c>
      <c r="CH17" s="3">
        <v>1</v>
      </c>
      <c r="CI17" s="3">
        <v>1.5</v>
      </c>
      <c r="CJ17" s="3">
        <v>1.5</v>
      </c>
      <c r="CK17" s="3">
        <v>1</v>
      </c>
      <c r="CL17" s="3">
        <v>1</v>
      </c>
      <c r="CM17" s="3">
        <v>0.5</v>
      </c>
      <c r="CN17" s="3">
        <f t="shared" si="20"/>
        <v>1</v>
      </c>
      <c r="CO17" s="31" t="str">
        <f t="shared" si="21"/>
        <v>Fail</v>
      </c>
      <c r="CP17" s="32">
        <v>6.2872340425531918</v>
      </c>
      <c r="CQ17" s="3">
        <v>20.5</v>
      </c>
      <c r="CR17" s="3">
        <v>147.75</v>
      </c>
      <c r="CS17" s="3">
        <v>754</v>
      </c>
      <c r="CT17" s="33">
        <f>CR17/23.5</f>
        <v>6.2872340425531918</v>
      </c>
    </row>
    <row r="18" spans="1:98" ht="18" customHeight="1" x14ac:dyDescent="0.2">
      <c r="A18" s="4">
        <v>11</v>
      </c>
      <c r="B18" s="7" t="s">
        <v>713</v>
      </c>
      <c r="C18" s="7" t="s">
        <v>714</v>
      </c>
      <c r="D18" s="7" t="s">
        <v>1860</v>
      </c>
      <c r="E18" s="7" t="s">
        <v>1364</v>
      </c>
      <c r="F18" s="7"/>
      <c r="G18" s="25">
        <v>3</v>
      </c>
      <c r="H18" s="25">
        <v>9</v>
      </c>
      <c r="I18" s="24">
        <v>10</v>
      </c>
      <c r="J18" s="26">
        <f t="shared" si="0"/>
        <v>22</v>
      </c>
      <c r="K18" s="25">
        <v>2</v>
      </c>
      <c r="L18" s="25">
        <v>9</v>
      </c>
      <c r="M18" s="24">
        <v>10</v>
      </c>
      <c r="N18" s="26">
        <f t="shared" si="1"/>
        <v>21</v>
      </c>
      <c r="O18" s="25">
        <v>4</v>
      </c>
      <c r="P18" s="25">
        <v>9</v>
      </c>
      <c r="Q18" s="24">
        <v>10</v>
      </c>
      <c r="R18" s="26">
        <f t="shared" si="2"/>
        <v>23</v>
      </c>
      <c r="S18" s="25">
        <v>3</v>
      </c>
      <c r="T18" s="25">
        <v>7</v>
      </c>
      <c r="U18" s="24">
        <v>4</v>
      </c>
      <c r="V18" s="26">
        <f t="shared" si="3"/>
        <v>14</v>
      </c>
      <c r="W18" s="25" t="s">
        <v>2032</v>
      </c>
      <c r="X18" s="25">
        <v>6</v>
      </c>
      <c r="Y18" s="24">
        <v>10</v>
      </c>
      <c r="Z18" s="26">
        <f t="shared" si="4"/>
        <v>16</v>
      </c>
      <c r="AA18" s="25">
        <v>3</v>
      </c>
      <c r="AB18" s="25">
        <v>9</v>
      </c>
      <c r="AC18" s="24">
        <v>10</v>
      </c>
      <c r="AD18" s="26">
        <f t="shared" si="5"/>
        <v>22</v>
      </c>
      <c r="AE18" s="27">
        <f t="shared" si="6"/>
        <v>118</v>
      </c>
      <c r="AF18" s="25">
        <v>8</v>
      </c>
      <c r="AG18" s="25">
        <v>8</v>
      </c>
      <c r="AH18" s="25">
        <v>37</v>
      </c>
      <c r="AI18" s="28">
        <f t="shared" si="7"/>
        <v>53</v>
      </c>
      <c r="AJ18" s="29">
        <v>33</v>
      </c>
      <c r="AK18" s="28">
        <f t="shared" si="8"/>
        <v>86</v>
      </c>
      <c r="AL18" s="25">
        <v>8</v>
      </c>
      <c r="AM18" s="25">
        <v>8</v>
      </c>
      <c r="AN18" s="25">
        <v>35</v>
      </c>
      <c r="AO18" s="28">
        <f t="shared" si="9"/>
        <v>51</v>
      </c>
      <c r="AP18" s="29">
        <v>30</v>
      </c>
      <c r="AQ18" s="28">
        <f t="shared" si="10"/>
        <v>81</v>
      </c>
      <c r="AR18" s="25">
        <v>9</v>
      </c>
      <c r="AS18" s="25">
        <v>5</v>
      </c>
      <c r="AT18" s="25">
        <v>27</v>
      </c>
      <c r="AU18" s="28">
        <f t="shared" si="11"/>
        <v>41</v>
      </c>
      <c r="AV18" s="29">
        <v>22</v>
      </c>
      <c r="AW18" s="28">
        <f t="shared" si="12"/>
        <v>63</v>
      </c>
      <c r="AX18" s="25">
        <v>8</v>
      </c>
      <c r="AY18" s="25">
        <v>10</v>
      </c>
      <c r="AZ18" s="25">
        <v>40</v>
      </c>
      <c r="BA18" s="28">
        <f t="shared" si="13"/>
        <v>58</v>
      </c>
      <c r="BB18" s="29">
        <v>32</v>
      </c>
      <c r="BC18" s="28">
        <f t="shared" si="14"/>
        <v>90</v>
      </c>
      <c r="BD18" s="25">
        <v>7</v>
      </c>
      <c r="BE18" s="25">
        <v>8</v>
      </c>
      <c r="BF18" s="25">
        <v>34</v>
      </c>
      <c r="BG18" s="28">
        <f t="shared" si="15"/>
        <v>49</v>
      </c>
      <c r="BH18" s="29">
        <v>29</v>
      </c>
      <c r="BI18" s="28">
        <f t="shared" si="16"/>
        <v>78</v>
      </c>
      <c r="BJ18" s="29">
        <f t="shared" si="17"/>
        <v>398</v>
      </c>
      <c r="BK18" s="29">
        <v>77</v>
      </c>
      <c r="BL18" s="10">
        <f t="shared" si="18"/>
        <v>593</v>
      </c>
      <c r="BM18" s="8">
        <f t="shared" si="19"/>
        <v>76.025641025641022</v>
      </c>
      <c r="BO18" s="3" t="s">
        <v>2088</v>
      </c>
      <c r="BP18" s="3" t="s">
        <v>2087</v>
      </c>
      <c r="BQ18" s="3" t="s">
        <v>2088</v>
      </c>
      <c r="BR18" s="3" t="s">
        <v>2088</v>
      </c>
      <c r="BS18" s="3" t="s">
        <v>2092</v>
      </c>
      <c r="BT18" s="3" t="s">
        <v>2092</v>
      </c>
      <c r="BU18" s="3" t="s">
        <v>2090</v>
      </c>
      <c r="BV18" s="3" t="s">
        <v>2090</v>
      </c>
      <c r="BW18" s="3" t="s">
        <v>2095</v>
      </c>
      <c r="BX18" s="3" t="s">
        <v>2090</v>
      </c>
      <c r="BY18" s="3" t="s">
        <v>2091</v>
      </c>
      <c r="BZ18" s="3" t="s">
        <v>2091</v>
      </c>
      <c r="CB18" s="3">
        <v>2</v>
      </c>
      <c r="CC18" s="3">
        <v>3</v>
      </c>
      <c r="CD18" s="3">
        <v>3</v>
      </c>
      <c r="CE18" s="3">
        <v>3</v>
      </c>
      <c r="CF18" s="3">
        <v>3</v>
      </c>
      <c r="CG18" s="3">
        <v>3</v>
      </c>
      <c r="CH18" s="3">
        <v>1</v>
      </c>
      <c r="CI18" s="3">
        <v>1.5</v>
      </c>
      <c r="CJ18" s="3">
        <v>1.5</v>
      </c>
      <c r="CK18" s="3">
        <v>1</v>
      </c>
      <c r="CL18" s="3">
        <v>1</v>
      </c>
      <c r="CM18" s="3">
        <v>0.5</v>
      </c>
      <c r="CN18" s="3">
        <f t="shared" si="20"/>
        <v>0</v>
      </c>
      <c r="CO18" s="31" t="str">
        <f t="shared" si="21"/>
        <v>Pass</v>
      </c>
      <c r="CP18" s="3">
        <v>7.05</v>
      </c>
      <c r="CQ18" s="3">
        <v>23.5</v>
      </c>
      <c r="CR18" s="3">
        <v>165.75</v>
      </c>
      <c r="CS18" s="3">
        <v>796</v>
      </c>
    </row>
    <row r="19" spans="1:98" ht="18" customHeight="1" x14ac:dyDescent="0.2">
      <c r="A19" s="4">
        <v>12</v>
      </c>
      <c r="B19" s="7" t="s">
        <v>715</v>
      </c>
      <c r="C19" s="7" t="s">
        <v>716</v>
      </c>
      <c r="D19" s="7" t="s">
        <v>1861</v>
      </c>
      <c r="E19" s="7" t="s">
        <v>1365</v>
      </c>
      <c r="F19" s="7"/>
      <c r="G19" s="25" t="s">
        <v>2033</v>
      </c>
      <c r="H19" s="25">
        <v>5</v>
      </c>
      <c r="I19" s="24">
        <v>7</v>
      </c>
      <c r="J19" s="26">
        <f t="shared" si="0"/>
        <v>12</v>
      </c>
      <c r="K19" s="25">
        <v>1</v>
      </c>
      <c r="L19" s="25">
        <v>6</v>
      </c>
      <c r="M19" s="24">
        <v>8</v>
      </c>
      <c r="N19" s="26">
        <f t="shared" si="1"/>
        <v>15</v>
      </c>
      <c r="O19" s="25" t="s">
        <v>2033</v>
      </c>
      <c r="P19" s="25" t="s">
        <v>2033</v>
      </c>
      <c r="Q19" s="24">
        <v>7</v>
      </c>
      <c r="R19" s="26">
        <f t="shared" si="2"/>
        <v>7</v>
      </c>
      <c r="S19" s="25">
        <v>3</v>
      </c>
      <c r="T19" s="25" t="s">
        <v>2033</v>
      </c>
      <c r="U19" s="24">
        <v>9</v>
      </c>
      <c r="V19" s="26">
        <f t="shared" si="3"/>
        <v>12</v>
      </c>
      <c r="W19" s="25">
        <v>0</v>
      </c>
      <c r="X19" s="25" t="s">
        <v>2033</v>
      </c>
      <c r="Y19" s="24">
        <v>7</v>
      </c>
      <c r="Z19" s="26">
        <f t="shared" si="4"/>
        <v>7</v>
      </c>
      <c r="AA19" s="25" t="s">
        <v>2032</v>
      </c>
      <c r="AB19" s="25">
        <v>4</v>
      </c>
      <c r="AC19" s="24">
        <v>3</v>
      </c>
      <c r="AD19" s="26">
        <f t="shared" si="5"/>
        <v>7</v>
      </c>
      <c r="AE19" s="27">
        <f t="shared" si="6"/>
        <v>60</v>
      </c>
      <c r="AF19" s="25">
        <v>7</v>
      </c>
      <c r="AG19" s="25">
        <v>7</v>
      </c>
      <c r="AH19" s="25">
        <v>32</v>
      </c>
      <c r="AI19" s="28">
        <f t="shared" si="7"/>
        <v>46</v>
      </c>
      <c r="AJ19" s="29">
        <v>28</v>
      </c>
      <c r="AK19" s="28">
        <f t="shared" si="8"/>
        <v>74</v>
      </c>
      <c r="AL19" s="25">
        <v>7</v>
      </c>
      <c r="AM19" s="25">
        <v>8</v>
      </c>
      <c r="AN19" s="25">
        <v>25</v>
      </c>
      <c r="AO19" s="28">
        <f t="shared" si="9"/>
        <v>40</v>
      </c>
      <c r="AP19" s="29">
        <v>24</v>
      </c>
      <c r="AQ19" s="28">
        <f t="shared" si="10"/>
        <v>64</v>
      </c>
      <c r="AR19" s="25">
        <v>7</v>
      </c>
      <c r="AS19" s="25">
        <v>6</v>
      </c>
      <c r="AT19" s="25">
        <v>29</v>
      </c>
      <c r="AU19" s="28">
        <f t="shared" si="11"/>
        <v>42</v>
      </c>
      <c r="AV19" s="29">
        <v>23</v>
      </c>
      <c r="AW19" s="28">
        <f t="shared" si="12"/>
        <v>65</v>
      </c>
      <c r="AX19" s="25">
        <v>5</v>
      </c>
      <c r="AY19" s="25">
        <v>8</v>
      </c>
      <c r="AZ19" s="25">
        <v>30</v>
      </c>
      <c r="BA19" s="28">
        <f t="shared" si="13"/>
        <v>43</v>
      </c>
      <c r="BB19" s="29">
        <v>32</v>
      </c>
      <c r="BC19" s="28">
        <f t="shared" si="14"/>
        <v>75</v>
      </c>
      <c r="BD19" s="25">
        <v>7</v>
      </c>
      <c r="BE19" s="25">
        <v>7</v>
      </c>
      <c r="BF19" s="25">
        <v>29</v>
      </c>
      <c r="BG19" s="28">
        <f t="shared" si="15"/>
        <v>43</v>
      </c>
      <c r="BH19" s="29">
        <v>28</v>
      </c>
      <c r="BI19" s="28">
        <f t="shared" si="16"/>
        <v>71</v>
      </c>
      <c r="BJ19" s="29">
        <f t="shared" si="17"/>
        <v>349</v>
      </c>
      <c r="BK19" s="29">
        <v>78</v>
      </c>
      <c r="BL19" s="10">
        <f t="shared" si="18"/>
        <v>487</v>
      </c>
      <c r="BM19" s="8">
        <f t="shared" si="19"/>
        <v>62.435897435897438</v>
      </c>
      <c r="BO19" s="3" t="s">
        <v>2092</v>
      </c>
      <c r="BP19" s="3" t="s">
        <v>2088</v>
      </c>
      <c r="BQ19" s="3" t="s">
        <v>2089</v>
      </c>
      <c r="BR19" s="3" t="s">
        <v>2096</v>
      </c>
      <c r="BS19" s="3" t="s">
        <v>2089</v>
      </c>
      <c r="BT19" s="3" t="s">
        <v>2089</v>
      </c>
      <c r="BU19" s="3" t="s">
        <v>2032</v>
      </c>
      <c r="BV19" s="3" t="s">
        <v>2095</v>
      </c>
      <c r="BW19" s="3" t="s">
        <v>2095</v>
      </c>
      <c r="BX19" s="3" t="s">
        <v>2032</v>
      </c>
      <c r="BY19" s="3" t="s">
        <v>2087</v>
      </c>
      <c r="BZ19" s="3" t="s">
        <v>2091</v>
      </c>
      <c r="CB19" s="3">
        <v>2</v>
      </c>
      <c r="CC19" s="3">
        <v>3</v>
      </c>
      <c r="CD19" s="3">
        <v>3</v>
      </c>
      <c r="CE19" s="3">
        <v>3</v>
      </c>
      <c r="CF19" s="3">
        <v>3</v>
      </c>
      <c r="CG19" s="3">
        <v>3</v>
      </c>
      <c r="CH19" s="3">
        <v>1</v>
      </c>
      <c r="CI19" s="3">
        <v>1.5</v>
      </c>
      <c r="CJ19" s="3">
        <v>1.5</v>
      </c>
      <c r="CK19" s="3">
        <v>1</v>
      </c>
      <c r="CL19" s="3">
        <v>1</v>
      </c>
      <c r="CM19" s="3">
        <v>0.5</v>
      </c>
      <c r="CN19" s="3">
        <f t="shared" si="20"/>
        <v>3</v>
      </c>
      <c r="CO19" s="31" t="str">
        <f t="shared" si="21"/>
        <v>Fail</v>
      </c>
      <c r="CP19" s="32">
        <v>3.978723404255319</v>
      </c>
      <c r="CQ19" s="3">
        <v>14.5</v>
      </c>
      <c r="CR19" s="3">
        <v>93.5</v>
      </c>
      <c r="CS19" s="3">
        <v>637</v>
      </c>
      <c r="CT19" s="33">
        <f>CR19/23.5</f>
        <v>3.978723404255319</v>
      </c>
    </row>
    <row r="20" spans="1:98" ht="18" customHeight="1" x14ac:dyDescent="0.2">
      <c r="A20" s="4">
        <v>13</v>
      </c>
      <c r="B20" s="7" t="s">
        <v>717</v>
      </c>
      <c r="C20" s="7" t="s">
        <v>718</v>
      </c>
      <c r="D20" s="7" t="s">
        <v>1862</v>
      </c>
      <c r="E20" s="7" t="s">
        <v>1366</v>
      </c>
      <c r="F20" s="7"/>
      <c r="G20" s="25">
        <v>8</v>
      </c>
      <c r="H20" s="25">
        <v>10</v>
      </c>
      <c r="I20" s="24">
        <v>10</v>
      </c>
      <c r="J20" s="26">
        <f t="shared" si="0"/>
        <v>28</v>
      </c>
      <c r="K20" s="25">
        <v>3</v>
      </c>
      <c r="L20" s="25">
        <v>7</v>
      </c>
      <c r="M20" s="24">
        <v>8</v>
      </c>
      <c r="N20" s="26">
        <f t="shared" si="1"/>
        <v>18</v>
      </c>
      <c r="O20" s="25">
        <v>4</v>
      </c>
      <c r="P20" s="25">
        <v>5</v>
      </c>
      <c r="Q20" s="24">
        <v>10</v>
      </c>
      <c r="R20" s="26">
        <f t="shared" si="2"/>
        <v>19</v>
      </c>
      <c r="S20" s="25">
        <v>4</v>
      </c>
      <c r="T20" s="25">
        <v>7</v>
      </c>
      <c r="U20" s="24">
        <v>4</v>
      </c>
      <c r="V20" s="26">
        <f t="shared" si="3"/>
        <v>15</v>
      </c>
      <c r="W20" s="25">
        <v>4</v>
      </c>
      <c r="X20" s="25">
        <v>10</v>
      </c>
      <c r="Y20" s="24">
        <v>9</v>
      </c>
      <c r="Z20" s="26">
        <f t="shared" si="4"/>
        <v>23</v>
      </c>
      <c r="AA20" s="25">
        <v>4</v>
      </c>
      <c r="AB20" s="25">
        <v>7</v>
      </c>
      <c r="AC20" s="24">
        <v>3</v>
      </c>
      <c r="AD20" s="26">
        <f t="shared" si="5"/>
        <v>14</v>
      </c>
      <c r="AE20" s="27">
        <f t="shared" si="6"/>
        <v>117</v>
      </c>
      <c r="AF20" s="25">
        <v>10</v>
      </c>
      <c r="AG20" s="25">
        <v>8</v>
      </c>
      <c r="AH20" s="25">
        <v>38</v>
      </c>
      <c r="AI20" s="28">
        <f t="shared" si="7"/>
        <v>56</v>
      </c>
      <c r="AJ20" s="29">
        <v>34</v>
      </c>
      <c r="AK20" s="28">
        <f t="shared" si="8"/>
        <v>90</v>
      </c>
      <c r="AL20" s="25">
        <v>8</v>
      </c>
      <c r="AM20" s="25">
        <v>9</v>
      </c>
      <c r="AN20" s="25">
        <v>32</v>
      </c>
      <c r="AO20" s="28">
        <f t="shared" si="9"/>
        <v>49</v>
      </c>
      <c r="AP20" s="29">
        <v>32</v>
      </c>
      <c r="AQ20" s="28">
        <f t="shared" si="10"/>
        <v>81</v>
      </c>
      <c r="AR20" s="25">
        <v>10</v>
      </c>
      <c r="AS20" s="25">
        <v>9</v>
      </c>
      <c r="AT20" s="25">
        <v>38</v>
      </c>
      <c r="AU20" s="28">
        <f t="shared" si="11"/>
        <v>57</v>
      </c>
      <c r="AV20" s="29">
        <v>31</v>
      </c>
      <c r="AW20" s="28">
        <f t="shared" si="12"/>
        <v>88</v>
      </c>
      <c r="AX20" s="25">
        <v>8</v>
      </c>
      <c r="AY20" s="25">
        <v>8</v>
      </c>
      <c r="AZ20" s="25">
        <v>40</v>
      </c>
      <c r="BA20" s="28">
        <f t="shared" si="13"/>
        <v>56</v>
      </c>
      <c r="BB20" s="29">
        <v>38</v>
      </c>
      <c r="BC20" s="28">
        <f t="shared" si="14"/>
        <v>94</v>
      </c>
      <c r="BD20" s="25">
        <v>10</v>
      </c>
      <c r="BE20" s="25">
        <v>10</v>
      </c>
      <c r="BF20" s="25">
        <v>36</v>
      </c>
      <c r="BG20" s="28">
        <f t="shared" si="15"/>
        <v>56</v>
      </c>
      <c r="BH20" s="29">
        <v>38</v>
      </c>
      <c r="BI20" s="28">
        <f t="shared" si="16"/>
        <v>94</v>
      </c>
      <c r="BJ20" s="29">
        <f t="shared" si="17"/>
        <v>447</v>
      </c>
      <c r="BK20" s="29">
        <v>75</v>
      </c>
      <c r="BL20" s="10">
        <f t="shared" si="18"/>
        <v>639</v>
      </c>
      <c r="BM20" s="8">
        <f t="shared" si="19"/>
        <v>81.92307692307692</v>
      </c>
      <c r="BO20" s="3" t="s">
        <v>2088</v>
      </c>
      <c r="BP20" s="3" t="s">
        <v>2091</v>
      </c>
      <c r="BQ20" s="3" t="s">
        <v>2094</v>
      </c>
      <c r="BR20" s="3" t="s">
        <v>2033</v>
      </c>
      <c r="BS20" s="3" t="s">
        <v>2094</v>
      </c>
      <c r="BT20" s="3" t="s">
        <v>2033</v>
      </c>
      <c r="BU20" s="3" t="s">
        <v>2090</v>
      </c>
      <c r="BV20" s="3" t="s">
        <v>2090</v>
      </c>
      <c r="BW20" s="3" t="s">
        <v>2090</v>
      </c>
      <c r="BX20" s="3" t="s">
        <v>2090</v>
      </c>
      <c r="BY20" s="3" t="s">
        <v>2090</v>
      </c>
      <c r="BZ20" s="3" t="s">
        <v>2032</v>
      </c>
      <c r="CB20" s="3">
        <v>2</v>
      </c>
      <c r="CC20" s="3">
        <v>3</v>
      </c>
      <c r="CD20" s="3">
        <v>3</v>
      </c>
      <c r="CE20" s="3">
        <v>3</v>
      </c>
      <c r="CF20" s="3">
        <v>3</v>
      </c>
      <c r="CG20" s="3">
        <v>3</v>
      </c>
      <c r="CH20" s="3">
        <v>1</v>
      </c>
      <c r="CI20" s="3">
        <v>1.5</v>
      </c>
      <c r="CJ20" s="3">
        <v>1.5</v>
      </c>
      <c r="CK20" s="3">
        <v>1</v>
      </c>
      <c r="CL20" s="3">
        <v>1</v>
      </c>
      <c r="CM20" s="3">
        <v>0.5</v>
      </c>
      <c r="CN20" s="3">
        <f t="shared" si="20"/>
        <v>0</v>
      </c>
      <c r="CO20" s="31" t="str">
        <f t="shared" si="21"/>
        <v>Pass</v>
      </c>
      <c r="CP20" s="3">
        <v>7.63</v>
      </c>
      <c r="CQ20" s="3">
        <v>23.5</v>
      </c>
      <c r="CR20" s="3">
        <v>179.25</v>
      </c>
      <c r="CS20" s="3">
        <v>866</v>
      </c>
    </row>
    <row r="21" spans="1:98" ht="18" customHeight="1" x14ac:dyDescent="0.2">
      <c r="A21" s="4">
        <v>14</v>
      </c>
      <c r="B21" s="7" t="s">
        <v>719</v>
      </c>
      <c r="C21" s="7" t="s">
        <v>720</v>
      </c>
      <c r="D21" s="7" t="s">
        <v>1863</v>
      </c>
      <c r="E21" s="7" t="s">
        <v>1367</v>
      </c>
      <c r="F21" s="7"/>
      <c r="G21" s="25">
        <v>2</v>
      </c>
      <c r="H21" s="25">
        <v>9</v>
      </c>
      <c r="I21" s="24">
        <v>10</v>
      </c>
      <c r="J21" s="26">
        <f t="shared" si="0"/>
        <v>21</v>
      </c>
      <c r="K21" s="25">
        <v>2</v>
      </c>
      <c r="L21" s="25">
        <v>7</v>
      </c>
      <c r="M21" s="24">
        <v>8</v>
      </c>
      <c r="N21" s="26">
        <f t="shared" si="1"/>
        <v>17</v>
      </c>
      <c r="O21" s="25">
        <v>2</v>
      </c>
      <c r="P21" s="25">
        <v>6</v>
      </c>
      <c r="Q21" s="24">
        <v>10</v>
      </c>
      <c r="R21" s="26">
        <f t="shared" si="2"/>
        <v>18</v>
      </c>
      <c r="S21" s="25" t="s">
        <v>2033</v>
      </c>
      <c r="T21" s="25" t="s">
        <v>2033</v>
      </c>
      <c r="U21" s="24">
        <v>8</v>
      </c>
      <c r="V21" s="26">
        <f t="shared" si="3"/>
        <v>8</v>
      </c>
      <c r="W21" s="25">
        <v>1</v>
      </c>
      <c r="X21" s="25">
        <v>7</v>
      </c>
      <c r="Y21" s="24">
        <v>9</v>
      </c>
      <c r="Z21" s="26">
        <f t="shared" si="4"/>
        <v>17</v>
      </c>
      <c r="AA21" s="25">
        <v>2</v>
      </c>
      <c r="AB21" s="25">
        <v>6</v>
      </c>
      <c r="AC21" s="24">
        <v>10</v>
      </c>
      <c r="AD21" s="26">
        <f t="shared" si="5"/>
        <v>18</v>
      </c>
      <c r="AE21" s="27">
        <f t="shared" si="6"/>
        <v>99</v>
      </c>
      <c r="AF21" s="25">
        <v>7</v>
      </c>
      <c r="AG21" s="25">
        <v>7</v>
      </c>
      <c r="AH21" s="25">
        <v>35</v>
      </c>
      <c r="AI21" s="28">
        <f t="shared" si="7"/>
        <v>49</v>
      </c>
      <c r="AJ21" s="29">
        <v>27</v>
      </c>
      <c r="AK21" s="28">
        <f t="shared" si="8"/>
        <v>76</v>
      </c>
      <c r="AL21" s="25">
        <v>8</v>
      </c>
      <c r="AM21" s="25">
        <v>7</v>
      </c>
      <c r="AN21" s="25">
        <v>28</v>
      </c>
      <c r="AO21" s="28">
        <f t="shared" si="9"/>
        <v>43</v>
      </c>
      <c r="AP21" s="29">
        <v>28</v>
      </c>
      <c r="AQ21" s="28">
        <f t="shared" si="10"/>
        <v>71</v>
      </c>
      <c r="AR21" s="25">
        <v>7</v>
      </c>
      <c r="AS21" s="25">
        <v>6</v>
      </c>
      <c r="AT21" s="25">
        <v>35</v>
      </c>
      <c r="AU21" s="28">
        <f t="shared" si="11"/>
        <v>48</v>
      </c>
      <c r="AV21" s="29">
        <v>22</v>
      </c>
      <c r="AW21" s="28">
        <f t="shared" si="12"/>
        <v>70</v>
      </c>
      <c r="AX21" s="25">
        <v>4</v>
      </c>
      <c r="AY21" s="25">
        <v>8</v>
      </c>
      <c r="AZ21" s="25">
        <v>34</v>
      </c>
      <c r="BA21" s="28">
        <f t="shared" si="13"/>
        <v>46</v>
      </c>
      <c r="BB21" s="29">
        <v>30</v>
      </c>
      <c r="BC21" s="28">
        <f t="shared" si="14"/>
        <v>76</v>
      </c>
      <c r="BD21" s="25">
        <v>7</v>
      </c>
      <c r="BE21" s="25">
        <v>7</v>
      </c>
      <c r="BF21" s="25">
        <v>32</v>
      </c>
      <c r="BG21" s="28">
        <f t="shared" si="15"/>
        <v>46</v>
      </c>
      <c r="BH21" s="29">
        <v>28</v>
      </c>
      <c r="BI21" s="28">
        <f t="shared" si="16"/>
        <v>74</v>
      </c>
      <c r="BJ21" s="29">
        <f t="shared" si="17"/>
        <v>367</v>
      </c>
      <c r="BK21" s="29">
        <v>74</v>
      </c>
      <c r="BL21" s="10">
        <f t="shared" si="18"/>
        <v>540</v>
      </c>
      <c r="BM21" s="8">
        <f t="shared" si="19"/>
        <v>69.230769230769226</v>
      </c>
      <c r="BO21" s="3" t="s">
        <v>2089</v>
      </c>
      <c r="BP21" s="3" t="s">
        <v>2088</v>
      </c>
      <c r="BQ21" s="3" t="s">
        <v>2033</v>
      </c>
      <c r="BR21" s="3" t="s">
        <v>2089</v>
      </c>
      <c r="BS21" s="3" t="s">
        <v>2033</v>
      </c>
      <c r="BT21" s="3" t="s">
        <v>2092</v>
      </c>
      <c r="BU21" s="3" t="s">
        <v>2091</v>
      </c>
      <c r="BV21" s="3" t="s">
        <v>2087</v>
      </c>
      <c r="BW21" s="3" t="s">
        <v>2087</v>
      </c>
      <c r="BX21" s="3" t="s">
        <v>2091</v>
      </c>
      <c r="BY21" s="3" t="s">
        <v>2032</v>
      </c>
      <c r="BZ21" s="3" t="s">
        <v>2032</v>
      </c>
      <c r="CB21" s="3">
        <v>2</v>
      </c>
      <c r="CC21" s="3">
        <v>3</v>
      </c>
      <c r="CD21" s="3">
        <v>3</v>
      </c>
      <c r="CE21" s="3">
        <v>3</v>
      </c>
      <c r="CF21" s="3">
        <v>3</v>
      </c>
      <c r="CG21" s="3">
        <v>3</v>
      </c>
      <c r="CH21" s="3">
        <v>1</v>
      </c>
      <c r="CI21" s="3">
        <v>1.5</v>
      </c>
      <c r="CJ21" s="3">
        <v>1.5</v>
      </c>
      <c r="CK21" s="3">
        <v>1</v>
      </c>
      <c r="CL21" s="3">
        <v>1</v>
      </c>
      <c r="CM21" s="3">
        <v>0.5</v>
      </c>
      <c r="CN21" s="3">
        <f t="shared" si="20"/>
        <v>2</v>
      </c>
      <c r="CO21" s="31" t="str">
        <f t="shared" si="21"/>
        <v>Fail</v>
      </c>
      <c r="CP21" s="32">
        <v>5.2021276595744679</v>
      </c>
      <c r="CQ21" s="3">
        <v>18.5</v>
      </c>
      <c r="CR21" s="3">
        <v>122.25</v>
      </c>
      <c r="CS21" s="3">
        <v>699</v>
      </c>
      <c r="CT21" s="33">
        <f>CR21/23.5</f>
        <v>5.2021276595744679</v>
      </c>
    </row>
    <row r="22" spans="1:98" ht="18" customHeight="1" x14ac:dyDescent="0.2">
      <c r="A22" s="4">
        <v>15</v>
      </c>
      <c r="B22" s="7" t="s">
        <v>721</v>
      </c>
      <c r="C22" s="7" t="s">
        <v>722</v>
      </c>
      <c r="D22" s="7" t="s">
        <v>1864</v>
      </c>
      <c r="E22" s="7" t="s">
        <v>1368</v>
      </c>
      <c r="F22" s="7"/>
      <c r="G22" s="25" t="s">
        <v>2032</v>
      </c>
      <c r="H22" s="25" t="s">
        <v>2032</v>
      </c>
      <c r="I22" s="24">
        <v>7</v>
      </c>
      <c r="J22" s="26">
        <f t="shared" si="0"/>
        <v>7</v>
      </c>
      <c r="K22" s="25" t="s">
        <v>2032</v>
      </c>
      <c r="L22" s="25" t="s">
        <v>2033</v>
      </c>
      <c r="M22" s="24">
        <v>8</v>
      </c>
      <c r="N22" s="26">
        <f t="shared" si="1"/>
        <v>8</v>
      </c>
      <c r="O22" s="25" t="s">
        <v>2032</v>
      </c>
      <c r="P22" s="25" t="s">
        <v>2033</v>
      </c>
      <c r="Q22" s="24">
        <v>7</v>
      </c>
      <c r="R22" s="26">
        <f t="shared" si="2"/>
        <v>7</v>
      </c>
      <c r="S22" s="25" t="s">
        <v>2033</v>
      </c>
      <c r="T22" s="25" t="s">
        <v>2033</v>
      </c>
      <c r="U22" s="24">
        <v>8</v>
      </c>
      <c r="V22" s="26">
        <f t="shared" si="3"/>
        <v>8</v>
      </c>
      <c r="W22" s="25" t="s">
        <v>2033</v>
      </c>
      <c r="X22" s="25" t="s">
        <v>2032</v>
      </c>
      <c r="Y22" s="24">
        <v>7</v>
      </c>
      <c r="Z22" s="26">
        <f t="shared" si="4"/>
        <v>7</v>
      </c>
      <c r="AA22" s="25" t="s">
        <v>2033</v>
      </c>
      <c r="AB22" s="25" t="s">
        <v>2032</v>
      </c>
      <c r="AC22" s="24">
        <v>7</v>
      </c>
      <c r="AD22" s="26">
        <f t="shared" si="5"/>
        <v>7</v>
      </c>
      <c r="AE22" s="27">
        <f t="shared" si="6"/>
        <v>44</v>
      </c>
      <c r="AF22" s="25" t="s">
        <v>2032</v>
      </c>
      <c r="AG22" s="25" t="s">
        <v>2032</v>
      </c>
      <c r="AH22" s="25">
        <v>2</v>
      </c>
      <c r="AI22" s="28">
        <f t="shared" si="7"/>
        <v>2</v>
      </c>
      <c r="AJ22" s="29" t="s">
        <v>2032</v>
      </c>
      <c r="AK22" s="28">
        <f t="shared" si="8"/>
        <v>2</v>
      </c>
      <c r="AL22" s="25" t="s">
        <v>2032</v>
      </c>
      <c r="AM22" s="25" t="s">
        <v>2032</v>
      </c>
      <c r="AN22" s="25">
        <v>2</v>
      </c>
      <c r="AO22" s="28">
        <f t="shared" si="9"/>
        <v>2</v>
      </c>
      <c r="AP22" s="29" t="s">
        <v>2032</v>
      </c>
      <c r="AQ22" s="28">
        <f t="shared" si="10"/>
        <v>2</v>
      </c>
      <c r="AR22" s="25" t="s">
        <v>2032</v>
      </c>
      <c r="AS22" s="25" t="s">
        <v>2032</v>
      </c>
      <c r="AT22" s="25">
        <v>2</v>
      </c>
      <c r="AU22" s="28">
        <f t="shared" si="11"/>
        <v>2</v>
      </c>
      <c r="AV22" s="29" t="s">
        <v>2032</v>
      </c>
      <c r="AW22" s="28">
        <f t="shared" si="12"/>
        <v>2</v>
      </c>
      <c r="AX22" s="25" t="s">
        <v>2032</v>
      </c>
      <c r="AY22" s="25" t="s">
        <v>2032</v>
      </c>
      <c r="AZ22" s="25">
        <v>2</v>
      </c>
      <c r="BA22" s="28">
        <f t="shared" si="13"/>
        <v>2</v>
      </c>
      <c r="BB22" s="29" t="s">
        <v>2032</v>
      </c>
      <c r="BC22" s="28">
        <f t="shared" si="14"/>
        <v>2</v>
      </c>
      <c r="BD22" s="25" t="s">
        <v>2032</v>
      </c>
      <c r="BE22" s="25" t="s">
        <v>2032</v>
      </c>
      <c r="BF22" s="25">
        <v>2</v>
      </c>
      <c r="BG22" s="28">
        <f t="shared" si="15"/>
        <v>2</v>
      </c>
      <c r="BH22" s="29" t="s">
        <v>2032</v>
      </c>
      <c r="BI22" s="28">
        <f t="shared" si="16"/>
        <v>2</v>
      </c>
      <c r="BJ22" s="29">
        <f t="shared" si="17"/>
        <v>10</v>
      </c>
      <c r="BK22" s="29">
        <v>52</v>
      </c>
      <c r="BL22" s="10">
        <f t="shared" si="18"/>
        <v>106</v>
      </c>
      <c r="BM22" s="8">
        <f t="shared" si="19"/>
        <v>13.589743589743589</v>
      </c>
      <c r="BO22" s="3" t="s">
        <v>2089</v>
      </c>
      <c r="BP22" s="3" t="s">
        <v>2096</v>
      </c>
      <c r="BQ22" s="3" t="s">
        <v>2089</v>
      </c>
      <c r="BR22" s="3" t="s">
        <v>2089</v>
      </c>
      <c r="BS22" s="3" t="s">
        <v>2089</v>
      </c>
      <c r="BT22" s="3" t="s">
        <v>2092</v>
      </c>
      <c r="BU22" s="3" t="s">
        <v>2089</v>
      </c>
      <c r="BV22" s="3" t="s">
        <v>2089</v>
      </c>
      <c r="BW22" s="3" t="s">
        <v>2089</v>
      </c>
      <c r="BX22" s="3" t="s">
        <v>2089</v>
      </c>
      <c r="BY22" s="3" t="s">
        <v>2089</v>
      </c>
      <c r="BZ22" s="3" t="s">
        <v>2093</v>
      </c>
      <c r="CB22" s="3">
        <v>2</v>
      </c>
      <c r="CC22" s="3">
        <v>3</v>
      </c>
      <c r="CD22" s="3">
        <v>3</v>
      </c>
      <c r="CE22" s="3">
        <v>3</v>
      </c>
      <c r="CF22" s="3">
        <v>3</v>
      </c>
      <c r="CG22" s="3">
        <v>3</v>
      </c>
      <c r="CH22" s="3">
        <v>1</v>
      </c>
      <c r="CI22" s="3">
        <v>1.5</v>
      </c>
      <c r="CJ22" s="3">
        <v>1.5</v>
      </c>
      <c r="CK22" s="3">
        <v>1</v>
      </c>
      <c r="CL22" s="3">
        <v>1</v>
      </c>
      <c r="CM22" s="3">
        <v>0.5</v>
      </c>
      <c r="CN22" s="3">
        <f t="shared" si="20"/>
        <v>9</v>
      </c>
      <c r="CO22" s="31" t="str">
        <f t="shared" si="21"/>
        <v>Fail</v>
      </c>
      <c r="CP22" s="32">
        <v>1.2765957446808511</v>
      </c>
      <c r="CQ22" s="3">
        <v>6.5</v>
      </c>
      <c r="CR22" s="3">
        <v>30</v>
      </c>
      <c r="CS22" s="3">
        <v>258</v>
      </c>
      <c r="CT22" s="33">
        <f>CR22/23.5</f>
        <v>1.2765957446808511</v>
      </c>
    </row>
    <row r="23" spans="1:98" ht="18" customHeight="1" x14ac:dyDescent="0.2">
      <c r="A23" s="4">
        <v>16</v>
      </c>
      <c r="B23" s="7" t="s">
        <v>723</v>
      </c>
      <c r="C23" s="7" t="s">
        <v>724</v>
      </c>
      <c r="D23" s="7" t="s">
        <v>1865</v>
      </c>
      <c r="E23" s="7" t="s">
        <v>1369</v>
      </c>
      <c r="F23" s="7"/>
      <c r="G23" s="25">
        <v>4</v>
      </c>
      <c r="H23" s="25">
        <v>7</v>
      </c>
      <c r="I23" s="24">
        <v>10</v>
      </c>
      <c r="J23" s="26">
        <f t="shared" si="0"/>
        <v>21</v>
      </c>
      <c r="K23" s="25">
        <v>5</v>
      </c>
      <c r="L23" s="25" t="s">
        <v>2033</v>
      </c>
      <c r="M23" s="24">
        <v>10</v>
      </c>
      <c r="N23" s="26">
        <f t="shared" si="1"/>
        <v>15</v>
      </c>
      <c r="O23" s="25" t="s">
        <v>2033</v>
      </c>
      <c r="P23" s="25">
        <v>7</v>
      </c>
      <c r="Q23" s="24">
        <v>10</v>
      </c>
      <c r="R23" s="26">
        <f t="shared" si="2"/>
        <v>17</v>
      </c>
      <c r="S23" s="25">
        <v>6</v>
      </c>
      <c r="T23" s="25">
        <v>9</v>
      </c>
      <c r="U23" s="24">
        <v>10</v>
      </c>
      <c r="V23" s="26">
        <f t="shared" si="3"/>
        <v>25</v>
      </c>
      <c r="W23" s="25">
        <v>4</v>
      </c>
      <c r="X23" s="25">
        <v>10</v>
      </c>
      <c r="Y23" s="24">
        <v>10</v>
      </c>
      <c r="Z23" s="26">
        <f t="shared" si="4"/>
        <v>24</v>
      </c>
      <c r="AA23" s="25">
        <v>4</v>
      </c>
      <c r="AB23" s="25">
        <v>10</v>
      </c>
      <c r="AC23" s="24">
        <v>10</v>
      </c>
      <c r="AD23" s="26">
        <f t="shared" si="5"/>
        <v>24</v>
      </c>
      <c r="AE23" s="27">
        <f t="shared" si="6"/>
        <v>126</v>
      </c>
      <c r="AF23" s="25">
        <v>8</v>
      </c>
      <c r="AG23" s="25">
        <v>8</v>
      </c>
      <c r="AH23" s="25">
        <v>36</v>
      </c>
      <c r="AI23" s="28">
        <f t="shared" si="7"/>
        <v>52</v>
      </c>
      <c r="AJ23" s="29">
        <v>32</v>
      </c>
      <c r="AK23" s="28">
        <f t="shared" si="8"/>
        <v>84</v>
      </c>
      <c r="AL23" s="25">
        <v>8</v>
      </c>
      <c r="AM23" s="25">
        <v>8</v>
      </c>
      <c r="AN23" s="25">
        <v>32</v>
      </c>
      <c r="AO23" s="28">
        <f t="shared" si="9"/>
        <v>48</v>
      </c>
      <c r="AP23" s="29">
        <v>32</v>
      </c>
      <c r="AQ23" s="28">
        <f t="shared" si="10"/>
        <v>80</v>
      </c>
      <c r="AR23" s="25">
        <v>7</v>
      </c>
      <c r="AS23" s="25">
        <v>8</v>
      </c>
      <c r="AT23" s="25">
        <v>36</v>
      </c>
      <c r="AU23" s="28">
        <f t="shared" si="11"/>
        <v>51</v>
      </c>
      <c r="AV23" s="29">
        <v>28</v>
      </c>
      <c r="AW23" s="28">
        <f t="shared" si="12"/>
        <v>79</v>
      </c>
      <c r="AX23" s="25">
        <v>8</v>
      </c>
      <c r="AY23" s="25">
        <v>6</v>
      </c>
      <c r="AZ23" s="25">
        <v>39</v>
      </c>
      <c r="BA23" s="28">
        <f t="shared" si="13"/>
        <v>53</v>
      </c>
      <c r="BB23" s="29">
        <v>32</v>
      </c>
      <c r="BC23" s="28">
        <f t="shared" si="14"/>
        <v>85</v>
      </c>
      <c r="BD23" s="25">
        <v>7</v>
      </c>
      <c r="BE23" s="25">
        <v>7</v>
      </c>
      <c r="BF23" s="25">
        <v>33</v>
      </c>
      <c r="BG23" s="28">
        <f t="shared" si="15"/>
        <v>47</v>
      </c>
      <c r="BH23" s="29">
        <v>28</v>
      </c>
      <c r="BI23" s="28">
        <f t="shared" si="16"/>
        <v>75</v>
      </c>
      <c r="BJ23" s="29">
        <f t="shared" si="17"/>
        <v>403</v>
      </c>
      <c r="BK23" s="29">
        <v>87</v>
      </c>
      <c r="BL23" s="10">
        <f t="shared" si="18"/>
        <v>616</v>
      </c>
      <c r="BM23" s="8">
        <f t="shared" si="19"/>
        <v>78.974358974358978</v>
      </c>
      <c r="BO23" s="3" t="s">
        <v>2093</v>
      </c>
      <c r="BP23" s="3" t="s">
        <v>2088</v>
      </c>
      <c r="BQ23" s="3" t="s">
        <v>2033</v>
      </c>
      <c r="BR23" s="3" t="s">
        <v>2088</v>
      </c>
      <c r="BS23" s="3" t="s">
        <v>2088</v>
      </c>
      <c r="BT23" s="3" t="s">
        <v>2091</v>
      </c>
      <c r="BU23" s="3" t="s">
        <v>2090</v>
      </c>
      <c r="BV23" s="3" t="s">
        <v>2091</v>
      </c>
      <c r="BW23" s="3" t="s">
        <v>2091</v>
      </c>
      <c r="BX23" s="3" t="s">
        <v>2090</v>
      </c>
      <c r="BY23" s="3" t="s">
        <v>2032</v>
      </c>
      <c r="BZ23" s="3" t="s">
        <v>2090</v>
      </c>
      <c r="CB23" s="3">
        <v>2</v>
      </c>
      <c r="CC23" s="3">
        <v>3</v>
      </c>
      <c r="CD23" s="3">
        <v>3</v>
      </c>
      <c r="CE23" s="3">
        <v>3</v>
      </c>
      <c r="CF23" s="3">
        <v>3</v>
      </c>
      <c r="CG23" s="3">
        <v>3</v>
      </c>
      <c r="CH23" s="3">
        <v>1</v>
      </c>
      <c r="CI23" s="3">
        <v>1.5</v>
      </c>
      <c r="CJ23" s="3">
        <v>1.5</v>
      </c>
      <c r="CK23" s="3">
        <v>1</v>
      </c>
      <c r="CL23" s="3">
        <v>1</v>
      </c>
      <c r="CM23" s="3">
        <v>0.5</v>
      </c>
      <c r="CN23" s="3">
        <f t="shared" si="20"/>
        <v>0</v>
      </c>
      <c r="CO23" s="31" t="str">
        <f t="shared" si="21"/>
        <v>Pass</v>
      </c>
      <c r="CP23" s="3">
        <v>7.43</v>
      </c>
      <c r="CQ23" s="3">
        <v>23.5</v>
      </c>
      <c r="CR23" s="3">
        <v>174.5</v>
      </c>
      <c r="CS23" s="3">
        <v>828</v>
      </c>
    </row>
    <row r="24" spans="1:98" ht="18" customHeight="1" x14ac:dyDescent="0.2">
      <c r="A24" s="4">
        <v>17</v>
      </c>
      <c r="B24" s="7" t="s">
        <v>725</v>
      </c>
      <c r="C24" s="7" t="s">
        <v>726</v>
      </c>
      <c r="D24" s="7" t="s">
        <v>1866</v>
      </c>
      <c r="E24" s="7" t="s">
        <v>1370</v>
      </c>
      <c r="F24" s="7"/>
      <c r="G24" s="25">
        <v>9</v>
      </c>
      <c r="H24" s="25">
        <v>10</v>
      </c>
      <c r="I24" s="24">
        <v>10</v>
      </c>
      <c r="J24" s="26">
        <f t="shared" si="0"/>
        <v>29</v>
      </c>
      <c r="K24" s="25">
        <v>9</v>
      </c>
      <c r="L24" s="25">
        <v>10</v>
      </c>
      <c r="M24" s="24">
        <v>10</v>
      </c>
      <c r="N24" s="26">
        <f t="shared" si="1"/>
        <v>29</v>
      </c>
      <c r="O24" s="25">
        <v>9</v>
      </c>
      <c r="P24" s="25">
        <v>10</v>
      </c>
      <c r="Q24" s="24">
        <v>10</v>
      </c>
      <c r="R24" s="26">
        <f t="shared" si="2"/>
        <v>29</v>
      </c>
      <c r="S24" s="25">
        <v>10</v>
      </c>
      <c r="T24" s="25">
        <v>10</v>
      </c>
      <c r="U24" s="24">
        <v>10</v>
      </c>
      <c r="V24" s="26">
        <f t="shared" si="3"/>
        <v>30</v>
      </c>
      <c r="W24" s="25">
        <v>9</v>
      </c>
      <c r="X24" s="25">
        <v>10</v>
      </c>
      <c r="Y24" s="24">
        <v>10</v>
      </c>
      <c r="Z24" s="26">
        <f t="shared" si="4"/>
        <v>29</v>
      </c>
      <c r="AA24" s="25">
        <v>8</v>
      </c>
      <c r="AB24" s="25">
        <v>10</v>
      </c>
      <c r="AC24" s="24">
        <v>10</v>
      </c>
      <c r="AD24" s="26">
        <f t="shared" si="5"/>
        <v>28</v>
      </c>
      <c r="AE24" s="27">
        <f t="shared" si="6"/>
        <v>174</v>
      </c>
      <c r="AF24" s="25">
        <v>10</v>
      </c>
      <c r="AG24" s="25">
        <v>9</v>
      </c>
      <c r="AH24" s="25">
        <v>39</v>
      </c>
      <c r="AI24" s="28">
        <f t="shared" si="7"/>
        <v>58</v>
      </c>
      <c r="AJ24" s="29">
        <v>39</v>
      </c>
      <c r="AK24" s="28">
        <f t="shared" si="8"/>
        <v>97</v>
      </c>
      <c r="AL24" s="25">
        <v>9</v>
      </c>
      <c r="AM24" s="25">
        <v>10</v>
      </c>
      <c r="AN24" s="25">
        <v>38</v>
      </c>
      <c r="AO24" s="28">
        <f t="shared" si="9"/>
        <v>57</v>
      </c>
      <c r="AP24" s="29">
        <v>37</v>
      </c>
      <c r="AQ24" s="28">
        <f t="shared" si="10"/>
        <v>94</v>
      </c>
      <c r="AR24" s="25">
        <v>9</v>
      </c>
      <c r="AS24" s="25">
        <v>10</v>
      </c>
      <c r="AT24" s="25">
        <v>40</v>
      </c>
      <c r="AU24" s="28">
        <f t="shared" si="11"/>
        <v>59</v>
      </c>
      <c r="AV24" s="29">
        <v>39</v>
      </c>
      <c r="AW24" s="28">
        <f t="shared" si="12"/>
        <v>98</v>
      </c>
      <c r="AX24" s="25">
        <v>10</v>
      </c>
      <c r="AY24" s="25">
        <v>10</v>
      </c>
      <c r="AZ24" s="25">
        <v>40</v>
      </c>
      <c r="BA24" s="28">
        <f t="shared" si="13"/>
        <v>60</v>
      </c>
      <c r="BB24" s="29">
        <v>39</v>
      </c>
      <c r="BC24" s="28">
        <f t="shared" si="14"/>
        <v>99</v>
      </c>
      <c r="BD24" s="25">
        <v>10</v>
      </c>
      <c r="BE24" s="25">
        <v>10</v>
      </c>
      <c r="BF24" s="25">
        <v>40</v>
      </c>
      <c r="BG24" s="28">
        <f t="shared" si="15"/>
        <v>60</v>
      </c>
      <c r="BH24" s="29">
        <v>38</v>
      </c>
      <c r="BI24" s="28">
        <f t="shared" si="16"/>
        <v>98</v>
      </c>
      <c r="BJ24" s="29">
        <f t="shared" si="17"/>
        <v>486</v>
      </c>
      <c r="BK24" s="29">
        <v>92</v>
      </c>
      <c r="BL24" s="10">
        <f t="shared" si="18"/>
        <v>752</v>
      </c>
      <c r="BM24" s="8">
        <f t="shared" si="19"/>
        <v>96.410256410256409</v>
      </c>
      <c r="BO24" s="3" t="s">
        <v>2087</v>
      </c>
      <c r="BP24" s="3" t="s">
        <v>2032</v>
      </c>
      <c r="BQ24" s="3" t="s">
        <v>2090</v>
      </c>
      <c r="BR24" s="3" t="s">
        <v>2087</v>
      </c>
      <c r="BS24" s="3" t="s">
        <v>2090</v>
      </c>
      <c r="BT24" s="3" t="s">
        <v>2032</v>
      </c>
      <c r="BU24" s="3" t="s">
        <v>2090</v>
      </c>
      <c r="BV24" s="3" t="s">
        <v>2090</v>
      </c>
      <c r="BW24" s="3" t="s">
        <v>2090</v>
      </c>
      <c r="BX24" s="3" t="s">
        <v>2090</v>
      </c>
      <c r="BY24" s="3" t="s">
        <v>2090</v>
      </c>
      <c r="BZ24" s="3" t="s">
        <v>2090</v>
      </c>
      <c r="CB24" s="3">
        <v>2</v>
      </c>
      <c r="CC24" s="3">
        <v>3</v>
      </c>
      <c r="CD24" s="3">
        <v>3</v>
      </c>
      <c r="CE24" s="3">
        <v>3</v>
      </c>
      <c r="CF24" s="3">
        <v>3</v>
      </c>
      <c r="CG24" s="3">
        <v>3</v>
      </c>
      <c r="CH24" s="3">
        <v>1</v>
      </c>
      <c r="CI24" s="3">
        <v>1.5</v>
      </c>
      <c r="CJ24" s="3">
        <v>1.5</v>
      </c>
      <c r="CK24" s="3">
        <v>1</v>
      </c>
      <c r="CL24" s="3">
        <v>1</v>
      </c>
      <c r="CM24" s="3">
        <v>0.5</v>
      </c>
      <c r="CN24" s="3">
        <f t="shared" si="20"/>
        <v>0</v>
      </c>
      <c r="CO24" s="31" t="str">
        <f t="shared" si="21"/>
        <v>Pass</v>
      </c>
      <c r="CP24" s="3">
        <v>9.19</v>
      </c>
      <c r="CQ24" s="3">
        <v>23.5</v>
      </c>
      <c r="CR24" s="3">
        <v>216</v>
      </c>
      <c r="CS24" s="3">
        <v>1030</v>
      </c>
    </row>
    <row r="25" spans="1:98" ht="18" customHeight="1" x14ac:dyDescent="0.2">
      <c r="A25" s="4">
        <v>18</v>
      </c>
      <c r="B25" s="7" t="s">
        <v>727</v>
      </c>
      <c r="C25" s="7" t="s">
        <v>728</v>
      </c>
      <c r="D25" s="7" t="s">
        <v>1867</v>
      </c>
      <c r="E25" s="7" t="s">
        <v>1371</v>
      </c>
      <c r="F25" s="7"/>
      <c r="G25" s="25">
        <v>2</v>
      </c>
      <c r="H25" s="25">
        <v>10</v>
      </c>
      <c r="I25" s="24">
        <v>10</v>
      </c>
      <c r="J25" s="26">
        <f t="shared" si="0"/>
        <v>22</v>
      </c>
      <c r="K25" s="25">
        <v>4</v>
      </c>
      <c r="L25" s="25">
        <v>10</v>
      </c>
      <c r="M25" s="24">
        <v>8</v>
      </c>
      <c r="N25" s="26">
        <f t="shared" si="1"/>
        <v>22</v>
      </c>
      <c r="O25" s="25">
        <v>3</v>
      </c>
      <c r="P25" s="25">
        <v>8</v>
      </c>
      <c r="Q25" s="24">
        <v>10</v>
      </c>
      <c r="R25" s="26">
        <f t="shared" si="2"/>
        <v>21</v>
      </c>
      <c r="S25" s="25">
        <v>4</v>
      </c>
      <c r="T25" s="25">
        <v>9</v>
      </c>
      <c r="U25" s="24">
        <v>10</v>
      </c>
      <c r="V25" s="26">
        <f t="shared" si="3"/>
        <v>23</v>
      </c>
      <c r="W25" s="25">
        <v>4</v>
      </c>
      <c r="X25" s="25">
        <v>8</v>
      </c>
      <c r="Y25" s="24">
        <v>10</v>
      </c>
      <c r="Z25" s="26">
        <f t="shared" si="4"/>
        <v>22</v>
      </c>
      <c r="AA25" s="25">
        <v>3</v>
      </c>
      <c r="AB25" s="25">
        <v>10</v>
      </c>
      <c r="AC25" s="24">
        <v>10</v>
      </c>
      <c r="AD25" s="26">
        <f t="shared" si="5"/>
        <v>23</v>
      </c>
      <c r="AE25" s="27">
        <f t="shared" si="6"/>
        <v>133</v>
      </c>
      <c r="AF25" s="25">
        <v>7</v>
      </c>
      <c r="AG25" s="25">
        <v>7</v>
      </c>
      <c r="AH25" s="25">
        <v>39</v>
      </c>
      <c r="AI25" s="28">
        <f t="shared" si="7"/>
        <v>53</v>
      </c>
      <c r="AJ25" s="29">
        <v>27</v>
      </c>
      <c r="AK25" s="28">
        <f t="shared" si="8"/>
        <v>80</v>
      </c>
      <c r="AL25" s="25">
        <v>8</v>
      </c>
      <c r="AM25" s="25">
        <v>8</v>
      </c>
      <c r="AN25" s="25">
        <v>36</v>
      </c>
      <c r="AO25" s="28">
        <f t="shared" si="9"/>
        <v>52</v>
      </c>
      <c r="AP25" s="29">
        <v>29</v>
      </c>
      <c r="AQ25" s="28">
        <f t="shared" si="10"/>
        <v>81</v>
      </c>
      <c r="AR25" s="25">
        <v>8</v>
      </c>
      <c r="AS25" s="25">
        <v>9</v>
      </c>
      <c r="AT25" s="25">
        <v>39</v>
      </c>
      <c r="AU25" s="28">
        <f t="shared" si="11"/>
        <v>56</v>
      </c>
      <c r="AV25" s="29">
        <v>30</v>
      </c>
      <c r="AW25" s="28">
        <f t="shared" si="12"/>
        <v>86</v>
      </c>
      <c r="AX25" s="25">
        <v>7</v>
      </c>
      <c r="AY25" s="25">
        <v>8</v>
      </c>
      <c r="AZ25" s="25">
        <v>34</v>
      </c>
      <c r="BA25" s="28">
        <f t="shared" si="13"/>
        <v>49</v>
      </c>
      <c r="BB25" s="29">
        <v>32</v>
      </c>
      <c r="BC25" s="28">
        <f t="shared" si="14"/>
        <v>81</v>
      </c>
      <c r="BD25" s="25">
        <v>8</v>
      </c>
      <c r="BE25" s="25">
        <v>8</v>
      </c>
      <c r="BF25" s="25">
        <v>35</v>
      </c>
      <c r="BG25" s="28">
        <f t="shared" si="15"/>
        <v>51</v>
      </c>
      <c r="BH25" s="29">
        <v>30</v>
      </c>
      <c r="BI25" s="28">
        <f t="shared" si="16"/>
        <v>81</v>
      </c>
      <c r="BJ25" s="29">
        <f t="shared" si="17"/>
        <v>409</v>
      </c>
      <c r="BK25" s="29">
        <v>93</v>
      </c>
      <c r="BL25" s="10">
        <f t="shared" si="18"/>
        <v>635</v>
      </c>
      <c r="BM25" s="8">
        <f t="shared" si="19"/>
        <v>81.410256410256409</v>
      </c>
      <c r="BO25" s="3" t="s">
        <v>2088</v>
      </c>
      <c r="BP25" s="3" t="s">
        <v>2095</v>
      </c>
      <c r="BQ25" s="3" t="s">
        <v>2093</v>
      </c>
      <c r="BR25" s="3" t="s">
        <v>2093</v>
      </c>
      <c r="BS25" s="3" t="s">
        <v>2033</v>
      </c>
      <c r="BT25" s="3" t="s">
        <v>2096</v>
      </c>
      <c r="BU25" s="3" t="s">
        <v>2091</v>
      </c>
      <c r="BV25" s="3" t="s">
        <v>2090</v>
      </c>
      <c r="BW25" s="3" t="s">
        <v>2090</v>
      </c>
      <c r="BX25" s="3" t="s">
        <v>2090</v>
      </c>
      <c r="BY25" s="3" t="s">
        <v>2090</v>
      </c>
      <c r="BZ25" s="3" t="s">
        <v>2090</v>
      </c>
      <c r="CB25" s="3">
        <v>2</v>
      </c>
      <c r="CC25" s="3">
        <v>3</v>
      </c>
      <c r="CD25" s="3">
        <v>3</v>
      </c>
      <c r="CE25" s="3">
        <v>3</v>
      </c>
      <c r="CF25" s="3">
        <v>3</v>
      </c>
      <c r="CG25" s="3">
        <v>3</v>
      </c>
      <c r="CH25" s="3">
        <v>1</v>
      </c>
      <c r="CI25" s="3">
        <v>1.5</v>
      </c>
      <c r="CJ25" s="3">
        <v>1.5</v>
      </c>
      <c r="CK25" s="3">
        <v>1</v>
      </c>
      <c r="CL25" s="3">
        <v>1</v>
      </c>
      <c r="CM25" s="3">
        <v>0.5</v>
      </c>
      <c r="CN25" s="3">
        <f t="shared" si="20"/>
        <v>0</v>
      </c>
      <c r="CO25" s="31" t="str">
        <f t="shared" si="21"/>
        <v>Pass</v>
      </c>
      <c r="CP25" s="3">
        <v>6.98</v>
      </c>
      <c r="CQ25" s="3">
        <v>23.5</v>
      </c>
      <c r="CR25" s="3">
        <v>164</v>
      </c>
      <c r="CS25" s="3">
        <v>807</v>
      </c>
    </row>
    <row r="26" spans="1:98" ht="18" customHeight="1" x14ac:dyDescent="0.2">
      <c r="A26" s="4">
        <v>19</v>
      </c>
      <c r="B26" s="7" t="s">
        <v>729</v>
      </c>
      <c r="C26" s="7" t="s">
        <v>730</v>
      </c>
      <c r="D26" s="7" t="s">
        <v>1868</v>
      </c>
      <c r="E26" s="7" t="s">
        <v>1372</v>
      </c>
      <c r="F26" s="7"/>
      <c r="G26" s="25" t="s">
        <v>2033</v>
      </c>
      <c r="H26" s="25" t="s">
        <v>2033</v>
      </c>
      <c r="I26" s="24">
        <v>7</v>
      </c>
      <c r="J26" s="26">
        <f t="shared" si="0"/>
        <v>7</v>
      </c>
      <c r="K26" s="25">
        <v>2</v>
      </c>
      <c r="L26" s="25">
        <v>7</v>
      </c>
      <c r="M26" s="24">
        <v>8</v>
      </c>
      <c r="N26" s="26">
        <f t="shared" si="1"/>
        <v>17</v>
      </c>
      <c r="O26" s="25">
        <v>2</v>
      </c>
      <c r="P26" s="25">
        <v>6</v>
      </c>
      <c r="Q26" s="24">
        <v>10</v>
      </c>
      <c r="R26" s="26">
        <f t="shared" si="2"/>
        <v>18</v>
      </c>
      <c r="S26" s="25">
        <v>3</v>
      </c>
      <c r="T26" s="25">
        <v>7</v>
      </c>
      <c r="U26" s="24">
        <v>4</v>
      </c>
      <c r="V26" s="26">
        <f t="shared" si="3"/>
        <v>14</v>
      </c>
      <c r="W26" s="25">
        <v>2</v>
      </c>
      <c r="X26" s="25">
        <v>7</v>
      </c>
      <c r="Y26" s="24">
        <v>10</v>
      </c>
      <c r="Z26" s="26">
        <f t="shared" si="4"/>
        <v>19</v>
      </c>
      <c r="AA26" s="25">
        <v>3</v>
      </c>
      <c r="AB26" s="25">
        <v>7</v>
      </c>
      <c r="AC26" s="24">
        <v>3</v>
      </c>
      <c r="AD26" s="26">
        <f t="shared" si="5"/>
        <v>13</v>
      </c>
      <c r="AE26" s="27">
        <f t="shared" si="6"/>
        <v>88</v>
      </c>
      <c r="AF26" s="25">
        <v>7</v>
      </c>
      <c r="AG26" s="25">
        <v>7</v>
      </c>
      <c r="AH26" s="25">
        <v>34</v>
      </c>
      <c r="AI26" s="28">
        <f t="shared" si="7"/>
        <v>48</v>
      </c>
      <c r="AJ26" s="29">
        <v>30</v>
      </c>
      <c r="AK26" s="28">
        <f t="shared" si="8"/>
        <v>78</v>
      </c>
      <c r="AL26" s="25">
        <v>8</v>
      </c>
      <c r="AM26" s="25">
        <v>8</v>
      </c>
      <c r="AN26" s="25">
        <v>31</v>
      </c>
      <c r="AO26" s="28">
        <f t="shared" si="9"/>
        <v>47</v>
      </c>
      <c r="AP26" s="29">
        <v>24</v>
      </c>
      <c r="AQ26" s="28">
        <f t="shared" si="10"/>
        <v>71</v>
      </c>
      <c r="AR26" s="25">
        <v>7</v>
      </c>
      <c r="AS26" s="25">
        <v>7</v>
      </c>
      <c r="AT26" s="25">
        <v>34</v>
      </c>
      <c r="AU26" s="28">
        <f t="shared" si="11"/>
        <v>48</v>
      </c>
      <c r="AV26" s="29">
        <v>29</v>
      </c>
      <c r="AW26" s="28">
        <f t="shared" si="12"/>
        <v>77</v>
      </c>
      <c r="AX26" s="25">
        <v>8</v>
      </c>
      <c r="AY26" s="25">
        <v>8</v>
      </c>
      <c r="AZ26" s="25">
        <v>34</v>
      </c>
      <c r="BA26" s="28">
        <f t="shared" si="13"/>
        <v>50</v>
      </c>
      <c r="BB26" s="29">
        <v>20</v>
      </c>
      <c r="BC26" s="28">
        <f t="shared" si="14"/>
        <v>70</v>
      </c>
      <c r="BD26" s="25">
        <v>7</v>
      </c>
      <c r="BE26" s="25">
        <v>7</v>
      </c>
      <c r="BF26" s="25">
        <v>33</v>
      </c>
      <c r="BG26" s="28">
        <f t="shared" si="15"/>
        <v>47</v>
      </c>
      <c r="BH26" s="29">
        <v>27</v>
      </c>
      <c r="BI26" s="28">
        <f t="shared" si="16"/>
        <v>74</v>
      </c>
      <c r="BJ26" s="29">
        <f t="shared" si="17"/>
        <v>370</v>
      </c>
      <c r="BK26" s="29">
        <v>71</v>
      </c>
      <c r="BL26" s="10">
        <f t="shared" si="18"/>
        <v>529</v>
      </c>
      <c r="BM26" s="8">
        <f t="shared" si="19"/>
        <v>67.820512820512818</v>
      </c>
      <c r="BO26" s="3" t="s">
        <v>2089</v>
      </c>
      <c r="BP26" s="3" t="s">
        <v>2089</v>
      </c>
      <c r="BQ26" s="3" t="s">
        <v>2093</v>
      </c>
      <c r="BR26" s="3" t="s">
        <v>2089</v>
      </c>
      <c r="BS26" s="3" t="s">
        <v>2092</v>
      </c>
      <c r="BT26" s="3" t="s">
        <v>2089</v>
      </c>
      <c r="BU26" s="3" t="s">
        <v>2091</v>
      </c>
      <c r="BV26" s="3" t="s">
        <v>2087</v>
      </c>
      <c r="BW26" s="3" t="s">
        <v>2091</v>
      </c>
      <c r="BX26" s="3" t="s">
        <v>2087</v>
      </c>
      <c r="BY26" s="3" t="s">
        <v>2032</v>
      </c>
      <c r="BZ26" s="3" t="s">
        <v>2087</v>
      </c>
      <c r="CB26" s="3">
        <v>2</v>
      </c>
      <c r="CC26" s="3">
        <v>3</v>
      </c>
      <c r="CD26" s="3">
        <v>3</v>
      </c>
      <c r="CE26" s="3">
        <v>3</v>
      </c>
      <c r="CF26" s="3">
        <v>3</v>
      </c>
      <c r="CG26" s="3">
        <v>3</v>
      </c>
      <c r="CH26" s="3">
        <v>1</v>
      </c>
      <c r="CI26" s="3">
        <v>1.5</v>
      </c>
      <c r="CJ26" s="3">
        <v>1.5</v>
      </c>
      <c r="CK26" s="3">
        <v>1</v>
      </c>
      <c r="CL26" s="3">
        <v>1</v>
      </c>
      <c r="CM26" s="3">
        <v>0.5</v>
      </c>
      <c r="CN26" s="3">
        <f t="shared" si="20"/>
        <v>4</v>
      </c>
      <c r="CO26" s="31" t="str">
        <f t="shared" si="21"/>
        <v>Fail</v>
      </c>
      <c r="CP26" s="32">
        <v>3.7446808510638299</v>
      </c>
      <c r="CQ26" s="3">
        <v>12.5</v>
      </c>
      <c r="CR26" s="3">
        <v>88</v>
      </c>
      <c r="CS26" s="3">
        <v>638</v>
      </c>
      <c r="CT26" s="33">
        <f>CR26/23.5</f>
        <v>3.7446808510638299</v>
      </c>
    </row>
    <row r="27" spans="1:98" ht="18" customHeight="1" x14ac:dyDescent="0.2">
      <c r="A27" s="4">
        <v>20</v>
      </c>
      <c r="B27" s="7" t="s">
        <v>731</v>
      </c>
      <c r="C27" s="7" t="s">
        <v>732</v>
      </c>
      <c r="D27" s="7" t="s">
        <v>1869</v>
      </c>
      <c r="E27" s="7" t="s">
        <v>1373</v>
      </c>
      <c r="F27" s="7"/>
      <c r="G27" s="25">
        <v>7</v>
      </c>
      <c r="H27" s="25">
        <v>10</v>
      </c>
      <c r="I27" s="24">
        <v>9</v>
      </c>
      <c r="J27" s="26">
        <f t="shared" si="0"/>
        <v>26</v>
      </c>
      <c r="K27" s="25">
        <v>8</v>
      </c>
      <c r="L27" s="25">
        <v>9</v>
      </c>
      <c r="M27" s="24">
        <v>10</v>
      </c>
      <c r="N27" s="26">
        <f t="shared" si="1"/>
        <v>27</v>
      </c>
      <c r="O27" s="25">
        <v>8</v>
      </c>
      <c r="P27" s="25">
        <v>10</v>
      </c>
      <c r="Q27" s="24">
        <v>10</v>
      </c>
      <c r="R27" s="26">
        <f t="shared" si="2"/>
        <v>28</v>
      </c>
      <c r="S27" s="25">
        <v>7</v>
      </c>
      <c r="T27" s="25">
        <v>10</v>
      </c>
      <c r="U27" s="24">
        <v>10</v>
      </c>
      <c r="V27" s="26">
        <f t="shared" si="3"/>
        <v>27</v>
      </c>
      <c r="W27" s="25">
        <v>8</v>
      </c>
      <c r="X27" s="25">
        <v>10</v>
      </c>
      <c r="Y27" s="24">
        <v>10</v>
      </c>
      <c r="Z27" s="26">
        <f t="shared" si="4"/>
        <v>28</v>
      </c>
      <c r="AA27" s="25">
        <v>9</v>
      </c>
      <c r="AB27" s="25">
        <v>10</v>
      </c>
      <c r="AC27" s="24">
        <v>10</v>
      </c>
      <c r="AD27" s="26">
        <f t="shared" si="5"/>
        <v>29</v>
      </c>
      <c r="AE27" s="27">
        <f t="shared" si="6"/>
        <v>165</v>
      </c>
      <c r="AF27" s="25">
        <v>8</v>
      </c>
      <c r="AG27" s="25">
        <v>7</v>
      </c>
      <c r="AH27" s="25">
        <v>36</v>
      </c>
      <c r="AI27" s="28">
        <f t="shared" si="7"/>
        <v>51</v>
      </c>
      <c r="AJ27" s="29">
        <v>32</v>
      </c>
      <c r="AK27" s="28">
        <f t="shared" si="8"/>
        <v>83</v>
      </c>
      <c r="AL27" s="25">
        <v>9</v>
      </c>
      <c r="AM27" s="25">
        <v>9</v>
      </c>
      <c r="AN27" s="25">
        <v>39</v>
      </c>
      <c r="AO27" s="28">
        <f t="shared" si="9"/>
        <v>57</v>
      </c>
      <c r="AP27" s="29">
        <v>38</v>
      </c>
      <c r="AQ27" s="28">
        <f t="shared" si="10"/>
        <v>95</v>
      </c>
      <c r="AR27" s="25">
        <v>9</v>
      </c>
      <c r="AS27" s="25">
        <v>9</v>
      </c>
      <c r="AT27" s="25">
        <v>36</v>
      </c>
      <c r="AU27" s="28">
        <f t="shared" si="11"/>
        <v>54</v>
      </c>
      <c r="AV27" s="29">
        <v>34</v>
      </c>
      <c r="AW27" s="28">
        <f t="shared" si="12"/>
        <v>88</v>
      </c>
      <c r="AX27" s="25">
        <v>7</v>
      </c>
      <c r="AY27" s="25">
        <v>8</v>
      </c>
      <c r="AZ27" s="25">
        <v>40</v>
      </c>
      <c r="BA27" s="28">
        <f t="shared" si="13"/>
        <v>55</v>
      </c>
      <c r="BB27" s="29">
        <v>38</v>
      </c>
      <c r="BC27" s="28">
        <f t="shared" si="14"/>
        <v>93</v>
      </c>
      <c r="BD27" s="25">
        <v>7</v>
      </c>
      <c r="BE27" s="25">
        <v>8</v>
      </c>
      <c r="BF27" s="25">
        <v>36</v>
      </c>
      <c r="BG27" s="28">
        <f t="shared" si="15"/>
        <v>51</v>
      </c>
      <c r="BH27" s="29">
        <v>29</v>
      </c>
      <c r="BI27" s="28">
        <f t="shared" si="16"/>
        <v>80</v>
      </c>
      <c r="BJ27" s="29">
        <f t="shared" si="17"/>
        <v>439</v>
      </c>
      <c r="BK27" s="29">
        <v>96</v>
      </c>
      <c r="BL27" s="10">
        <f t="shared" si="18"/>
        <v>700</v>
      </c>
      <c r="BM27" s="8">
        <f t="shared" si="19"/>
        <v>89.743589743589752</v>
      </c>
      <c r="BO27" s="3" t="s">
        <v>2091</v>
      </c>
      <c r="BP27" s="3" t="s">
        <v>2091</v>
      </c>
      <c r="BQ27" s="3" t="s">
        <v>2090</v>
      </c>
      <c r="BR27" s="3" t="s">
        <v>2095</v>
      </c>
      <c r="BS27" s="3" t="s">
        <v>2032</v>
      </c>
      <c r="BT27" s="3" t="s">
        <v>2091</v>
      </c>
      <c r="BU27" s="3" t="s">
        <v>2090</v>
      </c>
      <c r="BV27" s="3" t="s">
        <v>2090</v>
      </c>
      <c r="BW27" s="3" t="s">
        <v>2090</v>
      </c>
      <c r="BX27" s="3" t="s">
        <v>2090</v>
      </c>
      <c r="BY27" s="3" t="s">
        <v>2091</v>
      </c>
      <c r="BZ27" s="3" t="s">
        <v>2090</v>
      </c>
      <c r="CB27" s="3">
        <v>2</v>
      </c>
      <c r="CC27" s="3">
        <v>3</v>
      </c>
      <c r="CD27" s="3">
        <v>3</v>
      </c>
      <c r="CE27" s="3">
        <v>3</v>
      </c>
      <c r="CF27" s="3">
        <v>3</v>
      </c>
      <c r="CG27" s="3">
        <v>3</v>
      </c>
      <c r="CH27" s="3">
        <v>1</v>
      </c>
      <c r="CI27" s="3">
        <v>1.5</v>
      </c>
      <c r="CJ27" s="3">
        <v>1.5</v>
      </c>
      <c r="CK27" s="3">
        <v>1</v>
      </c>
      <c r="CL27" s="3">
        <v>1</v>
      </c>
      <c r="CM27" s="3">
        <v>0.5</v>
      </c>
      <c r="CN27" s="3">
        <f t="shared" si="20"/>
        <v>0</v>
      </c>
      <c r="CO27" s="31" t="str">
        <f t="shared" si="21"/>
        <v>Pass</v>
      </c>
      <c r="CP27" s="3">
        <v>9.11</v>
      </c>
      <c r="CQ27" s="3">
        <v>23.5</v>
      </c>
      <c r="CR27" s="3">
        <v>214</v>
      </c>
      <c r="CS27" s="3">
        <v>985</v>
      </c>
    </row>
    <row r="28" spans="1:98" ht="18" customHeight="1" x14ac:dyDescent="0.2">
      <c r="A28" s="4">
        <v>21</v>
      </c>
      <c r="B28" s="7" t="s">
        <v>733</v>
      </c>
      <c r="C28" s="7" t="s">
        <v>734</v>
      </c>
      <c r="D28" s="7" t="s">
        <v>1870</v>
      </c>
      <c r="E28" s="7" t="s">
        <v>1374</v>
      </c>
      <c r="F28" s="7"/>
      <c r="G28" s="25" t="s">
        <v>2033</v>
      </c>
      <c r="H28" s="25" t="s">
        <v>2033</v>
      </c>
      <c r="I28" s="24">
        <v>10</v>
      </c>
      <c r="J28" s="26">
        <f t="shared" si="0"/>
        <v>10</v>
      </c>
      <c r="K28" s="25">
        <v>1</v>
      </c>
      <c r="L28" s="25">
        <v>9</v>
      </c>
      <c r="M28" s="24">
        <v>8</v>
      </c>
      <c r="N28" s="26">
        <f t="shared" si="1"/>
        <v>18</v>
      </c>
      <c r="O28" s="25">
        <v>1</v>
      </c>
      <c r="P28" s="25">
        <v>6</v>
      </c>
      <c r="Q28" s="24">
        <v>10</v>
      </c>
      <c r="R28" s="26">
        <f t="shared" si="2"/>
        <v>17</v>
      </c>
      <c r="S28" s="25">
        <v>4</v>
      </c>
      <c r="T28" s="25">
        <v>6</v>
      </c>
      <c r="U28" s="24">
        <v>4</v>
      </c>
      <c r="V28" s="26">
        <f t="shared" si="3"/>
        <v>14</v>
      </c>
      <c r="W28" s="25">
        <v>1</v>
      </c>
      <c r="X28" s="25">
        <v>8</v>
      </c>
      <c r="Y28" s="24">
        <v>10</v>
      </c>
      <c r="Z28" s="26">
        <f t="shared" si="4"/>
        <v>19</v>
      </c>
      <c r="AA28" s="25">
        <v>1</v>
      </c>
      <c r="AB28" s="25">
        <v>9</v>
      </c>
      <c r="AC28" s="24">
        <v>10</v>
      </c>
      <c r="AD28" s="26">
        <f t="shared" si="5"/>
        <v>20</v>
      </c>
      <c r="AE28" s="27">
        <f t="shared" si="6"/>
        <v>98</v>
      </c>
      <c r="AF28" s="25">
        <v>8</v>
      </c>
      <c r="AG28" s="25">
        <v>8</v>
      </c>
      <c r="AH28" s="25">
        <v>34</v>
      </c>
      <c r="AI28" s="28">
        <f t="shared" si="7"/>
        <v>50</v>
      </c>
      <c r="AJ28" s="29">
        <v>30</v>
      </c>
      <c r="AK28" s="28">
        <f t="shared" si="8"/>
        <v>80</v>
      </c>
      <c r="AL28" s="25">
        <v>8</v>
      </c>
      <c r="AM28" s="25">
        <v>8</v>
      </c>
      <c r="AN28" s="25">
        <v>37</v>
      </c>
      <c r="AO28" s="28">
        <f t="shared" si="9"/>
        <v>53</v>
      </c>
      <c r="AP28" s="29">
        <v>27</v>
      </c>
      <c r="AQ28" s="28">
        <f t="shared" si="10"/>
        <v>80</v>
      </c>
      <c r="AR28" s="25">
        <v>9</v>
      </c>
      <c r="AS28" s="25">
        <v>10</v>
      </c>
      <c r="AT28" s="25">
        <v>39</v>
      </c>
      <c r="AU28" s="28">
        <f t="shared" si="11"/>
        <v>58</v>
      </c>
      <c r="AV28" s="29">
        <v>36</v>
      </c>
      <c r="AW28" s="28">
        <f t="shared" si="12"/>
        <v>94</v>
      </c>
      <c r="AX28" s="25">
        <v>8</v>
      </c>
      <c r="AY28" s="25">
        <v>8</v>
      </c>
      <c r="AZ28" s="25">
        <v>38</v>
      </c>
      <c r="BA28" s="28">
        <f t="shared" si="13"/>
        <v>54</v>
      </c>
      <c r="BB28" s="29">
        <v>25</v>
      </c>
      <c r="BC28" s="28">
        <f t="shared" si="14"/>
        <v>79</v>
      </c>
      <c r="BD28" s="25">
        <v>7</v>
      </c>
      <c r="BE28" s="25">
        <v>7</v>
      </c>
      <c r="BF28" s="25">
        <v>34</v>
      </c>
      <c r="BG28" s="28">
        <f t="shared" si="15"/>
        <v>48</v>
      </c>
      <c r="BH28" s="29">
        <v>27</v>
      </c>
      <c r="BI28" s="28">
        <f t="shared" si="16"/>
        <v>75</v>
      </c>
      <c r="BJ28" s="29">
        <f t="shared" si="17"/>
        <v>408</v>
      </c>
      <c r="BK28" s="29">
        <v>88</v>
      </c>
      <c r="BL28" s="10">
        <f t="shared" si="18"/>
        <v>594</v>
      </c>
      <c r="BM28" s="8">
        <f t="shared" si="19"/>
        <v>76.153846153846146</v>
      </c>
      <c r="BO28" s="3" t="s">
        <v>2096</v>
      </c>
      <c r="BP28" s="3" t="s">
        <v>2092</v>
      </c>
      <c r="BQ28" s="3" t="s">
        <v>2093</v>
      </c>
      <c r="BR28" s="3" t="s">
        <v>2089</v>
      </c>
      <c r="BS28" s="3" t="s">
        <v>2092</v>
      </c>
      <c r="BT28" s="3" t="s">
        <v>2087</v>
      </c>
      <c r="BU28" s="3" t="s">
        <v>2091</v>
      </c>
      <c r="BV28" s="3" t="s">
        <v>2091</v>
      </c>
      <c r="BW28" s="3" t="s">
        <v>2090</v>
      </c>
      <c r="BX28" s="3" t="s">
        <v>2091</v>
      </c>
      <c r="BY28" s="3" t="s">
        <v>2032</v>
      </c>
      <c r="BZ28" s="3" t="s">
        <v>2090</v>
      </c>
      <c r="CB28" s="3">
        <v>2</v>
      </c>
      <c r="CC28" s="3">
        <v>3</v>
      </c>
      <c r="CD28" s="3">
        <v>3</v>
      </c>
      <c r="CE28" s="3">
        <v>3</v>
      </c>
      <c r="CF28" s="3">
        <v>3</v>
      </c>
      <c r="CG28" s="3">
        <v>3</v>
      </c>
      <c r="CH28" s="3">
        <v>1</v>
      </c>
      <c r="CI28" s="3">
        <v>1.5</v>
      </c>
      <c r="CJ28" s="3">
        <v>1.5</v>
      </c>
      <c r="CK28" s="3">
        <v>1</v>
      </c>
      <c r="CL28" s="3">
        <v>1</v>
      </c>
      <c r="CM28" s="3">
        <v>0.5</v>
      </c>
      <c r="CN28" s="3">
        <f t="shared" si="20"/>
        <v>1</v>
      </c>
      <c r="CO28" s="31" t="str">
        <f t="shared" si="21"/>
        <v>Fail</v>
      </c>
      <c r="CP28" s="32">
        <v>5.957446808510638</v>
      </c>
      <c r="CQ28" s="3">
        <v>20.5</v>
      </c>
      <c r="CR28" s="3">
        <v>140</v>
      </c>
      <c r="CS28" s="3">
        <v>772</v>
      </c>
      <c r="CT28" s="33">
        <f>CR28/23.5</f>
        <v>5.957446808510638</v>
      </c>
    </row>
    <row r="29" spans="1:98" ht="18" customHeight="1" x14ac:dyDescent="0.2">
      <c r="A29" s="4">
        <v>22</v>
      </c>
      <c r="B29" s="7" t="s">
        <v>735</v>
      </c>
      <c r="C29" s="7" t="s">
        <v>736</v>
      </c>
      <c r="D29" s="7" t="s">
        <v>1871</v>
      </c>
      <c r="E29" s="7" t="s">
        <v>1375</v>
      </c>
      <c r="F29" s="7"/>
      <c r="G29" s="25">
        <v>4</v>
      </c>
      <c r="H29" s="25">
        <v>6</v>
      </c>
      <c r="I29" s="24">
        <v>10</v>
      </c>
      <c r="J29" s="26">
        <f t="shared" si="0"/>
        <v>20</v>
      </c>
      <c r="K29" s="25">
        <v>6</v>
      </c>
      <c r="L29" s="25">
        <v>10</v>
      </c>
      <c r="M29" s="24">
        <v>10</v>
      </c>
      <c r="N29" s="26">
        <f t="shared" si="1"/>
        <v>26</v>
      </c>
      <c r="O29" s="25">
        <v>6</v>
      </c>
      <c r="P29" s="25">
        <v>10</v>
      </c>
      <c r="Q29" s="24">
        <v>10</v>
      </c>
      <c r="R29" s="26">
        <f t="shared" si="2"/>
        <v>26</v>
      </c>
      <c r="S29" s="25">
        <v>6</v>
      </c>
      <c r="T29" s="25">
        <v>9</v>
      </c>
      <c r="U29" s="24">
        <v>10</v>
      </c>
      <c r="V29" s="26">
        <f t="shared" si="3"/>
        <v>25</v>
      </c>
      <c r="W29" s="25">
        <v>4</v>
      </c>
      <c r="X29" s="25">
        <v>6</v>
      </c>
      <c r="Y29" s="24">
        <v>10</v>
      </c>
      <c r="Z29" s="26">
        <f t="shared" si="4"/>
        <v>20</v>
      </c>
      <c r="AA29" s="25">
        <v>4</v>
      </c>
      <c r="AB29" s="25">
        <v>10</v>
      </c>
      <c r="AC29" s="24">
        <v>10</v>
      </c>
      <c r="AD29" s="26">
        <f t="shared" si="5"/>
        <v>24</v>
      </c>
      <c r="AE29" s="27">
        <f t="shared" si="6"/>
        <v>141</v>
      </c>
      <c r="AF29" s="25">
        <v>9</v>
      </c>
      <c r="AG29" s="25">
        <v>9</v>
      </c>
      <c r="AH29" s="25">
        <v>32</v>
      </c>
      <c r="AI29" s="28">
        <f t="shared" si="7"/>
        <v>50</v>
      </c>
      <c r="AJ29" s="29">
        <v>30</v>
      </c>
      <c r="AK29" s="28">
        <f t="shared" si="8"/>
        <v>80</v>
      </c>
      <c r="AL29" s="25">
        <v>9</v>
      </c>
      <c r="AM29" s="25">
        <v>9</v>
      </c>
      <c r="AN29" s="25">
        <v>35</v>
      </c>
      <c r="AO29" s="28">
        <f t="shared" si="9"/>
        <v>53</v>
      </c>
      <c r="AP29" s="29">
        <v>33</v>
      </c>
      <c r="AQ29" s="28">
        <f t="shared" si="10"/>
        <v>86</v>
      </c>
      <c r="AR29" s="25">
        <v>7</v>
      </c>
      <c r="AS29" s="25">
        <v>8</v>
      </c>
      <c r="AT29" s="25">
        <v>33</v>
      </c>
      <c r="AU29" s="28">
        <f t="shared" si="11"/>
        <v>48</v>
      </c>
      <c r="AV29" s="29">
        <v>33</v>
      </c>
      <c r="AW29" s="28">
        <f t="shared" si="12"/>
        <v>81</v>
      </c>
      <c r="AX29" s="25">
        <v>7</v>
      </c>
      <c r="AY29" s="25">
        <v>8</v>
      </c>
      <c r="AZ29" s="25">
        <v>38</v>
      </c>
      <c r="BA29" s="28">
        <f t="shared" si="13"/>
        <v>53</v>
      </c>
      <c r="BB29" s="29">
        <v>25</v>
      </c>
      <c r="BC29" s="28">
        <f t="shared" si="14"/>
        <v>78</v>
      </c>
      <c r="BD29" s="25">
        <v>7</v>
      </c>
      <c r="BE29" s="25">
        <v>8</v>
      </c>
      <c r="BF29" s="25">
        <v>36</v>
      </c>
      <c r="BG29" s="28">
        <f t="shared" si="15"/>
        <v>51</v>
      </c>
      <c r="BH29" s="29">
        <v>29</v>
      </c>
      <c r="BI29" s="28">
        <f t="shared" si="16"/>
        <v>80</v>
      </c>
      <c r="BJ29" s="29">
        <f t="shared" si="17"/>
        <v>405</v>
      </c>
      <c r="BK29" s="29">
        <v>94</v>
      </c>
      <c r="BL29" s="10">
        <f t="shared" si="18"/>
        <v>640</v>
      </c>
      <c r="BM29" s="8">
        <f t="shared" si="19"/>
        <v>82.051282051282044</v>
      </c>
      <c r="BO29" s="3" t="s">
        <v>2091</v>
      </c>
      <c r="BP29" s="3" t="s">
        <v>2094</v>
      </c>
      <c r="BQ29" s="3" t="s">
        <v>2090</v>
      </c>
      <c r="BR29" s="3" t="s">
        <v>2094</v>
      </c>
      <c r="BS29" s="3" t="s">
        <v>2032</v>
      </c>
      <c r="BT29" s="3" t="s">
        <v>2032</v>
      </c>
      <c r="BU29" s="3" t="s">
        <v>2091</v>
      </c>
      <c r="BV29" s="3" t="s">
        <v>2090</v>
      </c>
      <c r="BW29" s="3" t="s">
        <v>2090</v>
      </c>
      <c r="BX29" s="3" t="s">
        <v>2091</v>
      </c>
      <c r="BY29" s="3" t="s">
        <v>2091</v>
      </c>
      <c r="BZ29" s="3" t="s">
        <v>2090</v>
      </c>
      <c r="CB29" s="3">
        <v>2</v>
      </c>
      <c r="CC29" s="3">
        <v>3</v>
      </c>
      <c r="CD29" s="3">
        <v>3</v>
      </c>
      <c r="CE29" s="3">
        <v>3</v>
      </c>
      <c r="CF29" s="3">
        <v>3</v>
      </c>
      <c r="CG29" s="3">
        <v>3</v>
      </c>
      <c r="CH29" s="3">
        <v>1</v>
      </c>
      <c r="CI29" s="3">
        <v>1.5</v>
      </c>
      <c r="CJ29" s="3">
        <v>1.5</v>
      </c>
      <c r="CK29" s="3">
        <v>1</v>
      </c>
      <c r="CL29" s="3">
        <v>1</v>
      </c>
      <c r="CM29" s="3">
        <v>0.5</v>
      </c>
      <c r="CN29" s="3">
        <f t="shared" si="20"/>
        <v>0</v>
      </c>
      <c r="CO29" s="31" t="str">
        <f t="shared" si="21"/>
        <v>Pass</v>
      </c>
      <c r="CP29" s="3">
        <v>8.64</v>
      </c>
      <c r="CQ29" s="3">
        <v>23.5</v>
      </c>
      <c r="CR29" s="3">
        <v>203</v>
      </c>
      <c r="CS29" s="3">
        <v>920</v>
      </c>
    </row>
    <row r="30" spans="1:98" ht="18" customHeight="1" x14ac:dyDescent="0.2">
      <c r="A30" s="4">
        <v>23</v>
      </c>
      <c r="B30" s="7" t="s">
        <v>737</v>
      </c>
      <c r="C30" s="7" t="s">
        <v>738</v>
      </c>
      <c r="D30" s="7" t="s">
        <v>1872</v>
      </c>
      <c r="E30" s="7" t="s">
        <v>1376</v>
      </c>
      <c r="F30" s="7"/>
      <c r="G30" s="25">
        <v>5</v>
      </c>
      <c r="H30" s="25">
        <v>9</v>
      </c>
      <c r="I30" s="24">
        <v>10</v>
      </c>
      <c r="J30" s="26">
        <f t="shared" si="0"/>
        <v>24</v>
      </c>
      <c r="K30" s="25">
        <v>3</v>
      </c>
      <c r="L30" s="25">
        <v>10</v>
      </c>
      <c r="M30" s="24">
        <v>10</v>
      </c>
      <c r="N30" s="26">
        <f t="shared" si="1"/>
        <v>23</v>
      </c>
      <c r="O30" s="25">
        <v>8</v>
      </c>
      <c r="P30" s="25">
        <v>10</v>
      </c>
      <c r="Q30" s="24">
        <v>10</v>
      </c>
      <c r="R30" s="26">
        <f t="shared" si="2"/>
        <v>28</v>
      </c>
      <c r="S30" s="25">
        <v>7</v>
      </c>
      <c r="T30" s="25">
        <v>7</v>
      </c>
      <c r="U30" s="24">
        <v>4</v>
      </c>
      <c r="V30" s="26">
        <f t="shared" si="3"/>
        <v>18</v>
      </c>
      <c r="W30" s="25">
        <v>4</v>
      </c>
      <c r="X30" s="25">
        <v>8</v>
      </c>
      <c r="Y30" s="24">
        <v>9</v>
      </c>
      <c r="Z30" s="26">
        <f t="shared" si="4"/>
        <v>21</v>
      </c>
      <c r="AA30" s="25">
        <v>4</v>
      </c>
      <c r="AB30" s="25">
        <v>10</v>
      </c>
      <c r="AC30" s="24">
        <v>3</v>
      </c>
      <c r="AD30" s="26">
        <f t="shared" si="5"/>
        <v>17</v>
      </c>
      <c r="AE30" s="27">
        <f t="shared" si="6"/>
        <v>131</v>
      </c>
      <c r="AF30" s="25">
        <v>8</v>
      </c>
      <c r="AG30" s="25">
        <v>8</v>
      </c>
      <c r="AH30" s="25">
        <v>37</v>
      </c>
      <c r="AI30" s="28">
        <f t="shared" si="7"/>
        <v>53</v>
      </c>
      <c r="AJ30" s="29">
        <v>30</v>
      </c>
      <c r="AK30" s="28">
        <f t="shared" si="8"/>
        <v>83</v>
      </c>
      <c r="AL30" s="25">
        <v>8</v>
      </c>
      <c r="AM30" s="25">
        <v>8</v>
      </c>
      <c r="AN30" s="25">
        <v>35</v>
      </c>
      <c r="AO30" s="28">
        <f t="shared" si="9"/>
        <v>51</v>
      </c>
      <c r="AP30" s="29">
        <v>28</v>
      </c>
      <c r="AQ30" s="28">
        <f t="shared" si="10"/>
        <v>79</v>
      </c>
      <c r="AR30" s="25">
        <v>7</v>
      </c>
      <c r="AS30" s="25">
        <v>8</v>
      </c>
      <c r="AT30" s="25">
        <v>32</v>
      </c>
      <c r="AU30" s="28">
        <f t="shared" si="11"/>
        <v>47</v>
      </c>
      <c r="AV30" s="29">
        <v>29</v>
      </c>
      <c r="AW30" s="28">
        <f t="shared" si="12"/>
        <v>76</v>
      </c>
      <c r="AX30" s="25">
        <v>7</v>
      </c>
      <c r="AY30" s="25">
        <v>8</v>
      </c>
      <c r="AZ30" s="25">
        <v>40</v>
      </c>
      <c r="BA30" s="28">
        <f t="shared" si="13"/>
        <v>55</v>
      </c>
      <c r="BB30" s="29">
        <v>20</v>
      </c>
      <c r="BC30" s="28">
        <f t="shared" si="14"/>
        <v>75</v>
      </c>
      <c r="BD30" s="25">
        <v>7</v>
      </c>
      <c r="BE30" s="25">
        <v>8</v>
      </c>
      <c r="BF30" s="25">
        <v>34</v>
      </c>
      <c r="BG30" s="28">
        <f t="shared" si="15"/>
        <v>49</v>
      </c>
      <c r="BH30" s="29">
        <v>29</v>
      </c>
      <c r="BI30" s="28">
        <f t="shared" si="16"/>
        <v>78</v>
      </c>
      <c r="BJ30" s="29">
        <f t="shared" si="17"/>
        <v>391</v>
      </c>
      <c r="BK30" s="29">
        <v>70</v>
      </c>
      <c r="BL30" s="10">
        <f t="shared" si="18"/>
        <v>592</v>
      </c>
      <c r="BM30" s="8">
        <f t="shared" si="19"/>
        <v>75.897435897435898</v>
      </c>
      <c r="BO30" s="3" t="s">
        <v>2094</v>
      </c>
      <c r="BP30" s="3" t="s">
        <v>2095</v>
      </c>
      <c r="BQ30" s="3" t="s">
        <v>2087</v>
      </c>
      <c r="BR30" s="3" t="s">
        <v>2033</v>
      </c>
      <c r="BS30" s="3" t="s">
        <v>2094</v>
      </c>
      <c r="BT30" s="3" t="s">
        <v>2092</v>
      </c>
      <c r="BU30" s="3" t="s">
        <v>2090</v>
      </c>
      <c r="BV30" s="3" t="s">
        <v>2091</v>
      </c>
      <c r="BW30" s="3" t="s">
        <v>2091</v>
      </c>
      <c r="BX30" s="3" t="s">
        <v>2032</v>
      </c>
      <c r="BY30" s="3" t="s">
        <v>2091</v>
      </c>
      <c r="BZ30" s="3" t="s">
        <v>2087</v>
      </c>
      <c r="CB30" s="3">
        <v>2</v>
      </c>
      <c r="CC30" s="3">
        <v>3</v>
      </c>
      <c r="CD30" s="3">
        <v>3</v>
      </c>
      <c r="CE30" s="3">
        <v>3</v>
      </c>
      <c r="CF30" s="3">
        <v>3</v>
      </c>
      <c r="CG30" s="3">
        <v>3</v>
      </c>
      <c r="CH30" s="3">
        <v>1</v>
      </c>
      <c r="CI30" s="3">
        <v>1.5</v>
      </c>
      <c r="CJ30" s="3">
        <v>1.5</v>
      </c>
      <c r="CK30" s="3">
        <v>1</v>
      </c>
      <c r="CL30" s="3">
        <v>1</v>
      </c>
      <c r="CM30" s="3">
        <v>0.5</v>
      </c>
      <c r="CN30" s="3">
        <f t="shared" si="20"/>
        <v>0</v>
      </c>
      <c r="CO30" s="31" t="str">
        <f t="shared" si="21"/>
        <v>Pass</v>
      </c>
      <c r="CP30" s="3">
        <v>7.3</v>
      </c>
      <c r="CQ30" s="3">
        <v>23.5</v>
      </c>
      <c r="CR30" s="3">
        <v>171.5</v>
      </c>
      <c r="CS30" s="3">
        <v>807</v>
      </c>
    </row>
    <row r="31" spans="1:98" ht="18" customHeight="1" x14ac:dyDescent="0.2">
      <c r="A31" s="4">
        <v>24</v>
      </c>
      <c r="B31" s="7" t="s">
        <v>739</v>
      </c>
      <c r="C31" s="7" t="s">
        <v>740</v>
      </c>
      <c r="D31" s="7" t="s">
        <v>1873</v>
      </c>
      <c r="E31" s="7" t="s">
        <v>1377</v>
      </c>
      <c r="F31" s="7"/>
      <c r="G31" s="25">
        <v>9</v>
      </c>
      <c r="H31" s="25">
        <v>10</v>
      </c>
      <c r="I31" s="24">
        <v>10</v>
      </c>
      <c r="J31" s="26">
        <f t="shared" si="0"/>
        <v>29</v>
      </c>
      <c r="K31" s="25">
        <v>7</v>
      </c>
      <c r="L31" s="25">
        <v>10</v>
      </c>
      <c r="M31" s="24">
        <v>10</v>
      </c>
      <c r="N31" s="26">
        <f t="shared" si="1"/>
        <v>27</v>
      </c>
      <c r="O31" s="25">
        <v>10</v>
      </c>
      <c r="P31" s="25">
        <v>10</v>
      </c>
      <c r="Q31" s="24">
        <v>10</v>
      </c>
      <c r="R31" s="26">
        <f t="shared" si="2"/>
        <v>30</v>
      </c>
      <c r="S31" s="25">
        <v>8</v>
      </c>
      <c r="T31" s="25">
        <v>10</v>
      </c>
      <c r="U31" s="24">
        <v>10</v>
      </c>
      <c r="V31" s="26">
        <f t="shared" si="3"/>
        <v>28</v>
      </c>
      <c r="W31" s="25">
        <v>9</v>
      </c>
      <c r="X31" s="25">
        <v>10</v>
      </c>
      <c r="Y31" s="24">
        <v>10</v>
      </c>
      <c r="Z31" s="26">
        <f t="shared" si="4"/>
        <v>29</v>
      </c>
      <c r="AA31" s="25">
        <v>9</v>
      </c>
      <c r="AB31" s="25">
        <v>10</v>
      </c>
      <c r="AC31" s="24">
        <v>10</v>
      </c>
      <c r="AD31" s="26">
        <f t="shared" si="5"/>
        <v>29</v>
      </c>
      <c r="AE31" s="27">
        <f t="shared" si="6"/>
        <v>172</v>
      </c>
      <c r="AF31" s="25">
        <v>10</v>
      </c>
      <c r="AG31" s="25">
        <v>9</v>
      </c>
      <c r="AH31" s="25">
        <v>40</v>
      </c>
      <c r="AI31" s="28">
        <f t="shared" si="7"/>
        <v>59</v>
      </c>
      <c r="AJ31" s="29">
        <v>31</v>
      </c>
      <c r="AK31" s="28">
        <f t="shared" si="8"/>
        <v>90</v>
      </c>
      <c r="AL31" s="25">
        <v>9</v>
      </c>
      <c r="AM31" s="25">
        <v>9</v>
      </c>
      <c r="AN31" s="25">
        <v>38</v>
      </c>
      <c r="AO31" s="28">
        <f t="shared" si="9"/>
        <v>56</v>
      </c>
      <c r="AP31" s="29">
        <v>34</v>
      </c>
      <c r="AQ31" s="28">
        <f t="shared" si="10"/>
        <v>90</v>
      </c>
      <c r="AR31" s="25">
        <v>8</v>
      </c>
      <c r="AS31" s="25">
        <v>8</v>
      </c>
      <c r="AT31" s="25">
        <v>36</v>
      </c>
      <c r="AU31" s="28">
        <f t="shared" si="11"/>
        <v>52</v>
      </c>
      <c r="AV31" s="29">
        <v>33</v>
      </c>
      <c r="AW31" s="28">
        <f t="shared" si="12"/>
        <v>85</v>
      </c>
      <c r="AX31" s="25">
        <v>8</v>
      </c>
      <c r="AY31" s="25">
        <v>9</v>
      </c>
      <c r="AZ31" s="25">
        <v>36</v>
      </c>
      <c r="BA31" s="28">
        <f t="shared" si="13"/>
        <v>53</v>
      </c>
      <c r="BB31" s="29">
        <v>32</v>
      </c>
      <c r="BC31" s="28">
        <f t="shared" si="14"/>
        <v>85</v>
      </c>
      <c r="BD31" s="25">
        <v>8</v>
      </c>
      <c r="BE31" s="25">
        <v>8</v>
      </c>
      <c r="BF31" s="25">
        <v>35</v>
      </c>
      <c r="BG31" s="28">
        <f t="shared" si="15"/>
        <v>51</v>
      </c>
      <c r="BH31" s="29">
        <v>30</v>
      </c>
      <c r="BI31" s="28">
        <f t="shared" si="16"/>
        <v>81</v>
      </c>
      <c r="BJ31" s="29">
        <f t="shared" si="17"/>
        <v>431</v>
      </c>
      <c r="BK31" s="29">
        <v>98</v>
      </c>
      <c r="BL31" s="10">
        <f t="shared" si="18"/>
        <v>701</v>
      </c>
      <c r="BM31" s="8">
        <f t="shared" si="19"/>
        <v>89.871794871794876</v>
      </c>
      <c r="BO31" s="3" t="s">
        <v>2090</v>
      </c>
      <c r="BP31" s="3" t="s">
        <v>2090</v>
      </c>
      <c r="BQ31" s="3" t="s">
        <v>2090</v>
      </c>
      <c r="BR31" s="3" t="s">
        <v>2032</v>
      </c>
      <c r="BS31" s="3" t="s">
        <v>2091</v>
      </c>
      <c r="BT31" s="3" t="s">
        <v>2091</v>
      </c>
      <c r="BU31" s="3" t="s">
        <v>2090</v>
      </c>
      <c r="BV31" s="3" t="s">
        <v>2090</v>
      </c>
      <c r="BW31" s="3" t="s">
        <v>2090</v>
      </c>
      <c r="BX31" s="3" t="s">
        <v>2090</v>
      </c>
      <c r="BY31" s="3" t="s">
        <v>2090</v>
      </c>
      <c r="BZ31" s="3" t="s">
        <v>2090</v>
      </c>
      <c r="CB31" s="3">
        <v>2</v>
      </c>
      <c r="CC31" s="3">
        <v>3</v>
      </c>
      <c r="CD31" s="3">
        <v>3</v>
      </c>
      <c r="CE31" s="3">
        <v>3</v>
      </c>
      <c r="CF31" s="3">
        <v>3</v>
      </c>
      <c r="CG31" s="3">
        <v>3</v>
      </c>
      <c r="CH31" s="3">
        <v>1</v>
      </c>
      <c r="CI31" s="3">
        <v>1.5</v>
      </c>
      <c r="CJ31" s="3">
        <v>1.5</v>
      </c>
      <c r="CK31" s="3">
        <v>1</v>
      </c>
      <c r="CL31" s="3">
        <v>1</v>
      </c>
      <c r="CM31" s="3">
        <v>0.5</v>
      </c>
      <c r="CN31" s="3">
        <f t="shared" si="20"/>
        <v>0</v>
      </c>
      <c r="CO31" s="31" t="str">
        <f t="shared" si="21"/>
        <v>Pass</v>
      </c>
      <c r="CP31" s="3">
        <v>9.5500000000000007</v>
      </c>
      <c r="CQ31" s="3">
        <v>23.5</v>
      </c>
      <c r="CR31" s="3">
        <v>224.5</v>
      </c>
      <c r="CS31" s="3">
        <v>1021</v>
      </c>
    </row>
    <row r="32" spans="1:98" ht="18" customHeight="1" x14ac:dyDescent="0.2">
      <c r="A32" s="4">
        <v>25</v>
      </c>
      <c r="B32" s="7" t="s">
        <v>741</v>
      </c>
      <c r="C32" s="7" t="s">
        <v>742</v>
      </c>
      <c r="D32" s="7" t="s">
        <v>1874</v>
      </c>
      <c r="E32" s="7" t="s">
        <v>1378</v>
      </c>
      <c r="F32" s="7"/>
      <c r="G32" s="25">
        <v>9</v>
      </c>
      <c r="H32" s="25">
        <v>10</v>
      </c>
      <c r="I32" s="24">
        <v>10</v>
      </c>
      <c r="J32" s="26">
        <f t="shared" si="0"/>
        <v>29</v>
      </c>
      <c r="K32" s="25">
        <v>6</v>
      </c>
      <c r="L32" s="25">
        <v>9</v>
      </c>
      <c r="M32" s="24">
        <v>10</v>
      </c>
      <c r="N32" s="26">
        <f t="shared" si="1"/>
        <v>25</v>
      </c>
      <c r="O32" s="25">
        <v>7</v>
      </c>
      <c r="P32" s="25">
        <v>10</v>
      </c>
      <c r="Q32" s="24">
        <v>10</v>
      </c>
      <c r="R32" s="26">
        <f t="shared" si="2"/>
        <v>27</v>
      </c>
      <c r="S32" s="25">
        <v>8</v>
      </c>
      <c r="T32" s="25">
        <v>9</v>
      </c>
      <c r="U32" s="24">
        <v>10</v>
      </c>
      <c r="V32" s="26">
        <f t="shared" si="3"/>
        <v>27</v>
      </c>
      <c r="W32" s="25">
        <v>5</v>
      </c>
      <c r="X32" s="25">
        <v>10</v>
      </c>
      <c r="Y32" s="24">
        <v>10</v>
      </c>
      <c r="Z32" s="26">
        <f t="shared" si="4"/>
        <v>25</v>
      </c>
      <c r="AA32" s="25">
        <v>8</v>
      </c>
      <c r="AB32" s="25">
        <v>10</v>
      </c>
      <c r="AC32" s="24">
        <v>10</v>
      </c>
      <c r="AD32" s="26">
        <f t="shared" si="5"/>
        <v>28</v>
      </c>
      <c r="AE32" s="27">
        <f t="shared" si="6"/>
        <v>161</v>
      </c>
      <c r="AF32" s="25">
        <v>10</v>
      </c>
      <c r="AG32" s="25">
        <v>10</v>
      </c>
      <c r="AH32" s="25">
        <v>40</v>
      </c>
      <c r="AI32" s="28">
        <f t="shared" si="7"/>
        <v>60</v>
      </c>
      <c r="AJ32" s="29">
        <v>33</v>
      </c>
      <c r="AK32" s="28">
        <f t="shared" si="8"/>
        <v>93</v>
      </c>
      <c r="AL32" s="25">
        <v>8</v>
      </c>
      <c r="AM32" s="25">
        <v>9</v>
      </c>
      <c r="AN32" s="25">
        <v>38</v>
      </c>
      <c r="AO32" s="28">
        <f t="shared" si="9"/>
        <v>55</v>
      </c>
      <c r="AP32" s="29">
        <v>33</v>
      </c>
      <c r="AQ32" s="28">
        <f t="shared" si="10"/>
        <v>88</v>
      </c>
      <c r="AR32" s="25">
        <v>7</v>
      </c>
      <c r="AS32" s="25">
        <v>8</v>
      </c>
      <c r="AT32" s="25">
        <v>36</v>
      </c>
      <c r="AU32" s="28">
        <f t="shared" si="11"/>
        <v>51</v>
      </c>
      <c r="AV32" s="29">
        <v>34</v>
      </c>
      <c r="AW32" s="28">
        <f t="shared" si="12"/>
        <v>85</v>
      </c>
      <c r="AX32" s="25">
        <v>10</v>
      </c>
      <c r="AY32" s="25">
        <v>8</v>
      </c>
      <c r="AZ32" s="25">
        <v>40</v>
      </c>
      <c r="BA32" s="28">
        <f t="shared" si="13"/>
        <v>58</v>
      </c>
      <c r="BB32" s="29">
        <v>32</v>
      </c>
      <c r="BC32" s="28">
        <f t="shared" si="14"/>
        <v>90</v>
      </c>
      <c r="BD32" s="25">
        <v>7</v>
      </c>
      <c r="BE32" s="25">
        <v>7</v>
      </c>
      <c r="BF32" s="25">
        <v>37</v>
      </c>
      <c r="BG32" s="28">
        <f t="shared" si="15"/>
        <v>51</v>
      </c>
      <c r="BH32" s="29">
        <v>28</v>
      </c>
      <c r="BI32" s="28">
        <f t="shared" si="16"/>
        <v>79</v>
      </c>
      <c r="BJ32" s="29">
        <f t="shared" si="17"/>
        <v>435</v>
      </c>
      <c r="BK32" s="29">
        <v>94</v>
      </c>
      <c r="BL32" s="10">
        <f t="shared" si="18"/>
        <v>690</v>
      </c>
      <c r="BM32" s="8">
        <f t="shared" si="19"/>
        <v>88.461538461538453</v>
      </c>
      <c r="BO32" s="3" t="s">
        <v>2090</v>
      </c>
      <c r="BP32" s="3" t="s">
        <v>2090</v>
      </c>
      <c r="BQ32" s="3" t="s">
        <v>2090</v>
      </c>
      <c r="BR32" s="3" t="s">
        <v>2091</v>
      </c>
      <c r="BS32" s="3" t="s">
        <v>2087</v>
      </c>
      <c r="BT32" s="3" t="s">
        <v>2087</v>
      </c>
      <c r="BU32" s="3" t="s">
        <v>2090</v>
      </c>
      <c r="BV32" s="3" t="s">
        <v>2090</v>
      </c>
      <c r="BW32" s="3" t="s">
        <v>2090</v>
      </c>
      <c r="BX32" s="3" t="s">
        <v>2090</v>
      </c>
      <c r="BY32" s="3" t="s">
        <v>2091</v>
      </c>
      <c r="BZ32" s="3" t="s">
        <v>2090</v>
      </c>
      <c r="CB32" s="3">
        <v>2</v>
      </c>
      <c r="CC32" s="3">
        <v>3</v>
      </c>
      <c r="CD32" s="3">
        <v>3</v>
      </c>
      <c r="CE32" s="3">
        <v>3</v>
      </c>
      <c r="CF32" s="3">
        <v>3</v>
      </c>
      <c r="CG32" s="3">
        <v>3</v>
      </c>
      <c r="CH32" s="3">
        <v>1</v>
      </c>
      <c r="CI32" s="3">
        <v>1.5</v>
      </c>
      <c r="CJ32" s="3">
        <v>1.5</v>
      </c>
      <c r="CK32" s="3">
        <v>1</v>
      </c>
      <c r="CL32" s="3">
        <v>1</v>
      </c>
      <c r="CM32" s="3">
        <v>0.5</v>
      </c>
      <c r="CN32" s="3">
        <f t="shared" si="20"/>
        <v>0</v>
      </c>
      <c r="CO32" s="31" t="str">
        <f t="shared" si="21"/>
        <v>Pass</v>
      </c>
      <c r="CP32" s="3">
        <v>9.32</v>
      </c>
      <c r="CQ32" s="3">
        <v>23.5</v>
      </c>
      <c r="CR32" s="3">
        <v>219</v>
      </c>
      <c r="CS32" s="3">
        <v>1002</v>
      </c>
    </row>
    <row r="33" spans="1:98" ht="18" customHeight="1" x14ac:dyDescent="0.2">
      <c r="A33" s="4">
        <v>26</v>
      </c>
      <c r="B33" s="7" t="s">
        <v>743</v>
      </c>
      <c r="C33" s="7" t="s">
        <v>744</v>
      </c>
      <c r="D33" s="7" t="s">
        <v>1875</v>
      </c>
      <c r="E33" s="7" t="s">
        <v>1379</v>
      </c>
      <c r="F33" s="7"/>
      <c r="G33" s="25" t="s">
        <v>2032</v>
      </c>
      <c r="H33" s="25" t="s">
        <v>2033</v>
      </c>
      <c r="I33" s="24">
        <v>7</v>
      </c>
      <c r="J33" s="26">
        <f t="shared" si="0"/>
        <v>7</v>
      </c>
      <c r="K33" s="25" t="s">
        <v>2032</v>
      </c>
      <c r="L33" s="25" t="s">
        <v>2033</v>
      </c>
      <c r="M33" s="24">
        <v>8</v>
      </c>
      <c r="N33" s="26">
        <f t="shared" si="1"/>
        <v>8</v>
      </c>
      <c r="O33" s="25" t="s">
        <v>2032</v>
      </c>
      <c r="P33" s="25" t="s">
        <v>2033</v>
      </c>
      <c r="Q33" s="24">
        <v>7</v>
      </c>
      <c r="R33" s="26">
        <f t="shared" si="2"/>
        <v>7</v>
      </c>
      <c r="S33" s="25" t="s">
        <v>2033</v>
      </c>
      <c r="T33" s="25" t="s">
        <v>2032</v>
      </c>
      <c r="U33" s="24">
        <v>8</v>
      </c>
      <c r="V33" s="26">
        <f t="shared" si="3"/>
        <v>8</v>
      </c>
      <c r="W33" s="25" t="s">
        <v>2033</v>
      </c>
      <c r="X33" s="25" t="s">
        <v>2032</v>
      </c>
      <c r="Y33" s="24">
        <v>7</v>
      </c>
      <c r="Z33" s="26">
        <f t="shared" si="4"/>
        <v>7</v>
      </c>
      <c r="AA33" s="25" t="s">
        <v>2033</v>
      </c>
      <c r="AB33" s="25" t="s">
        <v>2032</v>
      </c>
      <c r="AC33" s="24">
        <v>7</v>
      </c>
      <c r="AD33" s="26">
        <f t="shared" si="5"/>
        <v>7</v>
      </c>
      <c r="AE33" s="27">
        <f t="shared" si="6"/>
        <v>44</v>
      </c>
      <c r="AF33" s="25" t="s">
        <v>2032</v>
      </c>
      <c r="AG33" s="25" t="s">
        <v>2032</v>
      </c>
      <c r="AH33" s="25">
        <v>2</v>
      </c>
      <c r="AI33" s="28">
        <f t="shared" si="7"/>
        <v>2</v>
      </c>
      <c r="AJ33" s="29" t="s">
        <v>2032</v>
      </c>
      <c r="AK33" s="28">
        <f t="shared" si="8"/>
        <v>2</v>
      </c>
      <c r="AL33" s="25" t="s">
        <v>2032</v>
      </c>
      <c r="AM33" s="25" t="s">
        <v>2032</v>
      </c>
      <c r="AN33" s="25">
        <v>2</v>
      </c>
      <c r="AO33" s="28">
        <f t="shared" si="9"/>
        <v>2</v>
      </c>
      <c r="AP33" s="29" t="s">
        <v>2032</v>
      </c>
      <c r="AQ33" s="28">
        <f t="shared" si="10"/>
        <v>2</v>
      </c>
      <c r="AR33" s="25" t="s">
        <v>2032</v>
      </c>
      <c r="AS33" s="25" t="s">
        <v>2032</v>
      </c>
      <c r="AT33" s="25">
        <v>2</v>
      </c>
      <c r="AU33" s="28">
        <f t="shared" si="11"/>
        <v>2</v>
      </c>
      <c r="AV33" s="29" t="s">
        <v>2032</v>
      </c>
      <c r="AW33" s="28">
        <f t="shared" si="12"/>
        <v>2</v>
      </c>
      <c r="AX33" s="25" t="s">
        <v>2032</v>
      </c>
      <c r="AY33" s="25" t="s">
        <v>2032</v>
      </c>
      <c r="AZ33" s="25">
        <v>2</v>
      </c>
      <c r="BA33" s="28">
        <f t="shared" si="13"/>
        <v>2</v>
      </c>
      <c r="BB33" s="29" t="s">
        <v>2032</v>
      </c>
      <c r="BC33" s="28">
        <f t="shared" si="14"/>
        <v>2</v>
      </c>
      <c r="BD33" s="25" t="s">
        <v>2032</v>
      </c>
      <c r="BE33" s="25" t="s">
        <v>2032</v>
      </c>
      <c r="BF33" s="25">
        <v>2</v>
      </c>
      <c r="BG33" s="28">
        <f t="shared" si="15"/>
        <v>2</v>
      </c>
      <c r="BH33" s="29" t="s">
        <v>2032</v>
      </c>
      <c r="BI33" s="28">
        <f t="shared" si="16"/>
        <v>2</v>
      </c>
      <c r="BJ33" s="29">
        <f t="shared" si="17"/>
        <v>10</v>
      </c>
      <c r="BK33" s="29">
        <v>45</v>
      </c>
      <c r="BL33" s="10">
        <f t="shared" si="18"/>
        <v>99</v>
      </c>
      <c r="BM33" s="8">
        <f t="shared" si="19"/>
        <v>12.692307692307692</v>
      </c>
      <c r="BO33" s="3" t="s">
        <v>2089</v>
      </c>
      <c r="BP33" s="3" t="s">
        <v>2089</v>
      </c>
      <c r="BQ33" s="3" t="s">
        <v>2089</v>
      </c>
      <c r="BR33" s="3" t="s">
        <v>2089</v>
      </c>
      <c r="BS33" s="3" t="s">
        <v>2089</v>
      </c>
      <c r="BT33" s="3" t="s">
        <v>2089</v>
      </c>
      <c r="BU33" s="3" t="s">
        <v>2089</v>
      </c>
      <c r="BV33" s="3" t="s">
        <v>2089</v>
      </c>
      <c r="BW33" s="3" t="s">
        <v>2089</v>
      </c>
      <c r="BX33" s="3" t="s">
        <v>2089</v>
      </c>
      <c r="BY33" s="3" t="s">
        <v>2089</v>
      </c>
      <c r="BZ33" s="3" t="s">
        <v>2033</v>
      </c>
      <c r="CB33" s="3">
        <v>2</v>
      </c>
      <c r="CC33" s="3">
        <v>3</v>
      </c>
      <c r="CD33" s="3">
        <v>3</v>
      </c>
      <c r="CE33" s="3">
        <v>3</v>
      </c>
      <c r="CF33" s="3">
        <v>3</v>
      </c>
      <c r="CG33" s="3">
        <v>3</v>
      </c>
      <c r="CH33" s="3">
        <v>1</v>
      </c>
      <c r="CI33" s="3">
        <v>1.5</v>
      </c>
      <c r="CJ33" s="3">
        <v>1.5</v>
      </c>
      <c r="CK33" s="3">
        <v>1</v>
      </c>
      <c r="CL33" s="3">
        <v>1</v>
      </c>
      <c r="CM33" s="3">
        <v>0.5</v>
      </c>
      <c r="CN33" s="3">
        <f t="shared" si="20"/>
        <v>11</v>
      </c>
      <c r="CO33" s="31" t="str">
        <f t="shared" si="21"/>
        <v>Fail</v>
      </c>
      <c r="CP33" s="32">
        <v>0.11702127659574468</v>
      </c>
      <c r="CQ33" s="3">
        <v>0.5</v>
      </c>
      <c r="CR33" s="3">
        <v>2.75</v>
      </c>
      <c r="CS33" s="3">
        <v>135</v>
      </c>
      <c r="CT33" s="33">
        <f>CR33/23.5</f>
        <v>0.11702127659574468</v>
      </c>
    </row>
    <row r="34" spans="1:98" ht="18" customHeight="1" x14ac:dyDescent="0.2">
      <c r="A34" s="4">
        <v>27</v>
      </c>
      <c r="B34" s="7" t="s">
        <v>745</v>
      </c>
      <c r="C34" s="7" t="s">
        <v>746</v>
      </c>
      <c r="D34" s="7" t="s">
        <v>1876</v>
      </c>
      <c r="E34" s="7" t="s">
        <v>1380</v>
      </c>
      <c r="F34" s="7"/>
      <c r="G34" s="25">
        <v>5</v>
      </c>
      <c r="H34" s="25">
        <v>7</v>
      </c>
      <c r="I34" s="24">
        <v>10</v>
      </c>
      <c r="J34" s="26">
        <f t="shared" si="0"/>
        <v>22</v>
      </c>
      <c r="K34" s="25" t="s">
        <v>2033</v>
      </c>
      <c r="L34" s="25">
        <v>10</v>
      </c>
      <c r="M34" s="24">
        <v>10</v>
      </c>
      <c r="N34" s="26">
        <f t="shared" si="1"/>
        <v>20</v>
      </c>
      <c r="O34" s="25">
        <v>7</v>
      </c>
      <c r="P34" s="25">
        <v>9</v>
      </c>
      <c r="Q34" s="24">
        <v>10</v>
      </c>
      <c r="R34" s="26">
        <f t="shared" si="2"/>
        <v>26</v>
      </c>
      <c r="S34" s="25">
        <v>8</v>
      </c>
      <c r="T34" s="25">
        <v>10</v>
      </c>
      <c r="U34" s="24">
        <v>10</v>
      </c>
      <c r="V34" s="26">
        <f t="shared" si="3"/>
        <v>28</v>
      </c>
      <c r="W34" s="25" t="s">
        <v>2033</v>
      </c>
      <c r="X34" s="25" t="s">
        <v>2033</v>
      </c>
      <c r="Y34" s="24">
        <v>10</v>
      </c>
      <c r="Z34" s="26">
        <f t="shared" si="4"/>
        <v>10</v>
      </c>
      <c r="AA34" s="25">
        <v>6</v>
      </c>
      <c r="AB34" s="25">
        <v>10</v>
      </c>
      <c r="AC34" s="24">
        <v>10</v>
      </c>
      <c r="AD34" s="26">
        <f t="shared" si="5"/>
        <v>26</v>
      </c>
      <c r="AE34" s="27">
        <f t="shared" si="6"/>
        <v>132</v>
      </c>
      <c r="AF34" s="25">
        <v>8</v>
      </c>
      <c r="AG34" s="25">
        <v>9</v>
      </c>
      <c r="AH34" s="25">
        <v>34</v>
      </c>
      <c r="AI34" s="28">
        <f t="shared" si="7"/>
        <v>51</v>
      </c>
      <c r="AJ34" s="29">
        <v>32</v>
      </c>
      <c r="AK34" s="28">
        <f t="shared" si="8"/>
        <v>83</v>
      </c>
      <c r="AL34" s="25">
        <v>9</v>
      </c>
      <c r="AM34" s="25">
        <v>9</v>
      </c>
      <c r="AN34" s="25">
        <v>34</v>
      </c>
      <c r="AO34" s="28">
        <f t="shared" si="9"/>
        <v>52</v>
      </c>
      <c r="AP34" s="29">
        <v>31</v>
      </c>
      <c r="AQ34" s="28">
        <f t="shared" si="10"/>
        <v>83</v>
      </c>
      <c r="AR34" s="25">
        <v>7</v>
      </c>
      <c r="AS34" s="25">
        <v>8</v>
      </c>
      <c r="AT34" s="25">
        <v>34</v>
      </c>
      <c r="AU34" s="28">
        <f t="shared" si="11"/>
        <v>49</v>
      </c>
      <c r="AV34" s="29">
        <v>30</v>
      </c>
      <c r="AW34" s="28">
        <f t="shared" si="12"/>
        <v>79</v>
      </c>
      <c r="AX34" s="25">
        <v>8</v>
      </c>
      <c r="AY34" s="25">
        <v>8</v>
      </c>
      <c r="AZ34" s="25">
        <v>38</v>
      </c>
      <c r="BA34" s="28">
        <f t="shared" si="13"/>
        <v>54</v>
      </c>
      <c r="BB34" s="29">
        <v>25</v>
      </c>
      <c r="BC34" s="28">
        <f t="shared" si="14"/>
        <v>79</v>
      </c>
      <c r="BD34" s="25">
        <v>7</v>
      </c>
      <c r="BE34" s="25">
        <v>7</v>
      </c>
      <c r="BF34" s="25">
        <v>33</v>
      </c>
      <c r="BG34" s="28">
        <f t="shared" si="15"/>
        <v>47</v>
      </c>
      <c r="BH34" s="29">
        <v>28</v>
      </c>
      <c r="BI34" s="28">
        <f t="shared" si="16"/>
        <v>75</v>
      </c>
      <c r="BJ34" s="29">
        <f t="shared" si="17"/>
        <v>399</v>
      </c>
      <c r="BK34" s="29">
        <v>81</v>
      </c>
      <c r="BL34" s="10">
        <f t="shared" si="18"/>
        <v>612</v>
      </c>
      <c r="BM34" s="8">
        <f t="shared" si="19"/>
        <v>78.461538461538467</v>
      </c>
      <c r="BO34" s="3" t="s">
        <v>2087</v>
      </c>
      <c r="BP34" s="3" t="s">
        <v>2033</v>
      </c>
      <c r="BQ34" s="3" t="s">
        <v>2087</v>
      </c>
      <c r="BR34" s="3" t="s">
        <v>2095</v>
      </c>
      <c r="BS34" s="3" t="s">
        <v>2093</v>
      </c>
      <c r="BT34" s="3" t="s">
        <v>2094</v>
      </c>
      <c r="BU34" s="3" t="s">
        <v>2090</v>
      </c>
      <c r="BV34" s="3" t="s">
        <v>2090</v>
      </c>
      <c r="BW34" s="3" t="s">
        <v>2091</v>
      </c>
      <c r="BX34" s="3" t="s">
        <v>2091</v>
      </c>
      <c r="BY34" s="3" t="s">
        <v>2032</v>
      </c>
      <c r="BZ34" s="3" t="s">
        <v>2090</v>
      </c>
      <c r="CB34" s="3">
        <v>2</v>
      </c>
      <c r="CC34" s="3">
        <v>3</v>
      </c>
      <c r="CD34" s="3">
        <v>3</v>
      </c>
      <c r="CE34" s="3">
        <v>3</v>
      </c>
      <c r="CF34" s="3">
        <v>3</v>
      </c>
      <c r="CG34" s="3">
        <v>3</v>
      </c>
      <c r="CH34" s="3">
        <v>1</v>
      </c>
      <c r="CI34" s="3">
        <v>1.5</v>
      </c>
      <c r="CJ34" s="3">
        <v>1.5</v>
      </c>
      <c r="CK34" s="3">
        <v>1</v>
      </c>
      <c r="CL34" s="3">
        <v>1</v>
      </c>
      <c r="CM34" s="3">
        <v>0.5</v>
      </c>
      <c r="CN34" s="3">
        <f t="shared" si="20"/>
        <v>0</v>
      </c>
      <c r="CO34" s="31" t="str">
        <f t="shared" si="21"/>
        <v>Pass</v>
      </c>
      <c r="CP34" s="3">
        <v>7.62</v>
      </c>
      <c r="CQ34" s="3">
        <v>23.5</v>
      </c>
      <c r="CR34" s="3">
        <v>179</v>
      </c>
      <c r="CS34" s="3">
        <v>836</v>
      </c>
    </row>
    <row r="35" spans="1:98" ht="18" customHeight="1" x14ac:dyDescent="0.2">
      <c r="A35" s="4">
        <v>28</v>
      </c>
      <c r="B35" s="7" t="s">
        <v>747</v>
      </c>
      <c r="C35" s="7" t="s">
        <v>748</v>
      </c>
      <c r="D35" s="7" t="s">
        <v>1877</v>
      </c>
      <c r="E35" s="7" t="s">
        <v>1381</v>
      </c>
      <c r="F35" s="7"/>
      <c r="G35" s="25">
        <v>2</v>
      </c>
      <c r="H35" s="25" t="s">
        <v>2033</v>
      </c>
      <c r="I35" s="24">
        <v>10</v>
      </c>
      <c r="J35" s="26">
        <f t="shared" si="0"/>
        <v>12</v>
      </c>
      <c r="K35" s="25" t="s">
        <v>2032</v>
      </c>
      <c r="L35" s="25">
        <v>6</v>
      </c>
      <c r="M35" s="24">
        <v>8</v>
      </c>
      <c r="N35" s="26">
        <f t="shared" si="1"/>
        <v>14</v>
      </c>
      <c r="O35" s="25">
        <v>0</v>
      </c>
      <c r="P35" s="25" t="s">
        <v>2033</v>
      </c>
      <c r="Q35" s="24">
        <v>7</v>
      </c>
      <c r="R35" s="26">
        <f t="shared" si="2"/>
        <v>7</v>
      </c>
      <c r="S35" s="25">
        <v>5</v>
      </c>
      <c r="T35" s="25" t="s">
        <v>2032</v>
      </c>
      <c r="U35" s="24">
        <v>8</v>
      </c>
      <c r="V35" s="26">
        <f t="shared" si="3"/>
        <v>13</v>
      </c>
      <c r="W35" s="25">
        <v>2</v>
      </c>
      <c r="X35" s="25">
        <v>5</v>
      </c>
      <c r="Y35" s="24">
        <v>10</v>
      </c>
      <c r="Z35" s="26">
        <f t="shared" si="4"/>
        <v>17</v>
      </c>
      <c r="AA35" s="25">
        <v>2</v>
      </c>
      <c r="AB35" s="25">
        <v>6</v>
      </c>
      <c r="AC35" s="24">
        <v>4</v>
      </c>
      <c r="AD35" s="26">
        <f t="shared" si="5"/>
        <v>12</v>
      </c>
      <c r="AE35" s="27">
        <f t="shared" si="6"/>
        <v>75</v>
      </c>
      <c r="AF35" s="25">
        <v>8</v>
      </c>
      <c r="AG35" s="25">
        <v>8</v>
      </c>
      <c r="AH35" s="25">
        <v>33</v>
      </c>
      <c r="AI35" s="28">
        <f t="shared" si="7"/>
        <v>49</v>
      </c>
      <c r="AJ35" s="29">
        <v>30</v>
      </c>
      <c r="AK35" s="28">
        <f t="shared" si="8"/>
        <v>79</v>
      </c>
      <c r="AL35" s="25">
        <v>8</v>
      </c>
      <c r="AM35" s="25">
        <v>8</v>
      </c>
      <c r="AN35" s="25">
        <v>27</v>
      </c>
      <c r="AO35" s="28">
        <f t="shared" si="9"/>
        <v>43</v>
      </c>
      <c r="AP35" s="29">
        <v>29</v>
      </c>
      <c r="AQ35" s="28">
        <f t="shared" si="10"/>
        <v>72</v>
      </c>
      <c r="AR35" s="25">
        <v>7</v>
      </c>
      <c r="AS35" s="25">
        <v>5</v>
      </c>
      <c r="AT35" s="25">
        <v>28</v>
      </c>
      <c r="AU35" s="28">
        <f t="shared" si="11"/>
        <v>40</v>
      </c>
      <c r="AV35" s="29">
        <v>19</v>
      </c>
      <c r="AW35" s="28">
        <f t="shared" si="12"/>
        <v>59</v>
      </c>
      <c r="AX35" s="25">
        <v>6</v>
      </c>
      <c r="AY35" s="25">
        <v>8</v>
      </c>
      <c r="AZ35" s="25">
        <v>32</v>
      </c>
      <c r="BA35" s="28">
        <f t="shared" si="13"/>
        <v>46</v>
      </c>
      <c r="BB35" s="29">
        <v>20</v>
      </c>
      <c r="BC35" s="28">
        <f t="shared" si="14"/>
        <v>66</v>
      </c>
      <c r="BD35" s="25">
        <v>7</v>
      </c>
      <c r="BE35" s="25">
        <v>8</v>
      </c>
      <c r="BF35" s="25">
        <v>35</v>
      </c>
      <c r="BG35" s="28">
        <f t="shared" si="15"/>
        <v>50</v>
      </c>
      <c r="BH35" s="29">
        <v>29</v>
      </c>
      <c r="BI35" s="28">
        <f t="shared" si="16"/>
        <v>79</v>
      </c>
      <c r="BJ35" s="29">
        <f t="shared" si="17"/>
        <v>355</v>
      </c>
      <c r="BK35" s="29">
        <v>79</v>
      </c>
      <c r="BL35" s="10">
        <f t="shared" si="18"/>
        <v>509</v>
      </c>
      <c r="BM35" s="8">
        <f t="shared" si="19"/>
        <v>65.256410256410263</v>
      </c>
      <c r="BO35" s="3" t="s">
        <v>2089</v>
      </c>
      <c r="BP35" s="3" t="s">
        <v>2088</v>
      </c>
      <c r="BQ35" s="3" t="s">
        <v>2092</v>
      </c>
      <c r="BR35" s="3" t="s">
        <v>2092</v>
      </c>
      <c r="BS35" s="3" t="s">
        <v>2092</v>
      </c>
      <c r="BT35" s="3" t="s">
        <v>2088</v>
      </c>
      <c r="BU35" s="3" t="s">
        <v>2091</v>
      </c>
      <c r="BV35" s="3" t="s">
        <v>2032</v>
      </c>
      <c r="BW35" s="3" t="s">
        <v>2094</v>
      </c>
      <c r="BX35" s="3" t="s">
        <v>2095</v>
      </c>
      <c r="BY35" s="3" t="s">
        <v>2091</v>
      </c>
      <c r="BZ35" s="3" t="s">
        <v>2091</v>
      </c>
      <c r="CB35" s="3">
        <v>2</v>
      </c>
      <c r="CC35" s="3">
        <v>3</v>
      </c>
      <c r="CD35" s="3">
        <v>3</v>
      </c>
      <c r="CE35" s="3">
        <v>3</v>
      </c>
      <c r="CF35" s="3">
        <v>3</v>
      </c>
      <c r="CG35" s="3">
        <v>3</v>
      </c>
      <c r="CH35" s="3">
        <v>1</v>
      </c>
      <c r="CI35" s="3">
        <v>1.5</v>
      </c>
      <c r="CJ35" s="3">
        <v>1.5</v>
      </c>
      <c r="CK35" s="3">
        <v>1</v>
      </c>
      <c r="CL35" s="3">
        <v>1</v>
      </c>
      <c r="CM35" s="3">
        <v>0.5</v>
      </c>
      <c r="CN35" s="3">
        <f t="shared" si="20"/>
        <v>1</v>
      </c>
      <c r="CO35" s="31" t="str">
        <f t="shared" si="21"/>
        <v>Fail</v>
      </c>
      <c r="CP35" s="32">
        <v>5.8404255319148932</v>
      </c>
      <c r="CQ35" s="3">
        <v>21.5</v>
      </c>
      <c r="CR35" s="3">
        <v>137.25</v>
      </c>
      <c r="CS35" s="3">
        <v>687</v>
      </c>
      <c r="CT35" s="33">
        <f>CR35/23.5</f>
        <v>5.8404255319148932</v>
      </c>
    </row>
    <row r="36" spans="1:98" ht="18" customHeight="1" x14ac:dyDescent="0.2">
      <c r="A36" s="4">
        <v>29</v>
      </c>
      <c r="B36" s="7" t="s">
        <v>749</v>
      </c>
      <c r="C36" s="7" t="s">
        <v>750</v>
      </c>
      <c r="D36" s="7" t="s">
        <v>1878</v>
      </c>
      <c r="E36" s="7" t="s">
        <v>1382</v>
      </c>
      <c r="F36" s="7"/>
      <c r="G36" s="25">
        <v>8</v>
      </c>
      <c r="H36" s="25">
        <v>10</v>
      </c>
      <c r="I36" s="24">
        <v>10</v>
      </c>
      <c r="J36" s="26">
        <f t="shared" si="0"/>
        <v>28</v>
      </c>
      <c r="K36" s="25">
        <v>5</v>
      </c>
      <c r="L36" s="25">
        <v>10</v>
      </c>
      <c r="M36" s="24">
        <v>10</v>
      </c>
      <c r="N36" s="26">
        <f t="shared" si="1"/>
        <v>25</v>
      </c>
      <c r="O36" s="25">
        <v>9</v>
      </c>
      <c r="P36" s="25">
        <v>9</v>
      </c>
      <c r="Q36" s="24">
        <v>4</v>
      </c>
      <c r="R36" s="26">
        <f t="shared" si="2"/>
        <v>22</v>
      </c>
      <c r="S36" s="25">
        <v>8</v>
      </c>
      <c r="T36" s="25">
        <v>10</v>
      </c>
      <c r="U36" s="24">
        <v>10</v>
      </c>
      <c r="V36" s="26">
        <f t="shared" si="3"/>
        <v>28</v>
      </c>
      <c r="W36" s="25">
        <v>5</v>
      </c>
      <c r="X36" s="25">
        <v>10</v>
      </c>
      <c r="Y36" s="24">
        <v>10</v>
      </c>
      <c r="Z36" s="26">
        <f t="shared" si="4"/>
        <v>25</v>
      </c>
      <c r="AA36" s="25">
        <v>8</v>
      </c>
      <c r="AB36" s="25">
        <v>10</v>
      </c>
      <c r="AC36" s="24">
        <v>3</v>
      </c>
      <c r="AD36" s="26">
        <f t="shared" si="5"/>
        <v>21</v>
      </c>
      <c r="AE36" s="27">
        <f t="shared" si="6"/>
        <v>149</v>
      </c>
      <c r="AF36" s="25">
        <v>9</v>
      </c>
      <c r="AG36" s="25">
        <v>8</v>
      </c>
      <c r="AH36" s="25">
        <v>35</v>
      </c>
      <c r="AI36" s="28">
        <f t="shared" si="7"/>
        <v>52</v>
      </c>
      <c r="AJ36" s="29">
        <v>31</v>
      </c>
      <c r="AK36" s="28">
        <f t="shared" si="8"/>
        <v>83</v>
      </c>
      <c r="AL36" s="25">
        <v>9</v>
      </c>
      <c r="AM36" s="25">
        <v>9</v>
      </c>
      <c r="AN36" s="25">
        <v>38</v>
      </c>
      <c r="AO36" s="28">
        <f t="shared" si="9"/>
        <v>56</v>
      </c>
      <c r="AP36" s="29">
        <v>32</v>
      </c>
      <c r="AQ36" s="28">
        <f t="shared" si="10"/>
        <v>88</v>
      </c>
      <c r="AR36" s="25">
        <v>7</v>
      </c>
      <c r="AS36" s="25">
        <v>8</v>
      </c>
      <c r="AT36" s="25">
        <v>35</v>
      </c>
      <c r="AU36" s="28">
        <f t="shared" si="11"/>
        <v>50</v>
      </c>
      <c r="AV36" s="29">
        <v>28</v>
      </c>
      <c r="AW36" s="28">
        <f t="shared" si="12"/>
        <v>78</v>
      </c>
      <c r="AX36" s="25">
        <v>8</v>
      </c>
      <c r="AY36" s="25">
        <v>10</v>
      </c>
      <c r="AZ36" s="25">
        <v>38</v>
      </c>
      <c r="BA36" s="28">
        <f t="shared" si="13"/>
        <v>56</v>
      </c>
      <c r="BB36" s="29">
        <v>33</v>
      </c>
      <c r="BC36" s="28">
        <f t="shared" si="14"/>
        <v>89</v>
      </c>
      <c r="BD36" s="25">
        <v>8</v>
      </c>
      <c r="BE36" s="25">
        <v>8</v>
      </c>
      <c r="BF36" s="25">
        <v>35</v>
      </c>
      <c r="BG36" s="28">
        <f t="shared" si="15"/>
        <v>51</v>
      </c>
      <c r="BH36" s="29">
        <v>30</v>
      </c>
      <c r="BI36" s="28">
        <f t="shared" si="16"/>
        <v>81</v>
      </c>
      <c r="BJ36" s="29">
        <f t="shared" si="17"/>
        <v>419</v>
      </c>
      <c r="BK36" s="29">
        <v>95</v>
      </c>
      <c r="BL36" s="10">
        <f t="shared" si="18"/>
        <v>663</v>
      </c>
      <c r="BM36" s="8">
        <f t="shared" si="19"/>
        <v>85</v>
      </c>
      <c r="BO36" s="3" t="s">
        <v>2087</v>
      </c>
      <c r="BP36" s="3" t="s">
        <v>2091</v>
      </c>
      <c r="BQ36" s="3" t="s">
        <v>2032</v>
      </c>
      <c r="BR36" s="3" t="s">
        <v>2091</v>
      </c>
      <c r="BS36" s="3" t="s">
        <v>2094</v>
      </c>
      <c r="BT36" s="3" t="s">
        <v>2087</v>
      </c>
      <c r="BU36" s="3" t="s">
        <v>2090</v>
      </c>
      <c r="BV36" s="3" t="s">
        <v>2090</v>
      </c>
      <c r="BW36" s="3" t="s">
        <v>2091</v>
      </c>
      <c r="BX36" s="3" t="s">
        <v>2090</v>
      </c>
      <c r="BY36" s="3" t="s">
        <v>2090</v>
      </c>
      <c r="BZ36" s="3" t="s">
        <v>2090</v>
      </c>
      <c r="CB36" s="3">
        <v>2</v>
      </c>
      <c r="CC36" s="3">
        <v>3</v>
      </c>
      <c r="CD36" s="3">
        <v>3</v>
      </c>
      <c r="CE36" s="3">
        <v>3</v>
      </c>
      <c r="CF36" s="3">
        <v>3</v>
      </c>
      <c r="CG36" s="3">
        <v>3</v>
      </c>
      <c r="CH36" s="3">
        <v>1</v>
      </c>
      <c r="CI36" s="3">
        <v>1.5</v>
      </c>
      <c r="CJ36" s="3">
        <v>1.5</v>
      </c>
      <c r="CK36" s="3">
        <v>1</v>
      </c>
      <c r="CL36" s="3">
        <v>1</v>
      </c>
      <c r="CM36" s="3">
        <v>0.5</v>
      </c>
      <c r="CN36" s="3">
        <f t="shared" si="20"/>
        <v>0</v>
      </c>
      <c r="CO36" s="31" t="str">
        <f t="shared" si="21"/>
        <v>Pass</v>
      </c>
      <c r="CP36" s="3">
        <v>8.68</v>
      </c>
      <c r="CQ36" s="3">
        <v>23.5</v>
      </c>
      <c r="CR36" s="3">
        <v>204</v>
      </c>
      <c r="CS36" s="3">
        <v>949</v>
      </c>
    </row>
    <row r="37" spans="1:98" ht="18" customHeight="1" x14ac:dyDescent="0.2">
      <c r="A37" s="4">
        <v>30</v>
      </c>
      <c r="B37" s="7" t="s">
        <v>751</v>
      </c>
      <c r="C37" s="7" t="s">
        <v>752</v>
      </c>
      <c r="D37" s="7" t="s">
        <v>1879</v>
      </c>
      <c r="E37" s="7" t="s">
        <v>1383</v>
      </c>
      <c r="F37" s="7"/>
      <c r="G37" s="25">
        <v>6</v>
      </c>
      <c r="H37" s="25">
        <v>10</v>
      </c>
      <c r="I37" s="24">
        <v>10</v>
      </c>
      <c r="J37" s="26">
        <f t="shared" si="0"/>
        <v>26</v>
      </c>
      <c r="K37" s="25" t="s">
        <v>2033</v>
      </c>
      <c r="L37" s="25" t="s">
        <v>2033</v>
      </c>
      <c r="M37" s="24">
        <v>10</v>
      </c>
      <c r="N37" s="26">
        <f t="shared" si="1"/>
        <v>10</v>
      </c>
      <c r="O37" s="25">
        <v>4</v>
      </c>
      <c r="P37" s="25">
        <v>8</v>
      </c>
      <c r="Q37" s="24">
        <v>10</v>
      </c>
      <c r="R37" s="26">
        <f t="shared" si="2"/>
        <v>22</v>
      </c>
      <c r="S37" s="25">
        <v>6</v>
      </c>
      <c r="T37" s="25">
        <v>9</v>
      </c>
      <c r="U37" s="24">
        <v>10</v>
      </c>
      <c r="V37" s="26">
        <f t="shared" si="3"/>
        <v>25</v>
      </c>
      <c r="W37" s="25">
        <v>4</v>
      </c>
      <c r="X37" s="25">
        <v>10</v>
      </c>
      <c r="Y37" s="24">
        <v>10</v>
      </c>
      <c r="Z37" s="26">
        <f t="shared" si="4"/>
        <v>24</v>
      </c>
      <c r="AA37" s="25">
        <v>4</v>
      </c>
      <c r="AB37" s="25">
        <v>9</v>
      </c>
      <c r="AC37" s="24">
        <v>3</v>
      </c>
      <c r="AD37" s="26">
        <f t="shared" si="5"/>
        <v>16</v>
      </c>
      <c r="AE37" s="27">
        <f t="shared" si="6"/>
        <v>123</v>
      </c>
      <c r="AF37" s="25">
        <v>8</v>
      </c>
      <c r="AG37" s="25">
        <v>8</v>
      </c>
      <c r="AH37" s="25">
        <v>39</v>
      </c>
      <c r="AI37" s="28">
        <f t="shared" si="7"/>
        <v>55</v>
      </c>
      <c r="AJ37" s="29">
        <v>35</v>
      </c>
      <c r="AK37" s="28">
        <f t="shared" si="8"/>
        <v>90</v>
      </c>
      <c r="AL37" s="25">
        <v>8</v>
      </c>
      <c r="AM37" s="25">
        <v>8</v>
      </c>
      <c r="AN37" s="25">
        <v>32</v>
      </c>
      <c r="AO37" s="28">
        <f t="shared" si="9"/>
        <v>48</v>
      </c>
      <c r="AP37" s="29">
        <v>32</v>
      </c>
      <c r="AQ37" s="28">
        <f t="shared" si="10"/>
        <v>80</v>
      </c>
      <c r="AR37" s="25">
        <v>8</v>
      </c>
      <c r="AS37" s="25">
        <v>8</v>
      </c>
      <c r="AT37" s="25">
        <v>36</v>
      </c>
      <c r="AU37" s="28">
        <f t="shared" si="11"/>
        <v>52</v>
      </c>
      <c r="AV37" s="29">
        <v>29</v>
      </c>
      <c r="AW37" s="28">
        <f t="shared" si="12"/>
        <v>81</v>
      </c>
      <c r="AX37" s="25">
        <v>8</v>
      </c>
      <c r="AY37" s="25">
        <v>8</v>
      </c>
      <c r="AZ37" s="25">
        <v>36</v>
      </c>
      <c r="BA37" s="28">
        <f t="shared" si="13"/>
        <v>52</v>
      </c>
      <c r="BB37" s="29">
        <v>38</v>
      </c>
      <c r="BC37" s="28">
        <f t="shared" si="14"/>
        <v>90</v>
      </c>
      <c r="BD37" s="25">
        <v>8</v>
      </c>
      <c r="BE37" s="25">
        <v>8</v>
      </c>
      <c r="BF37" s="25">
        <v>34</v>
      </c>
      <c r="BG37" s="28">
        <f t="shared" si="15"/>
        <v>50</v>
      </c>
      <c r="BH37" s="29">
        <v>32</v>
      </c>
      <c r="BI37" s="28">
        <f t="shared" si="16"/>
        <v>82</v>
      </c>
      <c r="BJ37" s="29">
        <f t="shared" si="17"/>
        <v>423</v>
      </c>
      <c r="BK37" s="29">
        <v>89</v>
      </c>
      <c r="BL37" s="10">
        <f t="shared" si="18"/>
        <v>635</v>
      </c>
      <c r="BM37" s="8">
        <f t="shared" si="19"/>
        <v>81.410256410256409</v>
      </c>
      <c r="BO37" s="3" t="s">
        <v>2089</v>
      </c>
      <c r="BP37" s="3" t="s">
        <v>2087</v>
      </c>
      <c r="BQ37" s="3" t="s">
        <v>2087</v>
      </c>
      <c r="BR37" s="3" t="s">
        <v>2087</v>
      </c>
      <c r="BS37" s="3" t="s">
        <v>2087</v>
      </c>
      <c r="BT37" s="3" t="s">
        <v>2095</v>
      </c>
      <c r="BU37" s="3" t="s">
        <v>2090</v>
      </c>
      <c r="BV37" s="3" t="s">
        <v>2091</v>
      </c>
      <c r="BW37" s="3" t="s">
        <v>2090</v>
      </c>
      <c r="BX37" s="3" t="s">
        <v>2090</v>
      </c>
      <c r="BY37" s="3" t="s">
        <v>2090</v>
      </c>
      <c r="BZ37" s="3" t="s">
        <v>2090</v>
      </c>
      <c r="CB37" s="3">
        <v>2</v>
      </c>
      <c r="CC37" s="3">
        <v>3</v>
      </c>
      <c r="CD37" s="3">
        <v>3</v>
      </c>
      <c r="CE37" s="3">
        <v>3</v>
      </c>
      <c r="CF37" s="3">
        <v>3</v>
      </c>
      <c r="CG37" s="3">
        <v>3</v>
      </c>
      <c r="CH37" s="3">
        <v>1</v>
      </c>
      <c r="CI37" s="3">
        <v>1.5</v>
      </c>
      <c r="CJ37" s="3">
        <v>1.5</v>
      </c>
      <c r="CK37" s="3">
        <v>1</v>
      </c>
      <c r="CL37" s="3">
        <v>1</v>
      </c>
      <c r="CM37" s="3">
        <v>0.5</v>
      </c>
      <c r="CN37" s="3">
        <f t="shared" si="20"/>
        <v>1</v>
      </c>
      <c r="CO37" s="31" t="str">
        <f t="shared" si="21"/>
        <v>Fail</v>
      </c>
      <c r="CP37" s="32">
        <v>7.7446808510638299</v>
      </c>
      <c r="CQ37" s="3">
        <v>21.5</v>
      </c>
      <c r="CR37" s="3">
        <v>182</v>
      </c>
      <c r="CS37" s="3">
        <v>882</v>
      </c>
      <c r="CT37" s="33">
        <f>CR37/23.5</f>
        <v>7.7446808510638299</v>
      </c>
    </row>
    <row r="38" spans="1:98" ht="18" customHeight="1" x14ac:dyDescent="0.2">
      <c r="A38" s="4">
        <v>31</v>
      </c>
      <c r="B38" s="7" t="s">
        <v>753</v>
      </c>
      <c r="C38" s="7" t="s">
        <v>754</v>
      </c>
      <c r="D38" s="7" t="s">
        <v>1880</v>
      </c>
      <c r="E38" s="7" t="s">
        <v>1384</v>
      </c>
      <c r="F38" s="7"/>
      <c r="G38" s="25">
        <v>3</v>
      </c>
      <c r="H38" s="25">
        <v>5</v>
      </c>
      <c r="I38" s="24">
        <v>10</v>
      </c>
      <c r="J38" s="26">
        <f t="shared" si="0"/>
        <v>18</v>
      </c>
      <c r="K38" s="25" t="s">
        <v>2033</v>
      </c>
      <c r="L38" s="25">
        <v>9</v>
      </c>
      <c r="M38" s="24">
        <v>8</v>
      </c>
      <c r="N38" s="26">
        <f t="shared" si="1"/>
        <v>17</v>
      </c>
      <c r="O38" s="25">
        <v>3</v>
      </c>
      <c r="P38" s="25">
        <v>9</v>
      </c>
      <c r="Q38" s="24">
        <v>10</v>
      </c>
      <c r="R38" s="26">
        <f t="shared" si="2"/>
        <v>22</v>
      </c>
      <c r="S38" s="25">
        <v>4</v>
      </c>
      <c r="T38" s="25">
        <v>7</v>
      </c>
      <c r="U38" s="24">
        <v>4</v>
      </c>
      <c r="V38" s="26">
        <f t="shared" si="3"/>
        <v>15</v>
      </c>
      <c r="W38" s="25">
        <v>2</v>
      </c>
      <c r="X38" s="25">
        <v>9</v>
      </c>
      <c r="Y38" s="24">
        <v>10</v>
      </c>
      <c r="Z38" s="26">
        <f t="shared" si="4"/>
        <v>21</v>
      </c>
      <c r="AA38" s="25">
        <v>3</v>
      </c>
      <c r="AB38" s="25">
        <v>8</v>
      </c>
      <c r="AC38" s="24">
        <v>3</v>
      </c>
      <c r="AD38" s="26">
        <f t="shared" si="5"/>
        <v>14</v>
      </c>
      <c r="AE38" s="27">
        <f t="shared" si="6"/>
        <v>107</v>
      </c>
      <c r="AF38" s="25">
        <v>8</v>
      </c>
      <c r="AG38" s="25">
        <v>8</v>
      </c>
      <c r="AH38" s="25">
        <v>36</v>
      </c>
      <c r="AI38" s="28">
        <f t="shared" si="7"/>
        <v>52</v>
      </c>
      <c r="AJ38" s="29">
        <v>29</v>
      </c>
      <c r="AK38" s="28">
        <f t="shared" si="8"/>
        <v>81</v>
      </c>
      <c r="AL38" s="25">
        <v>8</v>
      </c>
      <c r="AM38" s="25">
        <v>8</v>
      </c>
      <c r="AN38" s="25">
        <v>35</v>
      </c>
      <c r="AO38" s="28">
        <f t="shared" si="9"/>
        <v>51</v>
      </c>
      <c r="AP38" s="29">
        <v>27</v>
      </c>
      <c r="AQ38" s="28">
        <f t="shared" si="10"/>
        <v>78</v>
      </c>
      <c r="AR38" s="25">
        <v>6</v>
      </c>
      <c r="AS38" s="25">
        <v>8</v>
      </c>
      <c r="AT38" s="25">
        <v>34</v>
      </c>
      <c r="AU38" s="28">
        <f t="shared" si="11"/>
        <v>48</v>
      </c>
      <c r="AV38" s="29">
        <v>32</v>
      </c>
      <c r="AW38" s="28">
        <f t="shared" si="12"/>
        <v>80</v>
      </c>
      <c r="AX38" s="25">
        <v>8</v>
      </c>
      <c r="AY38" s="25">
        <v>8</v>
      </c>
      <c r="AZ38" s="25">
        <v>36</v>
      </c>
      <c r="BA38" s="28">
        <f t="shared" si="13"/>
        <v>52</v>
      </c>
      <c r="BB38" s="29">
        <v>32</v>
      </c>
      <c r="BC38" s="28">
        <f t="shared" si="14"/>
        <v>84</v>
      </c>
      <c r="BD38" s="25">
        <v>7</v>
      </c>
      <c r="BE38" s="25">
        <v>7</v>
      </c>
      <c r="BF38" s="25">
        <v>31</v>
      </c>
      <c r="BG38" s="28">
        <f t="shared" si="15"/>
        <v>45</v>
      </c>
      <c r="BH38" s="29">
        <v>27</v>
      </c>
      <c r="BI38" s="28">
        <f t="shared" si="16"/>
        <v>72</v>
      </c>
      <c r="BJ38" s="29">
        <f t="shared" si="17"/>
        <v>395</v>
      </c>
      <c r="BK38" s="29">
        <v>79</v>
      </c>
      <c r="BL38" s="10">
        <f t="shared" si="18"/>
        <v>581</v>
      </c>
      <c r="BM38" s="8">
        <f t="shared" si="19"/>
        <v>74.487179487179489</v>
      </c>
      <c r="BO38" s="3" t="s">
        <v>2093</v>
      </c>
      <c r="BP38" s="3" t="s">
        <v>2093</v>
      </c>
      <c r="BQ38" s="3" t="s">
        <v>2093</v>
      </c>
      <c r="BR38" s="3" t="s">
        <v>2092</v>
      </c>
      <c r="BS38" s="3" t="s">
        <v>2033</v>
      </c>
      <c r="BT38" s="3" t="s">
        <v>2094</v>
      </c>
      <c r="BU38" s="3" t="s">
        <v>2090</v>
      </c>
      <c r="BV38" s="3" t="s">
        <v>2091</v>
      </c>
      <c r="BW38" s="3" t="s">
        <v>2091</v>
      </c>
      <c r="BX38" s="3" t="s">
        <v>2090</v>
      </c>
      <c r="BY38" s="3" t="s">
        <v>2032</v>
      </c>
      <c r="BZ38" s="3" t="s">
        <v>2091</v>
      </c>
      <c r="CB38" s="3">
        <v>2</v>
      </c>
      <c r="CC38" s="3">
        <v>3</v>
      </c>
      <c r="CD38" s="3">
        <v>3</v>
      </c>
      <c r="CE38" s="3">
        <v>3</v>
      </c>
      <c r="CF38" s="3">
        <v>3</v>
      </c>
      <c r="CG38" s="3">
        <v>3</v>
      </c>
      <c r="CH38" s="3">
        <v>1</v>
      </c>
      <c r="CI38" s="3">
        <v>1.5</v>
      </c>
      <c r="CJ38" s="3">
        <v>1.5</v>
      </c>
      <c r="CK38" s="3">
        <v>1</v>
      </c>
      <c r="CL38" s="3">
        <v>1</v>
      </c>
      <c r="CM38" s="3">
        <v>0.5</v>
      </c>
      <c r="CN38" s="3">
        <f t="shared" si="20"/>
        <v>0</v>
      </c>
      <c r="CO38" s="31" t="str">
        <f t="shared" si="21"/>
        <v>Pass</v>
      </c>
      <c r="CP38" s="3">
        <v>6.83</v>
      </c>
      <c r="CQ38" s="3">
        <v>23.5</v>
      </c>
      <c r="CR38" s="3">
        <v>160.5</v>
      </c>
      <c r="CS38" s="3">
        <v>774</v>
      </c>
    </row>
    <row r="39" spans="1:98" ht="18" customHeight="1" x14ac:dyDescent="0.2">
      <c r="A39" s="4">
        <v>32</v>
      </c>
      <c r="B39" s="7" t="s">
        <v>755</v>
      </c>
      <c r="C39" s="7" t="s">
        <v>756</v>
      </c>
      <c r="D39" s="7" t="s">
        <v>1881</v>
      </c>
      <c r="E39" s="7" t="s">
        <v>1385</v>
      </c>
      <c r="F39" s="7"/>
      <c r="G39" s="25">
        <v>9</v>
      </c>
      <c r="H39" s="25">
        <v>10</v>
      </c>
      <c r="I39" s="24">
        <v>10</v>
      </c>
      <c r="J39" s="26">
        <f t="shared" si="0"/>
        <v>29</v>
      </c>
      <c r="K39" s="25">
        <v>6</v>
      </c>
      <c r="L39" s="25">
        <v>10</v>
      </c>
      <c r="M39" s="24">
        <v>10</v>
      </c>
      <c r="N39" s="26">
        <f t="shared" si="1"/>
        <v>26</v>
      </c>
      <c r="O39" s="25">
        <v>8</v>
      </c>
      <c r="P39" s="25">
        <v>10</v>
      </c>
      <c r="Q39" s="24">
        <v>10</v>
      </c>
      <c r="R39" s="26">
        <f t="shared" si="2"/>
        <v>28</v>
      </c>
      <c r="S39" s="25">
        <v>9</v>
      </c>
      <c r="T39" s="25">
        <v>10</v>
      </c>
      <c r="U39" s="24">
        <v>10</v>
      </c>
      <c r="V39" s="26">
        <f t="shared" si="3"/>
        <v>29</v>
      </c>
      <c r="W39" s="25">
        <v>8</v>
      </c>
      <c r="X39" s="25">
        <v>10</v>
      </c>
      <c r="Y39" s="24">
        <v>10</v>
      </c>
      <c r="Z39" s="26">
        <f t="shared" si="4"/>
        <v>28</v>
      </c>
      <c r="AA39" s="25">
        <v>7</v>
      </c>
      <c r="AB39" s="25">
        <v>10</v>
      </c>
      <c r="AC39" s="24">
        <v>10</v>
      </c>
      <c r="AD39" s="26">
        <f t="shared" si="5"/>
        <v>27</v>
      </c>
      <c r="AE39" s="27">
        <f t="shared" si="6"/>
        <v>167</v>
      </c>
      <c r="AF39" s="25">
        <v>9</v>
      </c>
      <c r="AG39" s="25">
        <v>9</v>
      </c>
      <c r="AH39" s="25">
        <v>38</v>
      </c>
      <c r="AI39" s="28">
        <f t="shared" si="7"/>
        <v>56</v>
      </c>
      <c r="AJ39" s="29">
        <v>36</v>
      </c>
      <c r="AK39" s="28">
        <f t="shared" si="8"/>
        <v>92</v>
      </c>
      <c r="AL39" s="25">
        <v>9</v>
      </c>
      <c r="AM39" s="25">
        <v>9</v>
      </c>
      <c r="AN39" s="25">
        <v>40</v>
      </c>
      <c r="AO39" s="28">
        <f t="shared" si="9"/>
        <v>58</v>
      </c>
      <c r="AP39" s="29">
        <v>33</v>
      </c>
      <c r="AQ39" s="28">
        <f t="shared" si="10"/>
        <v>91</v>
      </c>
      <c r="AR39" s="25">
        <v>7</v>
      </c>
      <c r="AS39" s="25">
        <v>8</v>
      </c>
      <c r="AT39" s="25">
        <v>36</v>
      </c>
      <c r="AU39" s="28">
        <f t="shared" si="11"/>
        <v>51</v>
      </c>
      <c r="AV39" s="29">
        <v>30</v>
      </c>
      <c r="AW39" s="28">
        <f t="shared" si="12"/>
        <v>81</v>
      </c>
      <c r="AX39" s="25">
        <v>6</v>
      </c>
      <c r="AY39" s="25">
        <v>8</v>
      </c>
      <c r="AZ39" s="25">
        <v>36</v>
      </c>
      <c r="BA39" s="28">
        <f t="shared" si="13"/>
        <v>50</v>
      </c>
      <c r="BB39" s="29">
        <v>31</v>
      </c>
      <c r="BC39" s="28">
        <f t="shared" si="14"/>
        <v>81</v>
      </c>
      <c r="BD39" s="25">
        <v>8</v>
      </c>
      <c r="BE39" s="25">
        <v>8</v>
      </c>
      <c r="BF39" s="25">
        <v>36</v>
      </c>
      <c r="BG39" s="28">
        <f t="shared" si="15"/>
        <v>52</v>
      </c>
      <c r="BH39" s="29">
        <v>32</v>
      </c>
      <c r="BI39" s="28">
        <f t="shared" si="16"/>
        <v>84</v>
      </c>
      <c r="BJ39" s="29">
        <f t="shared" si="17"/>
        <v>429</v>
      </c>
      <c r="BK39" s="29">
        <v>98</v>
      </c>
      <c r="BL39" s="10">
        <f t="shared" si="18"/>
        <v>694</v>
      </c>
      <c r="BM39" s="8">
        <f t="shared" si="19"/>
        <v>88.974358974358964</v>
      </c>
      <c r="BO39" s="3" t="s">
        <v>2094</v>
      </c>
      <c r="BP39" s="3" t="s">
        <v>2032</v>
      </c>
      <c r="BQ39" s="3" t="s">
        <v>2090</v>
      </c>
      <c r="BR39" s="3" t="s">
        <v>2095</v>
      </c>
      <c r="BS39" s="3" t="s">
        <v>2032</v>
      </c>
      <c r="BT39" s="3" t="s">
        <v>2088</v>
      </c>
      <c r="BU39" s="3" t="s">
        <v>2090</v>
      </c>
      <c r="BV39" s="3" t="s">
        <v>2090</v>
      </c>
      <c r="BW39" s="3" t="s">
        <v>2090</v>
      </c>
      <c r="BX39" s="3" t="s">
        <v>2090</v>
      </c>
      <c r="BY39" s="3" t="s">
        <v>2090</v>
      </c>
      <c r="BZ39" s="3" t="s">
        <v>2090</v>
      </c>
      <c r="CB39" s="3">
        <v>2</v>
      </c>
      <c r="CC39" s="3">
        <v>3</v>
      </c>
      <c r="CD39" s="3">
        <v>3</v>
      </c>
      <c r="CE39" s="3">
        <v>3</v>
      </c>
      <c r="CF39" s="3">
        <v>3</v>
      </c>
      <c r="CG39" s="3">
        <v>3</v>
      </c>
      <c r="CH39" s="3">
        <v>1</v>
      </c>
      <c r="CI39" s="3">
        <v>1.5</v>
      </c>
      <c r="CJ39" s="3">
        <v>1.5</v>
      </c>
      <c r="CK39" s="3">
        <v>1</v>
      </c>
      <c r="CL39" s="3">
        <v>1</v>
      </c>
      <c r="CM39" s="3">
        <v>0.5</v>
      </c>
      <c r="CN39" s="3">
        <f t="shared" si="20"/>
        <v>0</v>
      </c>
      <c r="CO39" s="31" t="str">
        <f t="shared" si="21"/>
        <v>Pass</v>
      </c>
      <c r="CP39" s="3">
        <v>8.6</v>
      </c>
      <c r="CQ39" s="3">
        <v>23.5</v>
      </c>
      <c r="CR39" s="3">
        <v>202</v>
      </c>
      <c r="CS39" s="3">
        <v>946</v>
      </c>
    </row>
    <row r="40" spans="1:98" ht="18" customHeight="1" x14ac:dyDescent="0.2">
      <c r="A40" s="4">
        <v>33</v>
      </c>
      <c r="B40" s="7" t="s">
        <v>757</v>
      </c>
      <c r="C40" s="7" t="s">
        <v>758</v>
      </c>
      <c r="D40" s="7" t="s">
        <v>1882</v>
      </c>
      <c r="E40" s="7" t="s">
        <v>1386</v>
      </c>
      <c r="F40" s="7"/>
      <c r="G40" s="25">
        <v>6</v>
      </c>
      <c r="H40" s="25">
        <v>6</v>
      </c>
      <c r="I40" s="24">
        <v>10</v>
      </c>
      <c r="J40" s="26">
        <f t="shared" ref="J40:J71" si="22">IF(AND((G40="A"),(H40 ="A"), (I40="A")),"A",SUM(G40:I40))</f>
        <v>22</v>
      </c>
      <c r="K40" s="25">
        <v>5</v>
      </c>
      <c r="L40" s="25">
        <v>9</v>
      </c>
      <c r="M40" s="24">
        <v>10</v>
      </c>
      <c r="N40" s="26">
        <f t="shared" ref="N40:N71" si="23">IF(AND((K40="A"),(L40 ="A"), (M40="A")),"A",SUM(K40:M40))</f>
        <v>24</v>
      </c>
      <c r="O40" s="25">
        <v>6</v>
      </c>
      <c r="P40" s="25">
        <v>7</v>
      </c>
      <c r="Q40" s="24">
        <v>4</v>
      </c>
      <c r="R40" s="26">
        <f t="shared" ref="R40:R71" si="24">IF(AND((O40="A"),(P40 ="A"), (Q40="A")),"A",SUM(O40:Q40))</f>
        <v>17</v>
      </c>
      <c r="S40" s="25">
        <v>6</v>
      </c>
      <c r="T40" s="25">
        <v>9</v>
      </c>
      <c r="U40" s="24">
        <v>10</v>
      </c>
      <c r="V40" s="26">
        <f t="shared" ref="V40:V71" si="25">IF(AND((S40="A"),(T40 ="A"), (U40="A")),"A",SUM(S40:U40))</f>
        <v>25</v>
      </c>
      <c r="W40" s="25">
        <v>2</v>
      </c>
      <c r="X40" s="25">
        <v>10</v>
      </c>
      <c r="Y40" s="24">
        <v>10</v>
      </c>
      <c r="Z40" s="26">
        <f t="shared" ref="Z40:Z71" si="26">IF(AND((W40="A"),(X40 ="A"), (Y40="A")),"A",SUM(W40:Y40))</f>
        <v>22</v>
      </c>
      <c r="AA40" s="25">
        <v>4</v>
      </c>
      <c r="AB40" s="25">
        <v>9</v>
      </c>
      <c r="AC40" s="24">
        <v>10</v>
      </c>
      <c r="AD40" s="26">
        <f t="shared" ref="AD40:AD71" si="27">IF(AND((AA40="A"),(AB40 ="A"), (AC40="A")),"A",SUM(AA40:AC40))</f>
        <v>23</v>
      </c>
      <c r="AE40" s="27">
        <f t="shared" ref="AE40:AE71" si="28">SUM(J40,N40,R40,V40,Z40,AD40)</f>
        <v>133</v>
      </c>
      <c r="AF40" s="25">
        <v>8</v>
      </c>
      <c r="AG40" s="25">
        <v>7</v>
      </c>
      <c r="AH40" s="25">
        <v>29</v>
      </c>
      <c r="AI40" s="28">
        <f t="shared" ref="AI40:AI71" si="29">IF(AND((AF40="A"), (AG40 ="A"), (AH40="A")),"A",SUM(AF40:AH40))</f>
        <v>44</v>
      </c>
      <c r="AJ40" s="29">
        <v>29</v>
      </c>
      <c r="AK40" s="28">
        <f t="shared" ref="AK40:AK71" si="30">IF(AND((AI40 ="A"), (AJ40="A")),"A",SUM(AI40:AJ40))</f>
        <v>73</v>
      </c>
      <c r="AL40" s="25">
        <v>9</v>
      </c>
      <c r="AM40" s="25">
        <v>9</v>
      </c>
      <c r="AN40" s="25">
        <v>39</v>
      </c>
      <c r="AO40" s="28">
        <f t="shared" ref="AO40:AO71" si="31">IF(AND((AL40="A"), (AM40 ="A"), (AN40="A")),"A",SUM(AL40:AN40))</f>
        <v>57</v>
      </c>
      <c r="AP40" s="29">
        <v>33</v>
      </c>
      <c r="AQ40" s="28">
        <f t="shared" ref="AQ40:AQ71" si="32">IF(AND((AO40 ="A"), (AP40="A")),"A",SUM(AO40:AP40))</f>
        <v>90</v>
      </c>
      <c r="AR40" s="25">
        <v>8</v>
      </c>
      <c r="AS40" s="25">
        <v>8</v>
      </c>
      <c r="AT40" s="25">
        <v>35</v>
      </c>
      <c r="AU40" s="28">
        <f t="shared" ref="AU40:AU71" si="33">IF(AND((AR40="A"), (AS40 ="A"), (AT40="A")),"A",SUM(AR40:AT40))</f>
        <v>51</v>
      </c>
      <c r="AV40" s="29">
        <v>31</v>
      </c>
      <c r="AW40" s="28">
        <f t="shared" ref="AW40:AW71" si="34">IF(AND((AU40 ="A"), (AV40="A")),"A",SUM(AU40:AV40))</f>
        <v>82</v>
      </c>
      <c r="AX40" s="25">
        <v>9</v>
      </c>
      <c r="AY40" s="25">
        <v>8</v>
      </c>
      <c r="AZ40" s="25">
        <v>40</v>
      </c>
      <c r="BA40" s="28">
        <f t="shared" ref="BA40:BA71" si="35">IF(AND((AX40="A"), (AY40 ="A"), (AZ40="A")),"A",SUM(AX40:AZ40))</f>
        <v>57</v>
      </c>
      <c r="BB40" s="29">
        <v>35</v>
      </c>
      <c r="BC40" s="28">
        <f t="shared" ref="BC40:BC71" si="36">IF(AND((BA40 ="A"), (BB40="A")),"A",SUM(BA40:BB40))</f>
        <v>92</v>
      </c>
      <c r="BD40" s="25">
        <v>10</v>
      </c>
      <c r="BE40" s="25">
        <v>10</v>
      </c>
      <c r="BF40" s="25">
        <v>40</v>
      </c>
      <c r="BG40" s="28">
        <f t="shared" ref="BG40:BG71" si="37">IF(AND((BD40="A"), (BE40 ="A"), (BF40="A")),"A",SUM(BD40:BF40))</f>
        <v>60</v>
      </c>
      <c r="BH40" s="29">
        <v>38</v>
      </c>
      <c r="BI40" s="28">
        <f t="shared" ref="BI40:BI71" si="38">IF(AND((BG40 ="A"), (BH40="A")),"A",SUM(BG40:BH40))</f>
        <v>98</v>
      </c>
      <c r="BJ40" s="29">
        <f t="shared" ref="BJ40:BJ71" si="39">SUM(AK40,AQ40,AW40,BC40,BI40)</f>
        <v>435</v>
      </c>
      <c r="BK40" s="29">
        <v>94</v>
      </c>
      <c r="BL40" s="10">
        <f t="shared" ref="BL40:BL71" si="40">BJ40+AE40+BK40</f>
        <v>662</v>
      </c>
      <c r="BM40" s="8">
        <f t="shared" ref="BM40:BM71" si="41">BL40/780*100</f>
        <v>84.871794871794876</v>
      </c>
      <c r="BO40" s="3" t="s">
        <v>2092</v>
      </c>
      <c r="BP40" s="3" t="s">
        <v>2095</v>
      </c>
      <c r="BQ40" s="3" t="s">
        <v>2095</v>
      </c>
      <c r="BR40" s="3" t="s">
        <v>2094</v>
      </c>
      <c r="BS40" s="3" t="s">
        <v>2032</v>
      </c>
      <c r="BT40" s="3" t="s">
        <v>2094</v>
      </c>
      <c r="BU40" s="3" t="s">
        <v>2032</v>
      </c>
      <c r="BV40" s="3" t="s">
        <v>2090</v>
      </c>
      <c r="BW40" s="3" t="s">
        <v>2090</v>
      </c>
      <c r="BX40" s="3" t="s">
        <v>2090</v>
      </c>
      <c r="BY40" s="3" t="s">
        <v>2090</v>
      </c>
      <c r="BZ40" s="3" t="s">
        <v>2090</v>
      </c>
      <c r="CB40" s="3">
        <v>2</v>
      </c>
      <c r="CC40" s="3">
        <v>3</v>
      </c>
      <c r="CD40" s="3">
        <v>3</v>
      </c>
      <c r="CE40" s="3">
        <v>3</v>
      </c>
      <c r="CF40" s="3">
        <v>3</v>
      </c>
      <c r="CG40" s="3">
        <v>3</v>
      </c>
      <c r="CH40" s="3">
        <v>1</v>
      </c>
      <c r="CI40" s="3">
        <v>1.5</v>
      </c>
      <c r="CJ40" s="3">
        <v>1.5</v>
      </c>
      <c r="CK40" s="3">
        <v>1</v>
      </c>
      <c r="CL40" s="3">
        <v>1</v>
      </c>
      <c r="CM40" s="3">
        <v>0.5</v>
      </c>
      <c r="CN40" s="3">
        <f t="shared" ref="CN40:CN68" si="42">COUNTIF(BO40:BZ40,"F")</f>
        <v>0</v>
      </c>
      <c r="CO40" s="31" t="str">
        <f t="shared" ref="CO40:CO71" si="43">IF(CN40=0,"Pass","Fail")</f>
        <v>Pass</v>
      </c>
      <c r="CP40" s="3">
        <v>7.91</v>
      </c>
      <c r="CQ40" s="3">
        <v>23.5</v>
      </c>
      <c r="CR40" s="3">
        <v>186</v>
      </c>
      <c r="CS40" s="3">
        <v>902</v>
      </c>
    </row>
    <row r="41" spans="1:98" ht="18" customHeight="1" x14ac:dyDescent="0.2">
      <c r="A41" s="4">
        <v>34</v>
      </c>
      <c r="B41" s="7" t="s">
        <v>759</v>
      </c>
      <c r="C41" s="7" t="s">
        <v>760</v>
      </c>
      <c r="D41" s="7" t="s">
        <v>1883</v>
      </c>
      <c r="E41" s="7" t="s">
        <v>1387</v>
      </c>
      <c r="F41" s="7"/>
      <c r="G41" s="25">
        <v>6</v>
      </c>
      <c r="H41" s="25">
        <v>5</v>
      </c>
      <c r="I41" s="24">
        <v>10</v>
      </c>
      <c r="J41" s="26">
        <f t="shared" si="22"/>
        <v>21</v>
      </c>
      <c r="K41" s="25" t="s">
        <v>2033</v>
      </c>
      <c r="L41" s="25">
        <v>10</v>
      </c>
      <c r="M41" s="24">
        <v>10</v>
      </c>
      <c r="N41" s="26">
        <f t="shared" si="23"/>
        <v>20</v>
      </c>
      <c r="O41" s="25">
        <v>5</v>
      </c>
      <c r="P41" s="25">
        <v>9</v>
      </c>
      <c r="Q41" s="24">
        <v>4</v>
      </c>
      <c r="R41" s="26">
        <f t="shared" si="24"/>
        <v>18</v>
      </c>
      <c r="S41" s="25">
        <v>4</v>
      </c>
      <c r="T41" s="25">
        <v>10</v>
      </c>
      <c r="U41" s="24">
        <v>10</v>
      </c>
      <c r="V41" s="26">
        <f t="shared" si="25"/>
        <v>24</v>
      </c>
      <c r="W41" s="25">
        <v>4</v>
      </c>
      <c r="X41" s="25">
        <v>10</v>
      </c>
      <c r="Y41" s="24">
        <v>10</v>
      </c>
      <c r="Z41" s="26">
        <f t="shared" si="26"/>
        <v>24</v>
      </c>
      <c r="AA41" s="25">
        <v>3</v>
      </c>
      <c r="AB41" s="25">
        <v>8</v>
      </c>
      <c r="AC41" s="24">
        <v>10</v>
      </c>
      <c r="AD41" s="26">
        <f t="shared" si="27"/>
        <v>21</v>
      </c>
      <c r="AE41" s="27">
        <f t="shared" si="28"/>
        <v>128</v>
      </c>
      <c r="AF41" s="25">
        <v>7</v>
      </c>
      <c r="AG41" s="25">
        <v>8</v>
      </c>
      <c r="AH41" s="25">
        <v>32</v>
      </c>
      <c r="AI41" s="28">
        <f t="shared" si="29"/>
        <v>47</v>
      </c>
      <c r="AJ41" s="29">
        <v>30</v>
      </c>
      <c r="AK41" s="28">
        <f t="shared" si="30"/>
        <v>77</v>
      </c>
      <c r="AL41" s="25">
        <v>8</v>
      </c>
      <c r="AM41" s="25">
        <v>8</v>
      </c>
      <c r="AN41" s="25">
        <v>39</v>
      </c>
      <c r="AO41" s="28">
        <f t="shared" si="31"/>
        <v>55</v>
      </c>
      <c r="AP41" s="29">
        <v>29</v>
      </c>
      <c r="AQ41" s="28">
        <f t="shared" si="32"/>
        <v>84</v>
      </c>
      <c r="AR41" s="25">
        <v>7</v>
      </c>
      <c r="AS41" s="25">
        <v>8</v>
      </c>
      <c r="AT41" s="25">
        <v>35</v>
      </c>
      <c r="AU41" s="28">
        <f t="shared" si="33"/>
        <v>50</v>
      </c>
      <c r="AV41" s="29">
        <v>32</v>
      </c>
      <c r="AW41" s="28">
        <f t="shared" si="34"/>
        <v>82</v>
      </c>
      <c r="AX41" s="25">
        <v>10</v>
      </c>
      <c r="AY41" s="25">
        <v>8</v>
      </c>
      <c r="AZ41" s="25">
        <v>36</v>
      </c>
      <c r="BA41" s="28">
        <f t="shared" si="35"/>
        <v>54</v>
      </c>
      <c r="BB41" s="29">
        <v>38</v>
      </c>
      <c r="BC41" s="28">
        <f t="shared" si="36"/>
        <v>92</v>
      </c>
      <c r="BD41" s="25">
        <v>7</v>
      </c>
      <c r="BE41" s="25">
        <v>8</v>
      </c>
      <c r="BF41" s="25">
        <v>36</v>
      </c>
      <c r="BG41" s="28">
        <f t="shared" si="37"/>
        <v>51</v>
      </c>
      <c r="BH41" s="29">
        <v>29</v>
      </c>
      <c r="BI41" s="28">
        <f t="shared" si="38"/>
        <v>80</v>
      </c>
      <c r="BJ41" s="29">
        <f t="shared" si="39"/>
        <v>415</v>
      </c>
      <c r="BK41" s="29">
        <v>86</v>
      </c>
      <c r="BL41" s="10">
        <f t="shared" si="40"/>
        <v>629</v>
      </c>
      <c r="BM41" s="8">
        <f t="shared" si="41"/>
        <v>80.641025641025649</v>
      </c>
      <c r="BO41" s="3" t="s">
        <v>2096</v>
      </c>
      <c r="BP41" s="3" t="s">
        <v>2087</v>
      </c>
      <c r="BQ41" s="3" t="s">
        <v>2087</v>
      </c>
      <c r="BR41" s="3" t="s">
        <v>2094</v>
      </c>
      <c r="BS41" s="3" t="s">
        <v>2094</v>
      </c>
      <c r="BT41" s="3" t="s">
        <v>2093</v>
      </c>
      <c r="BU41" s="3" t="s">
        <v>2091</v>
      </c>
      <c r="BV41" s="3" t="s">
        <v>2090</v>
      </c>
      <c r="BW41" s="3" t="s">
        <v>2090</v>
      </c>
      <c r="BX41" s="3" t="s">
        <v>2090</v>
      </c>
      <c r="BY41" s="3" t="s">
        <v>2091</v>
      </c>
      <c r="BZ41" s="3" t="s">
        <v>2090</v>
      </c>
      <c r="CB41" s="3">
        <v>2</v>
      </c>
      <c r="CC41" s="3">
        <v>3</v>
      </c>
      <c r="CD41" s="3">
        <v>3</v>
      </c>
      <c r="CE41" s="3">
        <v>3</v>
      </c>
      <c r="CF41" s="3">
        <v>3</v>
      </c>
      <c r="CG41" s="3">
        <v>3</v>
      </c>
      <c r="CH41" s="3">
        <v>1</v>
      </c>
      <c r="CI41" s="3">
        <v>1.5</v>
      </c>
      <c r="CJ41" s="3">
        <v>1.5</v>
      </c>
      <c r="CK41" s="3">
        <v>1</v>
      </c>
      <c r="CL41" s="3">
        <v>1</v>
      </c>
      <c r="CM41" s="3">
        <v>0.5</v>
      </c>
      <c r="CN41" s="3">
        <f t="shared" si="42"/>
        <v>0</v>
      </c>
      <c r="CO41" s="31" t="str">
        <f t="shared" si="43"/>
        <v>Pass</v>
      </c>
      <c r="CP41" s="3">
        <v>7.62</v>
      </c>
      <c r="CQ41" s="3">
        <v>23.5</v>
      </c>
      <c r="CR41" s="3">
        <v>179</v>
      </c>
      <c r="CS41" s="3">
        <v>847</v>
      </c>
    </row>
    <row r="42" spans="1:98" ht="18" customHeight="1" x14ac:dyDescent="0.2">
      <c r="A42" s="4">
        <v>35</v>
      </c>
      <c r="B42" s="7" t="s">
        <v>761</v>
      </c>
      <c r="C42" s="7" t="s">
        <v>762</v>
      </c>
      <c r="D42" s="7" t="s">
        <v>1884</v>
      </c>
      <c r="E42" s="7" t="s">
        <v>1388</v>
      </c>
      <c r="F42" s="7"/>
      <c r="G42" s="25" t="s">
        <v>2033</v>
      </c>
      <c r="H42" s="25">
        <v>5</v>
      </c>
      <c r="I42" s="24">
        <v>10</v>
      </c>
      <c r="J42" s="26">
        <f t="shared" si="22"/>
        <v>15</v>
      </c>
      <c r="K42" s="25">
        <v>3</v>
      </c>
      <c r="L42" s="25" t="s">
        <v>2033</v>
      </c>
      <c r="M42" s="24">
        <v>10</v>
      </c>
      <c r="N42" s="26">
        <f t="shared" si="23"/>
        <v>13</v>
      </c>
      <c r="O42" s="25">
        <v>2</v>
      </c>
      <c r="P42" s="25" t="s">
        <v>2033</v>
      </c>
      <c r="Q42" s="24">
        <v>7</v>
      </c>
      <c r="R42" s="26">
        <f t="shared" si="24"/>
        <v>9</v>
      </c>
      <c r="S42" s="25">
        <v>4</v>
      </c>
      <c r="T42" s="25">
        <v>8</v>
      </c>
      <c r="U42" s="24">
        <v>4</v>
      </c>
      <c r="V42" s="26">
        <f t="shared" si="25"/>
        <v>16</v>
      </c>
      <c r="W42" s="25">
        <v>1</v>
      </c>
      <c r="X42" s="25">
        <v>8</v>
      </c>
      <c r="Y42" s="24">
        <v>9</v>
      </c>
      <c r="Z42" s="26">
        <f t="shared" si="26"/>
        <v>18</v>
      </c>
      <c r="AA42" s="25" t="s">
        <v>2032</v>
      </c>
      <c r="AB42" s="25">
        <v>5</v>
      </c>
      <c r="AC42" s="24">
        <v>3</v>
      </c>
      <c r="AD42" s="26">
        <f t="shared" si="27"/>
        <v>8</v>
      </c>
      <c r="AE42" s="27">
        <f t="shared" si="28"/>
        <v>79</v>
      </c>
      <c r="AF42" s="25" t="s">
        <v>2032</v>
      </c>
      <c r="AG42" s="25">
        <v>8</v>
      </c>
      <c r="AH42" s="25">
        <v>27</v>
      </c>
      <c r="AI42" s="28">
        <f t="shared" si="29"/>
        <v>35</v>
      </c>
      <c r="AJ42" s="29">
        <v>29</v>
      </c>
      <c r="AK42" s="28">
        <f t="shared" si="30"/>
        <v>64</v>
      </c>
      <c r="AL42" s="25">
        <v>8</v>
      </c>
      <c r="AM42" s="25">
        <v>7</v>
      </c>
      <c r="AN42" s="25">
        <v>29</v>
      </c>
      <c r="AO42" s="28">
        <f t="shared" si="31"/>
        <v>44</v>
      </c>
      <c r="AP42" s="29">
        <v>26</v>
      </c>
      <c r="AQ42" s="28">
        <f t="shared" si="32"/>
        <v>70</v>
      </c>
      <c r="AR42" s="25" t="s">
        <v>2032</v>
      </c>
      <c r="AS42" s="25" t="s">
        <v>2032</v>
      </c>
      <c r="AT42" s="25">
        <v>20</v>
      </c>
      <c r="AU42" s="28">
        <f t="shared" si="33"/>
        <v>20</v>
      </c>
      <c r="AV42" s="29">
        <v>20</v>
      </c>
      <c r="AW42" s="28">
        <f t="shared" si="34"/>
        <v>40</v>
      </c>
      <c r="AX42" s="25">
        <v>5</v>
      </c>
      <c r="AY42" s="25">
        <v>5</v>
      </c>
      <c r="AZ42" s="25">
        <v>29</v>
      </c>
      <c r="BA42" s="28">
        <f t="shared" si="35"/>
        <v>39</v>
      </c>
      <c r="BB42" s="29">
        <v>16</v>
      </c>
      <c r="BC42" s="28">
        <f t="shared" si="36"/>
        <v>55</v>
      </c>
      <c r="BD42" s="25">
        <v>7</v>
      </c>
      <c r="BE42" s="25">
        <v>7</v>
      </c>
      <c r="BF42" s="25">
        <v>37</v>
      </c>
      <c r="BG42" s="28">
        <f t="shared" si="37"/>
        <v>51</v>
      </c>
      <c r="BH42" s="29">
        <v>27</v>
      </c>
      <c r="BI42" s="28">
        <f t="shared" si="38"/>
        <v>78</v>
      </c>
      <c r="BJ42" s="29">
        <f t="shared" si="39"/>
        <v>307</v>
      </c>
      <c r="BK42" s="29">
        <v>68</v>
      </c>
      <c r="BL42" s="10">
        <f t="shared" si="40"/>
        <v>454</v>
      </c>
      <c r="BM42" s="8">
        <f t="shared" si="41"/>
        <v>58.205128205128212</v>
      </c>
      <c r="BO42" s="3" t="s">
        <v>2093</v>
      </c>
      <c r="BP42" s="3" t="s">
        <v>2033</v>
      </c>
      <c r="BQ42" s="3" t="s">
        <v>2089</v>
      </c>
      <c r="BR42" s="3" t="s">
        <v>2089</v>
      </c>
      <c r="BS42" s="3" t="s">
        <v>2093</v>
      </c>
      <c r="BT42" s="3" t="s">
        <v>2089</v>
      </c>
      <c r="BU42" s="3" t="s">
        <v>2095</v>
      </c>
      <c r="BV42" s="3" t="s">
        <v>2087</v>
      </c>
      <c r="BW42" s="3" t="s">
        <v>2092</v>
      </c>
      <c r="BX42" s="3" t="s">
        <v>2088</v>
      </c>
      <c r="BY42" s="3" t="s">
        <v>2091</v>
      </c>
      <c r="BZ42" s="3" t="s">
        <v>2087</v>
      </c>
      <c r="CB42" s="3">
        <v>2</v>
      </c>
      <c r="CC42" s="3">
        <v>3</v>
      </c>
      <c r="CD42" s="3">
        <v>3</v>
      </c>
      <c r="CE42" s="3">
        <v>3</v>
      </c>
      <c r="CF42" s="3">
        <v>3</v>
      </c>
      <c r="CG42" s="3">
        <v>3</v>
      </c>
      <c r="CH42" s="3">
        <v>1</v>
      </c>
      <c r="CI42" s="3">
        <v>1.5</v>
      </c>
      <c r="CJ42" s="3">
        <v>1.5</v>
      </c>
      <c r="CK42" s="3">
        <v>1</v>
      </c>
      <c r="CL42" s="3">
        <v>1</v>
      </c>
      <c r="CM42" s="3">
        <v>0.5</v>
      </c>
      <c r="CN42" s="3">
        <f t="shared" si="42"/>
        <v>3</v>
      </c>
      <c r="CO42" s="31" t="str">
        <f t="shared" si="43"/>
        <v>Fail</v>
      </c>
      <c r="CP42" s="32">
        <v>3.9574468085106385</v>
      </c>
      <c r="CQ42" s="3">
        <v>14.5</v>
      </c>
      <c r="CR42" s="3">
        <v>93</v>
      </c>
      <c r="CS42" s="3">
        <v>575</v>
      </c>
      <c r="CT42" s="33">
        <f>CR42/23.5</f>
        <v>3.9574468085106385</v>
      </c>
    </row>
    <row r="43" spans="1:98" ht="18" customHeight="1" x14ac:dyDescent="0.2">
      <c r="A43" s="4">
        <v>36</v>
      </c>
      <c r="B43" s="7" t="s">
        <v>763</v>
      </c>
      <c r="C43" s="7" t="s">
        <v>764</v>
      </c>
      <c r="D43" s="7" t="s">
        <v>1885</v>
      </c>
      <c r="E43" s="7" t="s">
        <v>1389</v>
      </c>
      <c r="F43" s="7"/>
      <c r="G43" s="25">
        <v>5</v>
      </c>
      <c r="H43" s="25">
        <v>8</v>
      </c>
      <c r="I43" s="24">
        <v>10</v>
      </c>
      <c r="J43" s="26">
        <f t="shared" si="22"/>
        <v>23</v>
      </c>
      <c r="K43" s="25">
        <v>4</v>
      </c>
      <c r="L43" s="25">
        <v>8</v>
      </c>
      <c r="M43" s="24">
        <v>10</v>
      </c>
      <c r="N43" s="26">
        <f t="shared" si="23"/>
        <v>22</v>
      </c>
      <c r="O43" s="25">
        <v>6</v>
      </c>
      <c r="P43" s="25">
        <v>9</v>
      </c>
      <c r="Q43" s="24">
        <v>10</v>
      </c>
      <c r="R43" s="26">
        <f t="shared" si="24"/>
        <v>25</v>
      </c>
      <c r="S43" s="25">
        <v>5</v>
      </c>
      <c r="T43" s="25">
        <v>8</v>
      </c>
      <c r="U43" s="24">
        <v>4</v>
      </c>
      <c r="V43" s="26">
        <f t="shared" si="25"/>
        <v>17</v>
      </c>
      <c r="W43" s="25">
        <v>3</v>
      </c>
      <c r="X43" s="25">
        <v>10</v>
      </c>
      <c r="Y43" s="24">
        <v>10</v>
      </c>
      <c r="Z43" s="26">
        <f t="shared" si="26"/>
        <v>23</v>
      </c>
      <c r="AA43" s="25">
        <v>5</v>
      </c>
      <c r="AB43" s="25">
        <v>9</v>
      </c>
      <c r="AC43" s="24">
        <v>10</v>
      </c>
      <c r="AD43" s="26">
        <f t="shared" si="27"/>
        <v>24</v>
      </c>
      <c r="AE43" s="27">
        <f t="shared" si="28"/>
        <v>134</v>
      </c>
      <c r="AF43" s="25">
        <v>8</v>
      </c>
      <c r="AG43" s="25">
        <v>8</v>
      </c>
      <c r="AH43" s="25">
        <v>39</v>
      </c>
      <c r="AI43" s="28">
        <f t="shared" si="29"/>
        <v>55</v>
      </c>
      <c r="AJ43" s="29">
        <v>31</v>
      </c>
      <c r="AK43" s="28">
        <f t="shared" si="30"/>
        <v>86</v>
      </c>
      <c r="AL43" s="25">
        <v>8</v>
      </c>
      <c r="AM43" s="25">
        <v>8</v>
      </c>
      <c r="AN43" s="25">
        <v>34</v>
      </c>
      <c r="AO43" s="28">
        <f t="shared" si="31"/>
        <v>50</v>
      </c>
      <c r="AP43" s="29">
        <v>31</v>
      </c>
      <c r="AQ43" s="28">
        <f t="shared" si="32"/>
        <v>81</v>
      </c>
      <c r="AR43" s="25">
        <v>8</v>
      </c>
      <c r="AS43" s="25">
        <v>8</v>
      </c>
      <c r="AT43" s="25">
        <v>37</v>
      </c>
      <c r="AU43" s="28">
        <f t="shared" si="33"/>
        <v>53</v>
      </c>
      <c r="AV43" s="29">
        <v>29</v>
      </c>
      <c r="AW43" s="28">
        <f t="shared" si="34"/>
        <v>82</v>
      </c>
      <c r="AX43" s="25">
        <v>8</v>
      </c>
      <c r="AY43" s="25">
        <v>8</v>
      </c>
      <c r="AZ43" s="25">
        <v>38</v>
      </c>
      <c r="BA43" s="28">
        <f t="shared" si="35"/>
        <v>54</v>
      </c>
      <c r="BB43" s="29">
        <v>30</v>
      </c>
      <c r="BC43" s="28">
        <f t="shared" si="36"/>
        <v>84</v>
      </c>
      <c r="BD43" s="25">
        <v>7</v>
      </c>
      <c r="BE43" s="25">
        <v>8</v>
      </c>
      <c r="BF43" s="25">
        <v>38</v>
      </c>
      <c r="BG43" s="28">
        <f t="shared" si="37"/>
        <v>53</v>
      </c>
      <c r="BH43" s="29">
        <v>29</v>
      </c>
      <c r="BI43" s="28">
        <f t="shared" si="38"/>
        <v>82</v>
      </c>
      <c r="BJ43" s="29">
        <f t="shared" si="39"/>
        <v>415</v>
      </c>
      <c r="BK43" s="29">
        <v>94</v>
      </c>
      <c r="BL43" s="10">
        <f t="shared" si="40"/>
        <v>643</v>
      </c>
      <c r="BM43" s="8">
        <f t="shared" si="41"/>
        <v>82.435897435897431</v>
      </c>
      <c r="BO43" s="3" t="s">
        <v>2094</v>
      </c>
      <c r="BP43" s="3" t="s">
        <v>2087</v>
      </c>
      <c r="BQ43" s="3" t="s">
        <v>2091</v>
      </c>
      <c r="BR43" s="3" t="s">
        <v>2095</v>
      </c>
      <c r="BS43" s="3" t="s">
        <v>2087</v>
      </c>
      <c r="BT43" s="3" t="s">
        <v>2087</v>
      </c>
      <c r="BU43" s="3" t="s">
        <v>2090</v>
      </c>
      <c r="BV43" s="3" t="s">
        <v>2090</v>
      </c>
      <c r="BW43" s="3" t="s">
        <v>2090</v>
      </c>
      <c r="BX43" s="3" t="s">
        <v>2090</v>
      </c>
      <c r="BY43" s="3" t="s">
        <v>2090</v>
      </c>
      <c r="BZ43" s="3" t="s">
        <v>2090</v>
      </c>
      <c r="CB43" s="3">
        <v>2</v>
      </c>
      <c r="CC43" s="3">
        <v>3</v>
      </c>
      <c r="CD43" s="3">
        <v>3</v>
      </c>
      <c r="CE43" s="3">
        <v>3</v>
      </c>
      <c r="CF43" s="3">
        <v>3</v>
      </c>
      <c r="CG43" s="3">
        <v>3</v>
      </c>
      <c r="CH43" s="3">
        <v>1</v>
      </c>
      <c r="CI43" s="3">
        <v>1.5</v>
      </c>
      <c r="CJ43" s="3">
        <v>1.5</v>
      </c>
      <c r="CK43" s="3">
        <v>1</v>
      </c>
      <c r="CL43" s="3">
        <v>1</v>
      </c>
      <c r="CM43" s="3">
        <v>0.5</v>
      </c>
      <c r="CN43" s="3">
        <f t="shared" si="42"/>
        <v>0</v>
      </c>
      <c r="CO43" s="31" t="str">
        <f t="shared" si="43"/>
        <v>Pass</v>
      </c>
      <c r="CP43" s="3">
        <v>8.5299999999999994</v>
      </c>
      <c r="CQ43" s="3">
        <v>23.5</v>
      </c>
      <c r="CR43" s="3">
        <v>200.5</v>
      </c>
      <c r="CS43" s="3">
        <v>922</v>
      </c>
    </row>
    <row r="44" spans="1:98" ht="18" customHeight="1" x14ac:dyDescent="0.2">
      <c r="A44" s="4">
        <v>37</v>
      </c>
      <c r="B44" s="7" t="s">
        <v>765</v>
      </c>
      <c r="C44" s="7" t="s">
        <v>766</v>
      </c>
      <c r="D44" s="7" t="s">
        <v>1886</v>
      </c>
      <c r="E44" s="7" t="s">
        <v>1390</v>
      </c>
      <c r="F44" s="7"/>
      <c r="G44" s="25">
        <v>4</v>
      </c>
      <c r="H44" s="25">
        <v>7</v>
      </c>
      <c r="I44" s="24">
        <v>10</v>
      </c>
      <c r="J44" s="26">
        <f t="shared" si="22"/>
        <v>21</v>
      </c>
      <c r="K44" s="25">
        <v>3</v>
      </c>
      <c r="L44" s="25">
        <v>8</v>
      </c>
      <c r="M44" s="24">
        <v>10</v>
      </c>
      <c r="N44" s="26">
        <f t="shared" si="23"/>
        <v>21</v>
      </c>
      <c r="O44" s="25" t="s">
        <v>2033</v>
      </c>
      <c r="P44" s="25">
        <v>7</v>
      </c>
      <c r="Q44" s="24">
        <v>10</v>
      </c>
      <c r="R44" s="26">
        <f t="shared" si="24"/>
        <v>17</v>
      </c>
      <c r="S44" s="25">
        <v>4</v>
      </c>
      <c r="T44" s="25">
        <v>10</v>
      </c>
      <c r="U44" s="24">
        <v>10</v>
      </c>
      <c r="V44" s="26">
        <f t="shared" si="25"/>
        <v>24</v>
      </c>
      <c r="W44" s="25">
        <v>2</v>
      </c>
      <c r="X44" s="25">
        <v>6</v>
      </c>
      <c r="Y44" s="24">
        <v>10</v>
      </c>
      <c r="Z44" s="26">
        <f t="shared" si="26"/>
        <v>18</v>
      </c>
      <c r="AA44" s="25">
        <v>3</v>
      </c>
      <c r="AB44" s="25">
        <v>7</v>
      </c>
      <c r="AC44" s="24">
        <v>3</v>
      </c>
      <c r="AD44" s="26">
        <f t="shared" si="27"/>
        <v>13</v>
      </c>
      <c r="AE44" s="27">
        <f t="shared" si="28"/>
        <v>114</v>
      </c>
      <c r="AF44" s="25">
        <v>8</v>
      </c>
      <c r="AG44" s="25">
        <v>9</v>
      </c>
      <c r="AH44" s="25">
        <v>37</v>
      </c>
      <c r="AI44" s="28">
        <f t="shared" si="29"/>
        <v>54</v>
      </c>
      <c r="AJ44" s="29">
        <v>33</v>
      </c>
      <c r="AK44" s="28">
        <f t="shared" si="30"/>
        <v>87</v>
      </c>
      <c r="AL44" s="25">
        <v>8</v>
      </c>
      <c r="AM44" s="25">
        <v>8</v>
      </c>
      <c r="AN44" s="25">
        <v>35</v>
      </c>
      <c r="AO44" s="28">
        <f t="shared" si="31"/>
        <v>51</v>
      </c>
      <c r="AP44" s="29">
        <v>29</v>
      </c>
      <c r="AQ44" s="28">
        <f t="shared" si="32"/>
        <v>80</v>
      </c>
      <c r="AR44" s="25">
        <v>8</v>
      </c>
      <c r="AS44" s="25">
        <v>9</v>
      </c>
      <c r="AT44" s="25">
        <v>36</v>
      </c>
      <c r="AU44" s="28">
        <f t="shared" si="33"/>
        <v>53</v>
      </c>
      <c r="AV44" s="29">
        <v>30</v>
      </c>
      <c r="AW44" s="28">
        <f t="shared" si="34"/>
        <v>83</v>
      </c>
      <c r="AX44" s="25">
        <v>8</v>
      </c>
      <c r="AY44" s="25">
        <v>8</v>
      </c>
      <c r="AZ44" s="25">
        <v>38</v>
      </c>
      <c r="BA44" s="28">
        <f t="shared" si="35"/>
        <v>54</v>
      </c>
      <c r="BB44" s="29">
        <v>30</v>
      </c>
      <c r="BC44" s="28">
        <f t="shared" si="36"/>
        <v>84</v>
      </c>
      <c r="BD44" s="25">
        <v>7</v>
      </c>
      <c r="BE44" s="25">
        <v>8</v>
      </c>
      <c r="BF44" s="25">
        <v>36</v>
      </c>
      <c r="BG44" s="28">
        <f t="shared" si="37"/>
        <v>51</v>
      </c>
      <c r="BH44" s="29">
        <v>29</v>
      </c>
      <c r="BI44" s="28">
        <f t="shared" si="38"/>
        <v>80</v>
      </c>
      <c r="BJ44" s="29">
        <f t="shared" si="39"/>
        <v>414</v>
      </c>
      <c r="BK44" s="29">
        <v>83</v>
      </c>
      <c r="BL44" s="10">
        <f t="shared" si="40"/>
        <v>611</v>
      </c>
      <c r="BM44" s="8">
        <f t="shared" si="41"/>
        <v>78.333333333333329</v>
      </c>
      <c r="BO44" s="3" t="s">
        <v>2087</v>
      </c>
      <c r="BP44" s="3" t="s">
        <v>2033</v>
      </c>
      <c r="BQ44" s="3" t="s">
        <v>2087</v>
      </c>
      <c r="BR44" s="3" t="s">
        <v>2032</v>
      </c>
      <c r="BS44" s="3" t="s">
        <v>2088</v>
      </c>
      <c r="BT44" s="3" t="s">
        <v>2095</v>
      </c>
      <c r="BU44" s="3" t="s">
        <v>2090</v>
      </c>
      <c r="BV44" s="3" t="s">
        <v>2091</v>
      </c>
      <c r="BW44" s="3" t="s">
        <v>2090</v>
      </c>
      <c r="BX44" s="3" t="s">
        <v>2090</v>
      </c>
      <c r="BY44" s="3" t="s">
        <v>2091</v>
      </c>
      <c r="BZ44" s="3" t="s">
        <v>2090</v>
      </c>
      <c r="CB44" s="3">
        <v>2</v>
      </c>
      <c r="CC44" s="3">
        <v>3</v>
      </c>
      <c r="CD44" s="3">
        <v>3</v>
      </c>
      <c r="CE44" s="3">
        <v>3</v>
      </c>
      <c r="CF44" s="3">
        <v>3</v>
      </c>
      <c r="CG44" s="3">
        <v>3</v>
      </c>
      <c r="CH44" s="3">
        <v>1</v>
      </c>
      <c r="CI44" s="3">
        <v>1.5</v>
      </c>
      <c r="CJ44" s="3">
        <v>1.5</v>
      </c>
      <c r="CK44" s="3">
        <v>1</v>
      </c>
      <c r="CL44" s="3">
        <v>1</v>
      </c>
      <c r="CM44" s="3">
        <v>0.5</v>
      </c>
      <c r="CN44" s="3">
        <f t="shared" si="42"/>
        <v>0</v>
      </c>
      <c r="CO44" s="31" t="str">
        <f t="shared" si="43"/>
        <v>Pass</v>
      </c>
      <c r="CP44" s="3">
        <v>7.94</v>
      </c>
      <c r="CQ44" s="3">
        <v>23.5</v>
      </c>
      <c r="CR44" s="3">
        <v>186.5</v>
      </c>
      <c r="CS44" s="3">
        <v>870</v>
      </c>
    </row>
    <row r="45" spans="1:98" ht="18" customHeight="1" x14ac:dyDescent="0.2">
      <c r="A45" s="4">
        <v>38</v>
      </c>
      <c r="B45" s="7" t="s">
        <v>767</v>
      </c>
      <c r="C45" s="7" t="s">
        <v>768</v>
      </c>
      <c r="D45" s="7" t="s">
        <v>1887</v>
      </c>
      <c r="E45" s="7" t="s">
        <v>1391</v>
      </c>
      <c r="F45" s="7"/>
      <c r="G45" s="25">
        <v>7</v>
      </c>
      <c r="H45" s="25">
        <v>7</v>
      </c>
      <c r="I45" s="24">
        <v>10</v>
      </c>
      <c r="J45" s="26">
        <f t="shared" si="22"/>
        <v>24</v>
      </c>
      <c r="K45" s="25">
        <v>4</v>
      </c>
      <c r="L45" s="25">
        <v>8</v>
      </c>
      <c r="M45" s="24">
        <v>8</v>
      </c>
      <c r="N45" s="26">
        <f t="shared" si="23"/>
        <v>20</v>
      </c>
      <c r="O45" s="25">
        <v>2</v>
      </c>
      <c r="P45" s="25">
        <v>10</v>
      </c>
      <c r="Q45" s="24">
        <v>4</v>
      </c>
      <c r="R45" s="26">
        <f t="shared" si="24"/>
        <v>16</v>
      </c>
      <c r="S45" s="25">
        <v>5</v>
      </c>
      <c r="T45" s="25">
        <v>9</v>
      </c>
      <c r="U45" s="24">
        <v>10</v>
      </c>
      <c r="V45" s="26">
        <f t="shared" si="25"/>
        <v>24</v>
      </c>
      <c r="W45" s="25">
        <v>3</v>
      </c>
      <c r="X45" s="25">
        <v>7</v>
      </c>
      <c r="Y45" s="24">
        <v>10</v>
      </c>
      <c r="Z45" s="26">
        <f t="shared" si="26"/>
        <v>20</v>
      </c>
      <c r="AA45" s="25">
        <v>4</v>
      </c>
      <c r="AB45" s="25">
        <v>7</v>
      </c>
      <c r="AC45" s="24">
        <v>10</v>
      </c>
      <c r="AD45" s="26">
        <f t="shared" si="27"/>
        <v>21</v>
      </c>
      <c r="AE45" s="27">
        <f t="shared" si="28"/>
        <v>125</v>
      </c>
      <c r="AF45" s="25">
        <v>8</v>
      </c>
      <c r="AG45" s="25">
        <v>8</v>
      </c>
      <c r="AH45" s="25">
        <v>39</v>
      </c>
      <c r="AI45" s="28">
        <f t="shared" si="29"/>
        <v>55</v>
      </c>
      <c r="AJ45" s="29">
        <v>30</v>
      </c>
      <c r="AK45" s="28">
        <f t="shared" si="30"/>
        <v>85</v>
      </c>
      <c r="AL45" s="25">
        <v>8</v>
      </c>
      <c r="AM45" s="25">
        <v>8</v>
      </c>
      <c r="AN45" s="25">
        <v>32</v>
      </c>
      <c r="AO45" s="28">
        <f t="shared" si="31"/>
        <v>48</v>
      </c>
      <c r="AP45" s="29">
        <v>27</v>
      </c>
      <c r="AQ45" s="28">
        <f t="shared" si="32"/>
        <v>75</v>
      </c>
      <c r="AR45" s="25">
        <v>8</v>
      </c>
      <c r="AS45" s="25">
        <v>8</v>
      </c>
      <c r="AT45" s="25">
        <v>34</v>
      </c>
      <c r="AU45" s="28">
        <f t="shared" si="33"/>
        <v>50</v>
      </c>
      <c r="AV45" s="29">
        <v>26</v>
      </c>
      <c r="AW45" s="28">
        <f t="shared" si="34"/>
        <v>76</v>
      </c>
      <c r="AX45" s="25">
        <v>10</v>
      </c>
      <c r="AY45" s="25">
        <v>8</v>
      </c>
      <c r="AZ45" s="25">
        <v>36</v>
      </c>
      <c r="BA45" s="28">
        <f t="shared" si="35"/>
        <v>54</v>
      </c>
      <c r="BB45" s="29">
        <v>38</v>
      </c>
      <c r="BC45" s="28">
        <f t="shared" si="36"/>
        <v>92</v>
      </c>
      <c r="BD45" s="25">
        <v>8</v>
      </c>
      <c r="BE45" s="25">
        <v>8</v>
      </c>
      <c r="BF45" s="25">
        <v>36</v>
      </c>
      <c r="BG45" s="28">
        <f t="shared" si="37"/>
        <v>52</v>
      </c>
      <c r="BH45" s="29">
        <v>31</v>
      </c>
      <c r="BI45" s="28">
        <f t="shared" si="38"/>
        <v>83</v>
      </c>
      <c r="BJ45" s="29">
        <f t="shared" si="39"/>
        <v>411</v>
      </c>
      <c r="BK45" s="29">
        <v>89</v>
      </c>
      <c r="BL45" s="10">
        <f t="shared" si="40"/>
        <v>625</v>
      </c>
      <c r="BM45" s="8">
        <f t="shared" si="41"/>
        <v>80.128205128205138</v>
      </c>
      <c r="BO45" s="3" t="s">
        <v>2088</v>
      </c>
      <c r="BP45" s="3" t="s">
        <v>2091</v>
      </c>
      <c r="BQ45" s="3" t="s">
        <v>2087</v>
      </c>
      <c r="BR45" s="3" t="s">
        <v>2094</v>
      </c>
      <c r="BS45" s="3" t="s">
        <v>2095</v>
      </c>
      <c r="BT45" s="3" t="s">
        <v>2032</v>
      </c>
      <c r="BU45" s="3" t="s">
        <v>2090</v>
      </c>
      <c r="BV45" s="3" t="s">
        <v>2032</v>
      </c>
      <c r="BW45" s="3" t="s">
        <v>2091</v>
      </c>
      <c r="BX45" s="3" t="s">
        <v>2090</v>
      </c>
      <c r="BY45" s="3" t="s">
        <v>2090</v>
      </c>
      <c r="BZ45" s="3" t="s">
        <v>2090</v>
      </c>
      <c r="CB45" s="3">
        <v>2</v>
      </c>
      <c r="CC45" s="3">
        <v>3</v>
      </c>
      <c r="CD45" s="3">
        <v>3</v>
      </c>
      <c r="CE45" s="3">
        <v>3</v>
      </c>
      <c r="CF45" s="3">
        <v>3</v>
      </c>
      <c r="CG45" s="3">
        <v>3</v>
      </c>
      <c r="CH45" s="3">
        <v>1</v>
      </c>
      <c r="CI45" s="3">
        <v>1.5</v>
      </c>
      <c r="CJ45" s="3">
        <v>1.5</v>
      </c>
      <c r="CK45" s="3">
        <v>1</v>
      </c>
      <c r="CL45" s="3">
        <v>1</v>
      </c>
      <c r="CM45" s="3">
        <v>0.5</v>
      </c>
      <c r="CN45" s="3">
        <f t="shared" si="42"/>
        <v>0</v>
      </c>
      <c r="CO45" s="31" t="str">
        <f t="shared" si="43"/>
        <v>Pass</v>
      </c>
      <c r="CP45" s="3">
        <v>8.27</v>
      </c>
      <c r="CQ45" s="3">
        <v>23.5</v>
      </c>
      <c r="CR45" s="3">
        <v>194.25</v>
      </c>
      <c r="CS45" s="3">
        <v>905</v>
      </c>
    </row>
    <row r="46" spans="1:98" ht="18" customHeight="1" x14ac:dyDescent="0.2">
      <c r="A46" s="4">
        <v>39</v>
      </c>
      <c r="B46" s="7" t="s">
        <v>769</v>
      </c>
      <c r="C46" s="7" t="s">
        <v>770</v>
      </c>
      <c r="D46" s="7" t="s">
        <v>1888</v>
      </c>
      <c r="E46" s="7" t="s">
        <v>1392</v>
      </c>
      <c r="F46" s="7"/>
      <c r="G46" s="25">
        <v>2</v>
      </c>
      <c r="H46" s="25">
        <v>9</v>
      </c>
      <c r="I46" s="24">
        <v>10</v>
      </c>
      <c r="J46" s="26">
        <f t="shared" si="22"/>
        <v>21</v>
      </c>
      <c r="K46" s="25">
        <v>4</v>
      </c>
      <c r="L46" s="25">
        <v>10</v>
      </c>
      <c r="M46" s="24">
        <v>8</v>
      </c>
      <c r="N46" s="26">
        <f t="shared" si="23"/>
        <v>22</v>
      </c>
      <c r="O46" s="25" t="s">
        <v>2033</v>
      </c>
      <c r="P46" s="25" t="s">
        <v>2033</v>
      </c>
      <c r="Q46" s="24">
        <v>10</v>
      </c>
      <c r="R46" s="26">
        <f t="shared" si="24"/>
        <v>10</v>
      </c>
      <c r="S46" s="25">
        <v>5</v>
      </c>
      <c r="T46" s="25">
        <v>9</v>
      </c>
      <c r="U46" s="24">
        <v>10</v>
      </c>
      <c r="V46" s="26">
        <f t="shared" si="25"/>
        <v>24</v>
      </c>
      <c r="W46" s="25">
        <v>3</v>
      </c>
      <c r="X46" s="25">
        <v>9</v>
      </c>
      <c r="Y46" s="24">
        <v>10</v>
      </c>
      <c r="Z46" s="26">
        <f t="shared" si="26"/>
        <v>22</v>
      </c>
      <c r="AA46" s="25">
        <v>5</v>
      </c>
      <c r="AB46" s="25">
        <v>6</v>
      </c>
      <c r="AC46" s="24">
        <v>10</v>
      </c>
      <c r="AD46" s="26">
        <f t="shared" si="27"/>
        <v>21</v>
      </c>
      <c r="AE46" s="27">
        <f t="shared" si="28"/>
        <v>120</v>
      </c>
      <c r="AF46" s="25">
        <v>7</v>
      </c>
      <c r="AG46" s="25">
        <v>8</v>
      </c>
      <c r="AH46" s="25">
        <v>37</v>
      </c>
      <c r="AI46" s="28">
        <f t="shared" si="29"/>
        <v>52</v>
      </c>
      <c r="AJ46" s="29">
        <v>27</v>
      </c>
      <c r="AK46" s="28">
        <f t="shared" si="30"/>
        <v>79</v>
      </c>
      <c r="AL46" s="25">
        <v>8</v>
      </c>
      <c r="AM46" s="25">
        <v>8</v>
      </c>
      <c r="AN46" s="25">
        <v>38</v>
      </c>
      <c r="AO46" s="28">
        <f t="shared" si="31"/>
        <v>54</v>
      </c>
      <c r="AP46" s="29">
        <v>31</v>
      </c>
      <c r="AQ46" s="28">
        <f t="shared" si="32"/>
        <v>85</v>
      </c>
      <c r="AR46" s="25">
        <v>8</v>
      </c>
      <c r="AS46" s="25">
        <v>9</v>
      </c>
      <c r="AT46" s="25">
        <v>40</v>
      </c>
      <c r="AU46" s="28">
        <f t="shared" si="33"/>
        <v>57</v>
      </c>
      <c r="AV46" s="29">
        <v>34</v>
      </c>
      <c r="AW46" s="28">
        <f t="shared" si="34"/>
        <v>91</v>
      </c>
      <c r="AX46" s="25">
        <v>8</v>
      </c>
      <c r="AY46" s="25">
        <v>8</v>
      </c>
      <c r="AZ46" s="25">
        <v>36</v>
      </c>
      <c r="BA46" s="28">
        <f t="shared" si="35"/>
        <v>52</v>
      </c>
      <c r="BB46" s="29">
        <v>30</v>
      </c>
      <c r="BC46" s="28">
        <f t="shared" si="36"/>
        <v>82</v>
      </c>
      <c r="BD46" s="25">
        <v>8</v>
      </c>
      <c r="BE46" s="25">
        <v>9</v>
      </c>
      <c r="BF46" s="25">
        <v>36</v>
      </c>
      <c r="BG46" s="28">
        <f t="shared" si="37"/>
        <v>53</v>
      </c>
      <c r="BH46" s="29">
        <v>33</v>
      </c>
      <c r="BI46" s="28">
        <f t="shared" si="38"/>
        <v>86</v>
      </c>
      <c r="BJ46" s="29">
        <f t="shared" si="39"/>
        <v>423</v>
      </c>
      <c r="BK46" s="29">
        <v>92</v>
      </c>
      <c r="BL46" s="10">
        <f t="shared" si="40"/>
        <v>635</v>
      </c>
      <c r="BM46" s="8">
        <f t="shared" si="41"/>
        <v>81.410256410256409</v>
      </c>
      <c r="BO46" s="3" t="s">
        <v>2093</v>
      </c>
      <c r="BP46" s="3" t="s">
        <v>2033</v>
      </c>
      <c r="BQ46" s="3" t="s">
        <v>2092</v>
      </c>
      <c r="BR46" s="3" t="s">
        <v>2094</v>
      </c>
      <c r="BS46" s="3" t="s">
        <v>2092</v>
      </c>
      <c r="BT46" s="3" t="s">
        <v>2087</v>
      </c>
      <c r="BU46" s="3" t="s">
        <v>2091</v>
      </c>
      <c r="BV46" s="3" t="s">
        <v>2090</v>
      </c>
      <c r="BW46" s="3" t="s">
        <v>2090</v>
      </c>
      <c r="BX46" s="3" t="s">
        <v>2090</v>
      </c>
      <c r="BY46" s="3" t="s">
        <v>2090</v>
      </c>
      <c r="BZ46" s="3" t="s">
        <v>2090</v>
      </c>
      <c r="CB46" s="3">
        <v>2</v>
      </c>
      <c r="CC46" s="3">
        <v>3</v>
      </c>
      <c r="CD46" s="3">
        <v>3</v>
      </c>
      <c r="CE46" s="3">
        <v>3</v>
      </c>
      <c r="CF46" s="3">
        <v>3</v>
      </c>
      <c r="CG46" s="3">
        <v>3</v>
      </c>
      <c r="CH46" s="3">
        <v>1</v>
      </c>
      <c r="CI46" s="3">
        <v>1.5</v>
      </c>
      <c r="CJ46" s="3">
        <v>1.5</v>
      </c>
      <c r="CK46" s="3">
        <v>1</v>
      </c>
      <c r="CL46" s="3">
        <v>1</v>
      </c>
      <c r="CM46" s="3">
        <v>0.5</v>
      </c>
      <c r="CN46" s="3">
        <f t="shared" si="42"/>
        <v>0</v>
      </c>
      <c r="CO46" s="31" t="str">
        <f t="shared" si="43"/>
        <v>Pass</v>
      </c>
      <c r="CP46" s="3">
        <v>7.13</v>
      </c>
      <c r="CQ46" s="3">
        <v>23.5</v>
      </c>
      <c r="CR46" s="3">
        <v>167.5</v>
      </c>
      <c r="CS46" s="3">
        <v>825</v>
      </c>
    </row>
    <row r="47" spans="1:98" ht="18" customHeight="1" x14ac:dyDescent="0.2">
      <c r="A47" s="4">
        <v>40</v>
      </c>
      <c r="B47" s="7" t="s">
        <v>777</v>
      </c>
      <c r="C47" s="7" t="s">
        <v>2059</v>
      </c>
      <c r="D47" s="7" t="s">
        <v>1892</v>
      </c>
      <c r="E47" s="7" t="s">
        <v>1396</v>
      </c>
      <c r="F47" s="7"/>
      <c r="G47" s="25">
        <v>9</v>
      </c>
      <c r="H47" s="25">
        <v>10</v>
      </c>
      <c r="I47" s="24">
        <v>7</v>
      </c>
      <c r="J47" s="26">
        <f t="shared" si="22"/>
        <v>26</v>
      </c>
      <c r="K47" s="25">
        <v>6</v>
      </c>
      <c r="L47" s="25">
        <v>10</v>
      </c>
      <c r="M47" s="24">
        <v>8</v>
      </c>
      <c r="N47" s="26">
        <f t="shared" si="23"/>
        <v>24</v>
      </c>
      <c r="O47" s="25">
        <v>9</v>
      </c>
      <c r="P47" s="25">
        <v>10</v>
      </c>
      <c r="Q47" s="24">
        <v>4</v>
      </c>
      <c r="R47" s="26">
        <f t="shared" si="24"/>
        <v>23</v>
      </c>
      <c r="S47" s="25">
        <v>7</v>
      </c>
      <c r="T47" s="25">
        <v>10</v>
      </c>
      <c r="U47" s="24">
        <v>10</v>
      </c>
      <c r="V47" s="26">
        <f t="shared" si="25"/>
        <v>27</v>
      </c>
      <c r="W47" s="25">
        <v>8</v>
      </c>
      <c r="X47" s="25">
        <v>10</v>
      </c>
      <c r="Y47" s="24">
        <v>10</v>
      </c>
      <c r="Z47" s="26">
        <f t="shared" si="26"/>
        <v>28</v>
      </c>
      <c r="AA47" s="25">
        <v>6</v>
      </c>
      <c r="AB47" s="25">
        <v>10</v>
      </c>
      <c r="AC47" s="24">
        <v>10</v>
      </c>
      <c r="AD47" s="26">
        <f t="shared" si="27"/>
        <v>26</v>
      </c>
      <c r="AE47" s="27">
        <f t="shared" si="28"/>
        <v>154</v>
      </c>
      <c r="AF47" s="25">
        <v>10</v>
      </c>
      <c r="AG47" s="25">
        <v>9</v>
      </c>
      <c r="AH47" s="25">
        <v>39</v>
      </c>
      <c r="AI47" s="28">
        <f t="shared" si="29"/>
        <v>58</v>
      </c>
      <c r="AJ47" s="29">
        <v>30</v>
      </c>
      <c r="AK47" s="28">
        <f t="shared" si="30"/>
        <v>88</v>
      </c>
      <c r="AL47" s="25">
        <v>8</v>
      </c>
      <c r="AM47" s="25">
        <v>9</v>
      </c>
      <c r="AN47" s="25">
        <v>38</v>
      </c>
      <c r="AO47" s="28">
        <f t="shared" si="31"/>
        <v>55</v>
      </c>
      <c r="AP47" s="29">
        <v>36</v>
      </c>
      <c r="AQ47" s="28">
        <f t="shared" si="32"/>
        <v>91</v>
      </c>
      <c r="AR47" s="25">
        <v>9</v>
      </c>
      <c r="AS47" s="25">
        <v>9</v>
      </c>
      <c r="AT47" s="25">
        <v>40</v>
      </c>
      <c r="AU47" s="28">
        <f t="shared" si="33"/>
        <v>58</v>
      </c>
      <c r="AV47" s="29">
        <v>33</v>
      </c>
      <c r="AW47" s="28">
        <f t="shared" si="34"/>
        <v>91</v>
      </c>
      <c r="AX47" s="25">
        <v>9</v>
      </c>
      <c r="AY47" s="25">
        <v>8</v>
      </c>
      <c r="AZ47" s="25">
        <v>40</v>
      </c>
      <c r="BA47" s="28">
        <f t="shared" si="35"/>
        <v>57</v>
      </c>
      <c r="BB47" s="29">
        <v>39</v>
      </c>
      <c r="BC47" s="28">
        <f t="shared" si="36"/>
        <v>96</v>
      </c>
      <c r="BD47" s="25">
        <v>9</v>
      </c>
      <c r="BE47" s="25">
        <v>9</v>
      </c>
      <c r="BF47" s="25">
        <v>40</v>
      </c>
      <c r="BG47" s="28">
        <f t="shared" si="37"/>
        <v>58</v>
      </c>
      <c r="BH47" s="29">
        <v>34</v>
      </c>
      <c r="BI47" s="28">
        <f t="shared" si="38"/>
        <v>92</v>
      </c>
      <c r="BJ47" s="29">
        <f t="shared" si="39"/>
        <v>458</v>
      </c>
      <c r="BK47" s="29">
        <v>94</v>
      </c>
      <c r="BL47" s="10">
        <f t="shared" si="40"/>
        <v>706</v>
      </c>
      <c r="BM47" s="8">
        <f t="shared" si="41"/>
        <v>90.512820512820511</v>
      </c>
      <c r="BO47" s="3" t="s">
        <v>2032</v>
      </c>
      <c r="BP47" s="3" t="s">
        <v>2090</v>
      </c>
      <c r="BQ47" s="3" t="s">
        <v>2090</v>
      </c>
      <c r="BR47" s="3" t="s">
        <v>2087</v>
      </c>
      <c r="BS47" s="3" t="s">
        <v>2091</v>
      </c>
      <c r="BT47" s="3" t="s">
        <v>2091</v>
      </c>
      <c r="BU47" s="3" t="s">
        <v>2090</v>
      </c>
      <c r="BV47" s="3" t="s">
        <v>2090</v>
      </c>
      <c r="BW47" s="3" t="s">
        <v>2090</v>
      </c>
      <c r="BX47" s="3" t="s">
        <v>2090</v>
      </c>
      <c r="BY47" s="3" t="s">
        <v>2090</v>
      </c>
      <c r="BZ47" s="3" t="s">
        <v>2090</v>
      </c>
      <c r="CB47" s="3">
        <v>2</v>
      </c>
      <c r="CC47" s="3">
        <v>3</v>
      </c>
      <c r="CD47" s="3">
        <v>3</v>
      </c>
      <c r="CE47" s="3">
        <v>3</v>
      </c>
      <c r="CF47" s="3">
        <v>3</v>
      </c>
      <c r="CG47" s="3">
        <v>3</v>
      </c>
      <c r="CH47" s="3">
        <v>1</v>
      </c>
      <c r="CI47" s="3">
        <v>1.5</v>
      </c>
      <c r="CJ47" s="3">
        <v>1.5</v>
      </c>
      <c r="CK47" s="3">
        <v>1</v>
      </c>
      <c r="CL47" s="3">
        <v>1</v>
      </c>
      <c r="CM47" s="3">
        <v>0.5</v>
      </c>
      <c r="CN47" s="3">
        <f t="shared" si="42"/>
        <v>0</v>
      </c>
      <c r="CO47" s="31" t="str">
        <f t="shared" si="43"/>
        <v>Pass</v>
      </c>
      <c r="CP47" s="3">
        <v>9.36</v>
      </c>
      <c r="CQ47" s="3">
        <v>23.5</v>
      </c>
      <c r="CR47" s="3">
        <v>220</v>
      </c>
      <c r="CS47" s="3">
        <v>1030</v>
      </c>
    </row>
    <row r="48" spans="1:98" ht="18" customHeight="1" x14ac:dyDescent="0.2">
      <c r="A48" s="4">
        <v>41</v>
      </c>
      <c r="B48" s="7" t="s">
        <v>771</v>
      </c>
      <c r="C48" s="7" t="s">
        <v>772</v>
      </c>
      <c r="D48" s="7" t="s">
        <v>1889</v>
      </c>
      <c r="E48" s="7" t="s">
        <v>1393</v>
      </c>
      <c r="F48" s="7"/>
      <c r="G48" s="25">
        <v>2</v>
      </c>
      <c r="H48" s="25">
        <v>8</v>
      </c>
      <c r="I48" s="24">
        <v>10</v>
      </c>
      <c r="J48" s="26">
        <f t="shared" si="22"/>
        <v>20</v>
      </c>
      <c r="K48" s="25">
        <v>4</v>
      </c>
      <c r="L48" s="25">
        <v>9</v>
      </c>
      <c r="M48" s="24">
        <v>10</v>
      </c>
      <c r="N48" s="26">
        <f t="shared" si="23"/>
        <v>23</v>
      </c>
      <c r="O48" s="25">
        <v>6</v>
      </c>
      <c r="P48" s="25">
        <v>10</v>
      </c>
      <c r="Q48" s="24">
        <v>4</v>
      </c>
      <c r="R48" s="26">
        <f t="shared" si="24"/>
        <v>20</v>
      </c>
      <c r="S48" s="25">
        <v>6</v>
      </c>
      <c r="T48" s="25">
        <v>10</v>
      </c>
      <c r="U48" s="24">
        <v>10</v>
      </c>
      <c r="V48" s="26">
        <f t="shared" si="25"/>
        <v>26</v>
      </c>
      <c r="W48" s="25">
        <v>7</v>
      </c>
      <c r="X48" s="25">
        <v>9</v>
      </c>
      <c r="Y48" s="24">
        <v>7</v>
      </c>
      <c r="Z48" s="26">
        <f t="shared" si="26"/>
        <v>23</v>
      </c>
      <c r="AA48" s="25">
        <v>4</v>
      </c>
      <c r="AB48" s="25">
        <v>7</v>
      </c>
      <c r="AC48" s="24">
        <v>10</v>
      </c>
      <c r="AD48" s="26">
        <f t="shared" si="27"/>
        <v>21</v>
      </c>
      <c r="AE48" s="27">
        <f t="shared" si="28"/>
        <v>133</v>
      </c>
      <c r="AF48" s="25">
        <v>8</v>
      </c>
      <c r="AG48" s="25">
        <v>9</v>
      </c>
      <c r="AH48" s="25">
        <v>33</v>
      </c>
      <c r="AI48" s="28">
        <f t="shared" si="29"/>
        <v>50</v>
      </c>
      <c r="AJ48" s="29">
        <v>29</v>
      </c>
      <c r="AK48" s="28">
        <f t="shared" si="30"/>
        <v>79</v>
      </c>
      <c r="AL48" s="25">
        <v>8</v>
      </c>
      <c r="AM48" s="25">
        <v>8</v>
      </c>
      <c r="AN48" s="25">
        <v>36</v>
      </c>
      <c r="AO48" s="28">
        <f t="shared" si="31"/>
        <v>52</v>
      </c>
      <c r="AP48" s="29">
        <v>29</v>
      </c>
      <c r="AQ48" s="28">
        <f t="shared" si="32"/>
        <v>81</v>
      </c>
      <c r="AR48" s="25">
        <v>8</v>
      </c>
      <c r="AS48" s="25">
        <v>7</v>
      </c>
      <c r="AT48" s="25">
        <v>32</v>
      </c>
      <c r="AU48" s="28">
        <f t="shared" si="33"/>
        <v>47</v>
      </c>
      <c r="AV48" s="29">
        <v>27</v>
      </c>
      <c r="AW48" s="28">
        <f t="shared" si="34"/>
        <v>74</v>
      </c>
      <c r="AX48" s="25">
        <v>8</v>
      </c>
      <c r="AY48" s="25">
        <v>7</v>
      </c>
      <c r="AZ48" s="25">
        <v>32</v>
      </c>
      <c r="BA48" s="28">
        <f t="shared" si="35"/>
        <v>47</v>
      </c>
      <c r="BB48" s="29">
        <v>25</v>
      </c>
      <c r="BC48" s="28">
        <f t="shared" si="36"/>
        <v>72</v>
      </c>
      <c r="BD48" s="25">
        <v>7</v>
      </c>
      <c r="BE48" s="25">
        <v>8</v>
      </c>
      <c r="BF48" s="25">
        <v>34</v>
      </c>
      <c r="BG48" s="28">
        <f t="shared" si="37"/>
        <v>49</v>
      </c>
      <c r="BH48" s="29">
        <v>29</v>
      </c>
      <c r="BI48" s="28">
        <f t="shared" si="38"/>
        <v>78</v>
      </c>
      <c r="BJ48" s="29">
        <f t="shared" si="39"/>
        <v>384</v>
      </c>
      <c r="BK48" s="29">
        <v>76</v>
      </c>
      <c r="BL48" s="10">
        <f t="shared" si="40"/>
        <v>593</v>
      </c>
      <c r="BM48" s="8">
        <f t="shared" si="41"/>
        <v>76.025641025641022</v>
      </c>
      <c r="BO48" s="3" t="s">
        <v>2087</v>
      </c>
      <c r="BP48" s="3" t="s">
        <v>2095</v>
      </c>
      <c r="BQ48" s="3" t="s">
        <v>2087</v>
      </c>
      <c r="BR48" s="3" t="s">
        <v>2088</v>
      </c>
      <c r="BS48" s="3" t="s">
        <v>2094</v>
      </c>
      <c r="BT48" s="3" t="s">
        <v>2095</v>
      </c>
      <c r="BU48" s="3" t="s">
        <v>2091</v>
      </c>
      <c r="BV48" s="3" t="s">
        <v>2090</v>
      </c>
      <c r="BW48" s="3" t="s">
        <v>2032</v>
      </c>
      <c r="BX48" s="3" t="s">
        <v>2032</v>
      </c>
      <c r="BY48" s="3" t="s">
        <v>2091</v>
      </c>
      <c r="BZ48" s="3" t="s">
        <v>2091</v>
      </c>
      <c r="CB48" s="3">
        <v>2</v>
      </c>
      <c r="CC48" s="3">
        <v>3</v>
      </c>
      <c r="CD48" s="3">
        <v>3</v>
      </c>
      <c r="CE48" s="3">
        <v>3</v>
      </c>
      <c r="CF48" s="3">
        <v>3</v>
      </c>
      <c r="CG48" s="3">
        <v>3</v>
      </c>
      <c r="CH48" s="3">
        <v>1</v>
      </c>
      <c r="CI48" s="3">
        <v>1.5</v>
      </c>
      <c r="CJ48" s="3">
        <v>1.5</v>
      </c>
      <c r="CK48" s="3">
        <v>1</v>
      </c>
      <c r="CL48" s="3">
        <v>1</v>
      </c>
      <c r="CM48" s="3">
        <v>0.5</v>
      </c>
      <c r="CN48" s="3">
        <f t="shared" si="42"/>
        <v>0</v>
      </c>
      <c r="CO48" s="31" t="str">
        <f t="shared" si="43"/>
        <v>Pass</v>
      </c>
      <c r="CP48" s="3">
        <v>7.84</v>
      </c>
      <c r="CQ48" s="3">
        <v>23.5</v>
      </c>
      <c r="CR48" s="3">
        <v>184.25</v>
      </c>
      <c r="CS48" s="3">
        <v>842</v>
      </c>
    </row>
    <row r="49" spans="1:98" ht="18" customHeight="1" x14ac:dyDescent="0.2">
      <c r="A49" s="4">
        <v>42</v>
      </c>
      <c r="B49" s="7" t="s">
        <v>773</v>
      </c>
      <c r="C49" s="7" t="s">
        <v>774</v>
      </c>
      <c r="D49" s="7" t="s">
        <v>1890</v>
      </c>
      <c r="E49" s="7" t="s">
        <v>1394</v>
      </c>
      <c r="F49" s="7"/>
      <c r="G49" s="25">
        <v>4</v>
      </c>
      <c r="H49" s="25">
        <v>7</v>
      </c>
      <c r="I49" s="24">
        <v>10</v>
      </c>
      <c r="J49" s="26">
        <f t="shared" si="22"/>
        <v>21</v>
      </c>
      <c r="K49" s="25">
        <v>3</v>
      </c>
      <c r="L49" s="25">
        <v>10</v>
      </c>
      <c r="M49" s="24">
        <v>10</v>
      </c>
      <c r="N49" s="26">
        <f t="shared" si="23"/>
        <v>23</v>
      </c>
      <c r="O49" s="25">
        <v>6</v>
      </c>
      <c r="P49" s="25">
        <v>10</v>
      </c>
      <c r="Q49" s="24">
        <v>10</v>
      </c>
      <c r="R49" s="26">
        <f t="shared" si="24"/>
        <v>26</v>
      </c>
      <c r="S49" s="25">
        <v>5</v>
      </c>
      <c r="T49" s="25">
        <v>8</v>
      </c>
      <c r="U49" s="24">
        <v>10</v>
      </c>
      <c r="V49" s="26">
        <f t="shared" si="25"/>
        <v>23</v>
      </c>
      <c r="W49" s="25">
        <v>5</v>
      </c>
      <c r="X49" s="25">
        <v>9</v>
      </c>
      <c r="Y49" s="24">
        <v>10</v>
      </c>
      <c r="Z49" s="26">
        <f t="shared" si="26"/>
        <v>24</v>
      </c>
      <c r="AA49" s="25">
        <v>5</v>
      </c>
      <c r="AB49" s="25">
        <v>10</v>
      </c>
      <c r="AC49" s="24">
        <v>10</v>
      </c>
      <c r="AD49" s="26">
        <f t="shared" si="27"/>
        <v>25</v>
      </c>
      <c r="AE49" s="27">
        <f t="shared" si="28"/>
        <v>142</v>
      </c>
      <c r="AF49" s="25">
        <v>9</v>
      </c>
      <c r="AG49" s="25">
        <v>9</v>
      </c>
      <c r="AH49" s="25">
        <v>38</v>
      </c>
      <c r="AI49" s="28">
        <f t="shared" si="29"/>
        <v>56</v>
      </c>
      <c r="AJ49" s="29">
        <v>36</v>
      </c>
      <c r="AK49" s="28">
        <f t="shared" si="30"/>
        <v>92</v>
      </c>
      <c r="AL49" s="25">
        <v>8</v>
      </c>
      <c r="AM49" s="25">
        <v>8</v>
      </c>
      <c r="AN49" s="25">
        <v>36</v>
      </c>
      <c r="AO49" s="28">
        <f t="shared" si="31"/>
        <v>52</v>
      </c>
      <c r="AP49" s="29">
        <v>31</v>
      </c>
      <c r="AQ49" s="28">
        <f t="shared" si="32"/>
        <v>83</v>
      </c>
      <c r="AR49" s="25">
        <v>7</v>
      </c>
      <c r="AS49" s="25">
        <v>6</v>
      </c>
      <c r="AT49" s="25">
        <v>29</v>
      </c>
      <c r="AU49" s="28">
        <f t="shared" si="33"/>
        <v>42</v>
      </c>
      <c r="AV49" s="29">
        <v>31</v>
      </c>
      <c r="AW49" s="28">
        <f t="shared" si="34"/>
        <v>73</v>
      </c>
      <c r="AX49" s="25">
        <v>8</v>
      </c>
      <c r="AY49" s="25">
        <v>9</v>
      </c>
      <c r="AZ49" s="25">
        <v>40</v>
      </c>
      <c r="BA49" s="28">
        <f t="shared" si="35"/>
        <v>57</v>
      </c>
      <c r="BB49" s="29">
        <v>33</v>
      </c>
      <c r="BC49" s="28">
        <f t="shared" si="36"/>
        <v>90</v>
      </c>
      <c r="BD49" s="25">
        <v>7</v>
      </c>
      <c r="BE49" s="25">
        <v>7</v>
      </c>
      <c r="BF49" s="25">
        <v>34</v>
      </c>
      <c r="BG49" s="28">
        <f t="shared" si="37"/>
        <v>48</v>
      </c>
      <c r="BH49" s="29">
        <v>27</v>
      </c>
      <c r="BI49" s="28">
        <f t="shared" si="38"/>
        <v>75</v>
      </c>
      <c r="BJ49" s="29">
        <f t="shared" si="39"/>
        <v>413</v>
      </c>
      <c r="BK49" s="29">
        <v>94</v>
      </c>
      <c r="BL49" s="10">
        <f t="shared" si="40"/>
        <v>649</v>
      </c>
      <c r="BM49" s="8">
        <f t="shared" si="41"/>
        <v>83.205128205128204</v>
      </c>
      <c r="BO49" s="3" t="s">
        <v>2087</v>
      </c>
      <c r="BP49" s="3" t="s">
        <v>2032</v>
      </c>
      <c r="BQ49" s="3" t="s">
        <v>2091</v>
      </c>
      <c r="BR49" s="3" t="s">
        <v>2094</v>
      </c>
      <c r="BS49" s="3" t="s">
        <v>2090</v>
      </c>
      <c r="BT49" s="3" t="s">
        <v>2095</v>
      </c>
      <c r="BU49" s="3" t="s">
        <v>2090</v>
      </c>
      <c r="BV49" s="3" t="s">
        <v>2090</v>
      </c>
      <c r="BW49" s="3" t="s">
        <v>2032</v>
      </c>
      <c r="BX49" s="3" t="s">
        <v>2090</v>
      </c>
      <c r="BY49" s="3" t="s">
        <v>2032</v>
      </c>
      <c r="BZ49" s="3" t="s">
        <v>2090</v>
      </c>
      <c r="CB49" s="3">
        <v>2</v>
      </c>
      <c r="CC49" s="3">
        <v>3</v>
      </c>
      <c r="CD49" s="3">
        <v>3</v>
      </c>
      <c r="CE49" s="3">
        <v>3</v>
      </c>
      <c r="CF49" s="3">
        <v>3</v>
      </c>
      <c r="CG49" s="3">
        <v>3</v>
      </c>
      <c r="CH49" s="3">
        <v>1</v>
      </c>
      <c r="CI49" s="3">
        <v>1.5</v>
      </c>
      <c r="CJ49" s="3">
        <v>1.5</v>
      </c>
      <c r="CK49" s="3">
        <v>1</v>
      </c>
      <c r="CL49" s="3">
        <v>1</v>
      </c>
      <c r="CM49" s="3">
        <v>0.5</v>
      </c>
      <c r="CN49" s="3">
        <f t="shared" si="42"/>
        <v>0</v>
      </c>
      <c r="CO49" s="31" t="str">
        <f t="shared" si="43"/>
        <v>Pass</v>
      </c>
      <c r="CP49" s="3">
        <v>8.65</v>
      </c>
      <c r="CQ49" s="3">
        <v>23.5</v>
      </c>
      <c r="CR49" s="3">
        <v>203.25</v>
      </c>
      <c r="CS49" s="3">
        <v>935</v>
      </c>
    </row>
    <row r="50" spans="1:98" ht="18" customHeight="1" x14ac:dyDescent="0.2">
      <c r="A50" s="4">
        <v>43</v>
      </c>
      <c r="B50" s="7" t="s">
        <v>775</v>
      </c>
      <c r="C50" s="7" t="s">
        <v>776</v>
      </c>
      <c r="D50" s="7" t="s">
        <v>1891</v>
      </c>
      <c r="E50" s="7" t="s">
        <v>1395</v>
      </c>
      <c r="F50" s="7"/>
      <c r="G50" s="25">
        <v>6</v>
      </c>
      <c r="H50" s="25">
        <v>10</v>
      </c>
      <c r="I50" s="24">
        <v>10</v>
      </c>
      <c r="J50" s="26">
        <f t="shared" si="22"/>
        <v>26</v>
      </c>
      <c r="K50" s="25">
        <v>9</v>
      </c>
      <c r="L50" s="25">
        <v>10</v>
      </c>
      <c r="M50" s="24">
        <v>8</v>
      </c>
      <c r="N50" s="26">
        <f t="shared" si="23"/>
        <v>27</v>
      </c>
      <c r="O50" s="25">
        <v>10</v>
      </c>
      <c r="P50" s="25">
        <v>10</v>
      </c>
      <c r="Q50" s="24">
        <v>4</v>
      </c>
      <c r="R50" s="26">
        <f t="shared" si="24"/>
        <v>24</v>
      </c>
      <c r="S50" s="25">
        <v>8</v>
      </c>
      <c r="T50" s="25">
        <v>10</v>
      </c>
      <c r="U50" s="24">
        <v>10</v>
      </c>
      <c r="V50" s="26">
        <f t="shared" si="25"/>
        <v>28</v>
      </c>
      <c r="W50" s="25">
        <v>5</v>
      </c>
      <c r="X50" s="25">
        <v>10</v>
      </c>
      <c r="Y50" s="24">
        <v>10</v>
      </c>
      <c r="Z50" s="26">
        <f t="shared" si="26"/>
        <v>25</v>
      </c>
      <c r="AA50" s="25">
        <v>7</v>
      </c>
      <c r="AB50" s="25">
        <v>10</v>
      </c>
      <c r="AC50" s="24">
        <v>10</v>
      </c>
      <c r="AD50" s="26">
        <f t="shared" si="27"/>
        <v>27</v>
      </c>
      <c r="AE50" s="27">
        <f t="shared" si="28"/>
        <v>157</v>
      </c>
      <c r="AF50" s="25">
        <v>9</v>
      </c>
      <c r="AG50" s="25">
        <v>9</v>
      </c>
      <c r="AH50" s="25">
        <v>40</v>
      </c>
      <c r="AI50" s="28">
        <f t="shared" si="29"/>
        <v>58</v>
      </c>
      <c r="AJ50" s="29">
        <v>36</v>
      </c>
      <c r="AK50" s="28">
        <f t="shared" si="30"/>
        <v>94</v>
      </c>
      <c r="AL50" s="25">
        <v>8</v>
      </c>
      <c r="AM50" s="25">
        <v>9</v>
      </c>
      <c r="AN50" s="25">
        <v>40</v>
      </c>
      <c r="AO50" s="28">
        <f t="shared" si="31"/>
        <v>57</v>
      </c>
      <c r="AP50" s="29">
        <v>36</v>
      </c>
      <c r="AQ50" s="28">
        <f t="shared" si="32"/>
        <v>93</v>
      </c>
      <c r="AR50" s="25">
        <v>10</v>
      </c>
      <c r="AS50" s="25">
        <v>10</v>
      </c>
      <c r="AT50" s="25">
        <v>40</v>
      </c>
      <c r="AU50" s="28">
        <f t="shared" si="33"/>
        <v>60</v>
      </c>
      <c r="AV50" s="29">
        <v>38</v>
      </c>
      <c r="AW50" s="28">
        <f t="shared" si="34"/>
        <v>98</v>
      </c>
      <c r="AX50" s="25">
        <v>7</v>
      </c>
      <c r="AY50" s="25">
        <v>9</v>
      </c>
      <c r="AZ50" s="25">
        <v>40</v>
      </c>
      <c r="BA50" s="28">
        <f t="shared" si="35"/>
        <v>56</v>
      </c>
      <c r="BB50" s="29">
        <v>36</v>
      </c>
      <c r="BC50" s="28">
        <f t="shared" si="36"/>
        <v>92</v>
      </c>
      <c r="BD50" s="25">
        <v>8</v>
      </c>
      <c r="BE50" s="25">
        <v>8</v>
      </c>
      <c r="BF50" s="25">
        <v>39</v>
      </c>
      <c r="BG50" s="28">
        <f t="shared" si="37"/>
        <v>55</v>
      </c>
      <c r="BH50" s="29">
        <v>31</v>
      </c>
      <c r="BI50" s="28">
        <f t="shared" si="38"/>
        <v>86</v>
      </c>
      <c r="BJ50" s="29">
        <f t="shared" si="39"/>
        <v>463</v>
      </c>
      <c r="BK50" s="29">
        <v>96</v>
      </c>
      <c r="BL50" s="10">
        <f t="shared" si="40"/>
        <v>716</v>
      </c>
      <c r="BM50" s="8">
        <f t="shared" si="41"/>
        <v>91.794871794871796</v>
      </c>
      <c r="BO50" s="3" t="s">
        <v>2090</v>
      </c>
      <c r="BP50" s="3" t="s">
        <v>2090</v>
      </c>
      <c r="BQ50" s="3" t="s">
        <v>2090</v>
      </c>
      <c r="BR50" s="3" t="s">
        <v>2095</v>
      </c>
      <c r="BS50" s="3" t="s">
        <v>2087</v>
      </c>
      <c r="BT50" s="3" t="s">
        <v>2091</v>
      </c>
      <c r="BU50" s="3" t="s">
        <v>2090</v>
      </c>
      <c r="BV50" s="3" t="s">
        <v>2090</v>
      </c>
      <c r="BW50" s="3" t="s">
        <v>2090</v>
      </c>
      <c r="BX50" s="3" t="s">
        <v>2090</v>
      </c>
      <c r="BY50" s="3" t="s">
        <v>2090</v>
      </c>
      <c r="BZ50" s="3" t="s">
        <v>2090</v>
      </c>
      <c r="CB50" s="3">
        <v>2</v>
      </c>
      <c r="CC50" s="3">
        <v>3</v>
      </c>
      <c r="CD50" s="3">
        <v>3</v>
      </c>
      <c r="CE50" s="3">
        <v>3</v>
      </c>
      <c r="CF50" s="3">
        <v>3</v>
      </c>
      <c r="CG50" s="3">
        <v>3</v>
      </c>
      <c r="CH50" s="3">
        <v>1</v>
      </c>
      <c r="CI50" s="3">
        <v>1.5</v>
      </c>
      <c r="CJ50" s="3">
        <v>1.5</v>
      </c>
      <c r="CK50" s="3">
        <v>1</v>
      </c>
      <c r="CL50" s="3">
        <v>1</v>
      </c>
      <c r="CM50" s="3">
        <v>0.5</v>
      </c>
      <c r="CN50" s="3">
        <f t="shared" si="42"/>
        <v>0</v>
      </c>
      <c r="CO50" s="31" t="str">
        <f t="shared" si="43"/>
        <v>Pass</v>
      </c>
      <c r="CP50" s="3">
        <v>9.3000000000000007</v>
      </c>
      <c r="CQ50" s="3">
        <v>23.5</v>
      </c>
      <c r="CR50" s="3">
        <v>218.5</v>
      </c>
      <c r="CS50" s="3">
        <v>1041</v>
      </c>
    </row>
    <row r="51" spans="1:98" ht="18" customHeight="1" x14ac:dyDescent="0.2">
      <c r="A51" s="4">
        <v>44</v>
      </c>
      <c r="B51" s="7" t="s">
        <v>778</v>
      </c>
      <c r="C51" s="7" t="s">
        <v>779</v>
      </c>
      <c r="D51" s="7" t="s">
        <v>1893</v>
      </c>
      <c r="E51" s="7" t="s">
        <v>1397</v>
      </c>
      <c r="F51" s="7"/>
      <c r="G51" s="25">
        <v>6</v>
      </c>
      <c r="H51" s="25">
        <v>5</v>
      </c>
      <c r="I51" s="24">
        <v>10</v>
      </c>
      <c r="J51" s="26">
        <f t="shared" si="22"/>
        <v>21</v>
      </c>
      <c r="K51" s="25">
        <v>2</v>
      </c>
      <c r="L51" s="25">
        <v>8</v>
      </c>
      <c r="M51" s="24">
        <v>10</v>
      </c>
      <c r="N51" s="26">
        <f t="shared" si="23"/>
        <v>20</v>
      </c>
      <c r="O51" s="25">
        <v>4</v>
      </c>
      <c r="P51" s="25">
        <v>8</v>
      </c>
      <c r="Q51" s="24">
        <v>10</v>
      </c>
      <c r="R51" s="26">
        <f t="shared" si="24"/>
        <v>22</v>
      </c>
      <c r="S51" s="25">
        <v>5</v>
      </c>
      <c r="T51" s="25">
        <v>10</v>
      </c>
      <c r="U51" s="24">
        <v>10</v>
      </c>
      <c r="V51" s="26">
        <f t="shared" si="25"/>
        <v>25</v>
      </c>
      <c r="W51" s="25">
        <v>1</v>
      </c>
      <c r="X51" s="25">
        <v>9</v>
      </c>
      <c r="Y51" s="24">
        <v>10</v>
      </c>
      <c r="Z51" s="26">
        <f t="shared" si="26"/>
        <v>20</v>
      </c>
      <c r="AA51" s="25">
        <v>5</v>
      </c>
      <c r="AB51" s="25">
        <v>9</v>
      </c>
      <c r="AC51" s="24">
        <v>10</v>
      </c>
      <c r="AD51" s="26">
        <f t="shared" si="27"/>
        <v>24</v>
      </c>
      <c r="AE51" s="27">
        <f t="shared" si="28"/>
        <v>132</v>
      </c>
      <c r="AF51" s="25">
        <v>8</v>
      </c>
      <c r="AG51" s="25">
        <v>9</v>
      </c>
      <c r="AH51" s="25">
        <v>40</v>
      </c>
      <c r="AI51" s="28">
        <f t="shared" si="29"/>
        <v>57</v>
      </c>
      <c r="AJ51" s="29">
        <v>30</v>
      </c>
      <c r="AK51" s="28">
        <f t="shared" si="30"/>
        <v>87</v>
      </c>
      <c r="AL51" s="25">
        <v>8</v>
      </c>
      <c r="AM51" s="25">
        <v>8</v>
      </c>
      <c r="AN51" s="25">
        <v>40</v>
      </c>
      <c r="AO51" s="28">
        <f t="shared" si="31"/>
        <v>56</v>
      </c>
      <c r="AP51" s="29">
        <v>35</v>
      </c>
      <c r="AQ51" s="28">
        <f t="shared" si="32"/>
        <v>91</v>
      </c>
      <c r="AR51" s="25">
        <v>8</v>
      </c>
      <c r="AS51" s="25">
        <v>8</v>
      </c>
      <c r="AT51" s="25">
        <v>40</v>
      </c>
      <c r="AU51" s="28">
        <f t="shared" si="33"/>
        <v>56</v>
      </c>
      <c r="AV51" s="29">
        <v>32</v>
      </c>
      <c r="AW51" s="28">
        <f t="shared" si="34"/>
        <v>88</v>
      </c>
      <c r="AX51" s="25">
        <v>9</v>
      </c>
      <c r="AY51" s="25">
        <v>9</v>
      </c>
      <c r="AZ51" s="25">
        <v>40</v>
      </c>
      <c r="BA51" s="28">
        <f t="shared" si="35"/>
        <v>58</v>
      </c>
      <c r="BB51" s="29">
        <v>36</v>
      </c>
      <c r="BC51" s="28">
        <f t="shared" si="36"/>
        <v>94</v>
      </c>
      <c r="BD51" s="25">
        <v>8</v>
      </c>
      <c r="BE51" s="25">
        <v>8</v>
      </c>
      <c r="BF51" s="25">
        <v>40</v>
      </c>
      <c r="BG51" s="28">
        <f t="shared" si="37"/>
        <v>56</v>
      </c>
      <c r="BH51" s="29">
        <v>32</v>
      </c>
      <c r="BI51" s="28">
        <f t="shared" si="38"/>
        <v>88</v>
      </c>
      <c r="BJ51" s="29">
        <f t="shared" si="39"/>
        <v>448</v>
      </c>
      <c r="BK51" s="29">
        <v>95</v>
      </c>
      <c r="BL51" s="10">
        <f t="shared" si="40"/>
        <v>675</v>
      </c>
      <c r="BM51" s="8">
        <f t="shared" si="41"/>
        <v>86.538461538461547</v>
      </c>
      <c r="BO51" s="3" t="s">
        <v>2094</v>
      </c>
      <c r="BP51" s="3" t="s">
        <v>2032</v>
      </c>
      <c r="BQ51" s="3" t="s">
        <v>2094</v>
      </c>
      <c r="BR51" s="3" t="s">
        <v>2087</v>
      </c>
      <c r="BS51" s="3" t="s">
        <v>2088</v>
      </c>
      <c r="BT51" s="3" t="s">
        <v>2094</v>
      </c>
      <c r="BU51" s="3" t="s">
        <v>2090</v>
      </c>
      <c r="BV51" s="3" t="s">
        <v>2090</v>
      </c>
      <c r="BW51" s="3" t="s">
        <v>2090</v>
      </c>
      <c r="BX51" s="3" t="s">
        <v>2090</v>
      </c>
      <c r="BY51" s="3" t="s">
        <v>2090</v>
      </c>
      <c r="BZ51" s="3" t="s">
        <v>2090</v>
      </c>
      <c r="CB51" s="3">
        <v>2</v>
      </c>
      <c r="CC51" s="3">
        <v>3</v>
      </c>
      <c r="CD51" s="3">
        <v>3</v>
      </c>
      <c r="CE51" s="3">
        <v>3</v>
      </c>
      <c r="CF51" s="3">
        <v>3</v>
      </c>
      <c r="CG51" s="3">
        <v>3</v>
      </c>
      <c r="CH51" s="3">
        <v>1</v>
      </c>
      <c r="CI51" s="3">
        <v>1.5</v>
      </c>
      <c r="CJ51" s="3">
        <v>1.5</v>
      </c>
      <c r="CK51" s="3">
        <v>1</v>
      </c>
      <c r="CL51" s="3">
        <v>1</v>
      </c>
      <c r="CM51" s="3">
        <v>0.5</v>
      </c>
      <c r="CN51" s="3">
        <f t="shared" si="42"/>
        <v>0</v>
      </c>
      <c r="CO51" s="31" t="str">
        <f t="shared" si="43"/>
        <v>Pass</v>
      </c>
      <c r="CP51" s="3">
        <v>8.09</v>
      </c>
      <c r="CQ51" s="3">
        <v>23.5</v>
      </c>
      <c r="CR51" s="3">
        <v>190</v>
      </c>
      <c r="CS51" s="3">
        <v>922</v>
      </c>
    </row>
    <row r="52" spans="1:98" ht="18" customHeight="1" x14ac:dyDescent="0.2">
      <c r="A52" s="4">
        <v>45</v>
      </c>
      <c r="B52" s="7" t="s">
        <v>780</v>
      </c>
      <c r="C52" s="7" t="s">
        <v>781</v>
      </c>
      <c r="D52" s="7" t="s">
        <v>1894</v>
      </c>
      <c r="E52" s="7" t="s">
        <v>1398</v>
      </c>
      <c r="F52" s="7"/>
      <c r="G52" s="25">
        <v>4</v>
      </c>
      <c r="H52" s="25">
        <v>5</v>
      </c>
      <c r="I52" s="24">
        <v>10</v>
      </c>
      <c r="J52" s="26">
        <f t="shared" si="22"/>
        <v>19</v>
      </c>
      <c r="K52" s="25">
        <v>7</v>
      </c>
      <c r="L52" s="25">
        <v>7</v>
      </c>
      <c r="M52" s="24">
        <v>8</v>
      </c>
      <c r="N52" s="26">
        <f t="shared" si="23"/>
        <v>22</v>
      </c>
      <c r="O52" s="25">
        <v>1</v>
      </c>
      <c r="P52" s="25">
        <v>6</v>
      </c>
      <c r="Q52" s="24">
        <v>10</v>
      </c>
      <c r="R52" s="26">
        <f t="shared" si="24"/>
        <v>17</v>
      </c>
      <c r="S52" s="25">
        <v>4</v>
      </c>
      <c r="T52" s="25">
        <v>7</v>
      </c>
      <c r="U52" s="24">
        <v>10</v>
      </c>
      <c r="V52" s="26">
        <f t="shared" si="25"/>
        <v>21</v>
      </c>
      <c r="W52" s="25">
        <v>1</v>
      </c>
      <c r="X52" s="25">
        <v>6</v>
      </c>
      <c r="Y52" s="24">
        <v>10</v>
      </c>
      <c r="Z52" s="26">
        <f t="shared" si="26"/>
        <v>17</v>
      </c>
      <c r="AA52" s="25">
        <v>8</v>
      </c>
      <c r="AB52" s="25">
        <v>4</v>
      </c>
      <c r="AC52" s="24">
        <v>10</v>
      </c>
      <c r="AD52" s="26">
        <f t="shared" si="27"/>
        <v>22</v>
      </c>
      <c r="AE52" s="27">
        <f t="shared" si="28"/>
        <v>118</v>
      </c>
      <c r="AF52" s="25">
        <v>9</v>
      </c>
      <c r="AG52" s="25">
        <v>8</v>
      </c>
      <c r="AH52" s="25">
        <v>37</v>
      </c>
      <c r="AI52" s="28">
        <f t="shared" si="29"/>
        <v>54</v>
      </c>
      <c r="AJ52" s="29">
        <v>30</v>
      </c>
      <c r="AK52" s="28">
        <f t="shared" si="30"/>
        <v>84</v>
      </c>
      <c r="AL52" s="25">
        <v>8</v>
      </c>
      <c r="AM52" s="25">
        <v>8</v>
      </c>
      <c r="AN52" s="25">
        <v>35</v>
      </c>
      <c r="AO52" s="28">
        <f t="shared" si="31"/>
        <v>51</v>
      </c>
      <c r="AP52" s="29">
        <v>31</v>
      </c>
      <c r="AQ52" s="28">
        <f t="shared" si="32"/>
        <v>82</v>
      </c>
      <c r="AR52" s="25">
        <v>9</v>
      </c>
      <c r="AS52" s="25">
        <v>9</v>
      </c>
      <c r="AT52" s="25">
        <v>36</v>
      </c>
      <c r="AU52" s="28">
        <f t="shared" si="33"/>
        <v>54</v>
      </c>
      <c r="AV52" s="29">
        <v>31</v>
      </c>
      <c r="AW52" s="28">
        <f t="shared" si="34"/>
        <v>85</v>
      </c>
      <c r="AX52" s="25">
        <v>9</v>
      </c>
      <c r="AY52" s="25">
        <v>9</v>
      </c>
      <c r="AZ52" s="25">
        <v>38</v>
      </c>
      <c r="BA52" s="28">
        <f t="shared" si="35"/>
        <v>56</v>
      </c>
      <c r="BB52" s="29">
        <v>33</v>
      </c>
      <c r="BC52" s="28">
        <f t="shared" si="36"/>
        <v>89</v>
      </c>
      <c r="BD52" s="25">
        <v>8</v>
      </c>
      <c r="BE52" s="25">
        <v>8</v>
      </c>
      <c r="BF52" s="25">
        <v>40</v>
      </c>
      <c r="BG52" s="28">
        <f t="shared" si="37"/>
        <v>56</v>
      </c>
      <c r="BH52" s="29">
        <v>30</v>
      </c>
      <c r="BI52" s="28">
        <f t="shared" si="38"/>
        <v>86</v>
      </c>
      <c r="BJ52" s="29">
        <f t="shared" si="39"/>
        <v>426</v>
      </c>
      <c r="BK52" s="29">
        <v>94</v>
      </c>
      <c r="BL52" s="10">
        <f t="shared" si="40"/>
        <v>638</v>
      </c>
      <c r="BM52" s="8">
        <f t="shared" si="41"/>
        <v>81.794871794871796</v>
      </c>
      <c r="BO52" s="3" t="s">
        <v>2090</v>
      </c>
      <c r="BP52" s="3" t="s">
        <v>2091</v>
      </c>
      <c r="BQ52" s="3" t="s">
        <v>2032</v>
      </c>
      <c r="BR52" s="3" t="s">
        <v>2094</v>
      </c>
      <c r="BS52" s="3" t="s">
        <v>2087</v>
      </c>
      <c r="BT52" s="3" t="s">
        <v>2091</v>
      </c>
      <c r="BU52" s="3" t="s">
        <v>2090</v>
      </c>
      <c r="BV52" s="3" t="s">
        <v>2090</v>
      </c>
      <c r="BW52" s="3" t="s">
        <v>2090</v>
      </c>
      <c r="BX52" s="3" t="s">
        <v>2090</v>
      </c>
      <c r="BY52" s="3" t="s">
        <v>2090</v>
      </c>
      <c r="BZ52" s="3" t="s">
        <v>2090</v>
      </c>
      <c r="CB52" s="3">
        <v>2</v>
      </c>
      <c r="CC52" s="3">
        <v>3</v>
      </c>
      <c r="CD52" s="3">
        <v>3</v>
      </c>
      <c r="CE52" s="3">
        <v>3</v>
      </c>
      <c r="CF52" s="3">
        <v>3</v>
      </c>
      <c r="CG52" s="3">
        <v>3</v>
      </c>
      <c r="CH52" s="3">
        <v>1</v>
      </c>
      <c r="CI52" s="3">
        <v>1.5</v>
      </c>
      <c r="CJ52" s="3">
        <v>1.5</v>
      </c>
      <c r="CK52" s="3">
        <v>1</v>
      </c>
      <c r="CL52" s="3">
        <v>1</v>
      </c>
      <c r="CM52" s="3">
        <v>0.5</v>
      </c>
      <c r="CN52" s="3">
        <f t="shared" si="42"/>
        <v>0</v>
      </c>
      <c r="CO52" s="31" t="str">
        <f t="shared" si="43"/>
        <v>Pass</v>
      </c>
      <c r="CP52" s="3">
        <v>8.91</v>
      </c>
      <c r="CQ52" s="3">
        <v>23.5</v>
      </c>
      <c r="CR52" s="3">
        <v>209.5</v>
      </c>
      <c r="CS52" s="3">
        <v>962</v>
      </c>
    </row>
    <row r="53" spans="1:98" ht="18" customHeight="1" x14ac:dyDescent="0.2">
      <c r="A53" s="4">
        <v>46</v>
      </c>
      <c r="B53" s="7" t="s">
        <v>782</v>
      </c>
      <c r="C53" s="7" t="s">
        <v>783</v>
      </c>
      <c r="D53" s="7" t="s">
        <v>1895</v>
      </c>
      <c r="E53" s="7" t="s">
        <v>1399</v>
      </c>
      <c r="F53" s="7"/>
      <c r="G53" s="25">
        <v>5</v>
      </c>
      <c r="H53" s="25">
        <v>8</v>
      </c>
      <c r="I53" s="24">
        <v>10</v>
      </c>
      <c r="J53" s="26">
        <f t="shared" si="22"/>
        <v>23</v>
      </c>
      <c r="K53" s="25">
        <v>7</v>
      </c>
      <c r="L53" s="25">
        <v>10</v>
      </c>
      <c r="M53" s="24">
        <v>8</v>
      </c>
      <c r="N53" s="26">
        <f t="shared" si="23"/>
        <v>25</v>
      </c>
      <c r="O53" s="25">
        <v>7</v>
      </c>
      <c r="P53" s="25">
        <v>8</v>
      </c>
      <c r="Q53" s="24">
        <v>10</v>
      </c>
      <c r="R53" s="26">
        <f t="shared" si="24"/>
        <v>25</v>
      </c>
      <c r="S53" s="25">
        <v>7</v>
      </c>
      <c r="T53" s="25">
        <v>10</v>
      </c>
      <c r="U53" s="24">
        <v>10</v>
      </c>
      <c r="V53" s="26">
        <f t="shared" si="25"/>
        <v>27</v>
      </c>
      <c r="W53" s="25">
        <v>2</v>
      </c>
      <c r="X53" s="25">
        <v>10</v>
      </c>
      <c r="Y53" s="24">
        <v>10</v>
      </c>
      <c r="Z53" s="26">
        <f t="shared" si="26"/>
        <v>22</v>
      </c>
      <c r="AA53" s="25">
        <v>7</v>
      </c>
      <c r="AB53" s="25">
        <v>10</v>
      </c>
      <c r="AC53" s="24">
        <v>10</v>
      </c>
      <c r="AD53" s="26">
        <f t="shared" si="27"/>
        <v>27</v>
      </c>
      <c r="AE53" s="27">
        <f t="shared" si="28"/>
        <v>149</v>
      </c>
      <c r="AF53" s="25">
        <v>8</v>
      </c>
      <c r="AG53" s="25">
        <v>8</v>
      </c>
      <c r="AH53" s="25">
        <v>39</v>
      </c>
      <c r="AI53" s="28">
        <f t="shared" si="29"/>
        <v>55</v>
      </c>
      <c r="AJ53" s="29">
        <v>33</v>
      </c>
      <c r="AK53" s="28">
        <f t="shared" si="30"/>
        <v>88</v>
      </c>
      <c r="AL53" s="25">
        <v>8</v>
      </c>
      <c r="AM53" s="25">
        <v>9</v>
      </c>
      <c r="AN53" s="25">
        <v>40</v>
      </c>
      <c r="AO53" s="28">
        <f t="shared" si="31"/>
        <v>57</v>
      </c>
      <c r="AP53" s="29">
        <v>34</v>
      </c>
      <c r="AQ53" s="28">
        <f t="shared" si="32"/>
        <v>91</v>
      </c>
      <c r="AR53" s="25">
        <v>10</v>
      </c>
      <c r="AS53" s="25">
        <v>10</v>
      </c>
      <c r="AT53" s="25">
        <v>40</v>
      </c>
      <c r="AU53" s="28">
        <f t="shared" si="33"/>
        <v>60</v>
      </c>
      <c r="AV53" s="29">
        <v>38</v>
      </c>
      <c r="AW53" s="28">
        <f t="shared" si="34"/>
        <v>98</v>
      </c>
      <c r="AX53" s="25">
        <v>8</v>
      </c>
      <c r="AY53" s="25">
        <v>8</v>
      </c>
      <c r="AZ53" s="25">
        <v>40</v>
      </c>
      <c r="BA53" s="28">
        <f t="shared" si="35"/>
        <v>56</v>
      </c>
      <c r="BB53" s="29">
        <v>37</v>
      </c>
      <c r="BC53" s="28">
        <f t="shared" si="36"/>
        <v>93</v>
      </c>
      <c r="BD53" s="25">
        <v>7</v>
      </c>
      <c r="BE53" s="25">
        <v>8</v>
      </c>
      <c r="BF53" s="25">
        <v>40</v>
      </c>
      <c r="BG53" s="28">
        <f t="shared" si="37"/>
        <v>55</v>
      </c>
      <c r="BH53" s="29">
        <v>29</v>
      </c>
      <c r="BI53" s="28">
        <f t="shared" si="38"/>
        <v>84</v>
      </c>
      <c r="BJ53" s="29">
        <f t="shared" si="39"/>
        <v>454</v>
      </c>
      <c r="BK53" s="29">
        <v>97</v>
      </c>
      <c r="BL53" s="10">
        <f t="shared" si="40"/>
        <v>700</v>
      </c>
      <c r="BM53" s="8">
        <f t="shared" si="41"/>
        <v>89.743589743589752</v>
      </c>
      <c r="BO53" s="3" t="s">
        <v>2032</v>
      </c>
      <c r="BP53" s="3" t="s">
        <v>2094</v>
      </c>
      <c r="BQ53" s="3" t="s">
        <v>2087</v>
      </c>
      <c r="BR53" s="3" t="s">
        <v>2094</v>
      </c>
      <c r="BS53" s="3" t="s">
        <v>2095</v>
      </c>
      <c r="BT53" s="3" t="s">
        <v>2091</v>
      </c>
      <c r="BU53" s="3" t="s">
        <v>2090</v>
      </c>
      <c r="BV53" s="3" t="s">
        <v>2090</v>
      </c>
      <c r="BW53" s="3" t="s">
        <v>2090</v>
      </c>
      <c r="BX53" s="3" t="s">
        <v>2090</v>
      </c>
      <c r="BY53" s="3" t="s">
        <v>2090</v>
      </c>
      <c r="BZ53" s="3" t="s">
        <v>2090</v>
      </c>
      <c r="CB53" s="3">
        <v>2</v>
      </c>
      <c r="CC53" s="3">
        <v>3</v>
      </c>
      <c r="CD53" s="3">
        <v>3</v>
      </c>
      <c r="CE53" s="3">
        <v>3</v>
      </c>
      <c r="CF53" s="3">
        <v>3</v>
      </c>
      <c r="CG53" s="3">
        <v>3</v>
      </c>
      <c r="CH53" s="3">
        <v>1</v>
      </c>
      <c r="CI53" s="3">
        <v>1.5</v>
      </c>
      <c r="CJ53" s="3">
        <v>1.5</v>
      </c>
      <c r="CK53" s="3">
        <v>1</v>
      </c>
      <c r="CL53" s="3">
        <v>1</v>
      </c>
      <c r="CM53" s="3">
        <v>0.5</v>
      </c>
      <c r="CN53" s="3">
        <f t="shared" si="42"/>
        <v>0</v>
      </c>
      <c r="CO53" s="31" t="str">
        <f t="shared" si="43"/>
        <v>Pass</v>
      </c>
      <c r="CP53" s="3">
        <v>8.4</v>
      </c>
      <c r="CQ53" s="3">
        <v>23.5</v>
      </c>
      <c r="CR53" s="3">
        <v>197.5</v>
      </c>
      <c r="CS53" s="3">
        <v>953</v>
      </c>
    </row>
    <row r="54" spans="1:98" ht="18" customHeight="1" x14ac:dyDescent="0.2">
      <c r="A54" s="4">
        <v>47</v>
      </c>
      <c r="B54" s="7" t="s">
        <v>784</v>
      </c>
      <c r="C54" s="7" t="s">
        <v>785</v>
      </c>
      <c r="D54" s="7" t="s">
        <v>1896</v>
      </c>
      <c r="E54" s="7" t="s">
        <v>1400</v>
      </c>
      <c r="F54" s="7"/>
      <c r="G54" s="25" t="s">
        <v>2033</v>
      </c>
      <c r="H54" s="25" t="s">
        <v>2033</v>
      </c>
      <c r="I54" s="24">
        <v>7</v>
      </c>
      <c r="J54" s="26">
        <f t="shared" si="22"/>
        <v>7</v>
      </c>
      <c r="K54" s="25">
        <v>3</v>
      </c>
      <c r="L54" s="25">
        <v>10</v>
      </c>
      <c r="M54" s="24">
        <v>8</v>
      </c>
      <c r="N54" s="26">
        <f t="shared" si="23"/>
        <v>21</v>
      </c>
      <c r="O54" s="25">
        <v>5</v>
      </c>
      <c r="P54" s="25">
        <v>6</v>
      </c>
      <c r="Q54" s="24">
        <v>10</v>
      </c>
      <c r="R54" s="26">
        <f t="shared" si="24"/>
        <v>21</v>
      </c>
      <c r="S54" s="25">
        <v>3</v>
      </c>
      <c r="T54" s="25" t="s">
        <v>2033</v>
      </c>
      <c r="U54" s="24">
        <v>9</v>
      </c>
      <c r="V54" s="26">
        <f t="shared" si="25"/>
        <v>12</v>
      </c>
      <c r="W54" s="25">
        <v>1</v>
      </c>
      <c r="X54" s="25">
        <v>7</v>
      </c>
      <c r="Y54" s="24">
        <v>10</v>
      </c>
      <c r="Z54" s="26">
        <f t="shared" si="26"/>
        <v>18</v>
      </c>
      <c r="AA54" s="25">
        <v>4</v>
      </c>
      <c r="AB54" s="25">
        <v>8</v>
      </c>
      <c r="AC54" s="24">
        <v>10</v>
      </c>
      <c r="AD54" s="26">
        <f t="shared" si="27"/>
        <v>22</v>
      </c>
      <c r="AE54" s="27">
        <f t="shared" si="28"/>
        <v>101</v>
      </c>
      <c r="AF54" s="25">
        <v>7</v>
      </c>
      <c r="AG54" s="25">
        <v>8</v>
      </c>
      <c r="AH54" s="25">
        <v>35</v>
      </c>
      <c r="AI54" s="28">
        <f t="shared" si="29"/>
        <v>50</v>
      </c>
      <c r="AJ54" s="29">
        <v>27</v>
      </c>
      <c r="AK54" s="28">
        <f t="shared" si="30"/>
        <v>77</v>
      </c>
      <c r="AL54" s="25">
        <v>8</v>
      </c>
      <c r="AM54" s="25">
        <v>7</v>
      </c>
      <c r="AN54" s="25">
        <v>33</v>
      </c>
      <c r="AO54" s="28">
        <f t="shared" si="31"/>
        <v>48</v>
      </c>
      <c r="AP54" s="29">
        <v>28</v>
      </c>
      <c r="AQ54" s="28">
        <f t="shared" si="32"/>
        <v>76</v>
      </c>
      <c r="AR54" s="25">
        <v>7</v>
      </c>
      <c r="AS54" s="25">
        <v>8</v>
      </c>
      <c r="AT54" s="25">
        <v>34</v>
      </c>
      <c r="AU54" s="28">
        <f t="shared" si="33"/>
        <v>49</v>
      </c>
      <c r="AV54" s="29">
        <v>33</v>
      </c>
      <c r="AW54" s="28">
        <f t="shared" si="34"/>
        <v>82</v>
      </c>
      <c r="AX54" s="25">
        <v>8</v>
      </c>
      <c r="AY54" s="25">
        <v>8</v>
      </c>
      <c r="AZ54" s="25">
        <v>32</v>
      </c>
      <c r="BA54" s="28">
        <f t="shared" si="35"/>
        <v>48</v>
      </c>
      <c r="BB54" s="29">
        <v>30</v>
      </c>
      <c r="BC54" s="28">
        <f t="shared" si="36"/>
        <v>78</v>
      </c>
      <c r="BD54" s="25">
        <v>7</v>
      </c>
      <c r="BE54" s="25">
        <v>7</v>
      </c>
      <c r="BF54" s="25">
        <v>34</v>
      </c>
      <c r="BG54" s="28">
        <f t="shared" si="37"/>
        <v>48</v>
      </c>
      <c r="BH54" s="29">
        <v>27</v>
      </c>
      <c r="BI54" s="28">
        <f t="shared" si="38"/>
        <v>75</v>
      </c>
      <c r="BJ54" s="29">
        <f t="shared" si="39"/>
        <v>388</v>
      </c>
      <c r="BK54" s="29">
        <v>83</v>
      </c>
      <c r="BL54" s="10">
        <f t="shared" si="40"/>
        <v>572</v>
      </c>
      <c r="BM54" s="8">
        <f t="shared" si="41"/>
        <v>73.333333333333329</v>
      </c>
      <c r="BO54" s="3" t="s">
        <v>2088</v>
      </c>
      <c r="BP54" s="3" t="s">
        <v>2089</v>
      </c>
      <c r="BQ54" s="3" t="s">
        <v>2033</v>
      </c>
      <c r="BR54" s="3" t="s">
        <v>2089</v>
      </c>
      <c r="BS54" s="3" t="s">
        <v>2092</v>
      </c>
      <c r="BT54" s="3" t="s">
        <v>2087</v>
      </c>
      <c r="BU54" s="3" t="s">
        <v>2091</v>
      </c>
      <c r="BV54" s="3" t="s">
        <v>2091</v>
      </c>
      <c r="BW54" s="3" t="s">
        <v>2090</v>
      </c>
      <c r="BX54" s="3" t="s">
        <v>2091</v>
      </c>
      <c r="BY54" s="3" t="s">
        <v>2032</v>
      </c>
      <c r="BZ54" s="3" t="s">
        <v>2090</v>
      </c>
      <c r="CB54" s="3">
        <v>2</v>
      </c>
      <c r="CC54" s="3">
        <v>3</v>
      </c>
      <c r="CD54" s="3">
        <v>3</v>
      </c>
      <c r="CE54" s="3">
        <v>3</v>
      </c>
      <c r="CF54" s="3">
        <v>3</v>
      </c>
      <c r="CG54" s="3">
        <v>3</v>
      </c>
      <c r="CH54" s="3">
        <v>1</v>
      </c>
      <c r="CI54" s="3">
        <v>1.5</v>
      </c>
      <c r="CJ54" s="3">
        <v>1.5</v>
      </c>
      <c r="CK54" s="3">
        <v>1</v>
      </c>
      <c r="CL54" s="3">
        <v>1</v>
      </c>
      <c r="CM54" s="3">
        <v>0.5</v>
      </c>
      <c r="CN54" s="3">
        <f t="shared" si="42"/>
        <v>2</v>
      </c>
      <c r="CO54" s="31" t="str">
        <f t="shared" si="43"/>
        <v>Fail</v>
      </c>
      <c r="CP54" s="32">
        <v>5.4680851063829783</v>
      </c>
      <c r="CQ54" s="3">
        <v>17.5</v>
      </c>
      <c r="CR54" s="3">
        <v>128.5</v>
      </c>
      <c r="CS54" s="3">
        <v>729</v>
      </c>
      <c r="CT54" s="33">
        <f>CR54/23.5</f>
        <v>5.4680851063829783</v>
      </c>
    </row>
    <row r="55" spans="1:98" ht="18" customHeight="1" x14ac:dyDescent="0.2">
      <c r="A55" s="4">
        <v>48</v>
      </c>
      <c r="B55" s="7" t="s">
        <v>786</v>
      </c>
      <c r="C55" s="7" t="s">
        <v>787</v>
      </c>
      <c r="D55" s="7" t="s">
        <v>1897</v>
      </c>
      <c r="E55" s="7" t="s">
        <v>1401</v>
      </c>
      <c r="F55" s="7"/>
      <c r="G55" s="25">
        <v>4</v>
      </c>
      <c r="H55" s="25">
        <v>9</v>
      </c>
      <c r="I55" s="24">
        <v>3</v>
      </c>
      <c r="J55" s="26">
        <f t="shared" si="22"/>
        <v>16</v>
      </c>
      <c r="K55" s="25">
        <v>3</v>
      </c>
      <c r="L55" s="25">
        <v>8</v>
      </c>
      <c r="M55" s="24">
        <v>9</v>
      </c>
      <c r="N55" s="26">
        <f t="shared" si="23"/>
        <v>20</v>
      </c>
      <c r="O55" s="25">
        <v>6</v>
      </c>
      <c r="P55" s="25">
        <v>10</v>
      </c>
      <c r="Q55" s="24">
        <v>10</v>
      </c>
      <c r="R55" s="26">
        <f t="shared" si="24"/>
        <v>26</v>
      </c>
      <c r="S55" s="25">
        <v>5</v>
      </c>
      <c r="T55" s="25">
        <v>9</v>
      </c>
      <c r="U55" s="24">
        <v>10</v>
      </c>
      <c r="V55" s="26">
        <f t="shared" si="25"/>
        <v>24</v>
      </c>
      <c r="W55" s="25">
        <v>1</v>
      </c>
      <c r="X55" s="25">
        <v>8</v>
      </c>
      <c r="Y55" s="24">
        <v>9</v>
      </c>
      <c r="Z55" s="26">
        <f t="shared" si="26"/>
        <v>18</v>
      </c>
      <c r="AA55" s="25">
        <v>5</v>
      </c>
      <c r="AB55" s="25">
        <v>9</v>
      </c>
      <c r="AC55" s="24">
        <v>10</v>
      </c>
      <c r="AD55" s="26">
        <f t="shared" si="27"/>
        <v>24</v>
      </c>
      <c r="AE55" s="27">
        <f t="shared" si="28"/>
        <v>128</v>
      </c>
      <c r="AF55" s="25">
        <v>8</v>
      </c>
      <c r="AG55" s="25">
        <v>8</v>
      </c>
      <c r="AH55" s="25">
        <v>33</v>
      </c>
      <c r="AI55" s="28">
        <f t="shared" si="29"/>
        <v>49</v>
      </c>
      <c r="AJ55" s="29">
        <v>27</v>
      </c>
      <c r="AK55" s="28">
        <f t="shared" si="30"/>
        <v>76</v>
      </c>
      <c r="AL55" s="25">
        <v>8</v>
      </c>
      <c r="AM55" s="25">
        <v>7</v>
      </c>
      <c r="AN55" s="25">
        <v>33</v>
      </c>
      <c r="AO55" s="28">
        <f t="shared" si="31"/>
        <v>48</v>
      </c>
      <c r="AP55" s="29">
        <v>29</v>
      </c>
      <c r="AQ55" s="28">
        <f t="shared" si="32"/>
        <v>77</v>
      </c>
      <c r="AR55" s="25">
        <v>9</v>
      </c>
      <c r="AS55" s="25">
        <v>9</v>
      </c>
      <c r="AT55" s="25">
        <v>37</v>
      </c>
      <c r="AU55" s="28">
        <f t="shared" si="33"/>
        <v>55</v>
      </c>
      <c r="AV55" s="29">
        <v>26</v>
      </c>
      <c r="AW55" s="28">
        <f t="shared" si="34"/>
        <v>81</v>
      </c>
      <c r="AX55" s="25">
        <v>7</v>
      </c>
      <c r="AY55" s="25">
        <v>8</v>
      </c>
      <c r="AZ55" s="25">
        <v>40</v>
      </c>
      <c r="BA55" s="28">
        <f t="shared" si="35"/>
        <v>55</v>
      </c>
      <c r="BB55" s="29">
        <v>33</v>
      </c>
      <c r="BC55" s="28">
        <f t="shared" si="36"/>
        <v>88</v>
      </c>
      <c r="BD55" s="25">
        <v>7</v>
      </c>
      <c r="BE55" s="25">
        <v>7</v>
      </c>
      <c r="BF55" s="25">
        <v>32</v>
      </c>
      <c r="BG55" s="28">
        <f t="shared" si="37"/>
        <v>46</v>
      </c>
      <c r="BH55" s="29">
        <v>27</v>
      </c>
      <c r="BI55" s="28">
        <f t="shared" si="38"/>
        <v>73</v>
      </c>
      <c r="BJ55" s="29">
        <f t="shared" si="39"/>
        <v>395</v>
      </c>
      <c r="BK55" s="29">
        <v>92</v>
      </c>
      <c r="BL55" s="10">
        <f t="shared" si="40"/>
        <v>615</v>
      </c>
      <c r="BM55" s="8">
        <f t="shared" si="41"/>
        <v>78.84615384615384</v>
      </c>
      <c r="BO55" s="3" t="s">
        <v>2095</v>
      </c>
      <c r="BP55" s="3" t="s">
        <v>2094</v>
      </c>
      <c r="BQ55" s="3" t="s">
        <v>2087</v>
      </c>
      <c r="BR55" s="3" t="s">
        <v>2094</v>
      </c>
      <c r="BS55" s="3" t="s">
        <v>2088</v>
      </c>
      <c r="BT55" s="3" t="s">
        <v>2032</v>
      </c>
      <c r="BU55" s="3" t="s">
        <v>2091</v>
      </c>
      <c r="BV55" s="3" t="s">
        <v>2091</v>
      </c>
      <c r="BW55" s="3" t="s">
        <v>2090</v>
      </c>
      <c r="BX55" s="3" t="s">
        <v>2090</v>
      </c>
      <c r="BY55" s="3" t="s">
        <v>2032</v>
      </c>
      <c r="BZ55" s="3" t="s">
        <v>2090</v>
      </c>
      <c r="CB55" s="3">
        <v>2</v>
      </c>
      <c r="CC55" s="3">
        <v>3</v>
      </c>
      <c r="CD55" s="3">
        <v>3</v>
      </c>
      <c r="CE55" s="3">
        <v>3</v>
      </c>
      <c r="CF55" s="3">
        <v>3</v>
      </c>
      <c r="CG55" s="3">
        <v>3</v>
      </c>
      <c r="CH55" s="3">
        <v>1</v>
      </c>
      <c r="CI55" s="3">
        <v>1.5</v>
      </c>
      <c r="CJ55" s="3">
        <v>1.5</v>
      </c>
      <c r="CK55" s="3">
        <v>1</v>
      </c>
      <c r="CL55" s="3">
        <v>1</v>
      </c>
      <c r="CM55" s="3">
        <v>0.5</v>
      </c>
      <c r="CN55" s="3">
        <f t="shared" si="42"/>
        <v>0</v>
      </c>
      <c r="CO55" s="31" t="str">
        <f t="shared" si="43"/>
        <v>Pass</v>
      </c>
      <c r="CP55" s="3">
        <v>7.96</v>
      </c>
      <c r="CQ55" s="3">
        <v>23.5</v>
      </c>
      <c r="CR55" s="3">
        <v>187</v>
      </c>
      <c r="CS55" s="3">
        <v>868</v>
      </c>
    </row>
    <row r="56" spans="1:98" ht="18" customHeight="1" x14ac:dyDescent="0.2">
      <c r="A56" s="4">
        <v>49</v>
      </c>
      <c r="B56" s="7" t="s">
        <v>788</v>
      </c>
      <c r="C56" s="7" t="s">
        <v>789</v>
      </c>
      <c r="D56" s="7" t="s">
        <v>1898</v>
      </c>
      <c r="E56" s="7" t="s">
        <v>1402</v>
      </c>
      <c r="F56" s="7"/>
      <c r="G56" s="25">
        <v>3</v>
      </c>
      <c r="H56" s="25">
        <v>7</v>
      </c>
      <c r="I56" s="24">
        <v>3</v>
      </c>
      <c r="J56" s="26">
        <f t="shared" si="22"/>
        <v>13</v>
      </c>
      <c r="K56" s="25" t="s">
        <v>2033</v>
      </c>
      <c r="L56" s="25">
        <v>7</v>
      </c>
      <c r="M56" s="24">
        <v>8</v>
      </c>
      <c r="N56" s="26">
        <f t="shared" si="23"/>
        <v>15</v>
      </c>
      <c r="O56" s="25">
        <v>0</v>
      </c>
      <c r="P56" s="25">
        <v>7</v>
      </c>
      <c r="Q56" s="24">
        <v>5</v>
      </c>
      <c r="R56" s="26">
        <f t="shared" si="24"/>
        <v>12</v>
      </c>
      <c r="S56" s="25">
        <v>2</v>
      </c>
      <c r="T56" s="25">
        <v>7</v>
      </c>
      <c r="U56" s="24">
        <v>4</v>
      </c>
      <c r="V56" s="26">
        <f t="shared" si="25"/>
        <v>13</v>
      </c>
      <c r="W56" s="25" t="s">
        <v>2032</v>
      </c>
      <c r="X56" s="25">
        <v>7</v>
      </c>
      <c r="Y56" s="24">
        <v>8</v>
      </c>
      <c r="Z56" s="26">
        <f t="shared" si="26"/>
        <v>15</v>
      </c>
      <c r="AA56" s="25">
        <v>2</v>
      </c>
      <c r="AB56" s="25">
        <v>6</v>
      </c>
      <c r="AC56" s="24">
        <v>4</v>
      </c>
      <c r="AD56" s="26">
        <f t="shared" si="27"/>
        <v>12</v>
      </c>
      <c r="AE56" s="27">
        <f t="shared" si="28"/>
        <v>80</v>
      </c>
      <c r="AF56" s="25" t="s">
        <v>2032</v>
      </c>
      <c r="AG56" s="25">
        <v>7</v>
      </c>
      <c r="AH56" s="25">
        <v>26</v>
      </c>
      <c r="AI56" s="28">
        <f t="shared" si="29"/>
        <v>33</v>
      </c>
      <c r="AJ56" s="29">
        <v>27</v>
      </c>
      <c r="AK56" s="28">
        <f t="shared" si="30"/>
        <v>60</v>
      </c>
      <c r="AL56" s="25">
        <v>8</v>
      </c>
      <c r="AM56" s="25">
        <v>7</v>
      </c>
      <c r="AN56" s="25">
        <v>37</v>
      </c>
      <c r="AO56" s="28">
        <f t="shared" si="31"/>
        <v>52</v>
      </c>
      <c r="AP56" s="29">
        <v>27</v>
      </c>
      <c r="AQ56" s="28">
        <f t="shared" si="32"/>
        <v>79</v>
      </c>
      <c r="AR56" s="25">
        <v>7</v>
      </c>
      <c r="AS56" s="25">
        <v>7</v>
      </c>
      <c r="AT56" s="25">
        <v>32</v>
      </c>
      <c r="AU56" s="28">
        <f t="shared" si="33"/>
        <v>46</v>
      </c>
      <c r="AV56" s="29">
        <v>29</v>
      </c>
      <c r="AW56" s="28">
        <f t="shared" si="34"/>
        <v>75</v>
      </c>
      <c r="AX56" s="25">
        <v>8</v>
      </c>
      <c r="AY56" s="25">
        <v>8</v>
      </c>
      <c r="AZ56" s="25">
        <v>40</v>
      </c>
      <c r="BA56" s="28">
        <f t="shared" si="35"/>
        <v>56</v>
      </c>
      <c r="BB56" s="29">
        <v>25</v>
      </c>
      <c r="BC56" s="28">
        <f t="shared" si="36"/>
        <v>81</v>
      </c>
      <c r="BD56" s="25">
        <v>7</v>
      </c>
      <c r="BE56" s="25">
        <v>7</v>
      </c>
      <c r="BF56" s="25">
        <v>38</v>
      </c>
      <c r="BG56" s="28">
        <f t="shared" si="37"/>
        <v>52</v>
      </c>
      <c r="BH56" s="29">
        <v>27</v>
      </c>
      <c r="BI56" s="28">
        <f t="shared" si="38"/>
        <v>79</v>
      </c>
      <c r="BJ56" s="29">
        <f t="shared" si="39"/>
        <v>374</v>
      </c>
      <c r="BK56" s="29">
        <v>85</v>
      </c>
      <c r="BL56" s="10">
        <f t="shared" si="40"/>
        <v>539</v>
      </c>
      <c r="BM56" s="8">
        <f t="shared" si="41"/>
        <v>69.102564102564102</v>
      </c>
      <c r="BO56" s="3" t="s">
        <v>2096</v>
      </c>
      <c r="BP56" s="3" t="s">
        <v>2089</v>
      </c>
      <c r="BQ56" s="3" t="s">
        <v>2089</v>
      </c>
      <c r="BR56" s="3" t="s">
        <v>2089</v>
      </c>
      <c r="BS56" s="3" t="s">
        <v>2089</v>
      </c>
      <c r="BT56" s="3" t="s">
        <v>2089</v>
      </c>
      <c r="BU56" s="3" t="s">
        <v>2094</v>
      </c>
      <c r="BV56" s="3" t="s">
        <v>2091</v>
      </c>
      <c r="BW56" s="3" t="s">
        <v>2032</v>
      </c>
      <c r="BX56" s="3" t="s">
        <v>2090</v>
      </c>
      <c r="BY56" s="3" t="s">
        <v>2091</v>
      </c>
      <c r="BZ56" s="3" t="s">
        <v>2090</v>
      </c>
      <c r="CB56" s="3">
        <v>2</v>
      </c>
      <c r="CC56" s="3">
        <v>3</v>
      </c>
      <c r="CD56" s="3">
        <v>3</v>
      </c>
      <c r="CE56" s="3">
        <v>3</v>
      </c>
      <c r="CF56" s="3">
        <v>3</v>
      </c>
      <c r="CG56" s="3">
        <v>3</v>
      </c>
      <c r="CH56" s="3">
        <v>1</v>
      </c>
      <c r="CI56" s="3">
        <v>1.5</v>
      </c>
      <c r="CJ56" s="3">
        <v>1.5</v>
      </c>
      <c r="CK56" s="3">
        <v>1</v>
      </c>
      <c r="CL56" s="3">
        <v>1</v>
      </c>
      <c r="CM56" s="3">
        <v>0.5</v>
      </c>
      <c r="CN56" s="3">
        <f t="shared" si="42"/>
        <v>5</v>
      </c>
      <c r="CO56" s="31" t="str">
        <f t="shared" si="43"/>
        <v>Fail</v>
      </c>
      <c r="CP56" s="32">
        <v>2.7765957446808511</v>
      </c>
      <c r="CQ56" s="3">
        <v>8.5</v>
      </c>
      <c r="CR56" s="3">
        <v>65.25</v>
      </c>
      <c r="CS56" s="3">
        <v>626</v>
      </c>
      <c r="CT56" s="33">
        <f>CR56/23.5</f>
        <v>2.7765957446808511</v>
      </c>
    </row>
    <row r="57" spans="1:98" ht="18" customHeight="1" x14ac:dyDescent="0.2">
      <c r="A57" s="4">
        <v>50</v>
      </c>
      <c r="B57" s="7" t="s">
        <v>790</v>
      </c>
      <c r="C57" s="7" t="s">
        <v>791</v>
      </c>
      <c r="D57" s="7" t="s">
        <v>1899</v>
      </c>
      <c r="E57" s="7" t="s">
        <v>1403</v>
      </c>
      <c r="F57" s="7"/>
      <c r="G57" s="25">
        <v>6</v>
      </c>
      <c r="H57" s="25">
        <v>9</v>
      </c>
      <c r="I57" s="24">
        <v>10</v>
      </c>
      <c r="J57" s="26">
        <f t="shared" si="22"/>
        <v>25</v>
      </c>
      <c r="K57" s="25">
        <v>5</v>
      </c>
      <c r="L57" s="25">
        <v>9</v>
      </c>
      <c r="M57" s="24">
        <v>10</v>
      </c>
      <c r="N57" s="26">
        <f t="shared" si="23"/>
        <v>24</v>
      </c>
      <c r="O57" s="25">
        <v>2</v>
      </c>
      <c r="P57" s="25">
        <v>9</v>
      </c>
      <c r="Q57" s="24">
        <v>10</v>
      </c>
      <c r="R57" s="26">
        <f t="shared" si="24"/>
        <v>21</v>
      </c>
      <c r="S57" s="25">
        <v>6</v>
      </c>
      <c r="T57" s="25">
        <v>8</v>
      </c>
      <c r="U57" s="24">
        <v>10</v>
      </c>
      <c r="V57" s="26">
        <f t="shared" si="25"/>
        <v>24</v>
      </c>
      <c r="W57" s="25">
        <v>3</v>
      </c>
      <c r="X57" s="25">
        <v>10</v>
      </c>
      <c r="Y57" s="24">
        <v>10</v>
      </c>
      <c r="Z57" s="26">
        <f t="shared" si="26"/>
        <v>23</v>
      </c>
      <c r="AA57" s="25">
        <v>5</v>
      </c>
      <c r="AB57" s="25">
        <v>9</v>
      </c>
      <c r="AC57" s="24">
        <v>10</v>
      </c>
      <c r="AD57" s="26">
        <f t="shared" si="27"/>
        <v>24</v>
      </c>
      <c r="AE57" s="27">
        <f t="shared" si="28"/>
        <v>141</v>
      </c>
      <c r="AF57" s="25">
        <v>9</v>
      </c>
      <c r="AG57" s="25">
        <v>8</v>
      </c>
      <c r="AH57" s="25">
        <v>40</v>
      </c>
      <c r="AI57" s="28">
        <f t="shared" si="29"/>
        <v>57</v>
      </c>
      <c r="AJ57" s="29">
        <v>35</v>
      </c>
      <c r="AK57" s="28">
        <f t="shared" si="30"/>
        <v>92</v>
      </c>
      <c r="AL57" s="25">
        <v>9</v>
      </c>
      <c r="AM57" s="25">
        <v>9</v>
      </c>
      <c r="AN57" s="25">
        <v>36</v>
      </c>
      <c r="AO57" s="28">
        <f t="shared" si="31"/>
        <v>54</v>
      </c>
      <c r="AP57" s="29">
        <v>32</v>
      </c>
      <c r="AQ57" s="28">
        <f t="shared" si="32"/>
        <v>86</v>
      </c>
      <c r="AR57" s="25">
        <v>9</v>
      </c>
      <c r="AS57" s="25">
        <v>9</v>
      </c>
      <c r="AT57" s="25">
        <v>37</v>
      </c>
      <c r="AU57" s="28">
        <f t="shared" si="33"/>
        <v>55</v>
      </c>
      <c r="AV57" s="29">
        <v>32</v>
      </c>
      <c r="AW57" s="28">
        <f t="shared" si="34"/>
        <v>87</v>
      </c>
      <c r="AX57" s="25">
        <v>10</v>
      </c>
      <c r="AY57" s="25">
        <v>9</v>
      </c>
      <c r="AZ57" s="25">
        <v>37</v>
      </c>
      <c r="BA57" s="28">
        <f t="shared" si="35"/>
        <v>56</v>
      </c>
      <c r="BB57" s="29">
        <v>34</v>
      </c>
      <c r="BC57" s="28">
        <f t="shared" si="36"/>
        <v>90</v>
      </c>
      <c r="BD57" s="25">
        <v>8</v>
      </c>
      <c r="BE57" s="25">
        <v>8</v>
      </c>
      <c r="BF57" s="25">
        <v>34</v>
      </c>
      <c r="BG57" s="28">
        <f t="shared" si="37"/>
        <v>50</v>
      </c>
      <c r="BH57" s="29">
        <v>30</v>
      </c>
      <c r="BI57" s="28">
        <f t="shared" si="38"/>
        <v>80</v>
      </c>
      <c r="BJ57" s="29">
        <f t="shared" si="39"/>
        <v>435</v>
      </c>
      <c r="BK57" s="29">
        <v>94</v>
      </c>
      <c r="BL57" s="10">
        <f t="shared" si="40"/>
        <v>670</v>
      </c>
      <c r="BM57" s="8">
        <f t="shared" si="41"/>
        <v>85.897435897435898</v>
      </c>
      <c r="BO57" s="3" t="s">
        <v>2087</v>
      </c>
      <c r="BP57" s="3" t="s">
        <v>2095</v>
      </c>
      <c r="BQ57" s="3" t="s">
        <v>2087</v>
      </c>
      <c r="BR57" s="3" t="s">
        <v>2088</v>
      </c>
      <c r="BS57" s="3" t="s">
        <v>2095</v>
      </c>
      <c r="BT57" s="3" t="s">
        <v>2093</v>
      </c>
      <c r="BU57" s="3" t="s">
        <v>2090</v>
      </c>
      <c r="BV57" s="3" t="s">
        <v>2090</v>
      </c>
      <c r="BW57" s="3" t="s">
        <v>2090</v>
      </c>
      <c r="BX57" s="3" t="s">
        <v>2090</v>
      </c>
      <c r="BY57" s="3" t="s">
        <v>2091</v>
      </c>
      <c r="BZ57" s="3" t="s">
        <v>2090</v>
      </c>
      <c r="CB57" s="3">
        <v>2</v>
      </c>
      <c r="CC57" s="3">
        <v>3</v>
      </c>
      <c r="CD57" s="3">
        <v>3</v>
      </c>
      <c r="CE57" s="3">
        <v>3</v>
      </c>
      <c r="CF57" s="3">
        <v>3</v>
      </c>
      <c r="CG57" s="3">
        <v>3</v>
      </c>
      <c r="CH57" s="3">
        <v>1</v>
      </c>
      <c r="CI57" s="3">
        <v>1.5</v>
      </c>
      <c r="CJ57" s="3">
        <v>1.5</v>
      </c>
      <c r="CK57" s="3">
        <v>1</v>
      </c>
      <c r="CL57" s="3">
        <v>1</v>
      </c>
      <c r="CM57" s="3">
        <v>0.5</v>
      </c>
      <c r="CN57" s="3">
        <f t="shared" si="42"/>
        <v>0</v>
      </c>
      <c r="CO57" s="31" t="str">
        <f t="shared" si="43"/>
        <v>Pass</v>
      </c>
      <c r="CP57" s="3">
        <v>7.94</v>
      </c>
      <c r="CQ57" s="3">
        <v>23.5</v>
      </c>
      <c r="CR57" s="3">
        <v>186.5</v>
      </c>
      <c r="CS57" s="3">
        <v>906</v>
      </c>
    </row>
    <row r="58" spans="1:98" ht="18" customHeight="1" x14ac:dyDescent="0.2">
      <c r="A58" s="4">
        <v>51</v>
      </c>
      <c r="B58" s="7" t="s">
        <v>792</v>
      </c>
      <c r="C58" s="7" t="s">
        <v>793</v>
      </c>
      <c r="D58" s="7" t="s">
        <v>1900</v>
      </c>
      <c r="E58" s="7" t="s">
        <v>1404</v>
      </c>
      <c r="F58" s="7"/>
      <c r="G58" s="25">
        <v>9</v>
      </c>
      <c r="H58" s="25">
        <v>10</v>
      </c>
      <c r="I58" s="24">
        <v>10</v>
      </c>
      <c r="J58" s="26">
        <f t="shared" si="22"/>
        <v>29</v>
      </c>
      <c r="K58" s="25">
        <v>6</v>
      </c>
      <c r="L58" s="25">
        <v>8</v>
      </c>
      <c r="M58" s="24">
        <v>10</v>
      </c>
      <c r="N58" s="26">
        <f t="shared" si="23"/>
        <v>24</v>
      </c>
      <c r="O58" s="25">
        <v>8</v>
      </c>
      <c r="P58" s="25">
        <v>10</v>
      </c>
      <c r="Q58" s="24">
        <v>10</v>
      </c>
      <c r="R58" s="26">
        <f t="shared" si="24"/>
        <v>28</v>
      </c>
      <c r="S58" s="25">
        <v>8</v>
      </c>
      <c r="T58" s="25">
        <v>9</v>
      </c>
      <c r="U58" s="24">
        <v>10</v>
      </c>
      <c r="V58" s="26">
        <f t="shared" si="25"/>
        <v>27</v>
      </c>
      <c r="W58" s="25">
        <v>5</v>
      </c>
      <c r="X58" s="25">
        <v>10</v>
      </c>
      <c r="Y58" s="24">
        <v>10</v>
      </c>
      <c r="Z58" s="26">
        <f t="shared" si="26"/>
        <v>25</v>
      </c>
      <c r="AA58" s="25">
        <v>7</v>
      </c>
      <c r="AB58" s="25">
        <v>10</v>
      </c>
      <c r="AC58" s="24">
        <v>10</v>
      </c>
      <c r="AD58" s="26">
        <f t="shared" si="27"/>
        <v>27</v>
      </c>
      <c r="AE58" s="27">
        <f t="shared" si="28"/>
        <v>160</v>
      </c>
      <c r="AF58" s="25">
        <v>10</v>
      </c>
      <c r="AG58" s="25">
        <v>9</v>
      </c>
      <c r="AH58" s="25">
        <v>39</v>
      </c>
      <c r="AI58" s="28">
        <f t="shared" si="29"/>
        <v>58</v>
      </c>
      <c r="AJ58" s="29">
        <v>37</v>
      </c>
      <c r="AK58" s="28">
        <f t="shared" si="30"/>
        <v>95</v>
      </c>
      <c r="AL58" s="25">
        <v>9</v>
      </c>
      <c r="AM58" s="25">
        <v>8</v>
      </c>
      <c r="AN58" s="25">
        <v>39</v>
      </c>
      <c r="AO58" s="28">
        <f t="shared" si="31"/>
        <v>56</v>
      </c>
      <c r="AP58" s="29">
        <v>33</v>
      </c>
      <c r="AQ58" s="28">
        <f t="shared" si="32"/>
        <v>89</v>
      </c>
      <c r="AR58" s="25">
        <v>8</v>
      </c>
      <c r="AS58" s="25">
        <v>9</v>
      </c>
      <c r="AT58" s="25">
        <v>38</v>
      </c>
      <c r="AU58" s="28">
        <f t="shared" si="33"/>
        <v>55</v>
      </c>
      <c r="AV58" s="29">
        <v>32</v>
      </c>
      <c r="AW58" s="28">
        <f t="shared" si="34"/>
        <v>87</v>
      </c>
      <c r="AX58" s="25">
        <v>10</v>
      </c>
      <c r="AY58" s="25">
        <v>8</v>
      </c>
      <c r="AZ58" s="25">
        <v>40</v>
      </c>
      <c r="BA58" s="28">
        <f t="shared" si="35"/>
        <v>58</v>
      </c>
      <c r="BB58" s="29">
        <v>33</v>
      </c>
      <c r="BC58" s="28">
        <f t="shared" si="36"/>
        <v>91</v>
      </c>
      <c r="BD58" s="25">
        <v>10</v>
      </c>
      <c r="BE58" s="25">
        <v>10</v>
      </c>
      <c r="BF58" s="25">
        <v>37</v>
      </c>
      <c r="BG58" s="28">
        <f t="shared" si="37"/>
        <v>57</v>
      </c>
      <c r="BH58" s="29">
        <v>38</v>
      </c>
      <c r="BI58" s="28">
        <f t="shared" si="38"/>
        <v>95</v>
      </c>
      <c r="BJ58" s="29">
        <f t="shared" si="39"/>
        <v>457</v>
      </c>
      <c r="BK58" s="29">
        <v>96</v>
      </c>
      <c r="BL58" s="10">
        <f t="shared" si="40"/>
        <v>713</v>
      </c>
      <c r="BM58" s="8">
        <f t="shared" si="41"/>
        <v>91.410256410256409</v>
      </c>
      <c r="BO58" s="3" t="s">
        <v>2087</v>
      </c>
      <c r="BP58" s="3" t="s">
        <v>2090</v>
      </c>
      <c r="BQ58" s="3" t="s">
        <v>2091</v>
      </c>
      <c r="BR58" s="3" t="s">
        <v>2095</v>
      </c>
      <c r="BS58" s="3" t="s">
        <v>2032</v>
      </c>
      <c r="BT58" s="3" t="s">
        <v>2087</v>
      </c>
      <c r="BU58" s="3" t="s">
        <v>2090</v>
      </c>
      <c r="BV58" s="3" t="s">
        <v>2090</v>
      </c>
      <c r="BW58" s="3" t="s">
        <v>2090</v>
      </c>
      <c r="BX58" s="3" t="s">
        <v>2090</v>
      </c>
      <c r="BY58" s="3" t="s">
        <v>2090</v>
      </c>
      <c r="BZ58" s="3" t="s">
        <v>2090</v>
      </c>
      <c r="CB58" s="3">
        <v>2</v>
      </c>
      <c r="CC58" s="3">
        <v>3</v>
      </c>
      <c r="CD58" s="3">
        <v>3</v>
      </c>
      <c r="CE58" s="3">
        <v>3</v>
      </c>
      <c r="CF58" s="3">
        <v>3</v>
      </c>
      <c r="CG58" s="3">
        <v>3</v>
      </c>
      <c r="CH58" s="3">
        <v>1</v>
      </c>
      <c r="CI58" s="3">
        <v>1.5</v>
      </c>
      <c r="CJ58" s="3">
        <v>1.5</v>
      </c>
      <c r="CK58" s="3">
        <v>1</v>
      </c>
      <c r="CL58" s="3">
        <v>1</v>
      </c>
      <c r="CM58" s="3">
        <v>0.5</v>
      </c>
      <c r="CN58" s="3">
        <f t="shared" si="42"/>
        <v>0</v>
      </c>
      <c r="CO58" s="31" t="str">
        <f t="shared" si="43"/>
        <v>Pass</v>
      </c>
      <c r="CP58" s="3">
        <v>8.94</v>
      </c>
      <c r="CQ58" s="3">
        <v>23.5</v>
      </c>
      <c r="CR58" s="3">
        <v>210</v>
      </c>
      <c r="CS58" s="3">
        <v>996</v>
      </c>
    </row>
    <row r="59" spans="1:98" ht="18" customHeight="1" x14ac:dyDescent="0.2">
      <c r="A59" s="4">
        <v>52</v>
      </c>
      <c r="B59" s="7" t="s">
        <v>794</v>
      </c>
      <c r="C59" s="7" t="s">
        <v>795</v>
      </c>
      <c r="D59" s="7" t="s">
        <v>1901</v>
      </c>
      <c r="E59" s="7" t="s">
        <v>1405</v>
      </c>
      <c r="F59" s="7"/>
      <c r="G59" s="25">
        <v>6</v>
      </c>
      <c r="H59" s="25">
        <v>9</v>
      </c>
      <c r="I59" s="24">
        <v>10</v>
      </c>
      <c r="J59" s="26">
        <f t="shared" si="22"/>
        <v>25</v>
      </c>
      <c r="K59" s="25">
        <v>6</v>
      </c>
      <c r="L59" s="25">
        <v>10</v>
      </c>
      <c r="M59" s="24">
        <v>10</v>
      </c>
      <c r="N59" s="26">
        <f t="shared" si="23"/>
        <v>26</v>
      </c>
      <c r="O59" s="25">
        <v>6</v>
      </c>
      <c r="P59" s="25">
        <v>10</v>
      </c>
      <c r="Q59" s="24">
        <v>10</v>
      </c>
      <c r="R59" s="26">
        <f t="shared" si="24"/>
        <v>26</v>
      </c>
      <c r="S59" s="25">
        <v>7</v>
      </c>
      <c r="T59" s="25">
        <v>7</v>
      </c>
      <c r="U59" s="24">
        <v>10</v>
      </c>
      <c r="V59" s="26">
        <f t="shared" si="25"/>
        <v>24</v>
      </c>
      <c r="W59" s="25">
        <v>4</v>
      </c>
      <c r="X59" s="25">
        <v>10</v>
      </c>
      <c r="Y59" s="24">
        <v>10</v>
      </c>
      <c r="Z59" s="26">
        <f t="shared" si="26"/>
        <v>24</v>
      </c>
      <c r="AA59" s="25">
        <v>5</v>
      </c>
      <c r="AB59" s="25">
        <v>10</v>
      </c>
      <c r="AC59" s="24">
        <v>10</v>
      </c>
      <c r="AD59" s="26">
        <f t="shared" si="27"/>
        <v>25</v>
      </c>
      <c r="AE59" s="27">
        <f t="shared" si="28"/>
        <v>150</v>
      </c>
      <c r="AF59" s="25">
        <v>8</v>
      </c>
      <c r="AG59" s="25">
        <v>8</v>
      </c>
      <c r="AH59" s="25">
        <v>40</v>
      </c>
      <c r="AI59" s="28">
        <f t="shared" si="29"/>
        <v>56</v>
      </c>
      <c r="AJ59" s="29">
        <v>30</v>
      </c>
      <c r="AK59" s="28">
        <f t="shared" si="30"/>
        <v>86</v>
      </c>
      <c r="AL59" s="25">
        <v>8</v>
      </c>
      <c r="AM59" s="25">
        <v>8</v>
      </c>
      <c r="AN59" s="25">
        <v>36</v>
      </c>
      <c r="AO59" s="28">
        <f t="shared" si="31"/>
        <v>52</v>
      </c>
      <c r="AP59" s="29">
        <v>30</v>
      </c>
      <c r="AQ59" s="28">
        <f t="shared" si="32"/>
        <v>82</v>
      </c>
      <c r="AR59" s="25">
        <v>9</v>
      </c>
      <c r="AS59" s="25">
        <v>9</v>
      </c>
      <c r="AT59" s="25">
        <v>39</v>
      </c>
      <c r="AU59" s="28">
        <f t="shared" si="33"/>
        <v>57</v>
      </c>
      <c r="AV59" s="29">
        <v>37</v>
      </c>
      <c r="AW59" s="28">
        <f t="shared" si="34"/>
        <v>94</v>
      </c>
      <c r="AX59" s="25">
        <v>8</v>
      </c>
      <c r="AY59" s="25">
        <v>8</v>
      </c>
      <c r="AZ59" s="25">
        <v>38</v>
      </c>
      <c r="BA59" s="28">
        <f t="shared" si="35"/>
        <v>54</v>
      </c>
      <c r="BB59" s="29">
        <v>31</v>
      </c>
      <c r="BC59" s="28">
        <f t="shared" si="36"/>
        <v>85</v>
      </c>
      <c r="BD59" s="25">
        <v>7</v>
      </c>
      <c r="BE59" s="25">
        <v>8</v>
      </c>
      <c r="BF59" s="25">
        <v>36</v>
      </c>
      <c r="BG59" s="28">
        <f t="shared" si="37"/>
        <v>51</v>
      </c>
      <c r="BH59" s="29">
        <v>29</v>
      </c>
      <c r="BI59" s="28">
        <f t="shared" si="38"/>
        <v>80</v>
      </c>
      <c r="BJ59" s="29">
        <f t="shared" si="39"/>
        <v>427</v>
      </c>
      <c r="BK59" s="29">
        <v>96</v>
      </c>
      <c r="BL59" s="10">
        <f t="shared" si="40"/>
        <v>673</v>
      </c>
      <c r="BM59" s="8">
        <f t="shared" si="41"/>
        <v>86.282051282051285</v>
      </c>
      <c r="BO59" s="3" t="s">
        <v>2032</v>
      </c>
      <c r="BP59" s="3" t="s">
        <v>2094</v>
      </c>
      <c r="BQ59" s="3" t="s">
        <v>2032</v>
      </c>
      <c r="BR59" s="3" t="s">
        <v>2094</v>
      </c>
      <c r="BS59" s="3" t="s">
        <v>2094</v>
      </c>
      <c r="BT59" s="3" t="s">
        <v>2032</v>
      </c>
      <c r="BU59" s="3" t="s">
        <v>2090</v>
      </c>
      <c r="BV59" s="3" t="s">
        <v>2090</v>
      </c>
      <c r="BW59" s="3" t="s">
        <v>2090</v>
      </c>
      <c r="BX59" s="3" t="s">
        <v>2090</v>
      </c>
      <c r="BY59" s="3" t="s">
        <v>2091</v>
      </c>
      <c r="BZ59" s="3" t="s">
        <v>2090</v>
      </c>
      <c r="CB59" s="3">
        <v>2</v>
      </c>
      <c r="CC59" s="3">
        <v>3</v>
      </c>
      <c r="CD59" s="3">
        <v>3</v>
      </c>
      <c r="CE59" s="3">
        <v>3</v>
      </c>
      <c r="CF59" s="3">
        <v>3</v>
      </c>
      <c r="CG59" s="3">
        <v>3</v>
      </c>
      <c r="CH59" s="3">
        <v>1</v>
      </c>
      <c r="CI59" s="3">
        <v>1.5</v>
      </c>
      <c r="CJ59" s="3">
        <v>1.5</v>
      </c>
      <c r="CK59" s="3">
        <v>1</v>
      </c>
      <c r="CL59" s="3">
        <v>1</v>
      </c>
      <c r="CM59" s="3">
        <v>0.5</v>
      </c>
      <c r="CN59" s="3">
        <f t="shared" si="42"/>
        <v>0</v>
      </c>
      <c r="CO59" s="31" t="str">
        <f t="shared" si="43"/>
        <v>Pass</v>
      </c>
      <c r="CP59" s="3">
        <v>8.3000000000000007</v>
      </c>
      <c r="CQ59" s="3">
        <v>23.5</v>
      </c>
      <c r="CR59" s="3">
        <v>195</v>
      </c>
      <c r="CS59" s="3">
        <v>931</v>
      </c>
    </row>
    <row r="60" spans="1:98" ht="18" customHeight="1" x14ac:dyDescent="0.2">
      <c r="A60" s="4">
        <v>53</v>
      </c>
      <c r="B60" s="7" t="s">
        <v>796</v>
      </c>
      <c r="C60" s="7" t="s">
        <v>797</v>
      </c>
      <c r="D60" s="7" t="s">
        <v>1902</v>
      </c>
      <c r="E60" s="7" t="s">
        <v>1406</v>
      </c>
      <c r="F60" s="7"/>
      <c r="G60" s="25">
        <v>6</v>
      </c>
      <c r="H60" s="25">
        <v>5</v>
      </c>
      <c r="I60" s="24">
        <v>10</v>
      </c>
      <c r="J60" s="26">
        <f t="shared" si="22"/>
        <v>21</v>
      </c>
      <c r="K60" s="25">
        <v>4</v>
      </c>
      <c r="L60" s="25">
        <v>6</v>
      </c>
      <c r="M60" s="24">
        <v>8</v>
      </c>
      <c r="N60" s="26">
        <f t="shared" si="23"/>
        <v>18</v>
      </c>
      <c r="O60" s="25">
        <v>5</v>
      </c>
      <c r="P60" s="25">
        <v>5</v>
      </c>
      <c r="Q60" s="24">
        <v>4</v>
      </c>
      <c r="R60" s="26">
        <f t="shared" si="24"/>
        <v>14</v>
      </c>
      <c r="S60" s="25">
        <v>2</v>
      </c>
      <c r="T60" s="25">
        <v>10</v>
      </c>
      <c r="U60" s="24">
        <v>10</v>
      </c>
      <c r="V60" s="26">
        <f t="shared" si="25"/>
        <v>22</v>
      </c>
      <c r="W60" s="25">
        <v>2</v>
      </c>
      <c r="X60" s="25">
        <v>4</v>
      </c>
      <c r="Y60" s="24">
        <v>9</v>
      </c>
      <c r="Z60" s="26">
        <f t="shared" si="26"/>
        <v>15</v>
      </c>
      <c r="AA60" s="25">
        <v>3</v>
      </c>
      <c r="AB60" s="25">
        <v>5</v>
      </c>
      <c r="AC60" s="24">
        <v>10</v>
      </c>
      <c r="AD60" s="26">
        <f t="shared" si="27"/>
        <v>18</v>
      </c>
      <c r="AE60" s="27">
        <f t="shared" si="28"/>
        <v>108</v>
      </c>
      <c r="AF60" s="25">
        <v>7</v>
      </c>
      <c r="AG60" s="25">
        <v>8</v>
      </c>
      <c r="AH60" s="25">
        <v>34</v>
      </c>
      <c r="AI60" s="28">
        <f t="shared" si="29"/>
        <v>49</v>
      </c>
      <c r="AJ60" s="29">
        <v>28</v>
      </c>
      <c r="AK60" s="28">
        <f t="shared" si="30"/>
        <v>77</v>
      </c>
      <c r="AL60" s="25">
        <v>8</v>
      </c>
      <c r="AM60" s="25">
        <v>8</v>
      </c>
      <c r="AN60" s="25">
        <v>39</v>
      </c>
      <c r="AO60" s="28">
        <f t="shared" si="31"/>
        <v>55</v>
      </c>
      <c r="AP60" s="29">
        <v>27</v>
      </c>
      <c r="AQ60" s="28">
        <f t="shared" si="32"/>
        <v>82</v>
      </c>
      <c r="AR60" s="25">
        <v>9</v>
      </c>
      <c r="AS60" s="25">
        <v>8</v>
      </c>
      <c r="AT60" s="25">
        <v>35</v>
      </c>
      <c r="AU60" s="28">
        <f t="shared" si="33"/>
        <v>52</v>
      </c>
      <c r="AV60" s="29">
        <v>33</v>
      </c>
      <c r="AW60" s="28">
        <f t="shared" si="34"/>
        <v>85</v>
      </c>
      <c r="AX60" s="25">
        <v>7</v>
      </c>
      <c r="AY60" s="25">
        <v>9</v>
      </c>
      <c r="AZ60" s="25">
        <v>38</v>
      </c>
      <c r="BA60" s="28">
        <f t="shared" si="35"/>
        <v>54</v>
      </c>
      <c r="BB60" s="29">
        <v>32</v>
      </c>
      <c r="BC60" s="28">
        <f t="shared" si="36"/>
        <v>86</v>
      </c>
      <c r="BD60" s="25">
        <v>7</v>
      </c>
      <c r="BE60" s="25">
        <v>7</v>
      </c>
      <c r="BF60" s="25">
        <v>34</v>
      </c>
      <c r="BG60" s="28">
        <f t="shared" si="37"/>
        <v>48</v>
      </c>
      <c r="BH60" s="29">
        <v>28</v>
      </c>
      <c r="BI60" s="28">
        <f t="shared" si="38"/>
        <v>76</v>
      </c>
      <c r="BJ60" s="29">
        <f t="shared" si="39"/>
        <v>406</v>
      </c>
      <c r="BK60" s="29">
        <v>84</v>
      </c>
      <c r="BL60" s="10">
        <f t="shared" si="40"/>
        <v>598</v>
      </c>
      <c r="BM60" s="8">
        <f t="shared" si="41"/>
        <v>76.666666666666671</v>
      </c>
      <c r="BO60" s="3" t="s">
        <v>2089</v>
      </c>
      <c r="BP60" s="3" t="s">
        <v>2033</v>
      </c>
      <c r="BQ60" s="3" t="s">
        <v>2089</v>
      </c>
      <c r="BR60" s="3" t="s">
        <v>2088</v>
      </c>
      <c r="BS60" s="3" t="s">
        <v>2089</v>
      </c>
      <c r="BT60" s="3" t="s">
        <v>2093</v>
      </c>
      <c r="BU60" s="3" t="s">
        <v>2091</v>
      </c>
      <c r="BV60" s="3" t="s">
        <v>2090</v>
      </c>
      <c r="BW60" s="3" t="s">
        <v>2090</v>
      </c>
      <c r="BX60" s="3" t="s">
        <v>2090</v>
      </c>
      <c r="BY60" s="3" t="s">
        <v>2091</v>
      </c>
      <c r="BZ60" s="3" t="s">
        <v>2090</v>
      </c>
      <c r="CB60" s="3">
        <v>2</v>
      </c>
      <c r="CC60" s="3">
        <v>3</v>
      </c>
      <c r="CD60" s="3">
        <v>3</v>
      </c>
      <c r="CE60" s="3">
        <v>3</v>
      </c>
      <c r="CF60" s="3">
        <v>3</v>
      </c>
      <c r="CG60" s="3">
        <v>3</v>
      </c>
      <c r="CH60" s="3">
        <v>1</v>
      </c>
      <c r="CI60" s="3">
        <v>1.5</v>
      </c>
      <c r="CJ60" s="3">
        <v>1.5</v>
      </c>
      <c r="CK60" s="3">
        <v>1</v>
      </c>
      <c r="CL60" s="3">
        <v>1</v>
      </c>
      <c r="CM60" s="3">
        <v>0.5</v>
      </c>
      <c r="CN60" s="3">
        <f t="shared" si="42"/>
        <v>3</v>
      </c>
      <c r="CO60" s="31" t="str">
        <f t="shared" si="43"/>
        <v>Fail</v>
      </c>
      <c r="CP60" s="32">
        <v>4.9787234042553195</v>
      </c>
      <c r="CQ60" s="3">
        <v>15.5</v>
      </c>
      <c r="CR60" s="3">
        <v>117</v>
      </c>
      <c r="CS60" s="3">
        <v>721</v>
      </c>
      <c r="CT60" s="33">
        <f>CR60/23.5</f>
        <v>4.9787234042553195</v>
      </c>
    </row>
    <row r="61" spans="1:98" ht="18" customHeight="1" x14ac:dyDescent="0.2">
      <c r="A61" s="4">
        <v>54</v>
      </c>
      <c r="B61" s="7" t="s">
        <v>814</v>
      </c>
      <c r="C61" s="7" t="s">
        <v>815</v>
      </c>
      <c r="D61" s="7" t="s">
        <v>1911</v>
      </c>
      <c r="E61" s="7" t="s">
        <v>1415</v>
      </c>
      <c r="F61" s="7"/>
      <c r="G61" s="25">
        <v>7</v>
      </c>
      <c r="H61" s="25">
        <v>9</v>
      </c>
      <c r="I61" s="24">
        <v>9</v>
      </c>
      <c r="J61" s="26">
        <f t="shared" si="22"/>
        <v>25</v>
      </c>
      <c r="K61" s="25">
        <v>6</v>
      </c>
      <c r="L61" s="25">
        <v>10</v>
      </c>
      <c r="M61" s="24">
        <v>8</v>
      </c>
      <c r="N61" s="26">
        <f t="shared" si="23"/>
        <v>24</v>
      </c>
      <c r="O61" s="25">
        <v>7</v>
      </c>
      <c r="P61" s="25" t="s">
        <v>2033</v>
      </c>
      <c r="Q61" s="24">
        <v>10</v>
      </c>
      <c r="R61" s="26">
        <f t="shared" si="24"/>
        <v>17</v>
      </c>
      <c r="S61" s="25">
        <v>7</v>
      </c>
      <c r="T61" s="25" t="s">
        <v>2033</v>
      </c>
      <c r="U61" s="24">
        <v>10</v>
      </c>
      <c r="V61" s="26">
        <f t="shared" si="25"/>
        <v>17</v>
      </c>
      <c r="W61" s="25">
        <v>6</v>
      </c>
      <c r="X61" s="25">
        <v>10</v>
      </c>
      <c r="Y61" s="24">
        <v>10</v>
      </c>
      <c r="Z61" s="26">
        <f t="shared" si="26"/>
        <v>26</v>
      </c>
      <c r="AA61" s="25">
        <v>8</v>
      </c>
      <c r="AB61" s="25">
        <v>10</v>
      </c>
      <c r="AC61" s="24">
        <v>10</v>
      </c>
      <c r="AD61" s="26">
        <f t="shared" si="27"/>
        <v>28</v>
      </c>
      <c r="AE61" s="27">
        <f t="shared" si="28"/>
        <v>137</v>
      </c>
      <c r="AF61" s="25">
        <v>7</v>
      </c>
      <c r="AG61" s="25">
        <v>9</v>
      </c>
      <c r="AH61" s="25">
        <v>36</v>
      </c>
      <c r="AI61" s="28">
        <f t="shared" si="29"/>
        <v>52</v>
      </c>
      <c r="AJ61" s="29">
        <v>34</v>
      </c>
      <c r="AK61" s="28">
        <f t="shared" si="30"/>
        <v>86</v>
      </c>
      <c r="AL61" s="25">
        <v>9</v>
      </c>
      <c r="AM61" s="25">
        <v>8</v>
      </c>
      <c r="AN61" s="25">
        <v>33</v>
      </c>
      <c r="AO61" s="28">
        <f t="shared" si="31"/>
        <v>50</v>
      </c>
      <c r="AP61" s="29">
        <v>34</v>
      </c>
      <c r="AQ61" s="28">
        <f t="shared" si="32"/>
        <v>84</v>
      </c>
      <c r="AR61" s="25">
        <v>10</v>
      </c>
      <c r="AS61" s="25">
        <v>10</v>
      </c>
      <c r="AT61" s="25">
        <v>40</v>
      </c>
      <c r="AU61" s="28">
        <f t="shared" si="33"/>
        <v>60</v>
      </c>
      <c r="AV61" s="29">
        <v>36</v>
      </c>
      <c r="AW61" s="28">
        <f t="shared" si="34"/>
        <v>96</v>
      </c>
      <c r="AX61" s="25">
        <v>8</v>
      </c>
      <c r="AY61" s="25">
        <v>8</v>
      </c>
      <c r="AZ61" s="25">
        <v>38</v>
      </c>
      <c r="BA61" s="28">
        <f t="shared" si="35"/>
        <v>54</v>
      </c>
      <c r="BB61" s="29">
        <v>35</v>
      </c>
      <c r="BC61" s="28">
        <f t="shared" si="36"/>
        <v>89</v>
      </c>
      <c r="BD61" s="25">
        <v>9</v>
      </c>
      <c r="BE61" s="25">
        <v>9</v>
      </c>
      <c r="BF61" s="25">
        <v>40</v>
      </c>
      <c r="BG61" s="28">
        <f t="shared" si="37"/>
        <v>58</v>
      </c>
      <c r="BH61" s="29">
        <v>34</v>
      </c>
      <c r="BI61" s="28">
        <f t="shared" si="38"/>
        <v>92</v>
      </c>
      <c r="BJ61" s="29">
        <f t="shared" si="39"/>
        <v>447</v>
      </c>
      <c r="BK61" s="29">
        <v>81</v>
      </c>
      <c r="BL61" s="10">
        <f t="shared" si="40"/>
        <v>665</v>
      </c>
      <c r="BM61" s="8">
        <f t="shared" si="41"/>
        <v>85.256410256410248</v>
      </c>
      <c r="BO61" s="3" t="s">
        <v>2090</v>
      </c>
      <c r="BP61" s="3" t="s">
        <v>2091</v>
      </c>
      <c r="BQ61" s="3" t="s">
        <v>2091</v>
      </c>
      <c r="BR61" s="3" t="s">
        <v>2087</v>
      </c>
      <c r="BS61" s="3" t="s">
        <v>2090</v>
      </c>
      <c r="BT61" s="3" t="s">
        <v>2090</v>
      </c>
      <c r="BU61" s="3" t="s">
        <v>2090</v>
      </c>
      <c r="BV61" s="3" t="s">
        <v>2090</v>
      </c>
      <c r="BW61" s="3" t="s">
        <v>2090</v>
      </c>
      <c r="BX61" s="3" t="s">
        <v>2090</v>
      </c>
      <c r="BY61" s="3" t="s">
        <v>2090</v>
      </c>
      <c r="BZ61" s="3" t="s">
        <v>2090</v>
      </c>
      <c r="CB61" s="3">
        <v>2</v>
      </c>
      <c r="CC61" s="3">
        <v>3</v>
      </c>
      <c r="CD61" s="3">
        <v>3</v>
      </c>
      <c r="CE61" s="3">
        <v>3</v>
      </c>
      <c r="CF61" s="3">
        <v>3</v>
      </c>
      <c r="CG61" s="3">
        <v>3</v>
      </c>
      <c r="CH61" s="3">
        <v>1</v>
      </c>
      <c r="CI61" s="3">
        <v>1.5</v>
      </c>
      <c r="CJ61" s="3">
        <v>1.5</v>
      </c>
      <c r="CK61" s="3">
        <v>1</v>
      </c>
      <c r="CL61" s="3">
        <v>1</v>
      </c>
      <c r="CM61" s="3">
        <v>0.5</v>
      </c>
      <c r="CN61" s="3">
        <f t="shared" si="42"/>
        <v>0</v>
      </c>
      <c r="CO61" s="31" t="str">
        <f t="shared" si="43"/>
        <v>Pass</v>
      </c>
      <c r="CP61" s="3">
        <v>9.49</v>
      </c>
      <c r="CQ61" s="3">
        <v>23.5</v>
      </c>
      <c r="CR61" s="3">
        <v>223</v>
      </c>
      <c r="CS61" s="3">
        <v>1003</v>
      </c>
    </row>
    <row r="62" spans="1:98" ht="18" customHeight="1" x14ac:dyDescent="0.2">
      <c r="A62" s="4">
        <v>55</v>
      </c>
      <c r="B62" s="7" t="s">
        <v>798</v>
      </c>
      <c r="C62" s="7" t="s">
        <v>799</v>
      </c>
      <c r="D62" s="7" t="s">
        <v>1903</v>
      </c>
      <c r="E62" s="7" t="s">
        <v>1407</v>
      </c>
      <c r="F62" s="7"/>
      <c r="G62" s="25">
        <v>10</v>
      </c>
      <c r="H62" s="25">
        <v>10</v>
      </c>
      <c r="I62" s="24">
        <v>10</v>
      </c>
      <c r="J62" s="26">
        <f t="shared" si="22"/>
        <v>30</v>
      </c>
      <c r="K62" s="25">
        <v>9</v>
      </c>
      <c r="L62" s="25">
        <v>10</v>
      </c>
      <c r="M62" s="24">
        <v>8</v>
      </c>
      <c r="N62" s="26">
        <f t="shared" si="23"/>
        <v>27</v>
      </c>
      <c r="O62" s="25">
        <v>10</v>
      </c>
      <c r="P62" s="25">
        <v>10</v>
      </c>
      <c r="Q62" s="24">
        <v>10</v>
      </c>
      <c r="R62" s="26">
        <f t="shared" si="24"/>
        <v>30</v>
      </c>
      <c r="S62" s="25">
        <v>9</v>
      </c>
      <c r="T62" s="25">
        <v>10</v>
      </c>
      <c r="U62" s="24">
        <v>10</v>
      </c>
      <c r="V62" s="26">
        <f t="shared" si="25"/>
        <v>29</v>
      </c>
      <c r="W62" s="25">
        <v>8</v>
      </c>
      <c r="X62" s="25">
        <v>10</v>
      </c>
      <c r="Y62" s="24">
        <v>10</v>
      </c>
      <c r="Z62" s="26">
        <f t="shared" si="26"/>
        <v>28</v>
      </c>
      <c r="AA62" s="25">
        <v>10</v>
      </c>
      <c r="AB62" s="25">
        <v>10</v>
      </c>
      <c r="AC62" s="24">
        <v>10</v>
      </c>
      <c r="AD62" s="26">
        <f t="shared" si="27"/>
        <v>30</v>
      </c>
      <c r="AE62" s="27">
        <f t="shared" si="28"/>
        <v>174</v>
      </c>
      <c r="AF62" s="25">
        <v>8</v>
      </c>
      <c r="AG62" s="25">
        <v>8</v>
      </c>
      <c r="AH62" s="25">
        <v>38</v>
      </c>
      <c r="AI62" s="28">
        <f t="shared" si="29"/>
        <v>54</v>
      </c>
      <c r="AJ62" s="29">
        <v>38</v>
      </c>
      <c r="AK62" s="28">
        <f t="shared" si="30"/>
        <v>92</v>
      </c>
      <c r="AL62" s="25">
        <v>9</v>
      </c>
      <c r="AM62" s="25">
        <v>9</v>
      </c>
      <c r="AN62" s="25">
        <v>39</v>
      </c>
      <c r="AO62" s="28">
        <f t="shared" si="31"/>
        <v>57</v>
      </c>
      <c r="AP62" s="29">
        <v>36</v>
      </c>
      <c r="AQ62" s="28">
        <f t="shared" si="32"/>
        <v>93</v>
      </c>
      <c r="AR62" s="25">
        <v>10</v>
      </c>
      <c r="AS62" s="25">
        <v>10</v>
      </c>
      <c r="AT62" s="25">
        <v>40</v>
      </c>
      <c r="AU62" s="28">
        <f t="shared" si="33"/>
        <v>60</v>
      </c>
      <c r="AV62" s="29">
        <v>39</v>
      </c>
      <c r="AW62" s="28">
        <f t="shared" si="34"/>
        <v>99</v>
      </c>
      <c r="AX62" s="25">
        <v>10</v>
      </c>
      <c r="AY62" s="25">
        <v>8</v>
      </c>
      <c r="AZ62" s="25">
        <v>40</v>
      </c>
      <c r="BA62" s="28">
        <f t="shared" si="35"/>
        <v>58</v>
      </c>
      <c r="BB62" s="29">
        <v>35</v>
      </c>
      <c r="BC62" s="28">
        <f t="shared" si="36"/>
        <v>93</v>
      </c>
      <c r="BD62" s="25">
        <v>9</v>
      </c>
      <c r="BE62" s="25">
        <v>9</v>
      </c>
      <c r="BF62" s="25">
        <v>38</v>
      </c>
      <c r="BG62" s="28">
        <f t="shared" si="37"/>
        <v>56</v>
      </c>
      <c r="BH62" s="29">
        <v>34</v>
      </c>
      <c r="BI62" s="28">
        <f t="shared" si="38"/>
        <v>90</v>
      </c>
      <c r="BJ62" s="29">
        <f t="shared" si="39"/>
        <v>467</v>
      </c>
      <c r="BK62" s="29">
        <v>98</v>
      </c>
      <c r="BL62" s="10">
        <f t="shared" si="40"/>
        <v>739</v>
      </c>
      <c r="BM62" s="8">
        <f t="shared" si="41"/>
        <v>94.743589743589737</v>
      </c>
      <c r="BO62" s="3" t="s">
        <v>2091</v>
      </c>
      <c r="BP62" s="3" t="s">
        <v>2090</v>
      </c>
      <c r="BQ62" s="3" t="s">
        <v>2090</v>
      </c>
      <c r="BR62" s="3" t="s">
        <v>2090</v>
      </c>
      <c r="BS62" s="3" t="s">
        <v>2090</v>
      </c>
      <c r="BT62" s="3" t="s">
        <v>2090</v>
      </c>
      <c r="BU62" s="3" t="s">
        <v>2090</v>
      </c>
      <c r="BV62" s="3" t="s">
        <v>2090</v>
      </c>
      <c r="BW62" s="3" t="s">
        <v>2090</v>
      </c>
      <c r="BX62" s="3" t="s">
        <v>2090</v>
      </c>
      <c r="BY62" s="3" t="s">
        <v>2090</v>
      </c>
      <c r="BZ62" s="3" t="s">
        <v>2090</v>
      </c>
      <c r="CB62" s="3">
        <v>2</v>
      </c>
      <c r="CC62" s="3">
        <v>3</v>
      </c>
      <c r="CD62" s="3">
        <v>3</v>
      </c>
      <c r="CE62" s="3">
        <v>3</v>
      </c>
      <c r="CF62" s="3">
        <v>3</v>
      </c>
      <c r="CG62" s="3">
        <v>3</v>
      </c>
      <c r="CH62" s="3">
        <v>1</v>
      </c>
      <c r="CI62" s="3">
        <v>1.5</v>
      </c>
      <c r="CJ62" s="3">
        <v>1.5</v>
      </c>
      <c r="CK62" s="3">
        <v>1</v>
      </c>
      <c r="CL62" s="3">
        <v>1</v>
      </c>
      <c r="CM62" s="3">
        <v>0.5</v>
      </c>
      <c r="CN62" s="3">
        <f t="shared" si="42"/>
        <v>0</v>
      </c>
      <c r="CO62" s="31" t="str">
        <f t="shared" si="43"/>
        <v>Pass</v>
      </c>
      <c r="CP62" s="3">
        <v>9.91</v>
      </c>
      <c r="CQ62" s="3">
        <v>23.5</v>
      </c>
      <c r="CR62" s="3">
        <v>233</v>
      </c>
      <c r="CS62" s="3">
        <v>1099</v>
      </c>
    </row>
    <row r="63" spans="1:98" ht="18" customHeight="1" x14ac:dyDescent="0.2">
      <c r="A63" s="4">
        <v>56</v>
      </c>
      <c r="B63" s="7" t="s">
        <v>800</v>
      </c>
      <c r="C63" s="7" t="s">
        <v>801</v>
      </c>
      <c r="D63" s="7" t="s">
        <v>1904</v>
      </c>
      <c r="E63" s="7" t="s">
        <v>1408</v>
      </c>
      <c r="F63" s="7"/>
      <c r="G63" s="25">
        <v>6</v>
      </c>
      <c r="H63" s="25" t="s">
        <v>2033</v>
      </c>
      <c r="I63" s="24">
        <v>10</v>
      </c>
      <c r="J63" s="26">
        <f t="shared" si="22"/>
        <v>16</v>
      </c>
      <c r="K63" s="25" t="s">
        <v>2032</v>
      </c>
      <c r="L63" s="25">
        <v>7</v>
      </c>
      <c r="M63" s="24">
        <v>8</v>
      </c>
      <c r="N63" s="26">
        <f t="shared" si="23"/>
        <v>15</v>
      </c>
      <c r="O63" s="25">
        <v>3</v>
      </c>
      <c r="P63" s="25" t="s">
        <v>2032</v>
      </c>
      <c r="Q63" s="24">
        <v>9</v>
      </c>
      <c r="R63" s="26">
        <f t="shared" si="24"/>
        <v>12</v>
      </c>
      <c r="S63" s="25">
        <v>3</v>
      </c>
      <c r="T63" s="25" t="s">
        <v>2032</v>
      </c>
      <c r="U63" s="24">
        <v>9</v>
      </c>
      <c r="V63" s="26">
        <f t="shared" si="25"/>
        <v>12</v>
      </c>
      <c r="W63" s="25">
        <v>2</v>
      </c>
      <c r="X63" s="25" t="s">
        <v>2032</v>
      </c>
      <c r="Y63" s="24">
        <v>10</v>
      </c>
      <c r="Z63" s="26">
        <f t="shared" si="26"/>
        <v>12</v>
      </c>
      <c r="AA63" s="25">
        <v>2</v>
      </c>
      <c r="AB63" s="25" t="s">
        <v>2033</v>
      </c>
      <c r="AC63" s="24">
        <v>7</v>
      </c>
      <c r="AD63" s="26">
        <f t="shared" si="27"/>
        <v>9</v>
      </c>
      <c r="AE63" s="27">
        <f t="shared" si="28"/>
        <v>76</v>
      </c>
      <c r="AF63" s="25">
        <v>8</v>
      </c>
      <c r="AG63" s="25">
        <v>8</v>
      </c>
      <c r="AH63" s="25">
        <v>34</v>
      </c>
      <c r="AI63" s="28">
        <f t="shared" si="29"/>
        <v>50</v>
      </c>
      <c r="AJ63" s="29">
        <v>29</v>
      </c>
      <c r="AK63" s="28">
        <f t="shared" si="30"/>
        <v>79</v>
      </c>
      <c r="AL63" s="25">
        <v>8</v>
      </c>
      <c r="AM63" s="25">
        <v>8</v>
      </c>
      <c r="AN63" s="25">
        <v>30</v>
      </c>
      <c r="AO63" s="28">
        <f t="shared" si="31"/>
        <v>46</v>
      </c>
      <c r="AP63" s="29">
        <v>27</v>
      </c>
      <c r="AQ63" s="28">
        <f t="shared" si="32"/>
        <v>73</v>
      </c>
      <c r="AR63" s="25">
        <v>8</v>
      </c>
      <c r="AS63" s="25">
        <v>8</v>
      </c>
      <c r="AT63" s="25">
        <v>34</v>
      </c>
      <c r="AU63" s="28">
        <f t="shared" si="33"/>
        <v>50</v>
      </c>
      <c r="AV63" s="29">
        <v>32</v>
      </c>
      <c r="AW63" s="28">
        <f t="shared" si="34"/>
        <v>82</v>
      </c>
      <c r="AX63" s="25">
        <v>8</v>
      </c>
      <c r="AY63" s="25">
        <v>8</v>
      </c>
      <c r="AZ63" s="25">
        <v>36</v>
      </c>
      <c r="BA63" s="28">
        <f t="shared" si="35"/>
        <v>52</v>
      </c>
      <c r="BB63" s="29">
        <v>33</v>
      </c>
      <c r="BC63" s="28">
        <f t="shared" si="36"/>
        <v>85</v>
      </c>
      <c r="BD63" s="25">
        <v>8</v>
      </c>
      <c r="BE63" s="25">
        <v>8</v>
      </c>
      <c r="BF63" s="25">
        <v>35</v>
      </c>
      <c r="BG63" s="28">
        <f t="shared" si="37"/>
        <v>51</v>
      </c>
      <c r="BH63" s="29">
        <v>32</v>
      </c>
      <c r="BI63" s="28">
        <f t="shared" si="38"/>
        <v>83</v>
      </c>
      <c r="BJ63" s="29">
        <f t="shared" si="39"/>
        <v>402</v>
      </c>
      <c r="BK63" s="29">
        <v>80</v>
      </c>
      <c r="BL63" s="10">
        <f t="shared" si="40"/>
        <v>558</v>
      </c>
      <c r="BM63" s="8">
        <f t="shared" si="41"/>
        <v>71.538461538461533</v>
      </c>
      <c r="BO63" s="3" t="s">
        <v>2092</v>
      </c>
      <c r="BP63" s="3" t="s">
        <v>2094</v>
      </c>
      <c r="BQ63" s="3" t="s">
        <v>2093</v>
      </c>
      <c r="BR63" s="3" t="s">
        <v>2092</v>
      </c>
      <c r="BS63" s="3" t="s">
        <v>2088</v>
      </c>
      <c r="BT63" s="3" t="s">
        <v>2092</v>
      </c>
      <c r="BU63" s="3" t="s">
        <v>2091</v>
      </c>
      <c r="BV63" s="3" t="s">
        <v>2032</v>
      </c>
      <c r="BW63" s="3" t="s">
        <v>2090</v>
      </c>
      <c r="BX63" s="3" t="s">
        <v>2090</v>
      </c>
      <c r="BY63" s="3" t="s">
        <v>2090</v>
      </c>
      <c r="BZ63" s="3" t="s">
        <v>2091</v>
      </c>
      <c r="CB63" s="3">
        <v>2</v>
      </c>
      <c r="CC63" s="3">
        <v>3</v>
      </c>
      <c r="CD63" s="3">
        <v>3</v>
      </c>
      <c r="CE63" s="3">
        <v>3</v>
      </c>
      <c r="CF63" s="3">
        <v>3</v>
      </c>
      <c r="CG63" s="3">
        <v>3</v>
      </c>
      <c r="CH63" s="3">
        <v>1</v>
      </c>
      <c r="CI63" s="3">
        <v>1.5</v>
      </c>
      <c r="CJ63" s="3">
        <v>1.5</v>
      </c>
      <c r="CK63" s="3">
        <v>1</v>
      </c>
      <c r="CL63" s="3">
        <v>1</v>
      </c>
      <c r="CM63" s="3">
        <v>0.5</v>
      </c>
      <c r="CN63" s="3">
        <f t="shared" si="42"/>
        <v>0</v>
      </c>
      <c r="CO63" s="31" t="str">
        <f t="shared" si="43"/>
        <v>Pass</v>
      </c>
      <c r="CP63" s="3">
        <v>6.8</v>
      </c>
      <c r="CQ63" s="3">
        <v>23.5</v>
      </c>
      <c r="CR63" s="3">
        <v>159.75</v>
      </c>
      <c r="CS63" s="3">
        <v>774</v>
      </c>
    </row>
    <row r="64" spans="1:98" ht="18" customHeight="1" x14ac:dyDescent="0.2">
      <c r="A64" s="4">
        <v>57</v>
      </c>
      <c r="B64" s="7" t="s">
        <v>802</v>
      </c>
      <c r="C64" s="7" t="s">
        <v>803</v>
      </c>
      <c r="D64" s="7" t="s">
        <v>1905</v>
      </c>
      <c r="E64" s="7" t="s">
        <v>1409</v>
      </c>
      <c r="F64" s="7"/>
      <c r="G64" s="25">
        <v>9</v>
      </c>
      <c r="H64" s="25">
        <v>10</v>
      </c>
      <c r="I64" s="24">
        <v>10</v>
      </c>
      <c r="J64" s="26">
        <f t="shared" si="22"/>
        <v>29</v>
      </c>
      <c r="K64" s="25">
        <v>7</v>
      </c>
      <c r="L64" s="25">
        <v>10</v>
      </c>
      <c r="M64" s="24">
        <v>10</v>
      </c>
      <c r="N64" s="26">
        <f t="shared" si="23"/>
        <v>27</v>
      </c>
      <c r="O64" s="25">
        <v>9</v>
      </c>
      <c r="P64" s="25">
        <v>10</v>
      </c>
      <c r="Q64" s="24">
        <v>10</v>
      </c>
      <c r="R64" s="26">
        <f t="shared" si="24"/>
        <v>29</v>
      </c>
      <c r="S64" s="25">
        <v>9</v>
      </c>
      <c r="T64" s="25">
        <v>10</v>
      </c>
      <c r="U64" s="24">
        <v>10</v>
      </c>
      <c r="V64" s="26">
        <f t="shared" si="25"/>
        <v>29</v>
      </c>
      <c r="W64" s="25">
        <v>10</v>
      </c>
      <c r="X64" s="25">
        <v>10</v>
      </c>
      <c r="Y64" s="24">
        <v>10</v>
      </c>
      <c r="Z64" s="26">
        <f t="shared" si="26"/>
        <v>30</v>
      </c>
      <c r="AA64" s="25">
        <v>7</v>
      </c>
      <c r="AB64" s="25">
        <v>10</v>
      </c>
      <c r="AC64" s="24">
        <v>10</v>
      </c>
      <c r="AD64" s="26">
        <f t="shared" si="27"/>
        <v>27</v>
      </c>
      <c r="AE64" s="27">
        <f t="shared" si="28"/>
        <v>171</v>
      </c>
      <c r="AF64" s="25">
        <v>10</v>
      </c>
      <c r="AG64" s="25">
        <v>10</v>
      </c>
      <c r="AH64" s="25">
        <v>40</v>
      </c>
      <c r="AI64" s="28">
        <f t="shared" si="29"/>
        <v>60</v>
      </c>
      <c r="AJ64" s="29">
        <v>38</v>
      </c>
      <c r="AK64" s="28">
        <f t="shared" si="30"/>
        <v>98</v>
      </c>
      <c r="AL64" s="25">
        <v>9</v>
      </c>
      <c r="AM64" s="25">
        <v>9</v>
      </c>
      <c r="AN64" s="25">
        <v>39</v>
      </c>
      <c r="AO64" s="28">
        <f t="shared" si="31"/>
        <v>57</v>
      </c>
      <c r="AP64" s="29">
        <v>35</v>
      </c>
      <c r="AQ64" s="28">
        <f t="shared" si="32"/>
        <v>92</v>
      </c>
      <c r="AR64" s="25">
        <v>10</v>
      </c>
      <c r="AS64" s="25">
        <v>10</v>
      </c>
      <c r="AT64" s="25">
        <v>40</v>
      </c>
      <c r="AU64" s="28">
        <f t="shared" si="33"/>
        <v>60</v>
      </c>
      <c r="AV64" s="29">
        <v>36</v>
      </c>
      <c r="AW64" s="28">
        <f t="shared" si="34"/>
        <v>96</v>
      </c>
      <c r="AX64" s="25">
        <v>10</v>
      </c>
      <c r="AY64" s="25">
        <v>10</v>
      </c>
      <c r="AZ64" s="25">
        <v>40</v>
      </c>
      <c r="BA64" s="28">
        <f t="shared" si="35"/>
        <v>60</v>
      </c>
      <c r="BB64" s="29">
        <v>39</v>
      </c>
      <c r="BC64" s="28">
        <f t="shared" si="36"/>
        <v>99</v>
      </c>
      <c r="BD64" s="25">
        <v>9</v>
      </c>
      <c r="BE64" s="25">
        <v>9</v>
      </c>
      <c r="BF64" s="25">
        <v>33</v>
      </c>
      <c r="BG64" s="28">
        <f t="shared" si="37"/>
        <v>51</v>
      </c>
      <c r="BH64" s="29">
        <v>34</v>
      </c>
      <c r="BI64" s="28">
        <f t="shared" si="38"/>
        <v>85</v>
      </c>
      <c r="BJ64" s="29">
        <f t="shared" si="39"/>
        <v>470</v>
      </c>
      <c r="BK64" s="29">
        <v>98</v>
      </c>
      <c r="BL64" s="10">
        <f t="shared" si="40"/>
        <v>739</v>
      </c>
      <c r="BM64" s="8">
        <f t="shared" si="41"/>
        <v>94.743589743589737</v>
      </c>
      <c r="BO64" s="3" t="s">
        <v>2091</v>
      </c>
      <c r="BP64" s="3" t="s">
        <v>2090</v>
      </c>
      <c r="BQ64" s="3" t="s">
        <v>2090</v>
      </c>
      <c r="BR64" s="3" t="s">
        <v>2032</v>
      </c>
      <c r="BS64" s="3" t="s">
        <v>2090</v>
      </c>
      <c r="BT64" s="3" t="s">
        <v>2091</v>
      </c>
      <c r="BU64" s="3" t="s">
        <v>2090</v>
      </c>
      <c r="BV64" s="3" t="s">
        <v>2090</v>
      </c>
      <c r="BW64" s="3" t="s">
        <v>2090</v>
      </c>
      <c r="BX64" s="3" t="s">
        <v>2090</v>
      </c>
      <c r="BY64" s="3" t="s">
        <v>2090</v>
      </c>
      <c r="BZ64" s="3" t="s">
        <v>2090</v>
      </c>
      <c r="CB64" s="3">
        <v>2</v>
      </c>
      <c r="CC64" s="3">
        <v>3</v>
      </c>
      <c r="CD64" s="3">
        <v>3</v>
      </c>
      <c r="CE64" s="3">
        <v>3</v>
      </c>
      <c r="CF64" s="3">
        <v>3</v>
      </c>
      <c r="CG64" s="3">
        <v>3</v>
      </c>
      <c r="CH64" s="3">
        <v>1</v>
      </c>
      <c r="CI64" s="3">
        <v>1.5</v>
      </c>
      <c r="CJ64" s="3">
        <v>1.5</v>
      </c>
      <c r="CK64" s="3">
        <v>1</v>
      </c>
      <c r="CL64" s="3">
        <v>1</v>
      </c>
      <c r="CM64" s="3">
        <v>0.5</v>
      </c>
      <c r="CN64" s="3">
        <f t="shared" si="42"/>
        <v>0</v>
      </c>
      <c r="CO64" s="31" t="str">
        <f t="shared" si="43"/>
        <v>Pass</v>
      </c>
      <c r="CP64" s="3">
        <v>9.6</v>
      </c>
      <c r="CQ64" s="3">
        <v>23.5</v>
      </c>
      <c r="CR64" s="3">
        <v>225.5</v>
      </c>
      <c r="CS64" s="3">
        <v>1071</v>
      </c>
    </row>
    <row r="65" spans="1:98" ht="18" customHeight="1" x14ac:dyDescent="0.2">
      <c r="A65" s="4">
        <v>58</v>
      </c>
      <c r="B65" s="7" t="s">
        <v>804</v>
      </c>
      <c r="C65" s="7" t="s">
        <v>805</v>
      </c>
      <c r="D65" s="7" t="s">
        <v>1906</v>
      </c>
      <c r="E65" s="7" t="s">
        <v>1410</v>
      </c>
      <c r="F65" s="7"/>
      <c r="G65" s="25">
        <v>3</v>
      </c>
      <c r="H65" s="25">
        <v>9</v>
      </c>
      <c r="I65" s="24">
        <v>10</v>
      </c>
      <c r="J65" s="26">
        <f t="shared" si="22"/>
        <v>22</v>
      </c>
      <c r="K65" s="25">
        <v>4</v>
      </c>
      <c r="L65" s="25">
        <v>7</v>
      </c>
      <c r="M65" s="24">
        <v>8</v>
      </c>
      <c r="N65" s="26">
        <f t="shared" si="23"/>
        <v>19</v>
      </c>
      <c r="O65" s="25" t="s">
        <v>2033</v>
      </c>
      <c r="P65" s="25" t="s">
        <v>2033</v>
      </c>
      <c r="Q65" s="24">
        <v>10</v>
      </c>
      <c r="R65" s="26">
        <f t="shared" si="24"/>
        <v>10</v>
      </c>
      <c r="S65" s="25">
        <v>3</v>
      </c>
      <c r="T65" s="25" t="s">
        <v>2033</v>
      </c>
      <c r="U65" s="24">
        <v>9</v>
      </c>
      <c r="V65" s="26">
        <f t="shared" si="25"/>
        <v>12</v>
      </c>
      <c r="W65" s="25" t="s">
        <v>2032</v>
      </c>
      <c r="X65" s="25" t="s">
        <v>2033</v>
      </c>
      <c r="Y65" s="24">
        <v>10</v>
      </c>
      <c r="Z65" s="26">
        <f t="shared" si="26"/>
        <v>10</v>
      </c>
      <c r="AA65" s="25">
        <v>2</v>
      </c>
      <c r="AB65" s="25">
        <v>7</v>
      </c>
      <c r="AC65" s="24">
        <v>3</v>
      </c>
      <c r="AD65" s="26">
        <f t="shared" si="27"/>
        <v>12</v>
      </c>
      <c r="AE65" s="27">
        <f t="shared" si="28"/>
        <v>85</v>
      </c>
      <c r="AF65" s="25">
        <v>8</v>
      </c>
      <c r="AG65" s="25">
        <v>8</v>
      </c>
      <c r="AH65" s="25">
        <v>27</v>
      </c>
      <c r="AI65" s="28">
        <f t="shared" si="29"/>
        <v>43</v>
      </c>
      <c r="AJ65" s="29">
        <v>30</v>
      </c>
      <c r="AK65" s="28">
        <f t="shared" si="30"/>
        <v>73</v>
      </c>
      <c r="AL65" s="25">
        <v>8</v>
      </c>
      <c r="AM65" s="25">
        <v>8</v>
      </c>
      <c r="AN65" s="25">
        <v>31</v>
      </c>
      <c r="AO65" s="28">
        <f t="shared" si="31"/>
        <v>47</v>
      </c>
      <c r="AP65" s="29">
        <v>28</v>
      </c>
      <c r="AQ65" s="28">
        <f t="shared" si="32"/>
        <v>75</v>
      </c>
      <c r="AR65" s="25">
        <v>8</v>
      </c>
      <c r="AS65" s="25">
        <v>8</v>
      </c>
      <c r="AT65" s="25">
        <v>35</v>
      </c>
      <c r="AU65" s="28">
        <f t="shared" si="33"/>
        <v>51</v>
      </c>
      <c r="AV65" s="29">
        <v>28</v>
      </c>
      <c r="AW65" s="28">
        <f t="shared" si="34"/>
        <v>79</v>
      </c>
      <c r="AX65" s="25">
        <v>7</v>
      </c>
      <c r="AY65" s="25">
        <v>8</v>
      </c>
      <c r="AZ65" s="25">
        <v>36</v>
      </c>
      <c r="BA65" s="28">
        <f t="shared" si="35"/>
        <v>51</v>
      </c>
      <c r="BB65" s="29">
        <v>33</v>
      </c>
      <c r="BC65" s="28">
        <f t="shared" si="36"/>
        <v>84</v>
      </c>
      <c r="BD65" s="25">
        <v>8</v>
      </c>
      <c r="BE65" s="25">
        <v>8</v>
      </c>
      <c r="BF65" s="25">
        <v>34</v>
      </c>
      <c r="BG65" s="28">
        <f t="shared" si="37"/>
        <v>50</v>
      </c>
      <c r="BH65" s="29">
        <v>32</v>
      </c>
      <c r="BI65" s="28">
        <f t="shared" si="38"/>
        <v>82</v>
      </c>
      <c r="BJ65" s="29">
        <f t="shared" si="39"/>
        <v>393</v>
      </c>
      <c r="BK65" s="29">
        <v>82</v>
      </c>
      <c r="BL65" s="10">
        <f t="shared" si="40"/>
        <v>560</v>
      </c>
      <c r="BM65" s="8">
        <f t="shared" si="41"/>
        <v>71.794871794871796</v>
      </c>
      <c r="BO65" s="3" t="s">
        <v>2096</v>
      </c>
      <c r="BP65" s="3" t="s">
        <v>2087</v>
      </c>
      <c r="BQ65" s="3" t="s">
        <v>2033</v>
      </c>
      <c r="BR65" s="3" t="s">
        <v>2033</v>
      </c>
      <c r="BS65" s="3" t="s">
        <v>2096</v>
      </c>
      <c r="BT65" s="3" t="s">
        <v>2033</v>
      </c>
      <c r="BU65" s="3" t="s">
        <v>2032</v>
      </c>
      <c r="BV65" s="3" t="s">
        <v>2032</v>
      </c>
      <c r="BW65" s="3" t="s">
        <v>2091</v>
      </c>
      <c r="BX65" s="3" t="s">
        <v>2090</v>
      </c>
      <c r="BY65" s="3" t="s">
        <v>2090</v>
      </c>
      <c r="BZ65" s="3" t="s">
        <v>2090</v>
      </c>
      <c r="CB65" s="3">
        <v>2</v>
      </c>
      <c r="CC65" s="3">
        <v>3</v>
      </c>
      <c r="CD65" s="3">
        <v>3</v>
      </c>
      <c r="CE65" s="3">
        <v>3</v>
      </c>
      <c r="CF65" s="3">
        <v>3</v>
      </c>
      <c r="CG65" s="3">
        <v>3</v>
      </c>
      <c r="CH65" s="3">
        <v>1</v>
      </c>
      <c r="CI65" s="3">
        <v>1.5</v>
      </c>
      <c r="CJ65" s="3">
        <v>1.5</v>
      </c>
      <c r="CK65" s="3">
        <v>1</v>
      </c>
      <c r="CL65" s="3">
        <v>1</v>
      </c>
      <c r="CM65" s="3">
        <v>0.5</v>
      </c>
      <c r="CN65" s="3">
        <f t="shared" si="42"/>
        <v>0</v>
      </c>
      <c r="CO65" s="31" t="str">
        <f t="shared" si="43"/>
        <v>Pass</v>
      </c>
      <c r="CP65" s="3">
        <v>6.52</v>
      </c>
      <c r="CQ65" s="3">
        <v>23.5</v>
      </c>
      <c r="CR65" s="3">
        <v>153.25</v>
      </c>
      <c r="CS65" s="3">
        <v>765</v>
      </c>
    </row>
    <row r="66" spans="1:98" ht="18" customHeight="1" x14ac:dyDescent="0.2">
      <c r="A66" s="4">
        <v>59</v>
      </c>
      <c r="B66" s="7" t="s">
        <v>806</v>
      </c>
      <c r="C66" s="7" t="s">
        <v>807</v>
      </c>
      <c r="D66" s="7" t="s">
        <v>1907</v>
      </c>
      <c r="E66" s="7" t="s">
        <v>1411</v>
      </c>
      <c r="F66" s="7"/>
      <c r="G66" s="25">
        <v>7</v>
      </c>
      <c r="H66" s="25">
        <v>10</v>
      </c>
      <c r="I66" s="24">
        <v>10</v>
      </c>
      <c r="J66" s="26">
        <f t="shared" si="22"/>
        <v>27</v>
      </c>
      <c r="K66" s="25">
        <v>8</v>
      </c>
      <c r="L66" s="25">
        <v>10</v>
      </c>
      <c r="M66" s="24">
        <v>8</v>
      </c>
      <c r="N66" s="26">
        <f t="shared" si="23"/>
        <v>26</v>
      </c>
      <c r="O66" s="25">
        <v>8</v>
      </c>
      <c r="P66" s="25" t="s">
        <v>2033</v>
      </c>
      <c r="Q66" s="24">
        <v>10</v>
      </c>
      <c r="R66" s="26">
        <f t="shared" si="24"/>
        <v>18</v>
      </c>
      <c r="S66" s="25">
        <v>6</v>
      </c>
      <c r="T66" s="25">
        <v>10</v>
      </c>
      <c r="U66" s="24">
        <v>10</v>
      </c>
      <c r="V66" s="26">
        <f t="shared" si="25"/>
        <v>26</v>
      </c>
      <c r="W66" s="25">
        <v>7</v>
      </c>
      <c r="X66" s="25" t="s">
        <v>2033</v>
      </c>
      <c r="Y66" s="24">
        <v>10</v>
      </c>
      <c r="Z66" s="26">
        <f t="shared" si="26"/>
        <v>17</v>
      </c>
      <c r="AA66" s="25">
        <v>6</v>
      </c>
      <c r="AB66" s="25">
        <v>10</v>
      </c>
      <c r="AC66" s="24">
        <v>10</v>
      </c>
      <c r="AD66" s="26">
        <f t="shared" si="27"/>
        <v>26</v>
      </c>
      <c r="AE66" s="27">
        <f t="shared" si="28"/>
        <v>140</v>
      </c>
      <c r="AF66" s="25">
        <v>8</v>
      </c>
      <c r="AG66" s="25">
        <v>8</v>
      </c>
      <c r="AH66" s="25">
        <v>32</v>
      </c>
      <c r="AI66" s="28">
        <f t="shared" si="29"/>
        <v>48</v>
      </c>
      <c r="AJ66" s="29">
        <v>31</v>
      </c>
      <c r="AK66" s="28">
        <f t="shared" si="30"/>
        <v>79</v>
      </c>
      <c r="AL66" s="25">
        <v>8</v>
      </c>
      <c r="AM66" s="25">
        <v>9</v>
      </c>
      <c r="AN66" s="25">
        <v>31</v>
      </c>
      <c r="AO66" s="28">
        <f t="shared" si="31"/>
        <v>48</v>
      </c>
      <c r="AP66" s="29">
        <v>31</v>
      </c>
      <c r="AQ66" s="28">
        <f t="shared" si="32"/>
        <v>79</v>
      </c>
      <c r="AR66" s="25">
        <v>8</v>
      </c>
      <c r="AS66" s="25">
        <v>9</v>
      </c>
      <c r="AT66" s="25">
        <v>37</v>
      </c>
      <c r="AU66" s="28">
        <f t="shared" si="33"/>
        <v>54</v>
      </c>
      <c r="AV66" s="29">
        <v>32</v>
      </c>
      <c r="AW66" s="28">
        <f t="shared" si="34"/>
        <v>86</v>
      </c>
      <c r="AX66" s="25">
        <v>8</v>
      </c>
      <c r="AY66" s="25">
        <v>9</v>
      </c>
      <c r="AZ66" s="25">
        <v>38</v>
      </c>
      <c r="BA66" s="28">
        <f t="shared" si="35"/>
        <v>55</v>
      </c>
      <c r="BB66" s="29">
        <v>34</v>
      </c>
      <c r="BC66" s="28">
        <f t="shared" si="36"/>
        <v>89</v>
      </c>
      <c r="BD66" s="25">
        <v>8</v>
      </c>
      <c r="BE66" s="25">
        <v>8</v>
      </c>
      <c r="BF66" s="25">
        <v>34</v>
      </c>
      <c r="BG66" s="28">
        <f t="shared" si="37"/>
        <v>50</v>
      </c>
      <c r="BH66" s="29">
        <v>32</v>
      </c>
      <c r="BI66" s="28">
        <f t="shared" si="38"/>
        <v>82</v>
      </c>
      <c r="BJ66" s="29">
        <f t="shared" si="39"/>
        <v>415</v>
      </c>
      <c r="BK66" s="29">
        <v>81</v>
      </c>
      <c r="BL66" s="10">
        <f t="shared" si="40"/>
        <v>636</v>
      </c>
      <c r="BM66" s="8">
        <f t="shared" si="41"/>
        <v>81.538461538461533</v>
      </c>
      <c r="BO66" s="3" t="s">
        <v>2087</v>
      </c>
      <c r="BP66" s="3" t="s">
        <v>2090</v>
      </c>
      <c r="BQ66" s="3" t="s">
        <v>2032</v>
      </c>
      <c r="BR66" s="3" t="s">
        <v>2095</v>
      </c>
      <c r="BS66" s="3" t="s">
        <v>2087</v>
      </c>
      <c r="BT66" s="3" t="s">
        <v>2091</v>
      </c>
      <c r="BU66" s="3" t="s">
        <v>2091</v>
      </c>
      <c r="BV66" s="3" t="s">
        <v>2091</v>
      </c>
      <c r="BW66" s="3" t="s">
        <v>2090</v>
      </c>
      <c r="BX66" s="3" t="s">
        <v>2090</v>
      </c>
      <c r="BY66" s="3" t="s">
        <v>2090</v>
      </c>
      <c r="BZ66" s="3" t="s">
        <v>2090</v>
      </c>
      <c r="CB66" s="3">
        <v>2</v>
      </c>
      <c r="CC66" s="3">
        <v>3</v>
      </c>
      <c r="CD66" s="3">
        <v>3</v>
      </c>
      <c r="CE66" s="3">
        <v>3</v>
      </c>
      <c r="CF66" s="3">
        <v>3</v>
      </c>
      <c r="CG66" s="3">
        <v>3</v>
      </c>
      <c r="CH66" s="3">
        <v>1</v>
      </c>
      <c r="CI66" s="3">
        <v>1.5</v>
      </c>
      <c r="CJ66" s="3">
        <v>1.5</v>
      </c>
      <c r="CK66" s="3">
        <v>1</v>
      </c>
      <c r="CL66" s="3">
        <v>1</v>
      </c>
      <c r="CM66" s="3">
        <v>0.5</v>
      </c>
      <c r="CN66" s="3">
        <f t="shared" si="42"/>
        <v>0</v>
      </c>
      <c r="CO66" s="31" t="str">
        <f t="shared" si="43"/>
        <v>Pass</v>
      </c>
      <c r="CP66" s="3">
        <v>8.83</v>
      </c>
      <c r="CQ66" s="3">
        <v>23.5</v>
      </c>
      <c r="CR66" s="3">
        <v>207.5</v>
      </c>
      <c r="CS66" s="3">
        <v>939</v>
      </c>
    </row>
    <row r="67" spans="1:98" ht="18" customHeight="1" x14ac:dyDescent="0.2">
      <c r="A67" s="4">
        <v>60</v>
      </c>
      <c r="B67" s="7" t="s">
        <v>810</v>
      </c>
      <c r="C67" s="7" t="s">
        <v>811</v>
      </c>
      <c r="D67" s="7" t="s">
        <v>1909</v>
      </c>
      <c r="E67" s="7" t="s">
        <v>1413</v>
      </c>
      <c r="F67" s="7"/>
      <c r="G67" s="25">
        <v>1</v>
      </c>
      <c r="H67" s="25">
        <v>6</v>
      </c>
      <c r="I67" s="24">
        <v>10</v>
      </c>
      <c r="J67" s="26">
        <f t="shared" si="22"/>
        <v>17</v>
      </c>
      <c r="K67" s="25" t="s">
        <v>2033</v>
      </c>
      <c r="L67" s="25">
        <v>6</v>
      </c>
      <c r="M67" s="24">
        <v>8</v>
      </c>
      <c r="N67" s="26">
        <f t="shared" si="23"/>
        <v>14</v>
      </c>
      <c r="O67" s="25">
        <v>1</v>
      </c>
      <c r="P67" s="25">
        <v>4</v>
      </c>
      <c r="Q67" s="24">
        <v>10</v>
      </c>
      <c r="R67" s="26">
        <f t="shared" si="24"/>
        <v>15</v>
      </c>
      <c r="S67" s="25">
        <v>0</v>
      </c>
      <c r="T67" s="25">
        <v>6</v>
      </c>
      <c r="U67" s="24">
        <v>6</v>
      </c>
      <c r="V67" s="26">
        <f t="shared" si="25"/>
        <v>12</v>
      </c>
      <c r="W67" s="25">
        <v>1</v>
      </c>
      <c r="X67" s="25">
        <v>4</v>
      </c>
      <c r="Y67" s="24">
        <v>9</v>
      </c>
      <c r="Z67" s="26">
        <f t="shared" si="26"/>
        <v>14</v>
      </c>
      <c r="AA67" s="25">
        <v>1</v>
      </c>
      <c r="AB67" s="25">
        <v>4</v>
      </c>
      <c r="AC67" s="24">
        <v>10</v>
      </c>
      <c r="AD67" s="26">
        <f t="shared" si="27"/>
        <v>15</v>
      </c>
      <c r="AE67" s="27">
        <f t="shared" si="28"/>
        <v>87</v>
      </c>
      <c r="AF67" s="25">
        <v>7</v>
      </c>
      <c r="AG67" s="25" t="s">
        <v>2032</v>
      </c>
      <c r="AH67" s="25">
        <v>36</v>
      </c>
      <c r="AI67" s="28">
        <f t="shared" si="29"/>
        <v>43</v>
      </c>
      <c r="AJ67" s="29">
        <v>27</v>
      </c>
      <c r="AK67" s="28">
        <f t="shared" si="30"/>
        <v>70</v>
      </c>
      <c r="AL67" s="25">
        <v>8</v>
      </c>
      <c r="AM67" s="25">
        <v>7</v>
      </c>
      <c r="AN67" s="25">
        <v>33</v>
      </c>
      <c r="AO67" s="28">
        <f t="shared" si="31"/>
        <v>48</v>
      </c>
      <c r="AP67" s="29">
        <v>27</v>
      </c>
      <c r="AQ67" s="28">
        <f t="shared" si="32"/>
        <v>75</v>
      </c>
      <c r="AR67" s="25">
        <v>8</v>
      </c>
      <c r="AS67" s="25" t="s">
        <v>2032</v>
      </c>
      <c r="AT67" s="25">
        <v>18</v>
      </c>
      <c r="AU67" s="28">
        <f t="shared" si="33"/>
        <v>26</v>
      </c>
      <c r="AV67" s="29">
        <v>21</v>
      </c>
      <c r="AW67" s="28">
        <f t="shared" si="34"/>
        <v>47</v>
      </c>
      <c r="AX67" s="25">
        <v>5</v>
      </c>
      <c r="AY67" s="25">
        <v>7</v>
      </c>
      <c r="AZ67" s="25">
        <v>39</v>
      </c>
      <c r="BA67" s="28">
        <f t="shared" si="35"/>
        <v>51</v>
      </c>
      <c r="BB67" s="29">
        <v>20</v>
      </c>
      <c r="BC67" s="28">
        <f t="shared" si="36"/>
        <v>71</v>
      </c>
      <c r="BD67" s="25">
        <v>7</v>
      </c>
      <c r="BE67" s="25">
        <v>7</v>
      </c>
      <c r="BF67" s="25">
        <v>34</v>
      </c>
      <c r="BG67" s="28">
        <f t="shared" si="37"/>
        <v>48</v>
      </c>
      <c r="BH67" s="29">
        <v>27</v>
      </c>
      <c r="BI67" s="28">
        <f t="shared" si="38"/>
        <v>75</v>
      </c>
      <c r="BJ67" s="29">
        <f t="shared" si="39"/>
        <v>338</v>
      </c>
      <c r="BK67" s="29">
        <v>76</v>
      </c>
      <c r="BL67" s="10">
        <f t="shared" si="40"/>
        <v>501</v>
      </c>
      <c r="BM67" s="8">
        <f t="shared" si="41"/>
        <v>64.230769230769241</v>
      </c>
      <c r="BO67" s="3" t="s">
        <v>2089</v>
      </c>
      <c r="BP67" s="3" t="s">
        <v>2089</v>
      </c>
      <c r="BQ67" s="3" t="s">
        <v>2089</v>
      </c>
      <c r="BR67" s="3" t="s">
        <v>2089</v>
      </c>
      <c r="BS67" s="3" t="s">
        <v>2089</v>
      </c>
      <c r="BT67" s="3" t="s">
        <v>2089</v>
      </c>
      <c r="BU67" s="3" t="s">
        <v>2087</v>
      </c>
      <c r="BV67" s="3" t="s">
        <v>2032</v>
      </c>
      <c r="BW67" s="3" t="s">
        <v>2033</v>
      </c>
      <c r="BX67" s="3" t="s">
        <v>2087</v>
      </c>
      <c r="BY67" s="3" t="s">
        <v>2032</v>
      </c>
      <c r="BZ67" s="3" t="s">
        <v>2091</v>
      </c>
      <c r="CB67" s="3">
        <v>2</v>
      </c>
      <c r="CC67" s="3">
        <v>3</v>
      </c>
      <c r="CD67" s="3">
        <v>3</v>
      </c>
      <c r="CE67" s="3">
        <v>3</v>
      </c>
      <c r="CF67" s="3">
        <v>3</v>
      </c>
      <c r="CG67" s="3">
        <v>3</v>
      </c>
      <c r="CH67" s="3">
        <v>1</v>
      </c>
      <c r="CI67" s="3">
        <v>1.5</v>
      </c>
      <c r="CJ67" s="3">
        <v>1.5</v>
      </c>
      <c r="CK67" s="3">
        <v>1</v>
      </c>
      <c r="CL67" s="3">
        <v>1</v>
      </c>
      <c r="CM67" s="3">
        <v>0.5</v>
      </c>
      <c r="CN67" s="3">
        <f t="shared" si="42"/>
        <v>6</v>
      </c>
      <c r="CO67" s="31" t="str">
        <f t="shared" si="43"/>
        <v>Fail</v>
      </c>
      <c r="CP67" s="32">
        <v>2.1276595744680851</v>
      </c>
      <c r="CQ67" s="3">
        <v>6.5</v>
      </c>
      <c r="CR67" s="3">
        <v>50</v>
      </c>
      <c r="CS67" s="3">
        <v>522</v>
      </c>
      <c r="CT67" s="33">
        <f>CR67/23.5</f>
        <v>2.1276595744680851</v>
      </c>
    </row>
    <row r="68" spans="1:98" ht="18" customHeight="1" x14ac:dyDescent="0.2">
      <c r="A68" s="4">
        <v>61</v>
      </c>
      <c r="B68" s="7" t="s">
        <v>812</v>
      </c>
      <c r="C68" s="7" t="s">
        <v>813</v>
      </c>
      <c r="D68" s="7" t="s">
        <v>1910</v>
      </c>
      <c r="E68" s="7" t="s">
        <v>1414</v>
      </c>
      <c r="F68" s="7"/>
      <c r="G68" s="25">
        <v>1</v>
      </c>
      <c r="H68" s="25">
        <v>6</v>
      </c>
      <c r="I68" s="24">
        <v>10</v>
      </c>
      <c r="J68" s="26">
        <f t="shared" si="22"/>
        <v>17</v>
      </c>
      <c r="K68" s="25">
        <v>2</v>
      </c>
      <c r="L68" s="25">
        <v>7</v>
      </c>
      <c r="M68" s="24">
        <v>9</v>
      </c>
      <c r="N68" s="26">
        <f t="shared" si="23"/>
        <v>18</v>
      </c>
      <c r="O68" s="25">
        <v>2</v>
      </c>
      <c r="P68" s="25">
        <v>5</v>
      </c>
      <c r="Q68" s="24">
        <v>10</v>
      </c>
      <c r="R68" s="26">
        <f t="shared" si="24"/>
        <v>17</v>
      </c>
      <c r="S68" s="25">
        <v>3</v>
      </c>
      <c r="T68" s="25">
        <v>6</v>
      </c>
      <c r="U68" s="24">
        <v>10</v>
      </c>
      <c r="V68" s="26">
        <f t="shared" si="25"/>
        <v>19</v>
      </c>
      <c r="W68" s="25">
        <v>1</v>
      </c>
      <c r="X68" s="25">
        <v>5</v>
      </c>
      <c r="Y68" s="24">
        <v>10</v>
      </c>
      <c r="Z68" s="26">
        <f t="shared" si="26"/>
        <v>16</v>
      </c>
      <c r="AA68" s="25">
        <v>2</v>
      </c>
      <c r="AB68" s="25">
        <v>6</v>
      </c>
      <c r="AC68" s="24">
        <v>10</v>
      </c>
      <c r="AD68" s="26">
        <f t="shared" si="27"/>
        <v>18</v>
      </c>
      <c r="AE68" s="27">
        <f t="shared" si="28"/>
        <v>105</v>
      </c>
      <c r="AF68" s="25">
        <v>7</v>
      </c>
      <c r="AG68" s="25">
        <v>8</v>
      </c>
      <c r="AH68" s="25">
        <v>36</v>
      </c>
      <c r="AI68" s="28">
        <f t="shared" si="29"/>
        <v>51</v>
      </c>
      <c r="AJ68" s="29">
        <v>28</v>
      </c>
      <c r="AK68" s="28">
        <f t="shared" si="30"/>
        <v>79</v>
      </c>
      <c r="AL68" s="25">
        <v>8</v>
      </c>
      <c r="AM68" s="25">
        <v>8</v>
      </c>
      <c r="AN68" s="25">
        <v>35</v>
      </c>
      <c r="AO68" s="28">
        <f t="shared" si="31"/>
        <v>51</v>
      </c>
      <c r="AP68" s="29">
        <v>27</v>
      </c>
      <c r="AQ68" s="28">
        <f t="shared" si="32"/>
        <v>78</v>
      </c>
      <c r="AR68" s="25">
        <v>8</v>
      </c>
      <c r="AS68" s="25">
        <v>8</v>
      </c>
      <c r="AT68" s="25">
        <v>35</v>
      </c>
      <c r="AU68" s="28">
        <f t="shared" si="33"/>
        <v>51</v>
      </c>
      <c r="AV68" s="29">
        <v>32</v>
      </c>
      <c r="AW68" s="28">
        <f t="shared" si="34"/>
        <v>83</v>
      </c>
      <c r="AX68" s="25">
        <v>8</v>
      </c>
      <c r="AY68" s="25">
        <v>7</v>
      </c>
      <c r="AZ68" s="25">
        <v>39</v>
      </c>
      <c r="BA68" s="28">
        <f t="shared" si="35"/>
        <v>54</v>
      </c>
      <c r="BB68" s="29">
        <v>25</v>
      </c>
      <c r="BC68" s="28">
        <f t="shared" si="36"/>
        <v>79</v>
      </c>
      <c r="BD68" s="25">
        <v>7</v>
      </c>
      <c r="BE68" s="25">
        <v>7</v>
      </c>
      <c r="BF68" s="25">
        <v>36</v>
      </c>
      <c r="BG68" s="28">
        <f t="shared" si="37"/>
        <v>50</v>
      </c>
      <c r="BH68" s="29">
        <v>27</v>
      </c>
      <c r="BI68" s="28">
        <f t="shared" si="38"/>
        <v>77</v>
      </c>
      <c r="BJ68" s="29">
        <f t="shared" si="39"/>
        <v>396</v>
      </c>
      <c r="BK68" s="29">
        <v>93</v>
      </c>
      <c r="BL68" s="10">
        <f t="shared" si="40"/>
        <v>594</v>
      </c>
      <c r="BM68" s="8">
        <f t="shared" si="41"/>
        <v>76.153846153846146</v>
      </c>
      <c r="BO68" s="3" t="s">
        <v>2088</v>
      </c>
      <c r="BP68" s="3" t="s">
        <v>2092</v>
      </c>
      <c r="BQ68" s="3" t="s">
        <v>2089</v>
      </c>
      <c r="BR68" s="3" t="s">
        <v>2093</v>
      </c>
      <c r="BS68" s="3" t="s">
        <v>2092</v>
      </c>
      <c r="BT68" s="3" t="s">
        <v>2088</v>
      </c>
      <c r="BU68" s="3" t="s">
        <v>2091</v>
      </c>
      <c r="BV68" s="3" t="s">
        <v>2091</v>
      </c>
      <c r="BW68" s="3" t="s">
        <v>2090</v>
      </c>
      <c r="BX68" s="3" t="s">
        <v>2091</v>
      </c>
      <c r="BY68" s="3" t="s">
        <v>2091</v>
      </c>
      <c r="BZ68" s="3" t="s">
        <v>2090</v>
      </c>
      <c r="CB68" s="3">
        <v>2</v>
      </c>
      <c r="CC68" s="3">
        <v>3</v>
      </c>
      <c r="CD68" s="3">
        <v>3</v>
      </c>
      <c r="CE68" s="3">
        <v>3</v>
      </c>
      <c r="CF68" s="3">
        <v>3</v>
      </c>
      <c r="CG68" s="3">
        <v>3</v>
      </c>
      <c r="CH68" s="3">
        <v>1</v>
      </c>
      <c r="CI68" s="3">
        <v>1.5</v>
      </c>
      <c r="CJ68" s="3">
        <v>1.5</v>
      </c>
      <c r="CK68" s="3">
        <v>1</v>
      </c>
      <c r="CL68" s="3">
        <v>1</v>
      </c>
      <c r="CM68" s="3">
        <v>0.5</v>
      </c>
      <c r="CN68" s="3">
        <f t="shared" si="42"/>
        <v>1</v>
      </c>
      <c r="CO68" s="31" t="str">
        <f t="shared" si="43"/>
        <v>Fail</v>
      </c>
      <c r="CP68" s="32">
        <v>6</v>
      </c>
      <c r="CQ68" s="3">
        <v>20.5</v>
      </c>
      <c r="CR68" s="3">
        <v>141</v>
      </c>
      <c r="CS68" s="3">
        <v>762</v>
      </c>
      <c r="CT68" s="33">
        <f>CR68/23.5</f>
        <v>6</v>
      </c>
    </row>
    <row r="69" spans="1:98" s="18" customFormat="1" ht="16.5" customHeight="1" x14ac:dyDescent="0.2">
      <c r="A69" s="16"/>
      <c r="B69" s="16"/>
      <c r="C69" s="17" t="s">
        <v>2069</v>
      </c>
      <c r="D69" s="17"/>
      <c r="E69" s="17"/>
      <c r="F69" s="16"/>
      <c r="G69" s="10">
        <f t="shared" ref="G69:AL69" si="44">SUM(G8:G68)</f>
        <v>276</v>
      </c>
      <c r="H69" s="10">
        <f t="shared" si="44"/>
        <v>422</v>
      </c>
      <c r="I69" s="10">
        <f t="shared" si="44"/>
        <v>568</v>
      </c>
      <c r="J69" s="10">
        <f t="shared" si="44"/>
        <v>1266</v>
      </c>
      <c r="K69" s="10">
        <f t="shared" si="44"/>
        <v>232</v>
      </c>
      <c r="L69" s="10">
        <f t="shared" si="44"/>
        <v>489</v>
      </c>
      <c r="M69" s="10">
        <f t="shared" si="44"/>
        <v>546</v>
      </c>
      <c r="N69" s="10">
        <f t="shared" si="44"/>
        <v>1267</v>
      </c>
      <c r="O69" s="10">
        <f t="shared" si="44"/>
        <v>275</v>
      </c>
      <c r="P69" s="10">
        <f t="shared" si="44"/>
        <v>415</v>
      </c>
      <c r="Q69" s="10">
        <f t="shared" si="44"/>
        <v>541</v>
      </c>
      <c r="R69" s="10">
        <f t="shared" si="44"/>
        <v>1231</v>
      </c>
      <c r="S69" s="10">
        <f t="shared" si="44"/>
        <v>306</v>
      </c>
      <c r="T69" s="10">
        <f t="shared" si="44"/>
        <v>422</v>
      </c>
      <c r="U69" s="10">
        <f t="shared" si="44"/>
        <v>536</v>
      </c>
      <c r="V69" s="10">
        <f t="shared" si="44"/>
        <v>1264</v>
      </c>
      <c r="W69" s="10">
        <f t="shared" si="44"/>
        <v>192</v>
      </c>
      <c r="X69" s="10">
        <f t="shared" si="44"/>
        <v>441</v>
      </c>
      <c r="Y69" s="10">
        <f t="shared" si="44"/>
        <v>581</v>
      </c>
      <c r="Z69" s="10">
        <f t="shared" si="44"/>
        <v>1214</v>
      </c>
      <c r="AA69" s="10">
        <f t="shared" si="44"/>
        <v>264</v>
      </c>
      <c r="AB69" s="10">
        <f t="shared" si="44"/>
        <v>472</v>
      </c>
      <c r="AC69" s="10">
        <f t="shared" si="44"/>
        <v>495</v>
      </c>
      <c r="AD69" s="10">
        <f t="shared" si="44"/>
        <v>1231</v>
      </c>
      <c r="AE69" s="10">
        <f t="shared" si="44"/>
        <v>7473</v>
      </c>
      <c r="AF69" s="10">
        <f t="shared" si="44"/>
        <v>460</v>
      </c>
      <c r="AG69" s="10">
        <f t="shared" si="44"/>
        <v>475</v>
      </c>
      <c r="AH69" s="10">
        <f t="shared" si="44"/>
        <v>2130</v>
      </c>
      <c r="AI69" s="10">
        <f t="shared" si="44"/>
        <v>3065</v>
      </c>
      <c r="AJ69" s="10">
        <f t="shared" si="44"/>
        <v>1840</v>
      </c>
      <c r="AK69" s="10">
        <f t="shared" si="44"/>
        <v>4905</v>
      </c>
      <c r="AL69" s="10">
        <f t="shared" si="44"/>
        <v>467</v>
      </c>
      <c r="AM69" s="10">
        <f t="shared" ref="AM69:BL69" si="45">SUM(AM8:AM68)</f>
        <v>485</v>
      </c>
      <c r="AN69" s="10">
        <f t="shared" si="45"/>
        <v>2078</v>
      </c>
      <c r="AO69" s="10">
        <f t="shared" si="45"/>
        <v>3030</v>
      </c>
      <c r="AP69" s="10">
        <f t="shared" si="45"/>
        <v>1799</v>
      </c>
      <c r="AQ69" s="10">
        <f t="shared" si="45"/>
        <v>4829</v>
      </c>
      <c r="AR69" s="10">
        <f t="shared" si="45"/>
        <v>461</v>
      </c>
      <c r="AS69" s="10">
        <f t="shared" si="45"/>
        <v>465</v>
      </c>
      <c r="AT69" s="10">
        <f t="shared" si="45"/>
        <v>2068</v>
      </c>
      <c r="AU69" s="10">
        <f t="shared" si="45"/>
        <v>2994</v>
      </c>
      <c r="AV69" s="10">
        <f t="shared" si="45"/>
        <v>1797</v>
      </c>
      <c r="AW69" s="10">
        <f t="shared" si="45"/>
        <v>4791</v>
      </c>
      <c r="AX69" s="10">
        <f t="shared" si="45"/>
        <v>455</v>
      </c>
      <c r="AY69" s="10">
        <f t="shared" si="45"/>
        <v>483</v>
      </c>
      <c r="AZ69" s="10">
        <f t="shared" si="45"/>
        <v>2199</v>
      </c>
      <c r="BA69" s="10">
        <f t="shared" si="45"/>
        <v>3137</v>
      </c>
      <c r="BB69" s="10">
        <f t="shared" si="45"/>
        <v>1843</v>
      </c>
      <c r="BC69" s="10">
        <f t="shared" si="45"/>
        <v>4980</v>
      </c>
      <c r="BD69" s="10">
        <f t="shared" si="45"/>
        <v>449</v>
      </c>
      <c r="BE69" s="10">
        <f t="shared" si="45"/>
        <v>465</v>
      </c>
      <c r="BF69" s="10">
        <f t="shared" si="45"/>
        <v>2092</v>
      </c>
      <c r="BG69" s="10">
        <f t="shared" si="45"/>
        <v>3006</v>
      </c>
      <c r="BH69" s="10">
        <f t="shared" si="45"/>
        <v>1770</v>
      </c>
      <c r="BI69" s="10">
        <f t="shared" si="45"/>
        <v>4776</v>
      </c>
      <c r="BJ69" s="10">
        <f t="shared" si="45"/>
        <v>24281</v>
      </c>
      <c r="BK69" s="10">
        <f t="shared" si="45"/>
        <v>5247</v>
      </c>
      <c r="BL69" s="10">
        <f t="shared" si="45"/>
        <v>37001</v>
      </c>
      <c r="BO69" s="23">
        <f>COUNTIF(BO8:BO68,"f")</f>
        <v>8</v>
      </c>
      <c r="BP69" s="23">
        <f t="shared" ref="BP69:BT69" si="46">COUNTIF(BP8:BP68,"f")</f>
        <v>5</v>
      </c>
      <c r="BQ69" s="23">
        <f t="shared" si="46"/>
        <v>8</v>
      </c>
      <c r="BR69" s="23">
        <f t="shared" si="46"/>
        <v>9</v>
      </c>
      <c r="BS69" s="23">
        <f t="shared" si="46"/>
        <v>8</v>
      </c>
      <c r="BT69" s="23">
        <f t="shared" si="46"/>
        <v>6</v>
      </c>
    </row>
    <row r="70" spans="1:98" ht="16.5" customHeight="1" x14ac:dyDescent="0.2">
      <c r="A70" s="7"/>
      <c r="B70" s="7"/>
      <c r="C70" s="19" t="s">
        <v>2070</v>
      </c>
      <c r="D70" s="19"/>
      <c r="E70" s="19"/>
      <c r="F70" s="7"/>
      <c r="G70" s="8">
        <f>G69/(10*61)*100</f>
        <v>45.245901639344261</v>
      </c>
      <c r="H70" s="8">
        <f t="shared" ref="H70:I70" si="47">H69/(10*61)*100</f>
        <v>69.180327868852459</v>
      </c>
      <c r="I70" s="8">
        <f t="shared" si="47"/>
        <v>93.114754098360649</v>
      </c>
      <c r="J70" s="8">
        <f>J69/(30*61)*100</f>
        <v>69.180327868852459</v>
      </c>
      <c r="K70" s="8">
        <f>K69/(10*61)*100</f>
        <v>38.032786885245898</v>
      </c>
      <c r="L70" s="8">
        <f t="shared" ref="L70" si="48">L69/(10*61)*100</f>
        <v>80.163934426229517</v>
      </c>
      <c r="M70" s="8">
        <f t="shared" ref="M70" si="49">M69/(10*61)*100</f>
        <v>89.508196721311478</v>
      </c>
      <c r="N70" s="8">
        <f>N69/(30*61)*100</f>
        <v>69.234972677595636</v>
      </c>
      <c r="O70" s="8">
        <f>O69/(10*61)*100</f>
        <v>45.081967213114751</v>
      </c>
      <c r="P70" s="8">
        <f t="shared" ref="P70" si="50">P69/(10*61)*100</f>
        <v>68.032786885245898</v>
      </c>
      <c r="Q70" s="8">
        <f t="shared" ref="Q70" si="51">Q69/(10*61)*100</f>
        <v>88.688524590163937</v>
      </c>
      <c r="R70" s="8">
        <f>R69/(30*61)*100</f>
        <v>67.267759562841533</v>
      </c>
      <c r="S70" s="8">
        <f>S69/(10*61)*100</f>
        <v>50.163934426229503</v>
      </c>
      <c r="T70" s="8">
        <f t="shared" ref="T70" si="52">T69/(10*61)*100</f>
        <v>69.180327868852459</v>
      </c>
      <c r="U70" s="8">
        <f t="shared" ref="U70" si="53">U69/(10*61)*100</f>
        <v>87.868852459016395</v>
      </c>
      <c r="V70" s="8">
        <f>V69/(30*61)*100</f>
        <v>69.071038251366119</v>
      </c>
      <c r="W70" s="8">
        <f>W69/(10*61)*100</f>
        <v>31.475409836065577</v>
      </c>
      <c r="X70" s="8">
        <f t="shared" ref="X70" si="54">X69/(10*61)*100</f>
        <v>72.295081967213122</v>
      </c>
      <c r="Y70" s="8">
        <f t="shared" ref="Y70" si="55">Y69/(10*61)*100</f>
        <v>95.245901639344268</v>
      </c>
      <c r="Z70" s="8">
        <f>Z69/(30*61)*100</f>
        <v>66.338797814207652</v>
      </c>
      <c r="AA70" s="8">
        <f>AA69/(10*61)*100</f>
        <v>43.278688524590166</v>
      </c>
      <c r="AB70" s="8">
        <f t="shared" ref="AB70" si="56">AB69/(10*61)*100</f>
        <v>77.377049180327873</v>
      </c>
      <c r="AC70" s="8">
        <f t="shared" ref="AC70" si="57">AC69/(10*61)*100</f>
        <v>81.147540983606561</v>
      </c>
      <c r="AD70" s="8">
        <f>AD69/(30*61)*100</f>
        <v>67.267759562841533</v>
      </c>
      <c r="AE70" s="8">
        <f>AVERAGE(J70,N70,R70,V70,Z70,AD70)</f>
        <v>68.0601092896175</v>
      </c>
      <c r="AF70" s="8">
        <f>AF69/(10*61)*100</f>
        <v>75.409836065573771</v>
      </c>
      <c r="AG70" s="8">
        <f>AG69/(10*61)*100</f>
        <v>77.868852459016395</v>
      </c>
      <c r="AH70" s="8">
        <f>AH69/(40*61)*100</f>
        <v>87.295081967213122</v>
      </c>
      <c r="AI70" s="8">
        <f>AI69/(60*61)*100</f>
        <v>83.743169398907099</v>
      </c>
      <c r="AJ70" s="8">
        <f t="shared" ref="AJ70" si="58">AJ69/(40*61)*100</f>
        <v>75.409836065573771</v>
      </c>
      <c r="AK70" s="8">
        <f>AK69/(100*61)*100</f>
        <v>80.409836065573771</v>
      </c>
      <c r="AL70" s="8">
        <f>AL69/(10*61)*100</f>
        <v>76.557377049180332</v>
      </c>
      <c r="AM70" s="8">
        <f>AM69/(10*61)*100</f>
        <v>79.508196721311478</v>
      </c>
      <c r="AN70" s="8">
        <f>AN69/(40*61)*100</f>
        <v>85.163934426229503</v>
      </c>
      <c r="AO70" s="8">
        <f>AO69/(60*61)*100</f>
        <v>82.786885245901644</v>
      </c>
      <c r="AP70" s="8">
        <f t="shared" ref="AP70" si="59">AP69/(40*61)*100</f>
        <v>73.729508196721312</v>
      </c>
      <c r="AQ70" s="8">
        <f>AQ69/(100*61)*100</f>
        <v>79.163934426229503</v>
      </c>
      <c r="AR70" s="8">
        <f>AR69/(10*61)*100</f>
        <v>75.573770491803288</v>
      </c>
      <c r="AS70" s="8">
        <f>AS69/(10*61)*100</f>
        <v>76.229508196721312</v>
      </c>
      <c r="AT70" s="8">
        <f>AT69/(40*61)*100</f>
        <v>84.754098360655732</v>
      </c>
      <c r="AU70" s="8">
        <f>AU69/(60*61)*100</f>
        <v>81.8032786885246</v>
      </c>
      <c r="AV70" s="8">
        <f t="shared" ref="AV70" si="60">AV69/(40*61)*100</f>
        <v>73.647540983606547</v>
      </c>
      <c r="AW70" s="8">
        <f>AW69/(100*61)*100</f>
        <v>78.540983606557376</v>
      </c>
      <c r="AX70" s="8">
        <f>AX69/(10*61)*100</f>
        <v>74.590163934426229</v>
      </c>
      <c r="AY70" s="8">
        <f>AY69/(10*61)*100</f>
        <v>79.180327868852459</v>
      </c>
      <c r="AZ70" s="8">
        <f>AZ69/(40*61)*100</f>
        <v>90.122950819672127</v>
      </c>
      <c r="BA70" s="8">
        <f>BA69/(60*61)*100</f>
        <v>85.710382513661202</v>
      </c>
      <c r="BB70" s="8">
        <f t="shared" ref="BB70" si="61">BB69/(40*61)*100</f>
        <v>75.532786885245912</v>
      </c>
      <c r="BC70" s="8">
        <f>BC69/(100*61)*100</f>
        <v>81.639344262295083</v>
      </c>
      <c r="BD70" s="8">
        <f>BD69/(10*61)*100</f>
        <v>73.606557377049171</v>
      </c>
      <c r="BE70" s="8">
        <f>BE69/(10*61)*100</f>
        <v>76.229508196721312</v>
      </c>
      <c r="BF70" s="8">
        <f>BF69/(40*61)*100</f>
        <v>85.73770491803279</v>
      </c>
      <c r="BG70" s="8">
        <f>BG69/(60*61)*100</f>
        <v>82.131147540983605</v>
      </c>
      <c r="BH70" s="8">
        <f t="shared" ref="BH70" si="62">BH69/(40*61)*100</f>
        <v>72.540983606557376</v>
      </c>
      <c r="BI70" s="8">
        <f>BI69/(100*61)*100</f>
        <v>78.295081967213108</v>
      </c>
      <c r="BJ70" s="8">
        <f>BJ69/(500*61)*100</f>
        <v>79.609836065573774</v>
      </c>
      <c r="BK70" s="8">
        <f t="shared" ref="BK70" si="63">BK69/(100*61)*100</f>
        <v>86.016393442622956</v>
      </c>
      <c r="BL70" s="8">
        <f>BL69/(780*61)*100</f>
        <v>77.765868011769655</v>
      </c>
      <c r="BM70" s="1"/>
    </row>
    <row r="71" spans="1:98" x14ac:dyDescent="0.2">
      <c r="A71" s="7"/>
      <c r="B71" s="7"/>
      <c r="C71" s="20" t="s">
        <v>2071</v>
      </c>
      <c r="D71" s="20"/>
      <c r="E71" s="20"/>
      <c r="F71" s="7"/>
      <c r="G71" s="4"/>
      <c r="H71" s="4"/>
      <c r="I71" s="7"/>
      <c r="J71" s="21">
        <f>COUNTIF(J8:J68,"&lt;12")+COUNTIF(J8:J68,"A")</f>
        <v>5</v>
      </c>
      <c r="K71" s="4"/>
      <c r="L71" s="4"/>
      <c r="M71" s="7"/>
      <c r="N71" s="21">
        <f>COUNTIF(N8:N68,"&lt;12")+COUNTIF(N8:N68,"A")</f>
        <v>3</v>
      </c>
      <c r="O71" s="4"/>
      <c r="P71" s="4"/>
      <c r="Q71" s="7"/>
      <c r="R71" s="21">
        <f>COUNTIF(R8:R68,"&lt;12")+COUNTIF(R8:R68,"A")</f>
        <v>7</v>
      </c>
      <c r="S71" s="4"/>
      <c r="T71" s="4"/>
      <c r="U71" s="7"/>
      <c r="V71" s="21">
        <f>COUNTIF(V8:V68,"&lt;12")+COUNTIF(V8:V68,"A")</f>
        <v>4</v>
      </c>
      <c r="W71" s="4"/>
      <c r="X71" s="4"/>
      <c r="Y71" s="7"/>
      <c r="Z71" s="21">
        <f>COUNTIF(Z8:Z68,"&lt;12")+COUNTIF(Z8:Z68,"A")</f>
        <v>7</v>
      </c>
      <c r="AA71" s="4"/>
      <c r="AB71" s="4"/>
      <c r="AC71" s="7"/>
      <c r="AD71" s="21">
        <f>COUNTIF(AD8:AD68,"&lt;12")+COUNTIF(AD8:AD68,"A")</f>
        <v>6</v>
      </c>
      <c r="AE71" s="4"/>
      <c r="AF71" s="4"/>
      <c r="AG71" s="7"/>
      <c r="AH71" s="21"/>
      <c r="AI71" s="22">
        <f>COUNTIF(AI8:AI68,"&lt;24")+COUNTIF(AI8:AI68,"A")</f>
        <v>2</v>
      </c>
      <c r="AJ71" s="22">
        <f>COUNTIF(AJ8:AJ68,"&lt;16")+COUNTIF(AJ8:AJ68,"A")</f>
        <v>2</v>
      </c>
      <c r="AK71" s="22">
        <f>COUNTIF(AK8:AK68,"&lt;40")+COUNTIF(AK8:AK68,"A")</f>
        <v>2</v>
      </c>
      <c r="AL71" s="4"/>
      <c r="AM71" s="7"/>
      <c r="AN71" s="21"/>
      <c r="AO71" s="22">
        <f>COUNTIF(AO8:AO68,"&lt;24")+COUNTIF(AO8:AO68,"A")</f>
        <v>2</v>
      </c>
      <c r="AP71" s="22">
        <f>COUNTIF(AP8:AP68,"&lt;16")+COUNTIF(AP8:AP68,"A")</f>
        <v>2</v>
      </c>
      <c r="AQ71" s="22">
        <f>COUNTIF(AQ8:AQ68,"&lt;40")+COUNTIF(AQ8:AQ68,"A")</f>
        <v>2</v>
      </c>
      <c r="AR71" s="4"/>
      <c r="AS71" s="7"/>
      <c r="AT71" s="21"/>
      <c r="AU71" s="22">
        <f>COUNTIF(AU8:AU68,"&lt;24")+COUNTIF(AU8:AU68,"A")</f>
        <v>3</v>
      </c>
      <c r="AV71" s="22">
        <f>COUNTIF(AV8:AV68,"&lt;16")+COUNTIF(AV8:AV68,"A")</f>
        <v>2</v>
      </c>
      <c r="AW71" s="22">
        <f>COUNTIF(AW8:AW68,"&lt;40")+COUNTIF(AW8:AW68,"A")</f>
        <v>2</v>
      </c>
      <c r="AX71" s="4"/>
      <c r="AY71" s="7"/>
      <c r="AZ71" s="21"/>
      <c r="BA71" s="22">
        <f>COUNTIF(BA8:BA68,"&lt;24")+COUNTIF(BA8:BA68,"A")</f>
        <v>2</v>
      </c>
      <c r="BB71" s="22">
        <f>COUNTIF(BB8:BB68,"&lt;16")+COUNTIF(BB8:BB68,"A")</f>
        <v>2</v>
      </c>
      <c r="BC71" s="22">
        <f>COUNTIF(BC8:BC68,"&lt;40")+COUNTIF(BC8:BC68,"A")</f>
        <v>2</v>
      </c>
      <c r="BD71" s="4"/>
      <c r="BE71" s="7"/>
      <c r="BF71" s="21"/>
      <c r="BG71" s="22">
        <f>COUNTIF(BG8:BG68,"&lt;24")+COUNTIF(BG8:BG68,"A")</f>
        <v>2</v>
      </c>
      <c r="BH71" s="22">
        <f>COUNTIF(BH8:BH68,"&lt;16")+COUNTIF(BH8:BH68,"A")</f>
        <v>2</v>
      </c>
      <c r="BI71" s="22">
        <f>COUNTIF(BI8:BI68,"&lt;40")+COUNTIF(BI8:BI68,"A")</f>
        <v>2</v>
      </c>
      <c r="BJ71" s="7"/>
      <c r="BK71" s="7"/>
      <c r="BL71" s="7"/>
      <c r="BM71" s="1"/>
    </row>
    <row r="81" spans="1:65" ht="18" customHeight="1" x14ac:dyDescent="0.2">
      <c r="A81" s="4">
        <v>59</v>
      </c>
      <c r="B81" s="7" t="s">
        <v>808</v>
      </c>
      <c r="C81" s="15" t="s">
        <v>809</v>
      </c>
      <c r="D81" s="7" t="s">
        <v>1908</v>
      </c>
      <c r="E81" s="7" t="s">
        <v>1412</v>
      </c>
      <c r="F81" s="7"/>
      <c r="G81" s="4" t="s">
        <v>2032</v>
      </c>
      <c r="H81" s="4" t="s">
        <v>2033</v>
      </c>
      <c r="I81" s="9">
        <v>10</v>
      </c>
      <c r="J81" s="13">
        <f>IF(AND((G81="A"),(H81 ="A"), (I81="A")),"A",SUM(G81:I81))</f>
        <v>10</v>
      </c>
      <c r="K81" s="4" t="s">
        <v>2032</v>
      </c>
      <c r="L81" s="4" t="s">
        <v>2033</v>
      </c>
      <c r="M81" s="9">
        <v>0</v>
      </c>
      <c r="N81" s="13">
        <f>IF(AND((K81="A"),(L81 ="A"), (M81="A")),"A",SUM(K81:M81))</f>
        <v>0</v>
      </c>
      <c r="O81" s="4" t="s">
        <v>2032</v>
      </c>
      <c r="P81" s="4" t="s">
        <v>2033</v>
      </c>
      <c r="Q81" s="9">
        <v>0</v>
      </c>
      <c r="R81" s="13">
        <f>IF(AND((O81="A"),(P81 ="A"), (Q81="A")),"A",SUM(O81:Q81))</f>
        <v>0</v>
      </c>
      <c r="S81" s="4" t="s">
        <v>2033</v>
      </c>
      <c r="T81" s="4" t="s">
        <v>2032</v>
      </c>
      <c r="U81" s="9">
        <v>0</v>
      </c>
      <c r="V81" s="13">
        <f>IF(AND((S81="A"),(T81 ="A"), (U81="A")),"A",SUM(S81:U81))</f>
        <v>0</v>
      </c>
      <c r="W81" s="4" t="s">
        <v>2033</v>
      </c>
      <c r="X81" s="4" t="s">
        <v>2032</v>
      </c>
      <c r="Y81" s="9">
        <v>0</v>
      </c>
      <c r="Z81" s="13">
        <f>IF(AND((W81="A"),(X81 ="A"), (Y81="A")),"A",SUM(W81:Y81))</f>
        <v>0</v>
      </c>
      <c r="AA81" s="4" t="s">
        <v>2033</v>
      </c>
      <c r="AB81" s="4" t="s">
        <v>2032</v>
      </c>
      <c r="AC81" s="9">
        <v>0</v>
      </c>
      <c r="AD81" s="13">
        <f>IF(AND((AA81="A"),(AB81 ="A"), (AC81="A")),"A",SUM(AA81:AC81))</f>
        <v>0</v>
      </c>
      <c r="AE81" s="10">
        <f>SUM(J81,N81,R81,V81,Z81,AD81)</f>
        <v>10</v>
      </c>
      <c r="AF81" s="4" t="s">
        <v>2032</v>
      </c>
      <c r="AG81" s="4" t="s">
        <v>2032</v>
      </c>
      <c r="AH81" s="4">
        <v>0</v>
      </c>
      <c r="AI81" s="14">
        <f>IF(AND((AF81="A"), (AG81 ="A"), (AH81="A")),"A",SUM(AF81:AH81))</f>
        <v>0</v>
      </c>
      <c r="AJ81" s="5" t="s">
        <v>2032</v>
      </c>
      <c r="AK81" s="14">
        <f>IF(AND((AI81 ="A"), (AJ81="A")),"A",SUM(AI81:AJ81))</f>
        <v>0</v>
      </c>
      <c r="AL81" s="4" t="s">
        <v>2032</v>
      </c>
      <c r="AM81" s="4" t="s">
        <v>2032</v>
      </c>
      <c r="AN81" s="4">
        <v>0</v>
      </c>
      <c r="AO81" s="14">
        <f>IF(AND((AL81="A"), (AM81 ="A"), (AN81="A")),"A",SUM(AL81:AN81))</f>
        <v>0</v>
      </c>
      <c r="AP81" s="5" t="s">
        <v>2032</v>
      </c>
      <c r="AQ81" s="14">
        <f>IF(AND((AO81 ="A"), (AP81="A")),"A",SUM(AO81:AP81))</f>
        <v>0</v>
      </c>
      <c r="AR81" s="4" t="s">
        <v>2032</v>
      </c>
      <c r="AS81" s="4" t="s">
        <v>2032</v>
      </c>
      <c r="AT81" s="4">
        <v>0</v>
      </c>
      <c r="AU81" s="14">
        <f>IF(AND((AR81="A"), (AS81 ="A"), (AT81="A")),"A",SUM(AR81:AT81))</f>
        <v>0</v>
      </c>
      <c r="AV81" s="5" t="s">
        <v>2032</v>
      </c>
      <c r="AW81" s="14">
        <f>IF(AND((AU81 ="A"), (AV81="A")),"A",SUM(AU81:AV81))</f>
        <v>0</v>
      </c>
      <c r="AX81" s="4" t="s">
        <v>2032</v>
      </c>
      <c r="AY81" s="4" t="s">
        <v>2032</v>
      </c>
      <c r="AZ81" s="4">
        <v>0</v>
      </c>
      <c r="BA81" s="14">
        <f>IF(AND((AX81="A"), (AY81 ="A"), (AZ81="A")),"A",SUM(AX81:AZ81))</f>
        <v>0</v>
      </c>
      <c r="BB81" s="5" t="s">
        <v>2032</v>
      </c>
      <c r="BC81" s="14">
        <f>IF(AND((BA81 ="A"), (BB81="A")),"A",SUM(BA81:BB81))</f>
        <v>0</v>
      </c>
      <c r="BD81" s="4" t="s">
        <v>2032</v>
      </c>
      <c r="BE81" s="4" t="s">
        <v>2032</v>
      </c>
      <c r="BF81" s="4">
        <v>0</v>
      </c>
      <c r="BG81" s="14">
        <f>IF(AND((BD81="A"), (BE81 ="A"), (BF81="A")),"A",SUM(BD81:BF81))</f>
        <v>0</v>
      </c>
      <c r="BH81" s="5" t="s">
        <v>2032</v>
      </c>
      <c r="BI81" s="14">
        <f>IF(AND((BG81 ="A"), (BH81="A")),"A",SUM(BG81:BH81))</f>
        <v>0</v>
      </c>
      <c r="BJ81" s="5">
        <f>SUM(AK81,AQ81,AW81,BC81,BI81)</f>
        <v>0</v>
      </c>
      <c r="BK81" s="5">
        <v>26</v>
      </c>
      <c r="BL81" s="10">
        <f>BJ81+AE81+BK81</f>
        <v>36</v>
      </c>
      <c r="BM81" s="8">
        <f>BL81/780*100</f>
        <v>4.6153846153846159</v>
      </c>
    </row>
  </sheetData>
  <sortState xmlns:xlrd2="http://schemas.microsoft.com/office/spreadsheetml/2017/richdata2" ref="A8:CT68">
    <sortCondition ref="D8:D68"/>
  </sortState>
  <mergeCells count="2">
    <mergeCell ref="A1:BL1"/>
    <mergeCell ref="A2:BM2"/>
  </mergeCells>
  <phoneticPr fontId="3" type="noConversion"/>
  <conditionalFormatting sqref="J3:J7">
    <cfRule type="cellIs" dxfId="167" priority="175" operator="lessThan">
      <formula>J$6*0.4</formula>
    </cfRule>
    <cfRule type="cellIs" dxfId="166" priority="174" operator="equal">
      <formula>"A"</formula>
    </cfRule>
    <cfRule type="cellIs" dxfId="165" priority="173" operator="equal">
      <formula>"D"</formula>
    </cfRule>
  </conditionalFormatting>
  <conditionalFormatting sqref="J8:J68 N8:N68 R8:R68 V8:V68 Z8:Z68 AD8:AD68 J81 N81 R81 V81 Z81 AD81">
    <cfRule type="cellIs" dxfId="164" priority="98" operator="equal">
      <formula>"N"</formula>
    </cfRule>
    <cfRule type="cellIs" dxfId="163" priority="100" stopIfTrue="1" operator="equal">
      <formula>"A"</formula>
    </cfRule>
    <cfRule type="cellIs" dxfId="162" priority="99" stopIfTrue="1" operator="lessThan">
      <formula>J$6*0.4</formula>
    </cfRule>
  </conditionalFormatting>
  <conditionalFormatting sqref="K3:M5 O3:Q5 S3:U5 W3:Y5 AA3:AC5 K7:M7 O7:Q7 S7:U7 W7:Y7 AA7:AC7">
    <cfRule type="cellIs" dxfId="161" priority="313" operator="lessThan">
      <formula>K$6*0.4</formula>
    </cfRule>
  </conditionalFormatting>
  <conditionalFormatting sqref="K3:M5 O3:Q5 S3:U5 W3:Y5 AA3:AC5">
    <cfRule type="cellIs" dxfId="160" priority="312" operator="equal">
      <formula>"A"</formula>
    </cfRule>
    <cfRule type="cellIs" dxfId="159" priority="311" operator="equal">
      <formula>"D"</formula>
    </cfRule>
  </conditionalFormatting>
  <conditionalFormatting sqref="K7:M68 O7:Q68 S7:U68 W7:Y68 AA7:AC68 AN8:AN64 AT8:AT64 AZ8:AZ64 BF8:BF64 G8:I68 AF8:AH68 AL8:AM68 AR8:AS68 AX8:AY68 BD8:BE68 G81:I81 K81:M81 O81:Q81 S81:U81 W81:Y81 AA81:AC81">
    <cfRule type="cellIs" dxfId="158" priority="246" operator="equal">
      <formula>"A"</formula>
    </cfRule>
    <cfRule type="cellIs" dxfId="157" priority="245" operator="equal">
      <formula>"D"</formula>
    </cfRule>
  </conditionalFormatting>
  <conditionalFormatting sqref="N3:N7">
    <cfRule type="cellIs" dxfId="156" priority="163" operator="lessThan">
      <formula>N$6*0.4</formula>
    </cfRule>
    <cfRule type="cellIs" dxfId="155" priority="162" operator="equal">
      <formula>"A"</formula>
    </cfRule>
    <cfRule type="cellIs" dxfId="154" priority="161" operator="equal">
      <formula>"D"</formula>
    </cfRule>
  </conditionalFormatting>
  <conditionalFormatting sqref="R3:R7">
    <cfRule type="cellIs" dxfId="153" priority="148" operator="lessThan">
      <formula>R$6*0.4</formula>
    </cfRule>
    <cfRule type="cellIs" dxfId="152" priority="147" operator="equal">
      <formula>"A"</formula>
    </cfRule>
    <cfRule type="cellIs" dxfId="151" priority="146" operator="equal">
      <formula>"D"</formula>
    </cfRule>
  </conditionalFormatting>
  <conditionalFormatting sqref="V3:V7">
    <cfRule type="cellIs" dxfId="150" priority="132" operator="equal">
      <formula>"A"</formula>
    </cfRule>
    <cfRule type="cellIs" dxfId="149" priority="131" operator="equal">
      <formula>"D"</formula>
    </cfRule>
    <cfRule type="cellIs" dxfId="148" priority="133" operator="lessThan">
      <formula>V$6*0.4</formula>
    </cfRule>
  </conditionalFormatting>
  <conditionalFormatting sqref="Z3:Z7">
    <cfRule type="cellIs" dxfId="147" priority="116" operator="equal">
      <formula>"D"</formula>
    </cfRule>
    <cfRule type="cellIs" dxfId="146" priority="117" operator="equal">
      <formula>"A"</formula>
    </cfRule>
    <cfRule type="cellIs" dxfId="145" priority="118" operator="lessThan">
      <formula>Z$6*0.4</formula>
    </cfRule>
  </conditionalFormatting>
  <conditionalFormatting sqref="AD3:AD7">
    <cfRule type="cellIs" dxfId="144" priority="101" operator="equal">
      <formula>"D"</formula>
    </cfRule>
    <cfRule type="cellIs" dxfId="143" priority="102" operator="equal">
      <formula>"A"</formula>
    </cfRule>
    <cfRule type="cellIs" dxfId="142" priority="103" operator="lessThan">
      <formula>AD$6*0.4</formula>
    </cfRule>
  </conditionalFormatting>
  <conditionalFormatting sqref="AI8:AI68 AO8:AO68 AU8:AU68 BA8:BA68 BG8:BG68 AI81 AO81 AU81 BA81 BG81">
    <cfRule type="cellIs" dxfId="141" priority="43" stopIfTrue="1" operator="lessThan">
      <formula>AI$6*0.4</formula>
    </cfRule>
    <cfRule type="cellIs" dxfId="140" priority="44" stopIfTrue="1" operator="equal">
      <formula>"A"</formula>
    </cfRule>
  </conditionalFormatting>
  <conditionalFormatting sqref="AJ8:AJ68 AP8:AP68 AV8:AV68 BB8:BB68 BH8:BH68 BK8:BK68 AJ81 AP81 AV81 BB81 BH81">
    <cfRule type="cellIs" dxfId="139" priority="20" stopIfTrue="1" operator="lessThan">
      <formula>AJ$6*0.4</formula>
    </cfRule>
    <cfRule type="cellIs" dxfId="138" priority="21" stopIfTrue="1" operator="equal">
      <formula>"A"</formula>
    </cfRule>
  </conditionalFormatting>
  <conditionalFormatting sqref="AK8:AK68 AQ8:AQ68 AW8:AW68 BC8:BC68 BI8:BI68 AK81 AQ81 AW81 BC81 BI81">
    <cfRule type="cellIs" dxfId="137" priority="26" stopIfTrue="1" operator="lessThan">
      <formula>AK$6*0.4</formula>
    </cfRule>
  </conditionalFormatting>
  <conditionalFormatting sqref="AL3:AN7">
    <cfRule type="cellIs" dxfId="136" priority="286" operator="lessThan">
      <formula>AL$6*0.4</formula>
    </cfRule>
    <cfRule type="cellIs" dxfId="135" priority="284" operator="equal">
      <formula>"D"</formula>
    </cfRule>
    <cfRule type="cellIs" dxfId="134" priority="285" operator="equal">
      <formula>"A"</formula>
    </cfRule>
  </conditionalFormatting>
  <conditionalFormatting sqref="AP3:AP7">
    <cfRule type="cellIs" dxfId="133" priority="72" operator="lessThan">
      <formula>AP$6*0.4</formula>
    </cfRule>
    <cfRule type="cellIs" dxfId="132" priority="70" operator="equal">
      <formula>"D"</formula>
    </cfRule>
    <cfRule type="cellIs" dxfId="131" priority="71" operator="equal">
      <formula>"A"</formula>
    </cfRule>
  </conditionalFormatting>
  <conditionalFormatting sqref="AR3:AT7">
    <cfRule type="cellIs" dxfId="130" priority="281" operator="equal">
      <formula>"D"</formula>
    </cfRule>
    <cfRule type="cellIs" dxfId="129" priority="282" operator="equal">
      <formula>"A"</formula>
    </cfRule>
    <cfRule type="cellIs" dxfId="128" priority="283" operator="lessThan">
      <formula>AR$6*0.4</formula>
    </cfRule>
  </conditionalFormatting>
  <conditionalFormatting sqref="AV3:AV7">
    <cfRule type="cellIs" dxfId="127" priority="67" operator="equal">
      <formula>"D"</formula>
    </cfRule>
    <cfRule type="cellIs" dxfId="126" priority="68" operator="equal">
      <formula>"A"</formula>
    </cfRule>
    <cfRule type="cellIs" dxfId="125" priority="69" operator="lessThan">
      <formula>AV$6*0.4</formula>
    </cfRule>
  </conditionalFormatting>
  <conditionalFormatting sqref="AX3:AZ7">
    <cfRule type="cellIs" dxfId="124" priority="278" operator="equal">
      <formula>"D"</formula>
    </cfRule>
    <cfRule type="cellIs" dxfId="123" priority="279" operator="equal">
      <formula>"A"</formula>
    </cfRule>
    <cfRule type="cellIs" dxfId="122" priority="280" operator="lessThan">
      <formula>AX$6*0.4</formula>
    </cfRule>
  </conditionalFormatting>
  <conditionalFormatting sqref="BB3:BB7">
    <cfRule type="cellIs" dxfId="121" priority="66" operator="lessThan">
      <formula>BB$6*0.4</formula>
    </cfRule>
    <cfRule type="cellIs" dxfId="120" priority="65" operator="equal">
      <formula>"A"</formula>
    </cfRule>
    <cfRule type="cellIs" dxfId="119" priority="64" operator="equal">
      <formula>"D"</formula>
    </cfRule>
  </conditionalFormatting>
  <conditionalFormatting sqref="BD3:BF7">
    <cfRule type="cellIs" dxfId="118" priority="275" operator="equal">
      <formula>"D"</formula>
    </cfRule>
    <cfRule type="cellIs" dxfId="117" priority="276" operator="equal">
      <formula>"A"</formula>
    </cfRule>
    <cfRule type="cellIs" dxfId="116" priority="277" operator="lessThan">
      <formula>BD$6*0.4</formula>
    </cfRule>
  </conditionalFormatting>
  <conditionalFormatting sqref="BH3:BH7">
    <cfRule type="cellIs" dxfId="115" priority="61" operator="equal">
      <formula>"D"</formula>
    </cfRule>
    <cfRule type="cellIs" dxfId="114" priority="62" operator="equal">
      <formula>"A"</formula>
    </cfRule>
    <cfRule type="cellIs" dxfId="113" priority="63" operator="lessThan">
      <formula>BH$6*0.4</formula>
    </cfRule>
  </conditionalFormatting>
  <conditionalFormatting sqref="BO8:BZ68">
    <cfRule type="cellIs" dxfId="112" priority="1" operator="equal">
      <formula>"F"</formula>
    </cfRule>
  </conditionalFormatting>
  <printOptions horizontalCentered="1"/>
  <pageMargins left="0" right="0" top="0" bottom="0" header="0" footer="0"/>
  <pageSetup paperSize="9" orientation="portrait" r:id="rId1"/>
  <headerFooter>
    <oddHeader>&amp;R&amp;D</oddHeader>
    <oddFooter>Page &amp;P of &amp;N</oddFooter>
  </headerFooter>
  <rowBreaks count="3" manualBreakCount="3">
    <brk id="13" max="16383" man="1"/>
    <brk id="45" max="64" man="1"/>
    <brk id="5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3B29-6ACF-441C-8BEF-344C1897B3BF}">
  <dimension ref="A1:CT79"/>
  <sheetViews>
    <sheetView zoomScaleNormal="100" zoomScaleSheetLayoutView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A8" sqref="A8:XFD69"/>
    </sheetView>
  </sheetViews>
  <sheetFormatPr baseColWidth="10" defaultColWidth="9.1640625" defaultRowHeight="13" x14ac:dyDescent="0.2"/>
  <cols>
    <col min="1" max="1" width="5" style="1" customWidth="1"/>
    <col min="2" max="2" width="12.5" style="1" customWidth="1"/>
    <col min="3" max="3" width="22.6640625" style="1" customWidth="1"/>
    <col min="4" max="4" width="11.83203125" style="1" customWidth="1"/>
    <col min="5" max="5" width="9.33203125" style="1" customWidth="1"/>
    <col min="6" max="6" width="5.1640625" style="1" hidden="1" customWidth="1"/>
    <col min="7" max="9" width="9.5" style="3" hidden="1" customWidth="1"/>
    <col min="10" max="10" width="7.83203125" style="3" hidden="1" customWidth="1"/>
    <col min="11" max="13" width="9.5" style="3" hidden="1" customWidth="1"/>
    <col min="14" max="14" width="7.83203125" style="3" hidden="1" customWidth="1"/>
    <col min="15" max="17" width="9.5" style="3" hidden="1" customWidth="1"/>
    <col min="18" max="18" width="7.83203125" style="3" hidden="1" customWidth="1"/>
    <col min="19" max="21" width="9.5" style="3" hidden="1" customWidth="1"/>
    <col min="22" max="22" width="7.83203125" style="3" hidden="1" customWidth="1"/>
    <col min="23" max="25" width="9.5" style="3" hidden="1" customWidth="1"/>
    <col min="26" max="26" width="7.83203125" style="3" hidden="1" customWidth="1"/>
    <col min="27" max="29" width="9.5" style="3" hidden="1" customWidth="1"/>
    <col min="30" max="30" width="7.83203125" style="3" hidden="1" customWidth="1"/>
    <col min="31" max="31" width="8.5" style="3" hidden="1" customWidth="1"/>
    <col min="32" max="61" width="9.33203125" style="3" hidden="1" customWidth="1"/>
    <col min="62" max="63" width="7.5" style="3" hidden="1" customWidth="1"/>
    <col min="64" max="64" width="6.5" style="3" hidden="1" customWidth="1"/>
    <col min="65" max="65" width="5.5" style="3" hidden="1" customWidth="1"/>
    <col min="66" max="66" width="9.1640625" style="1" customWidth="1"/>
    <col min="67" max="79" width="9.1640625" style="1"/>
    <col min="80" max="91" width="0" style="1" hidden="1" customWidth="1"/>
    <col min="92" max="16384" width="9.1640625" style="1"/>
  </cols>
  <sheetData>
    <row r="1" spans="1:98" ht="18" customHeight="1" x14ac:dyDescent="0.2">
      <c r="A1" s="47" t="s">
        <v>16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2"/>
    </row>
    <row r="2" spans="1:98" ht="18" customHeight="1" x14ac:dyDescent="0.2">
      <c r="A2" s="48" t="s">
        <v>2076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</row>
    <row r="3" spans="1:98" ht="18" customHeight="1" x14ac:dyDescent="0.2">
      <c r="A3" s="6"/>
      <c r="B3" s="6" t="s">
        <v>0</v>
      </c>
      <c r="C3" s="6" t="s">
        <v>0</v>
      </c>
      <c r="D3" s="6" t="s">
        <v>0</v>
      </c>
      <c r="E3" s="6"/>
      <c r="F3" s="6"/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  <c r="M3" s="5" t="s">
        <v>1</v>
      </c>
      <c r="N3" s="5" t="s">
        <v>1</v>
      </c>
      <c r="O3" s="5" t="s">
        <v>1</v>
      </c>
      <c r="P3" s="5" t="s">
        <v>1</v>
      </c>
      <c r="Q3" s="5" t="s">
        <v>1</v>
      </c>
      <c r="R3" s="5" t="s">
        <v>1</v>
      </c>
      <c r="S3" s="5" t="s">
        <v>1</v>
      </c>
      <c r="T3" s="5" t="s">
        <v>1</v>
      </c>
      <c r="U3" s="5" t="s">
        <v>1</v>
      </c>
      <c r="V3" s="5" t="s">
        <v>1</v>
      </c>
      <c r="W3" s="5" t="s">
        <v>1</v>
      </c>
      <c r="X3" s="5" t="s">
        <v>1</v>
      </c>
      <c r="Y3" s="5" t="s">
        <v>1</v>
      </c>
      <c r="Z3" s="5" t="s">
        <v>1</v>
      </c>
      <c r="AA3" s="5" t="s">
        <v>1</v>
      </c>
      <c r="AB3" s="5" t="s">
        <v>1</v>
      </c>
      <c r="AC3" s="5" t="s">
        <v>1</v>
      </c>
      <c r="AD3" s="5" t="s">
        <v>1</v>
      </c>
      <c r="AE3" s="5" t="s">
        <v>1</v>
      </c>
      <c r="AF3" s="5" t="s">
        <v>2</v>
      </c>
      <c r="AG3" s="5" t="s">
        <v>2</v>
      </c>
      <c r="AH3" s="5" t="s">
        <v>2</v>
      </c>
      <c r="AI3" s="5" t="s">
        <v>2</v>
      </c>
      <c r="AJ3" s="5" t="s">
        <v>2</v>
      </c>
      <c r="AK3" s="5" t="s">
        <v>2</v>
      </c>
      <c r="AL3" s="5" t="s">
        <v>2</v>
      </c>
      <c r="AM3" s="5" t="s">
        <v>2</v>
      </c>
      <c r="AN3" s="5" t="s">
        <v>2</v>
      </c>
      <c r="AO3" s="5" t="s">
        <v>2</v>
      </c>
      <c r="AP3" s="5" t="s">
        <v>2</v>
      </c>
      <c r="AQ3" s="5" t="s">
        <v>2</v>
      </c>
      <c r="AR3" s="5" t="s">
        <v>2</v>
      </c>
      <c r="AS3" s="5" t="s">
        <v>2</v>
      </c>
      <c r="AT3" s="5" t="s">
        <v>2</v>
      </c>
      <c r="AU3" s="5" t="s">
        <v>2</v>
      </c>
      <c r="AV3" s="5" t="s">
        <v>2</v>
      </c>
      <c r="AW3" s="5" t="s">
        <v>2</v>
      </c>
      <c r="AX3" s="5" t="s">
        <v>2</v>
      </c>
      <c r="AY3" s="5" t="s">
        <v>2</v>
      </c>
      <c r="AZ3" s="5" t="s">
        <v>2</v>
      </c>
      <c r="BA3" s="5" t="s">
        <v>2</v>
      </c>
      <c r="BB3" s="5" t="s">
        <v>2</v>
      </c>
      <c r="BC3" s="5" t="s">
        <v>2</v>
      </c>
      <c r="BD3" s="5" t="s">
        <v>2</v>
      </c>
      <c r="BE3" s="5" t="s">
        <v>2</v>
      </c>
      <c r="BF3" s="5" t="s">
        <v>2</v>
      </c>
      <c r="BG3" s="5" t="s">
        <v>2</v>
      </c>
      <c r="BH3" s="5" t="s">
        <v>2</v>
      </c>
      <c r="BI3" s="5" t="s">
        <v>2</v>
      </c>
      <c r="BJ3" s="5" t="s">
        <v>2</v>
      </c>
      <c r="BK3" s="5" t="s">
        <v>2038</v>
      </c>
      <c r="BL3" s="5" t="s">
        <v>3</v>
      </c>
      <c r="BM3" s="5"/>
    </row>
    <row r="4" spans="1:98" ht="18" customHeight="1" x14ac:dyDescent="0.2">
      <c r="A4" s="6"/>
      <c r="B4" s="6" t="s">
        <v>4</v>
      </c>
      <c r="C4" s="6" t="s">
        <v>4</v>
      </c>
      <c r="D4" s="6" t="s">
        <v>4</v>
      </c>
      <c r="E4" s="6"/>
      <c r="F4" s="6"/>
      <c r="G4" s="5" t="s">
        <v>62</v>
      </c>
      <c r="H4" s="5" t="s">
        <v>62</v>
      </c>
      <c r="I4" s="5" t="s">
        <v>62</v>
      </c>
      <c r="J4" s="30" t="s">
        <v>62</v>
      </c>
      <c r="K4" s="30" t="s">
        <v>63</v>
      </c>
      <c r="L4" s="30" t="s">
        <v>63</v>
      </c>
      <c r="M4" s="30" t="s">
        <v>63</v>
      </c>
      <c r="N4" s="30" t="s">
        <v>63</v>
      </c>
      <c r="O4" s="30" t="s">
        <v>64</v>
      </c>
      <c r="P4" s="30" t="s">
        <v>64</v>
      </c>
      <c r="Q4" s="30" t="s">
        <v>64</v>
      </c>
      <c r="R4" s="30" t="s">
        <v>64</v>
      </c>
      <c r="S4" s="30" t="s">
        <v>65</v>
      </c>
      <c r="T4" s="30" t="s">
        <v>65</v>
      </c>
      <c r="U4" s="30" t="s">
        <v>65</v>
      </c>
      <c r="V4" s="30" t="s">
        <v>65</v>
      </c>
      <c r="W4" s="30" t="s">
        <v>66</v>
      </c>
      <c r="X4" s="30" t="s">
        <v>66</v>
      </c>
      <c r="Y4" s="30" t="s">
        <v>66</v>
      </c>
      <c r="Z4" s="30" t="s">
        <v>66</v>
      </c>
      <c r="AA4" s="30" t="s">
        <v>67</v>
      </c>
      <c r="AB4" s="30" t="s">
        <v>67</v>
      </c>
      <c r="AC4" s="30" t="s">
        <v>67</v>
      </c>
      <c r="AD4" s="30" t="s">
        <v>67</v>
      </c>
      <c r="AE4" s="5" t="s">
        <v>5</v>
      </c>
      <c r="AF4" s="5" t="s">
        <v>68</v>
      </c>
      <c r="AG4" s="5" t="s">
        <v>68</v>
      </c>
      <c r="AH4" s="5" t="s">
        <v>68</v>
      </c>
      <c r="AI4" s="5" t="s">
        <v>68</v>
      </c>
      <c r="AJ4" s="5" t="s">
        <v>68</v>
      </c>
      <c r="AK4" s="5" t="s">
        <v>68</v>
      </c>
      <c r="AL4" s="5" t="s">
        <v>69</v>
      </c>
      <c r="AM4" s="5" t="s">
        <v>69</v>
      </c>
      <c r="AN4" s="5" t="s">
        <v>69</v>
      </c>
      <c r="AO4" s="5" t="s">
        <v>69</v>
      </c>
      <c r="AP4" s="5" t="s">
        <v>69</v>
      </c>
      <c r="AQ4" s="5" t="s">
        <v>69</v>
      </c>
      <c r="AR4" s="5" t="s">
        <v>70</v>
      </c>
      <c r="AS4" s="5" t="s">
        <v>70</v>
      </c>
      <c r="AT4" s="5" t="s">
        <v>70</v>
      </c>
      <c r="AU4" s="5" t="s">
        <v>70</v>
      </c>
      <c r="AV4" s="5" t="s">
        <v>70</v>
      </c>
      <c r="AW4" s="5" t="s">
        <v>70</v>
      </c>
      <c r="AX4" s="5" t="s">
        <v>71</v>
      </c>
      <c r="AY4" s="5" t="s">
        <v>71</v>
      </c>
      <c r="AZ4" s="5" t="s">
        <v>71</v>
      </c>
      <c r="BA4" s="5" t="s">
        <v>71</v>
      </c>
      <c r="BB4" s="5" t="s">
        <v>71</v>
      </c>
      <c r="BC4" s="5" t="s">
        <v>71</v>
      </c>
      <c r="BD4" s="5" t="s">
        <v>72</v>
      </c>
      <c r="BE4" s="5" t="s">
        <v>72</v>
      </c>
      <c r="BF4" s="5" t="s">
        <v>72</v>
      </c>
      <c r="BG4" s="5" t="s">
        <v>72</v>
      </c>
      <c r="BH4" s="5" t="s">
        <v>72</v>
      </c>
      <c r="BI4" s="5" t="s">
        <v>72</v>
      </c>
      <c r="BJ4" s="5" t="s">
        <v>5</v>
      </c>
      <c r="BK4" s="5" t="s">
        <v>2042</v>
      </c>
      <c r="BL4" s="5"/>
      <c r="BM4" s="5"/>
    </row>
    <row r="5" spans="1:98" ht="18" customHeight="1" x14ac:dyDescent="0.2">
      <c r="A5" s="6"/>
      <c r="B5" s="6" t="s">
        <v>6</v>
      </c>
      <c r="C5" s="6" t="s">
        <v>6</v>
      </c>
      <c r="D5" s="6" t="s">
        <v>6</v>
      </c>
      <c r="E5" s="6"/>
      <c r="F5" s="6"/>
      <c r="G5" s="5" t="s">
        <v>7</v>
      </c>
      <c r="H5" s="5" t="s">
        <v>2034</v>
      </c>
      <c r="I5" s="5" t="s">
        <v>2044</v>
      </c>
      <c r="J5" s="5" t="s">
        <v>5</v>
      </c>
      <c r="K5" s="5" t="s">
        <v>7</v>
      </c>
      <c r="L5" s="5" t="s">
        <v>2034</v>
      </c>
      <c r="M5" s="5" t="s">
        <v>2044</v>
      </c>
      <c r="N5" s="5" t="s">
        <v>5</v>
      </c>
      <c r="O5" s="5" t="s">
        <v>7</v>
      </c>
      <c r="P5" s="5" t="s">
        <v>2034</v>
      </c>
      <c r="Q5" s="5" t="s">
        <v>2044</v>
      </c>
      <c r="R5" s="5" t="s">
        <v>5</v>
      </c>
      <c r="S5" s="5" t="s">
        <v>7</v>
      </c>
      <c r="T5" s="5" t="s">
        <v>2034</v>
      </c>
      <c r="U5" s="5" t="s">
        <v>2044</v>
      </c>
      <c r="V5" s="5" t="s">
        <v>5</v>
      </c>
      <c r="W5" s="5" t="s">
        <v>7</v>
      </c>
      <c r="X5" s="5" t="s">
        <v>2034</v>
      </c>
      <c r="Y5" s="5" t="s">
        <v>2044</v>
      </c>
      <c r="Z5" s="5" t="s">
        <v>5</v>
      </c>
      <c r="AA5" s="5" t="s">
        <v>7</v>
      </c>
      <c r="AB5" s="5" t="s">
        <v>2034</v>
      </c>
      <c r="AC5" s="5" t="s">
        <v>2044</v>
      </c>
      <c r="AD5" s="5" t="s">
        <v>5</v>
      </c>
      <c r="AE5" s="5"/>
      <c r="AF5" s="5" t="s">
        <v>7</v>
      </c>
      <c r="AG5" s="5" t="s">
        <v>2034</v>
      </c>
      <c r="AH5" s="5" t="s">
        <v>2035</v>
      </c>
      <c r="AI5" s="5" t="s">
        <v>2045</v>
      </c>
      <c r="AJ5" s="5" t="s">
        <v>2036</v>
      </c>
      <c r="AK5" s="5" t="s">
        <v>5</v>
      </c>
      <c r="AL5" s="5" t="s">
        <v>7</v>
      </c>
      <c r="AM5" s="5" t="s">
        <v>2034</v>
      </c>
      <c r="AN5" s="5" t="s">
        <v>2035</v>
      </c>
      <c r="AO5" s="5" t="s">
        <v>2045</v>
      </c>
      <c r="AP5" s="5" t="s">
        <v>2036</v>
      </c>
      <c r="AQ5" s="5" t="s">
        <v>5</v>
      </c>
      <c r="AR5" s="5" t="s">
        <v>7</v>
      </c>
      <c r="AS5" s="5" t="s">
        <v>2034</v>
      </c>
      <c r="AT5" s="5" t="s">
        <v>2035</v>
      </c>
      <c r="AU5" s="5" t="s">
        <v>2045</v>
      </c>
      <c r="AV5" s="5" t="s">
        <v>2036</v>
      </c>
      <c r="AW5" s="5" t="s">
        <v>5</v>
      </c>
      <c r="AX5" s="5" t="s">
        <v>7</v>
      </c>
      <c r="AY5" s="5" t="s">
        <v>2034</v>
      </c>
      <c r="AZ5" s="5" t="s">
        <v>2035</v>
      </c>
      <c r="BA5" s="5" t="s">
        <v>2045</v>
      </c>
      <c r="BB5" s="5" t="s">
        <v>2036</v>
      </c>
      <c r="BC5" s="5" t="s">
        <v>5</v>
      </c>
      <c r="BD5" s="5" t="s">
        <v>7</v>
      </c>
      <c r="BE5" s="5" t="s">
        <v>2034</v>
      </c>
      <c r="BF5" s="5" t="s">
        <v>2035</v>
      </c>
      <c r="BG5" s="5" t="s">
        <v>2045</v>
      </c>
      <c r="BH5" s="5" t="s">
        <v>2036</v>
      </c>
      <c r="BI5" s="5" t="s">
        <v>5</v>
      </c>
      <c r="BJ5" s="5"/>
      <c r="BK5" s="5"/>
      <c r="BL5" s="5"/>
      <c r="BM5" s="5"/>
    </row>
    <row r="6" spans="1:98" ht="18" customHeight="1" x14ac:dyDescent="0.2">
      <c r="A6" s="6"/>
      <c r="B6" s="6"/>
      <c r="C6" s="6"/>
      <c r="D6" s="6" t="s">
        <v>8</v>
      </c>
      <c r="E6" s="6"/>
      <c r="F6" s="6"/>
      <c r="G6" s="5">
        <v>10</v>
      </c>
      <c r="H6" s="5">
        <v>10</v>
      </c>
      <c r="I6" s="5">
        <v>10</v>
      </c>
      <c r="J6" s="5">
        <v>30</v>
      </c>
      <c r="K6" s="5">
        <v>10</v>
      </c>
      <c r="L6" s="5">
        <v>10</v>
      </c>
      <c r="M6" s="5">
        <v>10</v>
      </c>
      <c r="N6" s="5">
        <v>30</v>
      </c>
      <c r="O6" s="5">
        <v>10</v>
      </c>
      <c r="P6" s="5">
        <v>10</v>
      </c>
      <c r="Q6" s="5">
        <v>10</v>
      </c>
      <c r="R6" s="5">
        <v>30</v>
      </c>
      <c r="S6" s="5">
        <v>10</v>
      </c>
      <c r="T6" s="5">
        <v>10</v>
      </c>
      <c r="U6" s="5">
        <v>10</v>
      </c>
      <c r="V6" s="5">
        <v>30</v>
      </c>
      <c r="W6" s="5">
        <v>10</v>
      </c>
      <c r="X6" s="5">
        <v>10</v>
      </c>
      <c r="Y6" s="5">
        <v>10</v>
      </c>
      <c r="Z6" s="5">
        <v>30</v>
      </c>
      <c r="AA6" s="5">
        <v>10</v>
      </c>
      <c r="AB6" s="5">
        <v>10</v>
      </c>
      <c r="AC6" s="5">
        <v>10</v>
      </c>
      <c r="AD6" s="5">
        <v>30</v>
      </c>
      <c r="AE6" s="5">
        <v>180</v>
      </c>
      <c r="AF6" s="5">
        <v>10</v>
      </c>
      <c r="AG6" s="5">
        <v>10</v>
      </c>
      <c r="AH6" s="5">
        <v>40</v>
      </c>
      <c r="AI6" s="5">
        <v>60</v>
      </c>
      <c r="AJ6" s="5">
        <v>40</v>
      </c>
      <c r="AK6" s="5">
        <v>100</v>
      </c>
      <c r="AL6" s="5">
        <v>10</v>
      </c>
      <c r="AM6" s="5">
        <v>10</v>
      </c>
      <c r="AN6" s="5">
        <v>40</v>
      </c>
      <c r="AO6" s="5">
        <v>60</v>
      </c>
      <c r="AP6" s="5">
        <v>40</v>
      </c>
      <c r="AQ6" s="5">
        <v>100</v>
      </c>
      <c r="AR6" s="5">
        <v>10</v>
      </c>
      <c r="AS6" s="5">
        <v>10</v>
      </c>
      <c r="AT6" s="5">
        <v>40</v>
      </c>
      <c r="AU6" s="5">
        <v>60</v>
      </c>
      <c r="AV6" s="5">
        <v>40</v>
      </c>
      <c r="AW6" s="5">
        <v>100</v>
      </c>
      <c r="AX6" s="5">
        <v>10</v>
      </c>
      <c r="AY6" s="5">
        <v>10</v>
      </c>
      <c r="AZ6" s="5">
        <v>40</v>
      </c>
      <c r="BA6" s="5">
        <v>60</v>
      </c>
      <c r="BB6" s="5">
        <v>40</v>
      </c>
      <c r="BC6" s="5">
        <v>100</v>
      </c>
      <c r="BD6" s="5">
        <v>10</v>
      </c>
      <c r="BE6" s="5">
        <v>10</v>
      </c>
      <c r="BF6" s="5">
        <v>40</v>
      </c>
      <c r="BG6" s="5">
        <v>60</v>
      </c>
      <c r="BH6" s="5">
        <v>40</v>
      </c>
      <c r="BI6" s="5">
        <v>100</v>
      </c>
      <c r="BJ6" s="5">
        <v>500</v>
      </c>
      <c r="BK6" s="5">
        <v>100</v>
      </c>
      <c r="BL6" s="5">
        <v>780</v>
      </c>
      <c r="BM6" s="5" t="s">
        <v>17</v>
      </c>
    </row>
    <row r="7" spans="1:98" ht="18" customHeight="1" x14ac:dyDescent="0.2">
      <c r="A7" s="6"/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5" t="s">
        <v>14</v>
      </c>
      <c r="H7" s="5" t="s">
        <v>14</v>
      </c>
      <c r="I7" s="5" t="s">
        <v>14</v>
      </c>
      <c r="J7" s="5" t="s">
        <v>14</v>
      </c>
      <c r="K7" s="5" t="s">
        <v>14</v>
      </c>
      <c r="L7" s="5" t="s">
        <v>14</v>
      </c>
      <c r="M7" s="5" t="s">
        <v>14</v>
      </c>
      <c r="N7" s="5" t="s">
        <v>14</v>
      </c>
      <c r="O7" s="5" t="s">
        <v>14</v>
      </c>
      <c r="P7" s="5" t="s">
        <v>14</v>
      </c>
      <c r="Q7" s="5" t="s">
        <v>14</v>
      </c>
      <c r="R7" s="5" t="s">
        <v>14</v>
      </c>
      <c r="S7" s="5" t="s">
        <v>14</v>
      </c>
      <c r="T7" s="5" t="s">
        <v>14</v>
      </c>
      <c r="U7" s="5" t="s">
        <v>14</v>
      </c>
      <c r="V7" s="5" t="s">
        <v>14</v>
      </c>
      <c r="W7" s="5" t="s">
        <v>14</v>
      </c>
      <c r="X7" s="5" t="s">
        <v>14</v>
      </c>
      <c r="Y7" s="5" t="s">
        <v>14</v>
      </c>
      <c r="Z7" s="5" t="s">
        <v>14</v>
      </c>
      <c r="AA7" s="5" t="s">
        <v>14</v>
      </c>
      <c r="AB7" s="5" t="s">
        <v>14</v>
      </c>
      <c r="AC7" s="5" t="s">
        <v>14</v>
      </c>
      <c r="AD7" s="5" t="s">
        <v>14</v>
      </c>
      <c r="AE7" s="5" t="s">
        <v>14</v>
      </c>
      <c r="AF7" s="5" t="s">
        <v>14</v>
      </c>
      <c r="AG7" s="5" t="s">
        <v>14</v>
      </c>
      <c r="AH7" s="5" t="s">
        <v>14</v>
      </c>
      <c r="AI7" s="5" t="s">
        <v>14</v>
      </c>
      <c r="AJ7" s="5" t="s">
        <v>14</v>
      </c>
      <c r="AK7" s="5" t="s">
        <v>14</v>
      </c>
      <c r="AL7" s="5" t="s">
        <v>14</v>
      </c>
      <c r="AM7" s="5" t="s">
        <v>14</v>
      </c>
      <c r="AN7" s="5" t="s">
        <v>14</v>
      </c>
      <c r="AO7" s="5" t="s">
        <v>14</v>
      </c>
      <c r="AP7" s="5" t="s">
        <v>14</v>
      </c>
      <c r="AQ7" s="5" t="s">
        <v>14</v>
      </c>
      <c r="AR7" s="5" t="s">
        <v>14</v>
      </c>
      <c r="AS7" s="5" t="s">
        <v>14</v>
      </c>
      <c r="AT7" s="5" t="s">
        <v>14</v>
      </c>
      <c r="AU7" s="5" t="s">
        <v>14</v>
      </c>
      <c r="AV7" s="5" t="s">
        <v>14</v>
      </c>
      <c r="AW7" s="5" t="s">
        <v>14</v>
      </c>
      <c r="AX7" s="5" t="s">
        <v>14</v>
      </c>
      <c r="AY7" s="5" t="s">
        <v>14</v>
      </c>
      <c r="AZ7" s="5" t="s">
        <v>14</v>
      </c>
      <c r="BA7" s="5" t="s">
        <v>14</v>
      </c>
      <c r="BB7" s="5" t="s">
        <v>14</v>
      </c>
      <c r="BC7" s="5" t="s">
        <v>14</v>
      </c>
      <c r="BD7" s="5" t="s">
        <v>14</v>
      </c>
      <c r="BE7" s="5" t="s">
        <v>14</v>
      </c>
      <c r="BF7" s="5" t="s">
        <v>14</v>
      </c>
      <c r="BG7" s="5" t="s">
        <v>14</v>
      </c>
      <c r="BH7" s="5" t="s">
        <v>14</v>
      </c>
      <c r="BI7" s="5" t="s">
        <v>14</v>
      </c>
      <c r="BJ7" s="5" t="s">
        <v>14</v>
      </c>
      <c r="BK7" s="5" t="s">
        <v>14</v>
      </c>
      <c r="BL7" s="5" t="s">
        <v>14</v>
      </c>
      <c r="BM7" s="5"/>
      <c r="BO7" s="2" t="s">
        <v>63</v>
      </c>
      <c r="BP7" s="2" t="s">
        <v>62</v>
      </c>
      <c r="BQ7" s="2" t="s">
        <v>64</v>
      </c>
      <c r="BR7" s="2" t="s">
        <v>65</v>
      </c>
      <c r="BS7" s="2" t="s">
        <v>66</v>
      </c>
      <c r="BT7" s="2" t="s">
        <v>67</v>
      </c>
      <c r="BU7" s="2" t="s">
        <v>68</v>
      </c>
      <c r="BV7" s="2" t="s">
        <v>69</v>
      </c>
      <c r="BW7" s="2" t="s">
        <v>70</v>
      </c>
      <c r="BX7" s="2" t="s">
        <v>71</v>
      </c>
      <c r="BY7" s="2" t="s">
        <v>72</v>
      </c>
      <c r="BZ7" s="2" t="s">
        <v>2080</v>
      </c>
      <c r="CB7" s="2" t="s">
        <v>63</v>
      </c>
      <c r="CC7" s="2" t="s">
        <v>62</v>
      </c>
      <c r="CD7" s="2" t="s">
        <v>64</v>
      </c>
      <c r="CE7" s="2" t="s">
        <v>65</v>
      </c>
      <c r="CF7" s="2" t="s">
        <v>66</v>
      </c>
      <c r="CG7" s="2" t="s">
        <v>67</v>
      </c>
      <c r="CH7" s="2" t="s">
        <v>68</v>
      </c>
      <c r="CI7" s="2" t="s">
        <v>69</v>
      </c>
      <c r="CJ7" s="2" t="s">
        <v>70</v>
      </c>
      <c r="CK7" s="2" t="s">
        <v>71</v>
      </c>
      <c r="CL7" s="2" t="s">
        <v>72</v>
      </c>
      <c r="CM7" s="2" t="s">
        <v>2080</v>
      </c>
      <c r="CN7" s="11" t="s">
        <v>2081</v>
      </c>
      <c r="CO7" s="11" t="s">
        <v>2082</v>
      </c>
      <c r="CP7" s="11" t="s">
        <v>2083</v>
      </c>
      <c r="CQ7" s="11" t="s">
        <v>2084</v>
      </c>
      <c r="CR7" s="11" t="s">
        <v>2085</v>
      </c>
      <c r="CS7" s="11" t="s">
        <v>2086</v>
      </c>
    </row>
    <row r="8" spans="1:98" ht="18" customHeight="1" x14ac:dyDescent="0.2">
      <c r="A8" s="4">
        <v>1</v>
      </c>
      <c r="B8" s="7" t="s">
        <v>816</v>
      </c>
      <c r="C8" s="7" t="s">
        <v>817</v>
      </c>
      <c r="D8" s="7" t="s">
        <v>1912</v>
      </c>
      <c r="E8" s="7" t="s">
        <v>1416</v>
      </c>
      <c r="F8" s="7"/>
      <c r="G8" s="25">
        <v>6</v>
      </c>
      <c r="H8" s="25">
        <v>10</v>
      </c>
      <c r="I8" s="24">
        <v>10</v>
      </c>
      <c r="J8" s="26">
        <f t="shared" ref="J8:J39" si="0">IF(AND((G8="A"),(H8 ="A"), (I8="A")),"A",SUM(G8:I8))</f>
        <v>26</v>
      </c>
      <c r="K8" s="25">
        <v>6</v>
      </c>
      <c r="L8" s="25">
        <v>10</v>
      </c>
      <c r="M8" s="24">
        <v>10</v>
      </c>
      <c r="N8" s="26">
        <f t="shared" ref="N8:N39" si="1">IF(AND((K8="A"),(L8 ="A"), (M8="A")),"A",SUM(K8:M8))</f>
        <v>26</v>
      </c>
      <c r="O8" s="25">
        <v>8</v>
      </c>
      <c r="P8" s="25">
        <v>10</v>
      </c>
      <c r="Q8" s="24">
        <v>10</v>
      </c>
      <c r="R8" s="26">
        <f t="shared" ref="R8:R39" si="2">IF(AND((O8="A"),(P8 ="A"), (Q8="A")),"A",SUM(O8:Q8))</f>
        <v>28</v>
      </c>
      <c r="S8" s="25">
        <v>6</v>
      </c>
      <c r="T8" s="25">
        <v>10</v>
      </c>
      <c r="U8" s="24">
        <v>10</v>
      </c>
      <c r="V8" s="26">
        <f t="shared" ref="V8:V39" si="3">IF(AND((S8="A"),(T8 ="A"), (U8="A")),"A",SUM(S8:U8))</f>
        <v>26</v>
      </c>
      <c r="W8" s="25">
        <v>5</v>
      </c>
      <c r="X8" s="25">
        <v>10</v>
      </c>
      <c r="Y8" s="24">
        <v>10</v>
      </c>
      <c r="Z8" s="26">
        <f t="shared" ref="Z8:Z39" si="4">IF(AND((W8="A"),(X8 ="A"), (Y8="A")),"A",SUM(W8:Y8))</f>
        <v>25</v>
      </c>
      <c r="AA8" s="25">
        <v>3</v>
      </c>
      <c r="AB8" s="25">
        <v>10</v>
      </c>
      <c r="AC8" s="24">
        <v>10</v>
      </c>
      <c r="AD8" s="26">
        <f t="shared" ref="AD8:AD39" si="5">IF(AND((AA8="A"),(AB8 ="A"), (AC8="A")),"A",SUM(AA8:AC8))</f>
        <v>23</v>
      </c>
      <c r="AE8" s="27">
        <f t="shared" ref="AE8:AE39" si="6">SUM(J8,N8,R8,V8,Z8,AD8)</f>
        <v>154</v>
      </c>
      <c r="AF8" s="25">
        <v>8</v>
      </c>
      <c r="AG8" s="25">
        <v>9</v>
      </c>
      <c r="AH8" s="25">
        <v>40</v>
      </c>
      <c r="AI8" s="28">
        <f t="shared" ref="AI8:AI39" si="7">IF(AND((AF8="A"), (AG8 ="A"), (AH8="A")),"A",SUM(AF8:AH8))</f>
        <v>57</v>
      </c>
      <c r="AJ8" s="29">
        <v>30</v>
      </c>
      <c r="AK8" s="28">
        <f t="shared" ref="AK8:AK39" si="8">IF(AND((AI8 ="A"), (AJ8="A")),"A",SUM(AI8:AJ8))</f>
        <v>87</v>
      </c>
      <c r="AL8" s="25">
        <v>7</v>
      </c>
      <c r="AM8" s="25">
        <v>7</v>
      </c>
      <c r="AN8" s="25">
        <v>40</v>
      </c>
      <c r="AO8" s="28">
        <f t="shared" ref="AO8:AO39" si="9">IF(AND((AL8="A"), (AM8 ="A"), (AN8="A")),"A",SUM(AL8:AN8))</f>
        <v>54</v>
      </c>
      <c r="AP8" s="29">
        <v>30</v>
      </c>
      <c r="AQ8" s="28">
        <f t="shared" ref="AQ8:AQ39" si="10">IF(AND((AO8 ="A"), (AP8="A")),"A",SUM(AO8:AP8))</f>
        <v>84</v>
      </c>
      <c r="AR8" s="25">
        <v>9</v>
      </c>
      <c r="AS8" s="25">
        <v>9</v>
      </c>
      <c r="AT8" s="25">
        <v>40</v>
      </c>
      <c r="AU8" s="28">
        <f t="shared" ref="AU8:AU39" si="11">IF(AND((AR8="A"), (AS8 ="A"), (AT8="A")),"A",SUM(AR8:AT8))</f>
        <v>58</v>
      </c>
      <c r="AV8" s="29">
        <v>33</v>
      </c>
      <c r="AW8" s="28">
        <f t="shared" ref="AW8:AW39" si="12">IF(AND((AU8 ="A"), (AV8="A")),"A",SUM(AU8:AV8))</f>
        <v>91</v>
      </c>
      <c r="AX8" s="25">
        <v>7</v>
      </c>
      <c r="AY8" s="25">
        <v>8</v>
      </c>
      <c r="AZ8" s="25">
        <v>40</v>
      </c>
      <c r="BA8" s="28">
        <f t="shared" ref="BA8:BA39" si="13">IF(AND((AX8="A"), (AY8 ="A"), (AZ8="A")),"A",SUM(AX8:AZ8))</f>
        <v>55</v>
      </c>
      <c r="BB8" s="29">
        <v>34</v>
      </c>
      <c r="BC8" s="28">
        <f t="shared" ref="BC8:BC39" si="14">IF(AND((BA8 ="A"), (BB8="A")),"A",SUM(BA8:BB8))</f>
        <v>89</v>
      </c>
      <c r="BD8" s="25">
        <v>6</v>
      </c>
      <c r="BE8" s="25">
        <v>7</v>
      </c>
      <c r="BF8" s="25">
        <v>39</v>
      </c>
      <c r="BG8" s="28">
        <f t="shared" ref="BG8:BG39" si="15">IF(AND((BD8="A"), (BE8 ="A"), (BF8="A")),"A",SUM(BD8:BF8))</f>
        <v>52</v>
      </c>
      <c r="BH8" s="29">
        <v>29</v>
      </c>
      <c r="BI8" s="28">
        <f t="shared" ref="BI8:BI39" si="16">IF(AND((BG8 ="A"), (BH8="A")),"A",SUM(BG8:BH8))</f>
        <v>81</v>
      </c>
      <c r="BJ8" s="29">
        <f t="shared" ref="BJ8:BJ39" si="17">SUM(AK8,AQ8,AW8,BC8,BI8)</f>
        <v>432</v>
      </c>
      <c r="BK8" s="29">
        <v>96</v>
      </c>
      <c r="BL8" s="10">
        <f t="shared" ref="BL8:BL39" si="18">BJ8+AE8+BK8</f>
        <v>682</v>
      </c>
      <c r="BM8" s="8">
        <f t="shared" ref="BM8:BM39" si="19">BL8/780*100</f>
        <v>87.435897435897431</v>
      </c>
      <c r="BO8" s="3" t="s">
        <v>2095</v>
      </c>
      <c r="BP8" s="3" t="s">
        <v>2095</v>
      </c>
      <c r="BQ8" s="3" t="s">
        <v>2093</v>
      </c>
      <c r="BR8" s="3" t="s">
        <v>2090</v>
      </c>
      <c r="BS8" s="3" t="s">
        <v>2032</v>
      </c>
      <c r="BT8" s="3" t="s">
        <v>2091</v>
      </c>
      <c r="BU8" s="3" t="s">
        <v>2090</v>
      </c>
      <c r="BV8" s="3" t="s">
        <v>2090</v>
      </c>
      <c r="BW8" s="3" t="s">
        <v>2090</v>
      </c>
      <c r="BX8" s="3" t="s">
        <v>2090</v>
      </c>
      <c r="BY8" s="3" t="s">
        <v>2090</v>
      </c>
      <c r="BZ8" s="3" t="s">
        <v>2090</v>
      </c>
      <c r="CB8" s="3">
        <v>2</v>
      </c>
      <c r="CC8" s="3">
        <v>3</v>
      </c>
      <c r="CD8" s="3">
        <v>3</v>
      </c>
      <c r="CE8" s="3">
        <v>3</v>
      </c>
      <c r="CF8" s="3">
        <v>3</v>
      </c>
      <c r="CG8" s="3">
        <v>3</v>
      </c>
      <c r="CH8" s="3">
        <v>1</v>
      </c>
      <c r="CI8" s="3">
        <v>1.5</v>
      </c>
      <c r="CJ8" s="3">
        <v>1.5</v>
      </c>
      <c r="CK8" s="3">
        <v>1</v>
      </c>
      <c r="CL8" s="3">
        <v>1</v>
      </c>
      <c r="CM8" s="3">
        <v>0.5</v>
      </c>
      <c r="CN8" s="3">
        <f t="shared" ref="CN8:CN39" si="20">COUNTIF(BO8:BZ8,"F")</f>
        <v>0</v>
      </c>
      <c r="CO8" s="31" t="str">
        <f t="shared" ref="CO8:CO39" si="21">IF(CN8=0,"Pass","Fail")</f>
        <v>Pass</v>
      </c>
      <c r="CP8" s="3">
        <v>8.64</v>
      </c>
      <c r="CQ8" s="3">
        <v>23.5</v>
      </c>
      <c r="CR8" s="3">
        <v>203</v>
      </c>
      <c r="CS8" s="3">
        <v>943</v>
      </c>
    </row>
    <row r="9" spans="1:98" ht="18" customHeight="1" x14ac:dyDescent="0.2">
      <c r="A9" s="4">
        <v>2</v>
      </c>
      <c r="B9" s="7" t="s">
        <v>818</v>
      </c>
      <c r="C9" s="7" t="s">
        <v>819</v>
      </c>
      <c r="D9" s="7" t="s">
        <v>1913</v>
      </c>
      <c r="E9" s="7" t="s">
        <v>1417</v>
      </c>
      <c r="F9" s="7"/>
      <c r="G9" s="25">
        <v>5</v>
      </c>
      <c r="H9" s="25" t="s">
        <v>2033</v>
      </c>
      <c r="I9" s="24">
        <v>10</v>
      </c>
      <c r="J9" s="26">
        <f t="shared" si="0"/>
        <v>15</v>
      </c>
      <c r="K9" s="25">
        <v>5</v>
      </c>
      <c r="L9" s="25" t="s">
        <v>2033</v>
      </c>
      <c r="M9" s="24">
        <v>10</v>
      </c>
      <c r="N9" s="26">
        <f t="shared" si="1"/>
        <v>15</v>
      </c>
      <c r="O9" s="25">
        <v>5</v>
      </c>
      <c r="P9" s="25">
        <v>8</v>
      </c>
      <c r="Q9" s="24">
        <v>9</v>
      </c>
      <c r="R9" s="26">
        <f t="shared" si="2"/>
        <v>22</v>
      </c>
      <c r="S9" s="25">
        <v>5</v>
      </c>
      <c r="T9" s="25">
        <v>10</v>
      </c>
      <c r="U9" s="24">
        <v>3</v>
      </c>
      <c r="V9" s="26">
        <f t="shared" si="3"/>
        <v>18</v>
      </c>
      <c r="W9" s="25">
        <v>5</v>
      </c>
      <c r="X9" s="25" t="s">
        <v>2033</v>
      </c>
      <c r="Y9" s="24">
        <v>10</v>
      </c>
      <c r="Z9" s="26">
        <f t="shared" si="4"/>
        <v>15</v>
      </c>
      <c r="AA9" s="25">
        <v>3</v>
      </c>
      <c r="AB9" s="25">
        <v>10</v>
      </c>
      <c r="AC9" s="24">
        <v>7</v>
      </c>
      <c r="AD9" s="26">
        <f t="shared" si="5"/>
        <v>20</v>
      </c>
      <c r="AE9" s="27">
        <f t="shared" si="6"/>
        <v>105</v>
      </c>
      <c r="AF9" s="25">
        <v>7</v>
      </c>
      <c r="AG9" s="25">
        <v>7</v>
      </c>
      <c r="AH9" s="25">
        <v>26</v>
      </c>
      <c r="AI9" s="28">
        <f t="shared" si="7"/>
        <v>40</v>
      </c>
      <c r="AJ9" s="29">
        <v>20</v>
      </c>
      <c r="AK9" s="28">
        <f t="shared" si="8"/>
        <v>60</v>
      </c>
      <c r="AL9" s="25">
        <v>7</v>
      </c>
      <c r="AM9" s="25">
        <v>7</v>
      </c>
      <c r="AN9" s="25">
        <v>28</v>
      </c>
      <c r="AO9" s="28">
        <f t="shared" si="9"/>
        <v>42</v>
      </c>
      <c r="AP9" s="29">
        <v>27</v>
      </c>
      <c r="AQ9" s="28">
        <f t="shared" si="10"/>
        <v>69</v>
      </c>
      <c r="AR9" s="25">
        <v>9</v>
      </c>
      <c r="AS9" s="25">
        <v>8</v>
      </c>
      <c r="AT9" s="25">
        <v>33</v>
      </c>
      <c r="AU9" s="28">
        <f t="shared" si="11"/>
        <v>50</v>
      </c>
      <c r="AV9" s="29">
        <v>31</v>
      </c>
      <c r="AW9" s="28">
        <f t="shared" si="12"/>
        <v>81</v>
      </c>
      <c r="AX9" s="25">
        <v>7</v>
      </c>
      <c r="AY9" s="25">
        <v>6</v>
      </c>
      <c r="AZ9" s="25">
        <v>27</v>
      </c>
      <c r="BA9" s="28">
        <f t="shared" si="13"/>
        <v>40</v>
      </c>
      <c r="BB9" s="29">
        <v>27</v>
      </c>
      <c r="BC9" s="28">
        <f t="shared" si="14"/>
        <v>67</v>
      </c>
      <c r="BD9" s="25">
        <v>6</v>
      </c>
      <c r="BE9" s="25">
        <v>7</v>
      </c>
      <c r="BF9" s="25">
        <v>28</v>
      </c>
      <c r="BG9" s="28">
        <f t="shared" si="15"/>
        <v>41</v>
      </c>
      <c r="BH9" s="29">
        <v>30</v>
      </c>
      <c r="BI9" s="28">
        <f t="shared" si="16"/>
        <v>71</v>
      </c>
      <c r="BJ9" s="29">
        <f t="shared" si="17"/>
        <v>348</v>
      </c>
      <c r="BK9" s="29">
        <v>69</v>
      </c>
      <c r="BL9" s="10">
        <f t="shared" si="18"/>
        <v>522</v>
      </c>
      <c r="BM9" s="8">
        <f t="shared" si="19"/>
        <v>66.92307692307692</v>
      </c>
      <c r="BO9" s="3" t="s">
        <v>2093</v>
      </c>
      <c r="BP9" s="3" t="s">
        <v>2088</v>
      </c>
      <c r="BQ9" s="3" t="s">
        <v>2093</v>
      </c>
      <c r="BR9" s="3" t="s">
        <v>2093</v>
      </c>
      <c r="BS9" s="3" t="s">
        <v>2094</v>
      </c>
      <c r="BT9" s="3" t="s">
        <v>2094</v>
      </c>
      <c r="BU9" s="3" t="s">
        <v>2094</v>
      </c>
      <c r="BV9" s="3" t="s">
        <v>2087</v>
      </c>
      <c r="BW9" s="3" t="s">
        <v>2090</v>
      </c>
      <c r="BX9" s="3" t="s">
        <v>2087</v>
      </c>
      <c r="BY9" s="3" t="s">
        <v>2087</v>
      </c>
      <c r="BZ9" s="3" t="s">
        <v>2087</v>
      </c>
      <c r="CB9" s="3">
        <v>2</v>
      </c>
      <c r="CC9" s="3">
        <v>3</v>
      </c>
      <c r="CD9" s="3">
        <v>3</v>
      </c>
      <c r="CE9" s="3">
        <v>3</v>
      </c>
      <c r="CF9" s="3">
        <v>3</v>
      </c>
      <c r="CG9" s="3">
        <v>3</v>
      </c>
      <c r="CH9" s="3">
        <v>1</v>
      </c>
      <c r="CI9" s="3">
        <v>1.5</v>
      </c>
      <c r="CJ9" s="3">
        <v>1.5</v>
      </c>
      <c r="CK9" s="3">
        <v>1</v>
      </c>
      <c r="CL9" s="3">
        <v>1</v>
      </c>
      <c r="CM9" s="3">
        <v>0.5</v>
      </c>
      <c r="CN9" s="3">
        <f t="shared" si="20"/>
        <v>0</v>
      </c>
      <c r="CO9" s="31" t="str">
        <f t="shared" si="21"/>
        <v>Pass</v>
      </c>
      <c r="CP9" s="3">
        <v>6.96</v>
      </c>
      <c r="CQ9" s="3">
        <v>23.5</v>
      </c>
      <c r="CR9" s="3">
        <v>163.5</v>
      </c>
      <c r="CS9" s="3">
        <v>743</v>
      </c>
    </row>
    <row r="10" spans="1:98" ht="18" customHeight="1" x14ac:dyDescent="0.2">
      <c r="A10" s="4">
        <v>3</v>
      </c>
      <c r="B10" s="7" t="s">
        <v>820</v>
      </c>
      <c r="C10" s="7" t="s">
        <v>821</v>
      </c>
      <c r="D10" s="7" t="s">
        <v>1914</v>
      </c>
      <c r="E10" s="7" t="s">
        <v>1418</v>
      </c>
      <c r="F10" s="7"/>
      <c r="G10" s="25">
        <v>1</v>
      </c>
      <c r="H10" s="25">
        <v>9</v>
      </c>
      <c r="I10" s="24">
        <v>9</v>
      </c>
      <c r="J10" s="26">
        <f t="shared" si="0"/>
        <v>19</v>
      </c>
      <c r="K10" s="25">
        <v>6</v>
      </c>
      <c r="L10" s="25">
        <v>10</v>
      </c>
      <c r="M10" s="24">
        <v>10</v>
      </c>
      <c r="N10" s="26">
        <f t="shared" si="1"/>
        <v>26</v>
      </c>
      <c r="O10" s="25">
        <v>6</v>
      </c>
      <c r="P10" s="25">
        <v>8</v>
      </c>
      <c r="Q10" s="24">
        <v>10</v>
      </c>
      <c r="R10" s="26">
        <f t="shared" si="2"/>
        <v>24</v>
      </c>
      <c r="S10" s="25">
        <v>7</v>
      </c>
      <c r="T10" s="25">
        <v>10</v>
      </c>
      <c r="U10" s="24">
        <v>10</v>
      </c>
      <c r="V10" s="26">
        <f t="shared" si="3"/>
        <v>27</v>
      </c>
      <c r="W10" s="25">
        <v>5</v>
      </c>
      <c r="X10" s="25">
        <v>10</v>
      </c>
      <c r="Y10" s="24">
        <v>10</v>
      </c>
      <c r="Z10" s="26">
        <f t="shared" si="4"/>
        <v>25</v>
      </c>
      <c r="AA10" s="25">
        <v>5</v>
      </c>
      <c r="AB10" s="25">
        <v>10</v>
      </c>
      <c r="AC10" s="24">
        <v>10</v>
      </c>
      <c r="AD10" s="26">
        <f t="shared" si="5"/>
        <v>25</v>
      </c>
      <c r="AE10" s="27">
        <f t="shared" si="6"/>
        <v>146</v>
      </c>
      <c r="AF10" s="25">
        <v>6</v>
      </c>
      <c r="AG10" s="25">
        <v>7</v>
      </c>
      <c r="AH10" s="25">
        <v>39</v>
      </c>
      <c r="AI10" s="28">
        <f t="shared" si="7"/>
        <v>52</v>
      </c>
      <c r="AJ10" s="29">
        <v>25</v>
      </c>
      <c r="AK10" s="28">
        <f t="shared" si="8"/>
        <v>77</v>
      </c>
      <c r="AL10" s="25">
        <v>7</v>
      </c>
      <c r="AM10" s="25">
        <v>7</v>
      </c>
      <c r="AN10" s="25">
        <v>32</v>
      </c>
      <c r="AO10" s="28">
        <f t="shared" si="9"/>
        <v>46</v>
      </c>
      <c r="AP10" s="29">
        <v>25</v>
      </c>
      <c r="AQ10" s="28">
        <f t="shared" si="10"/>
        <v>71</v>
      </c>
      <c r="AR10" s="25">
        <v>7</v>
      </c>
      <c r="AS10" s="25">
        <v>8</v>
      </c>
      <c r="AT10" s="25">
        <v>33</v>
      </c>
      <c r="AU10" s="28">
        <f t="shared" si="11"/>
        <v>48</v>
      </c>
      <c r="AV10" s="29">
        <v>30</v>
      </c>
      <c r="AW10" s="28">
        <f t="shared" si="12"/>
        <v>78</v>
      </c>
      <c r="AX10" s="25">
        <v>6</v>
      </c>
      <c r="AY10" s="25">
        <v>6</v>
      </c>
      <c r="AZ10" s="25">
        <v>38</v>
      </c>
      <c r="BA10" s="28">
        <f t="shared" si="13"/>
        <v>50</v>
      </c>
      <c r="BB10" s="29">
        <v>28</v>
      </c>
      <c r="BC10" s="28">
        <f t="shared" si="14"/>
        <v>78</v>
      </c>
      <c r="BD10" s="25">
        <v>7</v>
      </c>
      <c r="BE10" s="25">
        <v>7</v>
      </c>
      <c r="BF10" s="25">
        <v>32</v>
      </c>
      <c r="BG10" s="28">
        <f t="shared" si="15"/>
        <v>46</v>
      </c>
      <c r="BH10" s="29">
        <v>26</v>
      </c>
      <c r="BI10" s="28">
        <f t="shared" si="16"/>
        <v>72</v>
      </c>
      <c r="BJ10" s="29">
        <f t="shared" si="17"/>
        <v>376</v>
      </c>
      <c r="BK10" s="29">
        <v>94</v>
      </c>
      <c r="BL10" s="10">
        <f t="shared" si="18"/>
        <v>616</v>
      </c>
      <c r="BM10" s="8">
        <f t="shared" si="19"/>
        <v>78.974358974358978</v>
      </c>
      <c r="BO10" s="3" t="s">
        <v>2091</v>
      </c>
      <c r="BP10" s="3" t="s">
        <v>2094</v>
      </c>
      <c r="BQ10" s="3" t="s">
        <v>2093</v>
      </c>
      <c r="BR10" s="3" t="s">
        <v>2032</v>
      </c>
      <c r="BS10" s="3" t="s">
        <v>2032</v>
      </c>
      <c r="BT10" s="3" t="s">
        <v>2091</v>
      </c>
      <c r="BU10" s="3" t="s">
        <v>2091</v>
      </c>
      <c r="BV10" s="3" t="s">
        <v>2087</v>
      </c>
      <c r="BW10" s="3" t="s">
        <v>2091</v>
      </c>
      <c r="BX10" s="3" t="s">
        <v>2091</v>
      </c>
      <c r="BY10" s="3" t="s">
        <v>2032</v>
      </c>
      <c r="BZ10" s="3" t="s">
        <v>2090</v>
      </c>
      <c r="CB10" s="3">
        <v>2</v>
      </c>
      <c r="CC10" s="3">
        <v>3</v>
      </c>
      <c r="CD10" s="3">
        <v>3</v>
      </c>
      <c r="CE10" s="3">
        <v>3</v>
      </c>
      <c r="CF10" s="3">
        <v>3</v>
      </c>
      <c r="CG10" s="3">
        <v>3</v>
      </c>
      <c r="CH10" s="3">
        <v>1</v>
      </c>
      <c r="CI10" s="3">
        <v>1.5</v>
      </c>
      <c r="CJ10" s="3">
        <v>1.5</v>
      </c>
      <c r="CK10" s="3">
        <v>1</v>
      </c>
      <c r="CL10" s="3">
        <v>1</v>
      </c>
      <c r="CM10" s="3">
        <v>0.5</v>
      </c>
      <c r="CN10" s="3">
        <f t="shared" si="20"/>
        <v>0</v>
      </c>
      <c r="CO10" s="31" t="str">
        <f t="shared" si="21"/>
        <v>Pass</v>
      </c>
      <c r="CP10" s="3">
        <v>8.17</v>
      </c>
      <c r="CQ10" s="3">
        <v>23.5</v>
      </c>
      <c r="CR10" s="3">
        <v>192</v>
      </c>
      <c r="CS10" s="3">
        <v>883</v>
      </c>
    </row>
    <row r="11" spans="1:98" ht="18" customHeight="1" x14ac:dyDescent="0.2">
      <c r="A11" s="4">
        <v>4</v>
      </c>
      <c r="B11" s="7" t="s">
        <v>822</v>
      </c>
      <c r="C11" s="7" t="s">
        <v>823</v>
      </c>
      <c r="D11" s="7" t="s">
        <v>1915</v>
      </c>
      <c r="E11" s="7" t="s">
        <v>1419</v>
      </c>
      <c r="F11" s="7"/>
      <c r="G11" s="25">
        <v>3</v>
      </c>
      <c r="H11" s="25" t="s">
        <v>2032</v>
      </c>
      <c r="I11" s="24">
        <v>10</v>
      </c>
      <c r="J11" s="26">
        <f t="shared" si="0"/>
        <v>13</v>
      </c>
      <c r="K11" s="25">
        <v>2</v>
      </c>
      <c r="L11" s="25" t="s">
        <v>2033</v>
      </c>
      <c r="M11" s="24">
        <v>10</v>
      </c>
      <c r="N11" s="26">
        <f t="shared" si="1"/>
        <v>12</v>
      </c>
      <c r="O11" s="25">
        <v>7</v>
      </c>
      <c r="P11" s="25">
        <v>7</v>
      </c>
      <c r="Q11" s="24">
        <v>3</v>
      </c>
      <c r="R11" s="26">
        <f t="shared" si="2"/>
        <v>17</v>
      </c>
      <c r="S11" s="25" t="s">
        <v>2033</v>
      </c>
      <c r="T11" s="25" t="s">
        <v>2033</v>
      </c>
      <c r="U11" s="24">
        <v>7</v>
      </c>
      <c r="V11" s="26">
        <f t="shared" si="3"/>
        <v>7</v>
      </c>
      <c r="W11" s="25">
        <v>3</v>
      </c>
      <c r="X11" s="25">
        <v>7</v>
      </c>
      <c r="Y11" s="24">
        <v>8</v>
      </c>
      <c r="Z11" s="26">
        <f t="shared" si="4"/>
        <v>18</v>
      </c>
      <c r="AA11" s="25">
        <v>4</v>
      </c>
      <c r="AB11" s="25">
        <v>10</v>
      </c>
      <c r="AC11" s="24">
        <v>10</v>
      </c>
      <c r="AD11" s="26">
        <f t="shared" si="5"/>
        <v>24</v>
      </c>
      <c r="AE11" s="27">
        <f t="shared" si="6"/>
        <v>91</v>
      </c>
      <c r="AF11" s="25">
        <v>7</v>
      </c>
      <c r="AG11" s="25">
        <v>6</v>
      </c>
      <c r="AH11" s="25">
        <v>37</v>
      </c>
      <c r="AI11" s="28">
        <f t="shared" si="7"/>
        <v>50</v>
      </c>
      <c r="AJ11" s="29">
        <v>23</v>
      </c>
      <c r="AK11" s="28">
        <f t="shared" si="8"/>
        <v>73</v>
      </c>
      <c r="AL11" s="25">
        <v>7</v>
      </c>
      <c r="AM11" s="25">
        <v>7</v>
      </c>
      <c r="AN11" s="25">
        <v>31</v>
      </c>
      <c r="AO11" s="28">
        <f t="shared" si="9"/>
        <v>45</v>
      </c>
      <c r="AP11" s="29">
        <v>25</v>
      </c>
      <c r="AQ11" s="28">
        <f t="shared" si="10"/>
        <v>70</v>
      </c>
      <c r="AR11" s="25">
        <v>8</v>
      </c>
      <c r="AS11" s="25">
        <v>8</v>
      </c>
      <c r="AT11" s="25">
        <v>37</v>
      </c>
      <c r="AU11" s="28">
        <f t="shared" si="11"/>
        <v>53</v>
      </c>
      <c r="AV11" s="29">
        <v>33</v>
      </c>
      <c r="AW11" s="28">
        <f t="shared" si="12"/>
        <v>86</v>
      </c>
      <c r="AX11" s="25">
        <v>6</v>
      </c>
      <c r="AY11" s="25">
        <v>6</v>
      </c>
      <c r="AZ11" s="25">
        <v>37</v>
      </c>
      <c r="BA11" s="28">
        <f t="shared" si="13"/>
        <v>49</v>
      </c>
      <c r="BB11" s="29">
        <v>25</v>
      </c>
      <c r="BC11" s="28">
        <f t="shared" si="14"/>
        <v>74</v>
      </c>
      <c r="BD11" s="25">
        <v>8</v>
      </c>
      <c r="BE11" s="25">
        <v>8</v>
      </c>
      <c r="BF11" s="25">
        <v>29</v>
      </c>
      <c r="BG11" s="28">
        <f t="shared" si="15"/>
        <v>45</v>
      </c>
      <c r="BH11" s="29">
        <v>30</v>
      </c>
      <c r="BI11" s="28">
        <f t="shared" si="16"/>
        <v>75</v>
      </c>
      <c r="BJ11" s="29">
        <f t="shared" si="17"/>
        <v>378</v>
      </c>
      <c r="BK11" s="29">
        <v>67</v>
      </c>
      <c r="BL11" s="10">
        <f t="shared" si="18"/>
        <v>536</v>
      </c>
      <c r="BM11" s="8">
        <f t="shared" si="19"/>
        <v>68.717948717948715</v>
      </c>
      <c r="BO11" s="3" t="s">
        <v>2094</v>
      </c>
      <c r="BP11" s="3" t="s">
        <v>2033</v>
      </c>
      <c r="BQ11" s="3" t="s">
        <v>2033</v>
      </c>
      <c r="BR11" s="3" t="s">
        <v>2089</v>
      </c>
      <c r="BS11" s="3" t="s">
        <v>2089</v>
      </c>
      <c r="BT11" s="3" t="s">
        <v>2033</v>
      </c>
      <c r="BU11" s="3" t="s">
        <v>2032</v>
      </c>
      <c r="BV11" s="3" t="s">
        <v>2087</v>
      </c>
      <c r="BW11" s="3" t="s">
        <v>2090</v>
      </c>
      <c r="BX11" s="3" t="s">
        <v>2032</v>
      </c>
      <c r="BY11" s="3" t="s">
        <v>2032</v>
      </c>
      <c r="BZ11" s="3" t="s">
        <v>2087</v>
      </c>
      <c r="CB11" s="3">
        <v>2</v>
      </c>
      <c r="CC11" s="3">
        <v>3</v>
      </c>
      <c r="CD11" s="3">
        <v>3</v>
      </c>
      <c r="CE11" s="3">
        <v>3</v>
      </c>
      <c r="CF11" s="3">
        <v>3</v>
      </c>
      <c r="CG11" s="3">
        <v>3</v>
      </c>
      <c r="CH11" s="3">
        <v>1</v>
      </c>
      <c r="CI11" s="3">
        <v>1.5</v>
      </c>
      <c r="CJ11" s="3">
        <v>1.5</v>
      </c>
      <c r="CK11" s="3">
        <v>1</v>
      </c>
      <c r="CL11" s="3">
        <v>1</v>
      </c>
      <c r="CM11" s="3">
        <v>0.5</v>
      </c>
      <c r="CN11" s="3">
        <f t="shared" si="20"/>
        <v>2</v>
      </c>
      <c r="CO11" s="31" t="str">
        <f t="shared" si="21"/>
        <v>Fail</v>
      </c>
      <c r="CP11" s="32">
        <v>5.1063829787234045</v>
      </c>
      <c r="CQ11" s="3">
        <v>17.5</v>
      </c>
      <c r="CR11" s="3">
        <v>120</v>
      </c>
      <c r="CS11" s="3">
        <v>699</v>
      </c>
      <c r="CT11" s="33">
        <f>CR11/23.5</f>
        <v>5.1063829787234045</v>
      </c>
    </row>
    <row r="12" spans="1:98" ht="18" customHeight="1" x14ac:dyDescent="0.2">
      <c r="A12" s="4">
        <v>5</v>
      </c>
      <c r="B12" s="7" t="s">
        <v>824</v>
      </c>
      <c r="C12" s="7" t="s">
        <v>825</v>
      </c>
      <c r="D12" s="7" t="s">
        <v>1916</v>
      </c>
      <c r="E12" s="7" t="s">
        <v>1420</v>
      </c>
      <c r="F12" s="7"/>
      <c r="G12" s="25">
        <v>6</v>
      </c>
      <c r="H12" s="25" t="s">
        <v>2032</v>
      </c>
      <c r="I12" s="24">
        <v>10</v>
      </c>
      <c r="J12" s="26">
        <f t="shared" si="0"/>
        <v>16</v>
      </c>
      <c r="K12" s="25">
        <v>4</v>
      </c>
      <c r="L12" s="25" t="s">
        <v>2032</v>
      </c>
      <c r="M12" s="24">
        <v>10</v>
      </c>
      <c r="N12" s="26">
        <f t="shared" si="1"/>
        <v>14</v>
      </c>
      <c r="O12" s="25">
        <v>2</v>
      </c>
      <c r="P12" s="25" t="s">
        <v>2032</v>
      </c>
      <c r="Q12" s="24">
        <v>10</v>
      </c>
      <c r="R12" s="26">
        <f t="shared" si="2"/>
        <v>12</v>
      </c>
      <c r="S12" s="25">
        <v>4</v>
      </c>
      <c r="T12" s="25" t="s">
        <v>2033</v>
      </c>
      <c r="U12" s="24">
        <v>8</v>
      </c>
      <c r="V12" s="26">
        <f t="shared" si="3"/>
        <v>12</v>
      </c>
      <c r="W12" s="25">
        <v>2</v>
      </c>
      <c r="X12" s="25" t="s">
        <v>2032</v>
      </c>
      <c r="Y12" s="24">
        <v>10</v>
      </c>
      <c r="Z12" s="26">
        <f t="shared" si="4"/>
        <v>12</v>
      </c>
      <c r="AA12" s="25">
        <v>3</v>
      </c>
      <c r="AB12" s="25" t="s">
        <v>2032</v>
      </c>
      <c r="AC12" s="24">
        <v>10</v>
      </c>
      <c r="AD12" s="26">
        <f t="shared" si="5"/>
        <v>13</v>
      </c>
      <c r="AE12" s="27">
        <f t="shared" si="6"/>
        <v>79</v>
      </c>
      <c r="AF12" s="25">
        <v>7</v>
      </c>
      <c r="AG12" s="25" t="s">
        <v>2032</v>
      </c>
      <c r="AH12" s="25">
        <v>29</v>
      </c>
      <c r="AI12" s="28">
        <f t="shared" si="7"/>
        <v>36</v>
      </c>
      <c r="AJ12" s="29" t="s">
        <v>2032</v>
      </c>
      <c r="AK12" s="28">
        <f t="shared" si="8"/>
        <v>36</v>
      </c>
      <c r="AL12" s="25">
        <v>7</v>
      </c>
      <c r="AM12" s="25" t="s">
        <v>2032</v>
      </c>
      <c r="AN12" s="25">
        <v>32</v>
      </c>
      <c r="AO12" s="28">
        <f t="shared" si="9"/>
        <v>39</v>
      </c>
      <c r="AP12" s="29">
        <v>27</v>
      </c>
      <c r="AQ12" s="28">
        <f t="shared" si="10"/>
        <v>66</v>
      </c>
      <c r="AR12" s="25">
        <v>10</v>
      </c>
      <c r="AS12" s="25" t="s">
        <v>2032</v>
      </c>
      <c r="AT12" s="25">
        <v>32</v>
      </c>
      <c r="AU12" s="28">
        <f t="shared" si="11"/>
        <v>42</v>
      </c>
      <c r="AV12" s="29">
        <v>25</v>
      </c>
      <c r="AW12" s="28">
        <f t="shared" si="12"/>
        <v>67</v>
      </c>
      <c r="AX12" s="25">
        <v>7</v>
      </c>
      <c r="AY12" s="25" t="s">
        <v>2032</v>
      </c>
      <c r="AZ12" s="25">
        <v>34</v>
      </c>
      <c r="BA12" s="28">
        <f t="shared" si="13"/>
        <v>41</v>
      </c>
      <c r="BB12" s="29" t="s">
        <v>2032</v>
      </c>
      <c r="BC12" s="28">
        <f t="shared" si="14"/>
        <v>41</v>
      </c>
      <c r="BD12" s="25">
        <v>6</v>
      </c>
      <c r="BE12" s="25" t="s">
        <v>2032</v>
      </c>
      <c r="BF12" s="25">
        <v>32</v>
      </c>
      <c r="BG12" s="28">
        <f t="shared" si="15"/>
        <v>38</v>
      </c>
      <c r="BH12" s="29">
        <v>2</v>
      </c>
      <c r="BI12" s="28">
        <f t="shared" si="16"/>
        <v>40</v>
      </c>
      <c r="BJ12" s="29">
        <f t="shared" si="17"/>
        <v>250</v>
      </c>
      <c r="BK12" s="29">
        <v>56</v>
      </c>
      <c r="BL12" s="10">
        <f t="shared" si="18"/>
        <v>385</v>
      </c>
      <c r="BM12" s="8">
        <f t="shared" si="19"/>
        <v>49.358974358974365</v>
      </c>
      <c r="BO12" s="3" t="s">
        <v>2089</v>
      </c>
      <c r="BP12" s="3" t="s">
        <v>2089</v>
      </c>
      <c r="BQ12" s="3" t="s">
        <v>2089</v>
      </c>
      <c r="BR12" s="3" t="s">
        <v>2089</v>
      </c>
      <c r="BS12" s="3" t="s">
        <v>2089</v>
      </c>
      <c r="BT12" s="3" t="s">
        <v>2089</v>
      </c>
      <c r="BU12" s="3" t="s">
        <v>2089</v>
      </c>
      <c r="BV12" s="3" t="s">
        <v>2095</v>
      </c>
      <c r="BW12" s="3" t="s">
        <v>2087</v>
      </c>
      <c r="BX12" s="3" t="s">
        <v>2089</v>
      </c>
      <c r="BY12" s="3" t="s">
        <v>2092</v>
      </c>
      <c r="BZ12" s="3" t="s">
        <v>2088</v>
      </c>
      <c r="CB12" s="3">
        <v>2</v>
      </c>
      <c r="CC12" s="3">
        <v>3</v>
      </c>
      <c r="CD12" s="3">
        <v>3</v>
      </c>
      <c r="CE12" s="3">
        <v>3</v>
      </c>
      <c r="CF12" s="3">
        <v>3</v>
      </c>
      <c r="CG12" s="3">
        <v>3</v>
      </c>
      <c r="CH12" s="3">
        <v>1</v>
      </c>
      <c r="CI12" s="3">
        <v>1.5</v>
      </c>
      <c r="CJ12" s="3">
        <v>1.5</v>
      </c>
      <c r="CK12" s="3">
        <v>1</v>
      </c>
      <c r="CL12" s="3">
        <v>1</v>
      </c>
      <c r="CM12" s="3">
        <v>0.5</v>
      </c>
      <c r="CN12" s="3">
        <f t="shared" si="20"/>
        <v>8</v>
      </c>
      <c r="CO12" s="31" t="str">
        <f t="shared" si="21"/>
        <v>Fail</v>
      </c>
      <c r="CP12" s="32">
        <v>1.3404255319148937</v>
      </c>
      <c r="CQ12" s="3">
        <v>4.5</v>
      </c>
      <c r="CR12" s="3">
        <v>31.5</v>
      </c>
      <c r="CS12" s="3">
        <v>395</v>
      </c>
      <c r="CT12" s="33">
        <f>CR12/23.5</f>
        <v>1.3404255319148937</v>
      </c>
    </row>
    <row r="13" spans="1:98" ht="18" customHeight="1" x14ac:dyDescent="0.2">
      <c r="A13" s="4">
        <v>6</v>
      </c>
      <c r="B13" s="7" t="s">
        <v>826</v>
      </c>
      <c r="C13" s="7" t="s">
        <v>827</v>
      </c>
      <c r="D13" s="7" t="s">
        <v>1917</v>
      </c>
      <c r="E13" s="7" t="s">
        <v>1421</v>
      </c>
      <c r="F13" s="7"/>
      <c r="G13" s="25">
        <v>1</v>
      </c>
      <c r="H13" s="25">
        <v>6</v>
      </c>
      <c r="I13" s="24">
        <v>9</v>
      </c>
      <c r="J13" s="26">
        <f t="shared" si="0"/>
        <v>16</v>
      </c>
      <c r="K13" s="25">
        <v>2</v>
      </c>
      <c r="L13" s="25">
        <v>4</v>
      </c>
      <c r="M13" s="24">
        <v>9</v>
      </c>
      <c r="N13" s="26">
        <f t="shared" si="1"/>
        <v>15</v>
      </c>
      <c r="O13" s="25" t="s">
        <v>2033</v>
      </c>
      <c r="P13" s="25">
        <v>7</v>
      </c>
      <c r="Q13" s="24">
        <v>10</v>
      </c>
      <c r="R13" s="26">
        <f t="shared" si="2"/>
        <v>17</v>
      </c>
      <c r="S13" s="25">
        <v>4</v>
      </c>
      <c r="T13" s="25">
        <v>9</v>
      </c>
      <c r="U13" s="24">
        <v>10</v>
      </c>
      <c r="V13" s="26">
        <f t="shared" si="3"/>
        <v>23</v>
      </c>
      <c r="W13" s="25" t="s">
        <v>2033</v>
      </c>
      <c r="X13" s="25" t="s">
        <v>2033</v>
      </c>
      <c r="Y13" s="24">
        <v>10</v>
      </c>
      <c r="Z13" s="26">
        <f t="shared" si="4"/>
        <v>10</v>
      </c>
      <c r="AA13" s="25">
        <v>3</v>
      </c>
      <c r="AB13" s="25">
        <v>9</v>
      </c>
      <c r="AC13" s="24">
        <v>8</v>
      </c>
      <c r="AD13" s="26">
        <f t="shared" si="5"/>
        <v>20</v>
      </c>
      <c r="AE13" s="27">
        <f t="shared" si="6"/>
        <v>101</v>
      </c>
      <c r="AF13" s="25">
        <v>6</v>
      </c>
      <c r="AG13" s="25">
        <v>6</v>
      </c>
      <c r="AH13" s="25">
        <v>29</v>
      </c>
      <c r="AI13" s="28">
        <f t="shared" si="7"/>
        <v>41</v>
      </c>
      <c r="AJ13" s="29">
        <v>20</v>
      </c>
      <c r="AK13" s="28">
        <f t="shared" si="8"/>
        <v>61</v>
      </c>
      <c r="AL13" s="25">
        <v>7</v>
      </c>
      <c r="AM13" s="25">
        <v>7</v>
      </c>
      <c r="AN13" s="25">
        <v>32</v>
      </c>
      <c r="AO13" s="28">
        <f t="shared" si="9"/>
        <v>46</v>
      </c>
      <c r="AP13" s="29">
        <v>26</v>
      </c>
      <c r="AQ13" s="28">
        <f t="shared" si="10"/>
        <v>72</v>
      </c>
      <c r="AR13" s="25">
        <v>8</v>
      </c>
      <c r="AS13" s="25">
        <v>8</v>
      </c>
      <c r="AT13" s="25">
        <v>35</v>
      </c>
      <c r="AU13" s="28">
        <f t="shared" si="11"/>
        <v>51</v>
      </c>
      <c r="AV13" s="29">
        <v>32</v>
      </c>
      <c r="AW13" s="28">
        <f t="shared" si="12"/>
        <v>83</v>
      </c>
      <c r="AX13" s="25">
        <v>6</v>
      </c>
      <c r="AY13" s="25">
        <v>6</v>
      </c>
      <c r="AZ13" s="25">
        <v>30</v>
      </c>
      <c r="BA13" s="28">
        <f t="shared" si="13"/>
        <v>42</v>
      </c>
      <c r="BB13" s="29">
        <v>24</v>
      </c>
      <c r="BC13" s="28">
        <f t="shared" si="14"/>
        <v>66</v>
      </c>
      <c r="BD13" s="25">
        <v>8</v>
      </c>
      <c r="BE13" s="25">
        <v>8</v>
      </c>
      <c r="BF13" s="25">
        <v>33</v>
      </c>
      <c r="BG13" s="28">
        <f t="shared" si="15"/>
        <v>49</v>
      </c>
      <c r="BH13" s="29">
        <v>30</v>
      </c>
      <c r="BI13" s="28">
        <f t="shared" si="16"/>
        <v>79</v>
      </c>
      <c r="BJ13" s="29">
        <f t="shared" si="17"/>
        <v>361</v>
      </c>
      <c r="BK13" s="29">
        <v>78</v>
      </c>
      <c r="BL13" s="10">
        <f t="shared" si="18"/>
        <v>540</v>
      </c>
      <c r="BM13" s="8">
        <f t="shared" si="19"/>
        <v>69.230769230769226</v>
      </c>
      <c r="BO13" s="3" t="s">
        <v>2092</v>
      </c>
      <c r="BP13" s="3" t="s">
        <v>2093</v>
      </c>
      <c r="BQ13" s="3" t="s">
        <v>2088</v>
      </c>
      <c r="BR13" s="3" t="s">
        <v>2093</v>
      </c>
      <c r="BS13" s="3" t="s">
        <v>2092</v>
      </c>
      <c r="BT13" s="3" t="s">
        <v>2094</v>
      </c>
      <c r="BU13" s="3" t="s">
        <v>2094</v>
      </c>
      <c r="BV13" s="3" t="s">
        <v>2032</v>
      </c>
      <c r="BW13" s="3" t="s">
        <v>2090</v>
      </c>
      <c r="BX13" s="3" t="s">
        <v>2095</v>
      </c>
      <c r="BY13" s="3" t="s">
        <v>2091</v>
      </c>
      <c r="BZ13" s="3" t="s">
        <v>2091</v>
      </c>
      <c r="CB13" s="3">
        <v>2</v>
      </c>
      <c r="CC13" s="3">
        <v>3</v>
      </c>
      <c r="CD13" s="3">
        <v>3</v>
      </c>
      <c r="CE13" s="3">
        <v>3</v>
      </c>
      <c r="CF13" s="3">
        <v>3</v>
      </c>
      <c r="CG13" s="3">
        <v>3</v>
      </c>
      <c r="CH13" s="3">
        <v>1</v>
      </c>
      <c r="CI13" s="3">
        <v>1.5</v>
      </c>
      <c r="CJ13" s="3">
        <v>1.5</v>
      </c>
      <c r="CK13" s="3">
        <v>1</v>
      </c>
      <c r="CL13" s="3">
        <v>1</v>
      </c>
      <c r="CM13" s="3">
        <v>0.5</v>
      </c>
      <c r="CN13" s="3">
        <f t="shared" si="20"/>
        <v>0</v>
      </c>
      <c r="CO13" s="31" t="str">
        <f t="shared" si="21"/>
        <v>Pass</v>
      </c>
      <c r="CP13" s="3">
        <v>6.69</v>
      </c>
      <c r="CQ13" s="3">
        <v>23.5</v>
      </c>
      <c r="CR13" s="3">
        <v>157.25</v>
      </c>
      <c r="CS13" s="3">
        <v>739</v>
      </c>
    </row>
    <row r="14" spans="1:98" ht="18" customHeight="1" x14ac:dyDescent="0.2">
      <c r="A14" s="4">
        <v>7</v>
      </c>
      <c r="B14" s="7" t="s">
        <v>828</v>
      </c>
      <c r="C14" s="7" t="s">
        <v>829</v>
      </c>
      <c r="D14" s="7" t="s">
        <v>1918</v>
      </c>
      <c r="E14" s="7" t="s">
        <v>1422</v>
      </c>
      <c r="F14" s="7"/>
      <c r="G14" s="25">
        <v>8</v>
      </c>
      <c r="H14" s="25">
        <v>9</v>
      </c>
      <c r="I14" s="24">
        <v>10</v>
      </c>
      <c r="J14" s="26">
        <f t="shared" si="0"/>
        <v>27</v>
      </c>
      <c r="K14" s="25">
        <v>5</v>
      </c>
      <c r="L14" s="25">
        <v>10</v>
      </c>
      <c r="M14" s="24">
        <v>10</v>
      </c>
      <c r="N14" s="26">
        <f t="shared" si="1"/>
        <v>25</v>
      </c>
      <c r="O14" s="25">
        <v>8</v>
      </c>
      <c r="P14" s="25">
        <v>10</v>
      </c>
      <c r="Q14" s="24">
        <v>10</v>
      </c>
      <c r="R14" s="26">
        <f t="shared" si="2"/>
        <v>28</v>
      </c>
      <c r="S14" s="25">
        <v>7</v>
      </c>
      <c r="T14" s="25">
        <v>10</v>
      </c>
      <c r="U14" s="24">
        <v>10</v>
      </c>
      <c r="V14" s="26">
        <f t="shared" si="3"/>
        <v>27</v>
      </c>
      <c r="W14" s="25">
        <v>7</v>
      </c>
      <c r="X14" s="25">
        <v>10</v>
      </c>
      <c r="Y14" s="24">
        <v>10</v>
      </c>
      <c r="Z14" s="26">
        <f t="shared" si="4"/>
        <v>27</v>
      </c>
      <c r="AA14" s="25">
        <v>8</v>
      </c>
      <c r="AB14" s="25">
        <v>10</v>
      </c>
      <c r="AC14" s="24">
        <v>10</v>
      </c>
      <c r="AD14" s="26">
        <f t="shared" si="5"/>
        <v>28</v>
      </c>
      <c r="AE14" s="27">
        <f t="shared" si="6"/>
        <v>162</v>
      </c>
      <c r="AF14" s="25">
        <v>8</v>
      </c>
      <c r="AG14" s="25">
        <v>9</v>
      </c>
      <c r="AH14" s="25">
        <v>40</v>
      </c>
      <c r="AI14" s="28">
        <f t="shared" si="7"/>
        <v>57</v>
      </c>
      <c r="AJ14" s="29">
        <v>33</v>
      </c>
      <c r="AK14" s="28">
        <f t="shared" si="8"/>
        <v>90</v>
      </c>
      <c r="AL14" s="25">
        <v>7</v>
      </c>
      <c r="AM14" s="25">
        <v>8</v>
      </c>
      <c r="AN14" s="25">
        <v>34</v>
      </c>
      <c r="AO14" s="28">
        <f t="shared" si="9"/>
        <v>49</v>
      </c>
      <c r="AP14" s="29">
        <v>29</v>
      </c>
      <c r="AQ14" s="28">
        <f t="shared" si="10"/>
        <v>78</v>
      </c>
      <c r="AR14" s="25">
        <v>9</v>
      </c>
      <c r="AS14" s="25">
        <v>9</v>
      </c>
      <c r="AT14" s="25">
        <v>40</v>
      </c>
      <c r="AU14" s="28">
        <f t="shared" si="11"/>
        <v>58</v>
      </c>
      <c r="AV14" s="29">
        <v>35</v>
      </c>
      <c r="AW14" s="28">
        <f t="shared" si="12"/>
        <v>93</v>
      </c>
      <c r="AX14" s="25">
        <v>8</v>
      </c>
      <c r="AY14" s="25">
        <v>8</v>
      </c>
      <c r="AZ14" s="25">
        <v>35</v>
      </c>
      <c r="BA14" s="28">
        <f t="shared" si="13"/>
        <v>51</v>
      </c>
      <c r="BB14" s="29">
        <v>38</v>
      </c>
      <c r="BC14" s="28">
        <f t="shared" si="14"/>
        <v>89</v>
      </c>
      <c r="BD14" s="25">
        <v>7</v>
      </c>
      <c r="BE14" s="25">
        <v>8</v>
      </c>
      <c r="BF14" s="25">
        <v>33</v>
      </c>
      <c r="BG14" s="28">
        <f t="shared" si="15"/>
        <v>48</v>
      </c>
      <c r="BH14" s="29">
        <v>31</v>
      </c>
      <c r="BI14" s="28">
        <f t="shared" si="16"/>
        <v>79</v>
      </c>
      <c r="BJ14" s="29">
        <f t="shared" si="17"/>
        <v>429</v>
      </c>
      <c r="BK14" s="29">
        <v>95</v>
      </c>
      <c r="BL14" s="10">
        <f t="shared" si="18"/>
        <v>686</v>
      </c>
      <c r="BM14" s="8">
        <f t="shared" si="19"/>
        <v>87.948717948717942</v>
      </c>
      <c r="BO14" s="3" t="s">
        <v>2091</v>
      </c>
      <c r="BP14" s="3" t="s">
        <v>2090</v>
      </c>
      <c r="BQ14" s="3" t="s">
        <v>2090</v>
      </c>
      <c r="BR14" s="3" t="s">
        <v>2090</v>
      </c>
      <c r="BS14" s="3" t="s">
        <v>2091</v>
      </c>
      <c r="BT14" s="3" t="s">
        <v>2032</v>
      </c>
      <c r="BU14" s="3" t="s">
        <v>2090</v>
      </c>
      <c r="BV14" s="3" t="s">
        <v>2091</v>
      </c>
      <c r="BW14" s="3" t="s">
        <v>2090</v>
      </c>
      <c r="BX14" s="3" t="s">
        <v>2090</v>
      </c>
      <c r="BY14" s="3" t="s">
        <v>2091</v>
      </c>
      <c r="BZ14" s="3" t="s">
        <v>2090</v>
      </c>
      <c r="CB14" s="3">
        <v>2</v>
      </c>
      <c r="CC14" s="3">
        <v>3</v>
      </c>
      <c r="CD14" s="3">
        <v>3</v>
      </c>
      <c r="CE14" s="3">
        <v>3</v>
      </c>
      <c r="CF14" s="3">
        <v>3</v>
      </c>
      <c r="CG14" s="3">
        <v>3</v>
      </c>
      <c r="CH14" s="3">
        <v>1</v>
      </c>
      <c r="CI14" s="3">
        <v>1.5</v>
      </c>
      <c r="CJ14" s="3">
        <v>1.5</v>
      </c>
      <c r="CK14" s="3">
        <v>1</v>
      </c>
      <c r="CL14" s="3">
        <v>1</v>
      </c>
      <c r="CM14" s="3">
        <v>0.5</v>
      </c>
      <c r="CN14" s="3">
        <f t="shared" si="20"/>
        <v>0</v>
      </c>
      <c r="CO14" s="31" t="str">
        <f t="shared" si="21"/>
        <v>Pass</v>
      </c>
      <c r="CP14" s="3">
        <v>9.49</v>
      </c>
      <c r="CQ14" s="3">
        <v>23.5</v>
      </c>
      <c r="CR14" s="3">
        <v>223</v>
      </c>
      <c r="CS14" s="3">
        <v>1008</v>
      </c>
    </row>
    <row r="15" spans="1:98" ht="18" customHeight="1" x14ac:dyDescent="0.2">
      <c r="A15" s="4">
        <v>8</v>
      </c>
      <c r="B15" s="7" t="s">
        <v>830</v>
      </c>
      <c r="C15" s="7" t="s">
        <v>831</v>
      </c>
      <c r="D15" s="7" t="s">
        <v>1919</v>
      </c>
      <c r="E15" s="7" t="s">
        <v>1423</v>
      </c>
      <c r="F15" s="7"/>
      <c r="G15" s="25">
        <v>1</v>
      </c>
      <c r="H15" s="25" t="s">
        <v>2033</v>
      </c>
      <c r="I15" s="24">
        <v>7</v>
      </c>
      <c r="J15" s="26">
        <f t="shared" si="0"/>
        <v>8</v>
      </c>
      <c r="K15" s="25" t="s">
        <v>2033</v>
      </c>
      <c r="L15" s="25" t="s">
        <v>2033</v>
      </c>
      <c r="M15" s="24">
        <v>10</v>
      </c>
      <c r="N15" s="26">
        <f t="shared" si="1"/>
        <v>10</v>
      </c>
      <c r="O15" s="25">
        <v>2</v>
      </c>
      <c r="P15" s="25" t="s">
        <v>2032</v>
      </c>
      <c r="Q15" s="24">
        <v>10</v>
      </c>
      <c r="R15" s="26">
        <f t="shared" si="2"/>
        <v>12</v>
      </c>
      <c r="S15" s="25" t="s">
        <v>2033</v>
      </c>
      <c r="T15" s="25" t="s">
        <v>2033</v>
      </c>
      <c r="U15" s="24">
        <v>7</v>
      </c>
      <c r="V15" s="26">
        <f t="shared" si="3"/>
        <v>7</v>
      </c>
      <c r="W15" s="25" t="s">
        <v>2033</v>
      </c>
      <c r="X15" s="25" t="s">
        <v>2032</v>
      </c>
      <c r="Y15" s="24">
        <v>10</v>
      </c>
      <c r="Z15" s="26">
        <f t="shared" si="4"/>
        <v>10</v>
      </c>
      <c r="AA15" s="25">
        <v>2</v>
      </c>
      <c r="AB15" s="25" t="s">
        <v>2032</v>
      </c>
      <c r="AC15" s="24">
        <v>10</v>
      </c>
      <c r="AD15" s="26">
        <f t="shared" si="5"/>
        <v>12</v>
      </c>
      <c r="AE15" s="27">
        <f t="shared" si="6"/>
        <v>59</v>
      </c>
      <c r="AF15" s="25" t="s">
        <v>2032</v>
      </c>
      <c r="AG15" s="25" t="s">
        <v>2032</v>
      </c>
      <c r="AH15" s="25">
        <v>22</v>
      </c>
      <c r="AI15" s="28">
        <f t="shared" si="7"/>
        <v>22</v>
      </c>
      <c r="AJ15" s="29">
        <v>25</v>
      </c>
      <c r="AK15" s="28">
        <f t="shared" si="8"/>
        <v>47</v>
      </c>
      <c r="AL15" s="25" t="s">
        <v>2032</v>
      </c>
      <c r="AM15" s="25">
        <v>7</v>
      </c>
      <c r="AN15" s="25">
        <v>26</v>
      </c>
      <c r="AO15" s="28">
        <f t="shared" si="9"/>
        <v>33</v>
      </c>
      <c r="AP15" s="29">
        <v>26</v>
      </c>
      <c r="AQ15" s="28">
        <f t="shared" si="10"/>
        <v>59</v>
      </c>
      <c r="AR15" s="25">
        <v>8</v>
      </c>
      <c r="AS15" s="25">
        <v>7</v>
      </c>
      <c r="AT15" s="25">
        <v>28</v>
      </c>
      <c r="AU15" s="28">
        <f t="shared" si="11"/>
        <v>43</v>
      </c>
      <c r="AV15" s="29">
        <v>23</v>
      </c>
      <c r="AW15" s="28">
        <f t="shared" si="12"/>
        <v>66</v>
      </c>
      <c r="AX15" s="25" t="s">
        <v>2032</v>
      </c>
      <c r="AY15" s="25" t="s">
        <v>2032</v>
      </c>
      <c r="AZ15" s="25">
        <v>21</v>
      </c>
      <c r="BA15" s="28">
        <f t="shared" si="13"/>
        <v>21</v>
      </c>
      <c r="BB15" s="29">
        <v>24</v>
      </c>
      <c r="BC15" s="28">
        <f t="shared" si="14"/>
        <v>45</v>
      </c>
      <c r="BD15" s="25" t="s">
        <v>2032</v>
      </c>
      <c r="BE15" s="25" t="s">
        <v>2032</v>
      </c>
      <c r="BF15" s="25">
        <v>25</v>
      </c>
      <c r="BG15" s="28">
        <f t="shared" si="15"/>
        <v>25</v>
      </c>
      <c r="BH15" s="29">
        <v>22</v>
      </c>
      <c r="BI15" s="28">
        <f t="shared" si="16"/>
        <v>47</v>
      </c>
      <c r="BJ15" s="29">
        <f t="shared" si="17"/>
        <v>264</v>
      </c>
      <c r="BK15" s="29">
        <v>45</v>
      </c>
      <c r="BL15" s="10">
        <f t="shared" si="18"/>
        <v>368</v>
      </c>
      <c r="BM15" s="8">
        <f t="shared" si="19"/>
        <v>47.179487179487175</v>
      </c>
      <c r="BO15" s="3" t="s">
        <v>2089</v>
      </c>
      <c r="BP15" s="3" t="s">
        <v>2089</v>
      </c>
      <c r="BQ15" s="3" t="s">
        <v>2089</v>
      </c>
      <c r="BR15" s="3" t="s">
        <v>2089</v>
      </c>
      <c r="BS15" s="3" t="s">
        <v>2089</v>
      </c>
      <c r="BT15" s="3" t="s">
        <v>2089</v>
      </c>
      <c r="BU15" s="3" t="s">
        <v>2033</v>
      </c>
      <c r="BV15" s="3" t="s">
        <v>2094</v>
      </c>
      <c r="BW15" s="3" t="s">
        <v>2095</v>
      </c>
      <c r="BX15" s="3" t="s">
        <v>2033</v>
      </c>
      <c r="BY15" s="3" t="s">
        <v>2033</v>
      </c>
      <c r="BZ15" s="3" t="s">
        <v>2033</v>
      </c>
      <c r="CB15" s="3">
        <v>2</v>
      </c>
      <c r="CC15" s="3">
        <v>3</v>
      </c>
      <c r="CD15" s="3">
        <v>3</v>
      </c>
      <c r="CE15" s="3">
        <v>3</v>
      </c>
      <c r="CF15" s="3">
        <v>3</v>
      </c>
      <c r="CG15" s="3">
        <v>3</v>
      </c>
      <c r="CH15" s="3">
        <v>1</v>
      </c>
      <c r="CI15" s="3">
        <v>1.5</v>
      </c>
      <c r="CJ15" s="3">
        <v>1.5</v>
      </c>
      <c r="CK15" s="3">
        <v>1</v>
      </c>
      <c r="CL15" s="3">
        <v>1</v>
      </c>
      <c r="CM15" s="3">
        <v>0.5</v>
      </c>
      <c r="CN15" s="3">
        <f t="shared" si="20"/>
        <v>6</v>
      </c>
      <c r="CO15" s="31" t="str">
        <f t="shared" si="21"/>
        <v>Fail</v>
      </c>
      <c r="CP15" s="32">
        <v>1.7446808510638299</v>
      </c>
      <c r="CQ15" s="3">
        <v>6.5</v>
      </c>
      <c r="CR15" s="3">
        <v>41</v>
      </c>
      <c r="CS15" s="3">
        <v>435</v>
      </c>
      <c r="CT15" s="33">
        <f>CR15/23.5</f>
        <v>1.7446808510638299</v>
      </c>
    </row>
    <row r="16" spans="1:98" ht="18" customHeight="1" x14ac:dyDescent="0.2">
      <c r="A16" s="4">
        <v>9</v>
      </c>
      <c r="B16" s="7" t="s">
        <v>832</v>
      </c>
      <c r="C16" s="7" t="s">
        <v>833</v>
      </c>
      <c r="D16" s="7" t="s">
        <v>1920</v>
      </c>
      <c r="E16" s="7" t="s">
        <v>1424</v>
      </c>
      <c r="F16" s="7"/>
      <c r="G16" s="25" t="s">
        <v>2033</v>
      </c>
      <c r="H16" s="25">
        <v>10</v>
      </c>
      <c r="I16" s="24">
        <v>10</v>
      </c>
      <c r="J16" s="26">
        <f t="shared" si="0"/>
        <v>20</v>
      </c>
      <c r="K16" s="25" t="s">
        <v>2033</v>
      </c>
      <c r="L16" s="25" t="s">
        <v>2033</v>
      </c>
      <c r="M16" s="24">
        <v>10</v>
      </c>
      <c r="N16" s="26">
        <f t="shared" si="1"/>
        <v>10</v>
      </c>
      <c r="O16" s="25">
        <v>7</v>
      </c>
      <c r="P16" s="25">
        <v>10</v>
      </c>
      <c r="Q16" s="24">
        <v>10</v>
      </c>
      <c r="R16" s="26">
        <f t="shared" si="2"/>
        <v>27</v>
      </c>
      <c r="S16" s="25">
        <v>4</v>
      </c>
      <c r="T16" s="25">
        <v>9</v>
      </c>
      <c r="U16" s="24">
        <v>10</v>
      </c>
      <c r="V16" s="26">
        <f t="shared" si="3"/>
        <v>23</v>
      </c>
      <c r="W16" s="25">
        <v>5</v>
      </c>
      <c r="X16" s="25" t="s">
        <v>2033</v>
      </c>
      <c r="Y16" s="24">
        <v>10</v>
      </c>
      <c r="Z16" s="26">
        <f t="shared" si="4"/>
        <v>15</v>
      </c>
      <c r="AA16" s="25" t="s">
        <v>2033</v>
      </c>
      <c r="AB16" s="25">
        <v>9</v>
      </c>
      <c r="AC16" s="24">
        <v>10</v>
      </c>
      <c r="AD16" s="26">
        <f t="shared" si="5"/>
        <v>19</v>
      </c>
      <c r="AE16" s="27">
        <f t="shared" si="6"/>
        <v>114</v>
      </c>
      <c r="AF16" s="25">
        <v>8</v>
      </c>
      <c r="AG16" s="25">
        <v>9</v>
      </c>
      <c r="AH16" s="25">
        <v>37</v>
      </c>
      <c r="AI16" s="28">
        <f t="shared" si="7"/>
        <v>54</v>
      </c>
      <c r="AJ16" s="29">
        <v>32</v>
      </c>
      <c r="AK16" s="28">
        <f t="shared" si="8"/>
        <v>86</v>
      </c>
      <c r="AL16" s="25">
        <v>7</v>
      </c>
      <c r="AM16" s="25">
        <v>8</v>
      </c>
      <c r="AN16" s="25">
        <v>35</v>
      </c>
      <c r="AO16" s="28">
        <f t="shared" si="9"/>
        <v>50</v>
      </c>
      <c r="AP16" s="29">
        <v>29</v>
      </c>
      <c r="AQ16" s="28">
        <f t="shared" si="10"/>
        <v>79</v>
      </c>
      <c r="AR16" s="25">
        <v>9</v>
      </c>
      <c r="AS16" s="25">
        <v>9</v>
      </c>
      <c r="AT16" s="25">
        <v>35</v>
      </c>
      <c r="AU16" s="28">
        <f t="shared" si="11"/>
        <v>53</v>
      </c>
      <c r="AV16" s="29">
        <v>35</v>
      </c>
      <c r="AW16" s="28">
        <f t="shared" si="12"/>
        <v>88</v>
      </c>
      <c r="AX16" s="25">
        <v>9</v>
      </c>
      <c r="AY16" s="25">
        <v>9</v>
      </c>
      <c r="AZ16" s="25">
        <v>32</v>
      </c>
      <c r="BA16" s="28">
        <f t="shared" si="13"/>
        <v>50</v>
      </c>
      <c r="BB16" s="29">
        <v>38</v>
      </c>
      <c r="BC16" s="28">
        <f t="shared" si="14"/>
        <v>88</v>
      </c>
      <c r="BD16" s="25">
        <v>9</v>
      </c>
      <c r="BE16" s="25">
        <v>9</v>
      </c>
      <c r="BF16" s="25">
        <v>38</v>
      </c>
      <c r="BG16" s="28">
        <f t="shared" si="15"/>
        <v>56</v>
      </c>
      <c r="BH16" s="29">
        <v>35</v>
      </c>
      <c r="BI16" s="28">
        <f t="shared" si="16"/>
        <v>91</v>
      </c>
      <c r="BJ16" s="29">
        <f t="shared" si="17"/>
        <v>432</v>
      </c>
      <c r="BK16" s="29">
        <v>88</v>
      </c>
      <c r="BL16" s="10">
        <f t="shared" si="18"/>
        <v>634</v>
      </c>
      <c r="BM16" s="8">
        <f t="shared" si="19"/>
        <v>81.282051282051285</v>
      </c>
      <c r="BO16" s="3" t="s">
        <v>2094</v>
      </c>
      <c r="BP16" s="3" t="s">
        <v>2032</v>
      </c>
      <c r="BQ16" s="3" t="s">
        <v>2087</v>
      </c>
      <c r="BR16" s="3" t="s">
        <v>2087</v>
      </c>
      <c r="BS16" s="3" t="s">
        <v>2095</v>
      </c>
      <c r="BT16" s="3" t="s">
        <v>2088</v>
      </c>
      <c r="BU16" s="3" t="s">
        <v>2090</v>
      </c>
      <c r="BV16" s="3" t="s">
        <v>2091</v>
      </c>
      <c r="BW16" s="3" t="s">
        <v>2090</v>
      </c>
      <c r="BX16" s="3" t="s">
        <v>2090</v>
      </c>
      <c r="BY16" s="3" t="s">
        <v>2090</v>
      </c>
      <c r="BZ16" s="3" t="s">
        <v>2090</v>
      </c>
      <c r="CB16" s="3">
        <v>2</v>
      </c>
      <c r="CC16" s="3">
        <v>3</v>
      </c>
      <c r="CD16" s="3">
        <v>3</v>
      </c>
      <c r="CE16" s="3">
        <v>3</v>
      </c>
      <c r="CF16" s="3">
        <v>3</v>
      </c>
      <c r="CG16" s="3">
        <v>3</v>
      </c>
      <c r="CH16" s="3">
        <v>1</v>
      </c>
      <c r="CI16" s="3">
        <v>1.5</v>
      </c>
      <c r="CJ16" s="3">
        <v>1.5</v>
      </c>
      <c r="CK16" s="3">
        <v>1</v>
      </c>
      <c r="CL16" s="3">
        <v>1</v>
      </c>
      <c r="CM16" s="3">
        <v>0.5</v>
      </c>
      <c r="CN16" s="3">
        <f t="shared" si="20"/>
        <v>0</v>
      </c>
      <c r="CO16" s="31" t="str">
        <f t="shared" si="21"/>
        <v>Pass</v>
      </c>
      <c r="CP16" s="3">
        <v>8.2100000000000009</v>
      </c>
      <c r="CQ16" s="3">
        <v>23.5</v>
      </c>
      <c r="CR16" s="3">
        <v>193</v>
      </c>
      <c r="CS16" s="3">
        <v>912</v>
      </c>
    </row>
    <row r="17" spans="1:98" ht="18" customHeight="1" x14ac:dyDescent="0.2">
      <c r="A17" s="4">
        <v>10</v>
      </c>
      <c r="B17" s="7" t="s">
        <v>834</v>
      </c>
      <c r="C17" s="7" t="s">
        <v>835</v>
      </c>
      <c r="D17" s="7" t="s">
        <v>1921</v>
      </c>
      <c r="E17" s="7" t="s">
        <v>1425</v>
      </c>
      <c r="F17" s="7"/>
      <c r="G17" s="25">
        <v>3</v>
      </c>
      <c r="H17" s="25">
        <v>5</v>
      </c>
      <c r="I17" s="24">
        <v>10</v>
      </c>
      <c r="J17" s="26">
        <f t="shared" si="0"/>
        <v>18</v>
      </c>
      <c r="K17" s="25">
        <v>5</v>
      </c>
      <c r="L17" s="25">
        <v>6</v>
      </c>
      <c r="M17" s="24">
        <v>9</v>
      </c>
      <c r="N17" s="26">
        <f t="shared" si="1"/>
        <v>20</v>
      </c>
      <c r="O17" s="25">
        <v>5</v>
      </c>
      <c r="P17" s="25">
        <v>7</v>
      </c>
      <c r="Q17" s="24">
        <v>10</v>
      </c>
      <c r="R17" s="26">
        <f t="shared" si="2"/>
        <v>22</v>
      </c>
      <c r="S17" s="25">
        <v>3</v>
      </c>
      <c r="T17" s="25">
        <v>8</v>
      </c>
      <c r="U17" s="24">
        <v>10</v>
      </c>
      <c r="V17" s="26">
        <f t="shared" si="3"/>
        <v>21</v>
      </c>
      <c r="W17" s="25" t="s">
        <v>2033</v>
      </c>
      <c r="X17" s="25" t="s">
        <v>2033</v>
      </c>
      <c r="Y17" s="24">
        <v>10</v>
      </c>
      <c r="Z17" s="26">
        <f t="shared" si="4"/>
        <v>10</v>
      </c>
      <c r="AA17" s="25">
        <v>4</v>
      </c>
      <c r="AB17" s="25" t="s">
        <v>2032</v>
      </c>
      <c r="AC17" s="24">
        <v>8</v>
      </c>
      <c r="AD17" s="26">
        <f t="shared" si="5"/>
        <v>12</v>
      </c>
      <c r="AE17" s="27">
        <f t="shared" si="6"/>
        <v>103</v>
      </c>
      <c r="AF17" s="25">
        <v>7</v>
      </c>
      <c r="AG17" s="25">
        <v>6</v>
      </c>
      <c r="AH17" s="25">
        <v>33</v>
      </c>
      <c r="AI17" s="28">
        <f t="shared" si="7"/>
        <v>46</v>
      </c>
      <c r="AJ17" s="29">
        <v>26</v>
      </c>
      <c r="AK17" s="28">
        <f t="shared" si="8"/>
        <v>72</v>
      </c>
      <c r="AL17" s="25">
        <v>7</v>
      </c>
      <c r="AM17" s="25">
        <v>8</v>
      </c>
      <c r="AN17" s="25">
        <v>35</v>
      </c>
      <c r="AO17" s="28">
        <f t="shared" si="9"/>
        <v>50</v>
      </c>
      <c r="AP17" s="29">
        <v>31</v>
      </c>
      <c r="AQ17" s="28">
        <f t="shared" si="10"/>
        <v>81</v>
      </c>
      <c r="AR17" s="25">
        <v>8</v>
      </c>
      <c r="AS17" s="25">
        <v>8</v>
      </c>
      <c r="AT17" s="25">
        <v>33</v>
      </c>
      <c r="AU17" s="28">
        <f t="shared" si="11"/>
        <v>49</v>
      </c>
      <c r="AV17" s="29">
        <v>32</v>
      </c>
      <c r="AW17" s="28">
        <f t="shared" si="12"/>
        <v>81</v>
      </c>
      <c r="AX17" s="25">
        <v>6</v>
      </c>
      <c r="AY17" s="25">
        <v>6</v>
      </c>
      <c r="AZ17" s="25">
        <v>35</v>
      </c>
      <c r="BA17" s="28">
        <f t="shared" si="13"/>
        <v>47</v>
      </c>
      <c r="BB17" s="29">
        <v>32</v>
      </c>
      <c r="BC17" s="28">
        <f t="shared" si="14"/>
        <v>79</v>
      </c>
      <c r="BD17" s="25">
        <v>6</v>
      </c>
      <c r="BE17" s="25">
        <v>7</v>
      </c>
      <c r="BF17" s="25">
        <v>32</v>
      </c>
      <c r="BG17" s="28">
        <f t="shared" si="15"/>
        <v>45</v>
      </c>
      <c r="BH17" s="29">
        <v>32</v>
      </c>
      <c r="BI17" s="28">
        <f t="shared" si="16"/>
        <v>77</v>
      </c>
      <c r="BJ17" s="29">
        <f t="shared" si="17"/>
        <v>390</v>
      </c>
      <c r="BK17" s="29">
        <v>88</v>
      </c>
      <c r="BL17" s="10">
        <f t="shared" si="18"/>
        <v>581</v>
      </c>
      <c r="BM17" s="8">
        <f t="shared" si="19"/>
        <v>74.487179487179489</v>
      </c>
      <c r="BO17" s="3" t="s">
        <v>2095</v>
      </c>
      <c r="BP17" s="3" t="s">
        <v>2032</v>
      </c>
      <c r="BQ17" s="3" t="s">
        <v>2093</v>
      </c>
      <c r="BR17" s="3" t="s">
        <v>2087</v>
      </c>
      <c r="BS17" s="3" t="s">
        <v>2096</v>
      </c>
      <c r="BT17" s="3" t="s">
        <v>2094</v>
      </c>
      <c r="BU17" s="3" t="s">
        <v>2032</v>
      </c>
      <c r="BV17" s="3" t="s">
        <v>2090</v>
      </c>
      <c r="BW17" s="3" t="s">
        <v>2090</v>
      </c>
      <c r="BX17" s="3" t="s">
        <v>2091</v>
      </c>
      <c r="BY17" s="3" t="s">
        <v>2091</v>
      </c>
      <c r="BZ17" s="3" t="s">
        <v>2090</v>
      </c>
      <c r="CB17" s="3">
        <v>2</v>
      </c>
      <c r="CC17" s="3">
        <v>3</v>
      </c>
      <c r="CD17" s="3">
        <v>3</v>
      </c>
      <c r="CE17" s="3">
        <v>3</v>
      </c>
      <c r="CF17" s="3">
        <v>3</v>
      </c>
      <c r="CG17" s="3">
        <v>3</v>
      </c>
      <c r="CH17" s="3">
        <v>1</v>
      </c>
      <c r="CI17" s="3">
        <v>1.5</v>
      </c>
      <c r="CJ17" s="3">
        <v>1.5</v>
      </c>
      <c r="CK17" s="3">
        <v>1</v>
      </c>
      <c r="CL17" s="3">
        <v>1</v>
      </c>
      <c r="CM17" s="3">
        <v>0.5</v>
      </c>
      <c r="CN17" s="3">
        <f t="shared" si="20"/>
        <v>0</v>
      </c>
      <c r="CO17" s="31" t="str">
        <f t="shared" si="21"/>
        <v>Pass</v>
      </c>
      <c r="CP17" s="3">
        <v>7.53</v>
      </c>
      <c r="CQ17" s="3">
        <v>23.5</v>
      </c>
      <c r="CR17" s="3">
        <v>177</v>
      </c>
      <c r="CS17" s="3">
        <v>829</v>
      </c>
    </row>
    <row r="18" spans="1:98" ht="18" customHeight="1" x14ac:dyDescent="0.2">
      <c r="A18" s="4">
        <v>11</v>
      </c>
      <c r="B18" s="7" t="s">
        <v>836</v>
      </c>
      <c r="C18" s="7" t="s">
        <v>837</v>
      </c>
      <c r="D18" s="7" t="s">
        <v>1922</v>
      </c>
      <c r="E18" s="7" t="s">
        <v>1426</v>
      </c>
      <c r="F18" s="7"/>
      <c r="G18" s="25">
        <v>10</v>
      </c>
      <c r="H18" s="25">
        <v>10</v>
      </c>
      <c r="I18" s="24">
        <v>10</v>
      </c>
      <c r="J18" s="26">
        <f t="shared" si="0"/>
        <v>30</v>
      </c>
      <c r="K18" s="25">
        <v>6</v>
      </c>
      <c r="L18" s="25">
        <v>10</v>
      </c>
      <c r="M18" s="24">
        <v>10</v>
      </c>
      <c r="N18" s="26">
        <f t="shared" si="1"/>
        <v>26</v>
      </c>
      <c r="O18" s="25">
        <v>9</v>
      </c>
      <c r="P18" s="25">
        <v>8</v>
      </c>
      <c r="Q18" s="24">
        <v>10</v>
      </c>
      <c r="R18" s="26">
        <f t="shared" si="2"/>
        <v>27</v>
      </c>
      <c r="S18" s="25">
        <v>6</v>
      </c>
      <c r="T18" s="25">
        <v>10</v>
      </c>
      <c r="U18" s="24">
        <v>10</v>
      </c>
      <c r="V18" s="26">
        <f t="shared" si="3"/>
        <v>26</v>
      </c>
      <c r="W18" s="25">
        <v>7</v>
      </c>
      <c r="X18" s="25">
        <v>10</v>
      </c>
      <c r="Y18" s="24">
        <v>10</v>
      </c>
      <c r="Z18" s="26">
        <f t="shared" si="4"/>
        <v>27</v>
      </c>
      <c r="AA18" s="25">
        <v>7</v>
      </c>
      <c r="AB18" s="25">
        <v>10</v>
      </c>
      <c r="AC18" s="24">
        <v>10</v>
      </c>
      <c r="AD18" s="26">
        <f t="shared" si="5"/>
        <v>27</v>
      </c>
      <c r="AE18" s="27">
        <f t="shared" si="6"/>
        <v>163</v>
      </c>
      <c r="AF18" s="25">
        <v>10</v>
      </c>
      <c r="AG18" s="25">
        <v>9</v>
      </c>
      <c r="AH18" s="25">
        <v>40</v>
      </c>
      <c r="AI18" s="28">
        <f t="shared" si="7"/>
        <v>59</v>
      </c>
      <c r="AJ18" s="29">
        <v>38</v>
      </c>
      <c r="AK18" s="28">
        <f t="shared" si="8"/>
        <v>97</v>
      </c>
      <c r="AL18" s="25">
        <v>9</v>
      </c>
      <c r="AM18" s="25">
        <v>8</v>
      </c>
      <c r="AN18" s="25">
        <v>40</v>
      </c>
      <c r="AO18" s="28">
        <f t="shared" si="9"/>
        <v>57</v>
      </c>
      <c r="AP18" s="29">
        <v>35</v>
      </c>
      <c r="AQ18" s="28">
        <f t="shared" si="10"/>
        <v>92</v>
      </c>
      <c r="AR18" s="25">
        <v>9</v>
      </c>
      <c r="AS18" s="25">
        <v>9</v>
      </c>
      <c r="AT18" s="25">
        <v>39</v>
      </c>
      <c r="AU18" s="28">
        <f t="shared" si="11"/>
        <v>57</v>
      </c>
      <c r="AV18" s="29">
        <v>38</v>
      </c>
      <c r="AW18" s="28">
        <f t="shared" si="12"/>
        <v>95</v>
      </c>
      <c r="AX18" s="25">
        <v>10</v>
      </c>
      <c r="AY18" s="25">
        <v>10</v>
      </c>
      <c r="AZ18" s="25">
        <v>40</v>
      </c>
      <c r="BA18" s="28">
        <f t="shared" si="13"/>
        <v>60</v>
      </c>
      <c r="BB18" s="29">
        <v>40</v>
      </c>
      <c r="BC18" s="28">
        <f t="shared" si="14"/>
        <v>100</v>
      </c>
      <c r="BD18" s="25">
        <v>10</v>
      </c>
      <c r="BE18" s="25">
        <v>9</v>
      </c>
      <c r="BF18" s="25">
        <v>40</v>
      </c>
      <c r="BG18" s="28">
        <f t="shared" si="15"/>
        <v>59</v>
      </c>
      <c r="BH18" s="29">
        <v>36</v>
      </c>
      <c r="BI18" s="28">
        <f t="shared" si="16"/>
        <v>95</v>
      </c>
      <c r="BJ18" s="29">
        <f t="shared" si="17"/>
        <v>479</v>
      </c>
      <c r="BK18" s="29">
        <v>97</v>
      </c>
      <c r="BL18" s="10">
        <f t="shared" si="18"/>
        <v>739</v>
      </c>
      <c r="BM18" s="8">
        <f t="shared" si="19"/>
        <v>94.743589743589737</v>
      </c>
      <c r="BO18" s="3" t="s">
        <v>2094</v>
      </c>
      <c r="BP18" s="3" t="s">
        <v>2090</v>
      </c>
      <c r="BQ18" s="3" t="s">
        <v>2091</v>
      </c>
      <c r="BR18" s="3" t="s">
        <v>2091</v>
      </c>
      <c r="BS18" s="3" t="s">
        <v>2091</v>
      </c>
      <c r="BT18" s="3" t="s">
        <v>2090</v>
      </c>
      <c r="BU18" s="3" t="s">
        <v>2090</v>
      </c>
      <c r="BV18" s="3" t="s">
        <v>2090</v>
      </c>
      <c r="BW18" s="3" t="s">
        <v>2090</v>
      </c>
      <c r="BX18" s="3" t="s">
        <v>2090</v>
      </c>
      <c r="BY18" s="3" t="s">
        <v>2090</v>
      </c>
      <c r="BZ18" s="3" t="s">
        <v>2090</v>
      </c>
      <c r="CB18" s="3">
        <v>2</v>
      </c>
      <c r="CC18" s="3">
        <v>3</v>
      </c>
      <c r="CD18" s="3">
        <v>3</v>
      </c>
      <c r="CE18" s="3">
        <v>3</v>
      </c>
      <c r="CF18" s="3">
        <v>3</v>
      </c>
      <c r="CG18" s="3">
        <v>3</v>
      </c>
      <c r="CH18" s="3">
        <v>1</v>
      </c>
      <c r="CI18" s="3">
        <v>1.5</v>
      </c>
      <c r="CJ18" s="3">
        <v>1.5</v>
      </c>
      <c r="CK18" s="3">
        <v>1</v>
      </c>
      <c r="CL18" s="3">
        <v>1</v>
      </c>
      <c r="CM18" s="3">
        <v>0.5</v>
      </c>
      <c r="CN18" s="3">
        <f t="shared" si="20"/>
        <v>0</v>
      </c>
      <c r="CO18" s="31" t="str">
        <f t="shared" si="21"/>
        <v>Pass</v>
      </c>
      <c r="CP18" s="3">
        <v>9.36</v>
      </c>
      <c r="CQ18" s="3">
        <v>23.5</v>
      </c>
      <c r="CR18" s="3">
        <v>220</v>
      </c>
      <c r="CS18" s="3">
        <v>1041</v>
      </c>
    </row>
    <row r="19" spans="1:98" ht="18" customHeight="1" x14ac:dyDescent="0.2">
      <c r="A19" s="4">
        <v>12</v>
      </c>
      <c r="B19" s="7" t="s">
        <v>840</v>
      </c>
      <c r="C19" s="7" t="s">
        <v>841</v>
      </c>
      <c r="D19" s="7" t="s">
        <v>1924</v>
      </c>
      <c r="E19" s="7" t="s">
        <v>1428</v>
      </c>
      <c r="F19" s="7"/>
      <c r="G19" s="25">
        <v>4</v>
      </c>
      <c r="H19" s="25">
        <v>7</v>
      </c>
      <c r="I19" s="24">
        <v>10</v>
      </c>
      <c r="J19" s="26">
        <f t="shared" si="0"/>
        <v>21</v>
      </c>
      <c r="K19" s="25">
        <v>1</v>
      </c>
      <c r="L19" s="25">
        <v>8</v>
      </c>
      <c r="M19" s="24">
        <v>10</v>
      </c>
      <c r="N19" s="26">
        <f t="shared" si="1"/>
        <v>19</v>
      </c>
      <c r="O19" s="25">
        <v>2</v>
      </c>
      <c r="P19" s="25">
        <v>4</v>
      </c>
      <c r="Q19" s="24">
        <v>10</v>
      </c>
      <c r="R19" s="26">
        <f t="shared" si="2"/>
        <v>16</v>
      </c>
      <c r="S19" s="25">
        <v>3</v>
      </c>
      <c r="T19" s="25">
        <v>10</v>
      </c>
      <c r="U19" s="24">
        <v>10</v>
      </c>
      <c r="V19" s="26">
        <f t="shared" si="3"/>
        <v>23</v>
      </c>
      <c r="W19" s="25">
        <v>2</v>
      </c>
      <c r="X19" s="25">
        <v>8</v>
      </c>
      <c r="Y19" s="24">
        <v>10</v>
      </c>
      <c r="Z19" s="26">
        <f t="shared" si="4"/>
        <v>20</v>
      </c>
      <c r="AA19" s="25">
        <v>2</v>
      </c>
      <c r="AB19" s="25">
        <v>10</v>
      </c>
      <c r="AC19" s="24">
        <v>10</v>
      </c>
      <c r="AD19" s="26">
        <f t="shared" si="5"/>
        <v>22</v>
      </c>
      <c r="AE19" s="27">
        <f t="shared" si="6"/>
        <v>121</v>
      </c>
      <c r="AF19" s="25">
        <v>8</v>
      </c>
      <c r="AG19" s="25">
        <v>9</v>
      </c>
      <c r="AH19" s="25">
        <v>40</v>
      </c>
      <c r="AI19" s="28">
        <f t="shared" si="7"/>
        <v>57</v>
      </c>
      <c r="AJ19" s="29">
        <v>33</v>
      </c>
      <c r="AK19" s="28">
        <f t="shared" si="8"/>
        <v>90</v>
      </c>
      <c r="AL19" s="25">
        <v>8</v>
      </c>
      <c r="AM19" s="25">
        <v>8</v>
      </c>
      <c r="AN19" s="25">
        <v>35</v>
      </c>
      <c r="AO19" s="28">
        <f t="shared" si="9"/>
        <v>51</v>
      </c>
      <c r="AP19" s="29">
        <v>29</v>
      </c>
      <c r="AQ19" s="28">
        <f t="shared" si="10"/>
        <v>80</v>
      </c>
      <c r="AR19" s="25">
        <v>9</v>
      </c>
      <c r="AS19" s="25">
        <v>9</v>
      </c>
      <c r="AT19" s="25">
        <v>40</v>
      </c>
      <c r="AU19" s="28">
        <f t="shared" si="11"/>
        <v>58</v>
      </c>
      <c r="AV19" s="29">
        <v>33</v>
      </c>
      <c r="AW19" s="28">
        <f t="shared" si="12"/>
        <v>91</v>
      </c>
      <c r="AX19" s="25">
        <v>6</v>
      </c>
      <c r="AY19" s="25">
        <v>1</v>
      </c>
      <c r="AZ19" s="25">
        <v>34</v>
      </c>
      <c r="BA19" s="28">
        <f t="shared" si="13"/>
        <v>41</v>
      </c>
      <c r="BB19" s="29">
        <v>26</v>
      </c>
      <c r="BC19" s="28">
        <f t="shared" si="14"/>
        <v>67</v>
      </c>
      <c r="BD19" s="25">
        <v>7</v>
      </c>
      <c r="BE19" s="25">
        <v>8</v>
      </c>
      <c r="BF19" s="25">
        <v>35</v>
      </c>
      <c r="BG19" s="28">
        <f t="shared" si="15"/>
        <v>50</v>
      </c>
      <c r="BH19" s="29">
        <v>31</v>
      </c>
      <c r="BI19" s="28">
        <f t="shared" si="16"/>
        <v>81</v>
      </c>
      <c r="BJ19" s="29">
        <f t="shared" si="17"/>
        <v>409</v>
      </c>
      <c r="BK19" s="29">
        <v>91</v>
      </c>
      <c r="BL19" s="10">
        <f t="shared" si="18"/>
        <v>621</v>
      </c>
      <c r="BM19" s="8">
        <f t="shared" si="19"/>
        <v>79.615384615384613</v>
      </c>
      <c r="BO19" s="3" t="s">
        <v>2093</v>
      </c>
      <c r="BP19" s="3" t="s">
        <v>2095</v>
      </c>
      <c r="BQ19" s="3" t="s">
        <v>2094</v>
      </c>
      <c r="BR19" s="3" t="s">
        <v>2091</v>
      </c>
      <c r="BS19" s="3" t="s">
        <v>2092</v>
      </c>
      <c r="BT19" s="3" t="s">
        <v>2095</v>
      </c>
      <c r="BU19" s="3" t="s">
        <v>2090</v>
      </c>
      <c r="BV19" s="3" t="s">
        <v>2091</v>
      </c>
      <c r="BW19" s="3" t="s">
        <v>2090</v>
      </c>
      <c r="BX19" s="3" t="s">
        <v>2087</v>
      </c>
      <c r="BY19" s="3" t="s">
        <v>2090</v>
      </c>
      <c r="BZ19" s="3" t="s">
        <v>2090</v>
      </c>
      <c r="CB19" s="3">
        <v>2</v>
      </c>
      <c r="CC19" s="3">
        <v>3</v>
      </c>
      <c r="CD19" s="3">
        <v>3</v>
      </c>
      <c r="CE19" s="3">
        <v>3</v>
      </c>
      <c r="CF19" s="3">
        <v>3</v>
      </c>
      <c r="CG19" s="3">
        <v>3</v>
      </c>
      <c r="CH19" s="3">
        <v>1</v>
      </c>
      <c r="CI19" s="3">
        <v>1.5</v>
      </c>
      <c r="CJ19" s="3">
        <v>1.5</v>
      </c>
      <c r="CK19" s="3">
        <v>1</v>
      </c>
      <c r="CL19" s="3">
        <v>1</v>
      </c>
      <c r="CM19" s="3">
        <v>0.5</v>
      </c>
      <c r="CN19" s="3">
        <f t="shared" si="20"/>
        <v>0</v>
      </c>
      <c r="CO19" s="31" t="str">
        <f t="shared" si="21"/>
        <v>Pass</v>
      </c>
      <c r="CP19" s="3">
        <v>7.72</v>
      </c>
      <c r="CQ19" s="3">
        <v>23.5</v>
      </c>
      <c r="CR19" s="3">
        <v>181.5</v>
      </c>
      <c r="CS19" s="3">
        <v>856</v>
      </c>
    </row>
    <row r="20" spans="1:98" ht="18" customHeight="1" x14ac:dyDescent="0.2">
      <c r="A20" s="4">
        <v>13</v>
      </c>
      <c r="B20" s="7" t="s">
        <v>842</v>
      </c>
      <c r="C20" s="7" t="s">
        <v>843</v>
      </c>
      <c r="D20" s="7" t="s">
        <v>1925</v>
      </c>
      <c r="E20" s="7" t="s">
        <v>1429</v>
      </c>
      <c r="F20" s="7"/>
      <c r="G20" s="25">
        <v>4</v>
      </c>
      <c r="H20" s="25">
        <v>7</v>
      </c>
      <c r="I20" s="24">
        <v>10</v>
      </c>
      <c r="J20" s="26">
        <f t="shared" si="0"/>
        <v>21</v>
      </c>
      <c r="K20" s="25">
        <v>7</v>
      </c>
      <c r="L20" s="25">
        <v>9</v>
      </c>
      <c r="M20" s="24">
        <v>9</v>
      </c>
      <c r="N20" s="26">
        <f t="shared" si="1"/>
        <v>25</v>
      </c>
      <c r="O20" s="25">
        <v>6</v>
      </c>
      <c r="P20" s="25">
        <v>7</v>
      </c>
      <c r="Q20" s="24">
        <v>3</v>
      </c>
      <c r="R20" s="26">
        <f t="shared" si="2"/>
        <v>16</v>
      </c>
      <c r="S20" s="25">
        <v>7</v>
      </c>
      <c r="T20" s="25">
        <v>5</v>
      </c>
      <c r="U20" s="24">
        <v>3</v>
      </c>
      <c r="V20" s="26">
        <f t="shared" si="3"/>
        <v>15</v>
      </c>
      <c r="W20" s="25">
        <v>3</v>
      </c>
      <c r="X20" s="25">
        <v>6</v>
      </c>
      <c r="Y20" s="24">
        <v>8</v>
      </c>
      <c r="Z20" s="26">
        <f t="shared" si="4"/>
        <v>17</v>
      </c>
      <c r="AA20" s="25">
        <v>4</v>
      </c>
      <c r="AB20" s="25">
        <v>10</v>
      </c>
      <c r="AC20" s="24">
        <v>10</v>
      </c>
      <c r="AD20" s="26">
        <f t="shared" si="5"/>
        <v>24</v>
      </c>
      <c r="AE20" s="27">
        <f t="shared" si="6"/>
        <v>118</v>
      </c>
      <c r="AF20" s="25">
        <v>7</v>
      </c>
      <c r="AG20" s="25">
        <v>7</v>
      </c>
      <c r="AH20" s="25">
        <v>39</v>
      </c>
      <c r="AI20" s="28">
        <f t="shared" si="7"/>
        <v>53</v>
      </c>
      <c r="AJ20" s="29">
        <v>26</v>
      </c>
      <c r="AK20" s="28">
        <f t="shared" si="8"/>
        <v>79</v>
      </c>
      <c r="AL20" s="25">
        <v>9</v>
      </c>
      <c r="AM20" s="25">
        <v>8</v>
      </c>
      <c r="AN20" s="25">
        <v>39</v>
      </c>
      <c r="AO20" s="28">
        <f t="shared" si="9"/>
        <v>56</v>
      </c>
      <c r="AP20" s="29">
        <v>33</v>
      </c>
      <c r="AQ20" s="28">
        <f t="shared" si="10"/>
        <v>89</v>
      </c>
      <c r="AR20" s="25">
        <v>9</v>
      </c>
      <c r="AS20" s="25">
        <v>9</v>
      </c>
      <c r="AT20" s="25">
        <v>35</v>
      </c>
      <c r="AU20" s="28">
        <f t="shared" si="11"/>
        <v>53</v>
      </c>
      <c r="AV20" s="29">
        <v>33</v>
      </c>
      <c r="AW20" s="28">
        <f t="shared" si="12"/>
        <v>86</v>
      </c>
      <c r="AX20" s="25">
        <v>6</v>
      </c>
      <c r="AY20" s="25">
        <v>6</v>
      </c>
      <c r="AZ20" s="25">
        <v>33</v>
      </c>
      <c r="BA20" s="28">
        <f t="shared" si="13"/>
        <v>45</v>
      </c>
      <c r="BB20" s="29">
        <v>26</v>
      </c>
      <c r="BC20" s="28">
        <f t="shared" si="14"/>
        <v>71</v>
      </c>
      <c r="BD20" s="25">
        <v>10</v>
      </c>
      <c r="BE20" s="25">
        <v>10</v>
      </c>
      <c r="BF20" s="25">
        <v>40</v>
      </c>
      <c r="BG20" s="28">
        <f t="shared" si="15"/>
        <v>60</v>
      </c>
      <c r="BH20" s="29">
        <v>38</v>
      </c>
      <c r="BI20" s="28">
        <f t="shared" si="16"/>
        <v>98</v>
      </c>
      <c r="BJ20" s="29">
        <f t="shared" si="17"/>
        <v>423</v>
      </c>
      <c r="BK20" s="29">
        <v>88</v>
      </c>
      <c r="BL20" s="10">
        <f t="shared" si="18"/>
        <v>629</v>
      </c>
      <c r="BM20" s="8">
        <f t="shared" si="19"/>
        <v>80.641025641025649</v>
      </c>
      <c r="BO20" s="3" t="s">
        <v>2033</v>
      </c>
      <c r="BP20" s="3" t="s">
        <v>2087</v>
      </c>
      <c r="BQ20" s="3" t="s">
        <v>2096</v>
      </c>
      <c r="BR20" s="3" t="s">
        <v>2092</v>
      </c>
      <c r="BS20" s="3" t="s">
        <v>2092</v>
      </c>
      <c r="BT20" s="3" t="s">
        <v>2032</v>
      </c>
      <c r="BU20" s="3" t="s">
        <v>2091</v>
      </c>
      <c r="BV20" s="3" t="s">
        <v>2090</v>
      </c>
      <c r="BW20" s="3" t="s">
        <v>2090</v>
      </c>
      <c r="BX20" s="3" t="s">
        <v>2087</v>
      </c>
      <c r="BY20" s="3" t="s">
        <v>2090</v>
      </c>
      <c r="BZ20" s="3" t="s">
        <v>2090</v>
      </c>
      <c r="CB20" s="3">
        <v>2</v>
      </c>
      <c r="CC20" s="3">
        <v>3</v>
      </c>
      <c r="CD20" s="3">
        <v>3</v>
      </c>
      <c r="CE20" s="3">
        <v>3</v>
      </c>
      <c r="CF20" s="3">
        <v>3</v>
      </c>
      <c r="CG20" s="3">
        <v>3</v>
      </c>
      <c r="CH20" s="3">
        <v>1</v>
      </c>
      <c r="CI20" s="3">
        <v>1.5</v>
      </c>
      <c r="CJ20" s="3">
        <v>1.5</v>
      </c>
      <c r="CK20" s="3">
        <v>1</v>
      </c>
      <c r="CL20" s="3">
        <v>1</v>
      </c>
      <c r="CM20" s="3">
        <v>0.5</v>
      </c>
      <c r="CN20" s="3">
        <f t="shared" si="20"/>
        <v>0</v>
      </c>
      <c r="CO20" s="31" t="str">
        <f t="shared" si="21"/>
        <v>Pass</v>
      </c>
      <c r="CP20" s="3">
        <v>7</v>
      </c>
      <c r="CQ20" s="3">
        <v>23.5</v>
      </c>
      <c r="CR20" s="3">
        <v>164.5</v>
      </c>
      <c r="CS20" s="3">
        <v>824</v>
      </c>
    </row>
    <row r="21" spans="1:98" ht="18" customHeight="1" x14ac:dyDescent="0.2">
      <c r="A21" s="4">
        <v>14</v>
      </c>
      <c r="B21" s="7" t="s">
        <v>844</v>
      </c>
      <c r="C21" s="7" t="s">
        <v>845</v>
      </c>
      <c r="D21" s="7" t="s">
        <v>1926</v>
      </c>
      <c r="E21" s="7" t="s">
        <v>1430</v>
      </c>
      <c r="F21" s="7"/>
      <c r="G21" s="25">
        <v>3</v>
      </c>
      <c r="H21" s="25">
        <v>7</v>
      </c>
      <c r="I21" s="24">
        <v>10</v>
      </c>
      <c r="J21" s="26">
        <f t="shared" si="0"/>
        <v>20</v>
      </c>
      <c r="K21" s="25">
        <v>3</v>
      </c>
      <c r="L21" s="25">
        <v>7</v>
      </c>
      <c r="M21" s="24">
        <v>9</v>
      </c>
      <c r="N21" s="26">
        <f t="shared" si="1"/>
        <v>19</v>
      </c>
      <c r="O21" s="25">
        <v>3</v>
      </c>
      <c r="P21" s="25">
        <v>8</v>
      </c>
      <c r="Q21" s="24">
        <v>10</v>
      </c>
      <c r="R21" s="26">
        <f t="shared" si="2"/>
        <v>21</v>
      </c>
      <c r="S21" s="25">
        <v>6</v>
      </c>
      <c r="T21" s="25">
        <v>9</v>
      </c>
      <c r="U21" s="24">
        <v>3</v>
      </c>
      <c r="V21" s="26">
        <f t="shared" si="3"/>
        <v>18</v>
      </c>
      <c r="W21" s="25">
        <v>3</v>
      </c>
      <c r="X21" s="25">
        <v>10</v>
      </c>
      <c r="Y21" s="24">
        <v>8</v>
      </c>
      <c r="Z21" s="26">
        <f t="shared" si="4"/>
        <v>21</v>
      </c>
      <c r="AA21" s="25">
        <v>4</v>
      </c>
      <c r="AB21" s="25">
        <v>10</v>
      </c>
      <c r="AC21" s="24">
        <v>10</v>
      </c>
      <c r="AD21" s="26">
        <f t="shared" si="5"/>
        <v>24</v>
      </c>
      <c r="AE21" s="27">
        <f t="shared" si="6"/>
        <v>123</v>
      </c>
      <c r="AF21" s="25">
        <v>6</v>
      </c>
      <c r="AG21" s="25">
        <v>8</v>
      </c>
      <c r="AH21" s="25">
        <v>37</v>
      </c>
      <c r="AI21" s="28">
        <f t="shared" si="7"/>
        <v>51</v>
      </c>
      <c r="AJ21" s="29">
        <v>25</v>
      </c>
      <c r="AK21" s="28">
        <f t="shared" si="8"/>
        <v>76</v>
      </c>
      <c r="AL21" s="25">
        <v>7</v>
      </c>
      <c r="AM21" s="25">
        <v>8</v>
      </c>
      <c r="AN21" s="25">
        <v>34</v>
      </c>
      <c r="AO21" s="28">
        <f t="shared" si="9"/>
        <v>49</v>
      </c>
      <c r="AP21" s="29">
        <v>26</v>
      </c>
      <c r="AQ21" s="28">
        <f t="shared" si="10"/>
        <v>75</v>
      </c>
      <c r="AR21" s="25">
        <v>8</v>
      </c>
      <c r="AS21" s="25">
        <v>9</v>
      </c>
      <c r="AT21" s="25">
        <v>36</v>
      </c>
      <c r="AU21" s="28">
        <f t="shared" si="11"/>
        <v>53</v>
      </c>
      <c r="AV21" s="29">
        <v>32</v>
      </c>
      <c r="AW21" s="28">
        <f t="shared" si="12"/>
        <v>85</v>
      </c>
      <c r="AX21" s="25">
        <v>9</v>
      </c>
      <c r="AY21" s="25">
        <v>9</v>
      </c>
      <c r="AZ21" s="25">
        <v>35</v>
      </c>
      <c r="BA21" s="28">
        <f t="shared" si="13"/>
        <v>53</v>
      </c>
      <c r="BB21" s="29">
        <v>33</v>
      </c>
      <c r="BC21" s="28">
        <f t="shared" si="14"/>
        <v>86</v>
      </c>
      <c r="BD21" s="25">
        <v>9</v>
      </c>
      <c r="BE21" s="25">
        <v>9</v>
      </c>
      <c r="BF21" s="25">
        <v>39</v>
      </c>
      <c r="BG21" s="28">
        <f t="shared" si="15"/>
        <v>57</v>
      </c>
      <c r="BH21" s="29">
        <v>36</v>
      </c>
      <c r="BI21" s="28">
        <f t="shared" si="16"/>
        <v>93</v>
      </c>
      <c r="BJ21" s="29">
        <f t="shared" si="17"/>
        <v>415</v>
      </c>
      <c r="BK21" s="29">
        <v>91</v>
      </c>
      <c r="BL21" s="10">
        <f t="shared" si="18"/>
        <v>629</v>
      </c>
      <c r="BM21" s="8">
        <f t="shared" si="19"/>
        <v>80.641025641025649</v>
      </c>
      <c r="BO21" s="3" t="s">
        <v>2033</v>
      </c>
      <c r="BP21" s="3" t="s">
        <v>2095</v>
      </c>
      <c r="BQ21" s="3" t="s">
        <v>2093</v>
      </c>
      <c r="BR21" s="3" t="s">
        <v>2093</v>
      </c>
      <c r="BS21" s="3" t="s">
        <v>2088</v>
      </c>
      <c r="BT21" s="3" t="s">
        <v>2094</v>
      </c>
      <c r="BU21" s="3" t="s">
        <v>2091</v>
      </c>
      <c r="BV21" s="3" t="s">
        <v>2032</v>
      </c>
      <c r="BW21" s="3" t="s">
        <v>2090</v>
      </c>
      <c r="BX21" s="3" t="s">
        <v>2090</v>
      </c>
      <c r="BY21" s="3" t="s">
        <v>2090</v>
      </c>
      <c r="BZ21" s="3" t="s">
        <v>2090</v>
      </c>
      <c r="CB21" s="3">
        <v>2</v>
      </c>
      <c r="CC21" s="3">
        <v>3</v>
      </c>
      <c r="CD21" s="3">
        <v>3</v>
      </c>
      <c r="CE21" s="3">
        <v>3</v>
      </c>
      <c r="CF21" s="3">
        <v>3</v>
      </c>
      <c r="CG21" s="3">
        <v>3</v>
      </c>
      <c r="CH21" s="3">
        <v>1</v>
      </c>
      <c r="CI21" s="3">
        <v>1.5</v>
      </c>
      <c r="CJ21" s="3">
        <v>1.5</v>
      </c>
      <c r="CK21" s="3">
        <v>1</v>
      </c>
      <c r="CL21" s="3">
        <v>1</v>
      </c>
      <c r="CM21" s="3">
        <v>0.5</v>
      </c>
      <c r="CN21" s="3">
        <f t="shared" si="20"/>
        <v>0</v>
      </c>
      <c r="CO21" s="31" t="str">
        <f t="shared" si="21"/>
        <v>Pass</v>
      </c>
      <c r="CP21" s="3">
        <v>7.31</v>
      </c>
      <c r="CQ21" s="3">
        <v>23.5</v>
      </c>
      <c r="CR21" s="3">
        <v>171.75</v>
      </c>
      <c r="CS21" s="3">
        <v>830</v>
      </c>
    </row>
    <row r="22" spans="1:98" ht="18" customHeight="1" x14ac:dyDescent="0.2">
      <c r="A22" s="4">
        <v>15</v>
      </c>
      <c r="B22" s="7" t="s">
        <v>846</v>
      </c>
      <c r="C22" s="7" t="s">
        <v>847</v>
      </c>
      <c r="D22" s="7" t="s">
        <v>1927</v>
      </c>
      <c r="E22" s="7" t="s">
        <v>1431</v>
      </c>
      <c r="F22" s="7"/>
      <c r="G22" s="25">
        <v>3</v>
      </c>
      <c r="H22" s="25">
        <v>10</v>
      </c>
      <c r="I22" s="24">
        <v>10</v>
      </c>
      <c r="J22" s="26">
        <f t="shared" si="0"/>
        <v>23</v>
      </c>
      <c r="K22" s="25">
        <v>3</v>
      </c>
      <c r="L22" s="25">
        <v>7</v>
      </c>
      <c r="M22" s="24">
        <v>10</v>
      </c>
      <c r="N22" s="26">
        <f t="shared" si="1"/>
        <v>20</v>
      </c>
      <c r="O22" s="25">
        <v>1</v>
      </c>
      <c r="P22" s="25">
        <v>8</v>
      </c>
      <c r="Q22" s="24">
        <v>10</v>
      </c>
      <c r="R22" s="26">
        <f t="shared" si="2"/>
        <v>19</v>
      </c>
      <c r="S22" s="25">
        <v>5</v>
      </c>
      <c r="T22" s="25" t="s">
        <v>2033</v>
      </c>
      <c r="U22" s="24">
        <v>10</v>
      </c>
      <c r="V22" s="26">
        <f t="shared" si="3"/>
        <v>15</v>
      </c>
      <c r="W22" s="25" t="s">
        <v>2033</v>
      </c>
      <c r="X22" s="25">
        <v>10</v>
      </c>
      <c r="Y22" s="24">
        <v>10</v>
      </c>
      <c r="Z22" s="26">
        <f t="shared" si="4"/>
        <v>20</v>
      </c>
      <c r="AA22" s="25">
        <v>4</v>
      </c>
      <c r="AB22" s="25">
        <v>10</v>
      </c>
      <c r="AC22" s="24">
        <v>10</v>
      </c>
      <c r="AD22" s="26">
        <f t="shared" si="5"/>
        <v>24</v>
      </c>
      <c r="AE22" s="27">
        <f t="shared" si="6"/>
        <v>121</v>
      </c>
      <c r="AF22" s="25">
        <v>6</v>
      </c>
      <c r="AG22" s="25">
        <v>7</v>
      </c>
      <c r="AH22" s="25">
        <v>37</v>
      </c>
      <c r="AI22" s="28">
        <f t="shared" si="7"/>
        <v>50</v>
      </c>
      <c r="AJ22" s="29">
        <v>26</v>
      </c>
      <c r="AK22" s="28">
        <f t="shared" si="8"/>
        <v>76</v>
      </c>
      <c r="AL22" s="25">
        <v>7</v>
      </c>
      <c r="AM22" s="25">
        <v>7</v>
      </c>
      <c r="AN22" s="25">
        <v>30</v>
      </c>
      <c r="AO22" s="28">
        <f t="shared" si="9"/>
        <v>44</v>
      </c>
      <c r="AP22" s="29">
        <v>27</v>
      </c>
      <c r="AQ22" s="28">
        <f t="shared" si="10"/>
        <v>71</v>
      </c>
      <c r="AR22" s="25">
        <v>8</v>
      </c>
      <c r="AS22" s="25">
        <v>8</v>
      </c>
      <c r="AT22" s="25">
        <v>38</v>
      </c>
      <c r="AU22" s="28">
        <f t="shared" si="11"/>
        <v>54</v>
      </c>
      <c r="AV22" s="29">
        <v>30</v>
      </c>
      <c r="AW22" s="28">
        <f t="shared" si="12"/>
        <v>84</v>
      </c>
      <c r="AX22" s="25">
        <v>6</v>
      </c>
      <c r="AY22" s="25">
        <v>7</v>
      </c>
      <c r="AZ22" s="25">
        <v>34</v>
      </c>
      <c r="BA22" s="28">
        <f t="shared" si="13"/>
        <v>47</v>
      </c>
      <c r="BB22" s="29">
        <v>29</v>
      </c>
      <c r="BC22" s="28">
        <f t="shared" si="14"/>
        <v>76</v>
      </c>
      <c r="BD22" s="25">
        <v>7</v>
      </c>
      <c r="BE22" s="25">
        <v>7</v>
      </c>
      <c r="BF22" s="25">
        <v>35</v>
      </c>
      <c r="BG22" s="28">
        <f t="shared" si="15"/>
        <v>49</v>
      </c>
      <c r="BH22" s="29">
        <v>29</v>
      </c>
      <c r="BI22" s="28">
        <f t="shared" si="16"/>
        <v>78</v>
      </c>
      <c r="BJ22" s="29">
        <f t="shared" si="17"/>
        <v>385</v>
      </c>
      <c r="BK22" s="29">
        <v>90</v>
      </c>
      <c r="BL22" s="10">
        <f t="shared" si="18"/>
        <v>596</v>
      </c>
      <c r="BM22" s="8">
        <f t="shared" si="19"/>
        <v>76.410256410256409</v>
      </c>
      <c r="BO22" s="3" t="s">
        <v>2089</v>
      </c>
      <c r="BP22" s="3" t="s">
        <v>2095</v>
      </c>
      <c r="BQ22" s="3" t="s">
        <v>2088</v>
      </c>
      <c r="BR22" s="3" t="s">
        <v>2093</v>
      </c>
      <c r="BS22" s="3" t="s">
        <v>2087</v>
      </c>
      <c r="BT22" s="3" t="s">
        <v>2094</v>
      </c>
      <c r="BU22" s="3" t="s">
        <v>2091</v>
      </c>
      <c r="BV22" s="3" t="s">
        <v>2087</v>
      </c>
      <c r="BW22" s="3" t="s">
        <v>2090</v>
      </c>
      <c r="BX22" s="3" t="s">
        <v>2091</v>
      </c>
      <c r="BY22" s="3" t="s">
        <v>2091</v>
      </c>
      <c r="BZ22" s="3" t="s">
        <v>2090</v>
      </c>
      <c r="CB22" s="3">
        <v>2</v>
      </c>
      <c r="CC22" s="3">
        <v>3</v>
      </c>
      <c r="CD22" s="3">
        <v>3</v>
      </c>
      <c r="CE22" s="3">
        <v>3</v>
      </c>
      <c r="CF22" s="3">
        <v>3</v>
      </c>
      <c r="CG22" s="3">
        <v>3</v>
      </c>
      <c r="CH22" s="3">
        <v>1</v>
      </c>
      <c r="CI22" s="3">
        <v>1.5</v>
      </c>
      <c r="CJ22" s="3">
        <v>1.5</v>
      </c>
      <c r="CK22" s="3">
        <v>1</v>
      </c>
      <c r="CL22" s="3">
        <v>1</v>
      </c>
      <c r="CM22" s="3">
        <v>0.5</v>
      </c>
      <c r="CN22" s="3">
        <f t="shared" si="20"/>
        <v>1</v>
      </c>
      <c r="CO22" s="31" t="str">
        <f t="shared" si="21"/>
        <v>Fail</v>
      </c>
      <c r="CP22" s="32">
        <v>6.9787234042553195</v>
      </c>
      <c r="CQ22" s="3">
        <v>21.5</v>
      </c>
      <c r="CR22" s="3">
        <v>164</v>
      </c>
      <c r="CS22" s="3">
        <v>807</v>
      </c>
      <c r="CT22" s="33">
        <f>CR22/23.5</f>
        <v>6.9787234042553195</v>
      </c>
    </row>
    <row r="23" spans="1:98" ht="18" customHeight="1" x14ac:dyDescent="0.2">
      <c r="A23" s="4">
        <v>16</v>
      </c>
      <c r="B23" s="7" t="s">
        <v>848</v>
      </c>
      <c r="C23" s="7" t="s">
        <v>849</v>
      </c>
      <c r="D23" s="7" t="s">
        <v>1928</v>
      </c>
      <c r="E23" s="7" t="s">
        <v>1432</v>
      </c>
      <c r="F23" s="7"/>
      <c r="G23" s="25" t="s">
        <v>2033</v>
      </c>
      <c r="H23" s="25" t="s">
        <v>2033</v>
      </c>
      <c r="I23" s="24">
        <v>7</v>
      </c>
      <c r="J23" s="26">
        <f t="shared" si="0"/>
        <v>7</v>
      </c>
      <c r="K23" s="25">
        <v>2</v>
      </c>
      <c r="L23" s="25" t="s">
        <v>2032</v>
      </c>
      <c r="M23" s="24">
        <v>10</v>
      </c>
      <c r="N23" s="26">
        <f t="shared" si="1"/>
        <v>12</v>
      </c>
      <c r="O23" s="25">
        <v>1</v>
      </c>
      <c r="P23" s="25">
        <v>5</v>
      </c>
      <c r="Q23" s="24">
        <v>3</v>
      </c>
      <c r="R23" s="26">
        <f t="shared" si="2"/>
        <v>9</v>
      </c>
      <c r="S23" s="25" t="s">
        <v>2033</v>
      </c>
      <c r="T23" s="25" t="s">
        <v>2033</v>
      </c>
      <c r="U23" s="24">
        <v>7</v>
      </c>
      <c r="V23" s="26">
        <f t="shared" si="3"/>
        <v>7</v>
      </c>
      <c r="W23" s="25" t="s">
        <v>2032</v>
      </c>
      <c r="X23" s="25" t="s">
        <v>2033</v>
      </c>
      <c r="Y23" s="24">
        <v>10</v>
      </c>
      <c r="Z23" s="26">
        <f t="shared" si="4"/>
        <v>10</v>
      </c>
      <c r="AA23" s="25" t="s">
        <v>2032</v>
      </c>
      <c r="AB23" s="25" t="s">
        <v>2032</v>
      </c>
      <c r="AC23" s="24">
        <v>6</v>
      </c>
      <c r="AD23" s="26">
        <f t="shared" si="5"/>
        <v>6</v>
      </c>
      <c r="AE23" s="27">
        <f t="shared" si="6"/>
        <v>51</v>
      </c>
      <c r="AF23" s="25" t="s">
        <v>2032</v>
      </c>
      <c r="AG23" s="25">
        <v>5</v>
      </c>
      <c r="AH23" s="25">
        <v>19</v>
      </c>
      <c r="AI23" s="28">
        <f t="shared" si="7"/>
        <v>24</v>
      </c>
      <c r="AJ23" s="29">
        <v>23</v>
      </c>
      <c r="AK23" s="28">
        <f t="shared" si="8"/>
        <v>47</v>
      </c>
      <c r="AL23" s="25">
        <v>7</v>
      </c>
      <c r="AM23" s="25">
        <v>7</v>
      </c>
      <c r="AN23" s="25">
        <v>31</v>
      </c>
      <c r="AO23" s="28">
        <f t="shared" si="9"/>
        <v>45</v>
      </c>
      <c r="AP23" s="29">
        <v>26</v>
      </c>
      <c r="AQ23" s="28">
        <f t="shared" si="10"/>
        <v>71</v>
      </c>
      <c r="AR23" s="25">
        <v>7</v>
      </c>
      <c r="AS23" s="25">
        <v>8</v>
      </c>
      <c r="AT23" s="25">
        <v>32</v>
      </c>
      <c r="AU23" s="28">
        <f t="shared" si="11"/>
        <v>47</v>
      </c>
      <c r="AV23" s="29">
        <v>25</v>
      </c>
      <c r="AW23" s="28">
        <f t="shared" si="12"/>
        <v>72</v>
      </c>
      <c r="AX23" s="25" t="s">
        <v>2032</v>
      </c>
      <c r="AY23" s="25">
        <v>6</v>
      </c>
      <c r="AZ23" s="25">
        <v>32</v>
      </c>
      <c r="BA23" s="28">
        <f t="shared" si="13"/>
        <v>38</v>
      </c>
      <c r="BB23" s="29">
        <v>24</v>
      </c>
      <c r="BC23" s="28">
        <f t="shared" si="14"/>
        <v>62</v>
      </c>
      <c r="BD23" s="25" t="s">
        <v>2032</v>
      </c>
      <c r="BE23" s="25" t="s">
        <v>2032</v>
      </c>
      <c r="BF23" s="25">
        <v>23</v>
      </c>
      <c r="BG23" s="28">
        <f t="shared" si="15"/>
        <v>23</v>
      </c>
      <c r="BH23" s="29" t="s">
        <v>2032</v>
      </c>
      <c r="BI23" s="28">
        <f t="shared" si="16"/>
        <v>23</v>
      </c>
      <c r="BJ23" s="29">
        <f t="shared" si="17"/>
        <v>275</v>
      </c>
      <c r="BK23" s="29">
        <v>73</v>
      </c>
      <c r="BL23" s="10">
        <f t="shared" si="18"/>
        <v>399</v>
      </c>
      <c r="BM23" s="8">
        <f t="shared" si="19"/>
        <v>51.153846153846146</v>
      </c>
      <c r="BO23" s="3" t="s">
        <v>2089</v>
      </c>
      <c r="BP23" s="3" t="s">
        <v>2092</v>
      </c>
      <c r="BQ23" s="3" t="s">
        <v>2089</v>
      </c>
      <c r="BR23" s="3" t="s">
        <v>2089</v>
      </c>
      <c r="BS23" s="3" t="s">
        <v>2096</v>
      </c>
      <c r="BT23" s="3" t="s">
        <v>2089</v>
      </c>
      <c r="BU23" s="3" t="s">
        <v>2033</v>
      </c>
      <c r="BV23" s="3" t="s">
        <v>2087</v>
      </c>
      <c r="BW23" s="3" t="s">
        <v>2032</v>
      </c>
      <c r="BX23" s="3" t="s">
        <v>2094</v>
      </c>
      <c r="BY23" s="3" t="s">
        <v>2089</v>
      </c>
      <c r="BZ23" s="3" t="s">
        <v>2032</v>
      </c>
      <c r="CB23" s="3">
        <v>2</v>
      </c>
      <c r="CC23" s="3">
        <v>3</v>
      </c>
      <c r="CD23" s="3">
        <v>3</v>
      </c>
      <c r="CE23" s="3">
        <v>3</v>
      </c>
      <c r="CF23" s="3">
        <v>3</v>
      </c>
      <c r="CG23" s="3">
        <v>3</v>
      </c>
      <c r="CH23" s="3">
        <v>1</v>
      </c>
      <c r="CI23" s="3">
        <v>1.5</v>
      </c>
      <c r="CJ23" s="3">
        <v>1.5</v>
      </c>
      <c r="CK23" s="3">
        <v>1</v>
      </c>
      <c r="CL23" s="3">
        <v>1</v>
      </c>
      <c r="CM23" s="3">
        <v>0.5</v>
      </c>
      <c r="CN23" s="3">
        <f t="shared" si="20"/>
        <v>5</v>
      </c>
      <c r="CO23" s="31" t="str">
        <f t="shared" si="21"/>
        <v>Fail</v>
      </c>
      <c r="CP23" s="32">
        <v>2.9148936170212765</v>
      </c>
      <c r="CQ23" s="3">
        <v>11.5</v>
      </c>
      <c r="CR23" s="3">
        <v>68.5</v>
      </c>
      <c r="CS23" s="3">
        <v>495</v>
      </c>
      <c r="CT23" s="33">
        <f>CR23/23.5</f>
        <v>2.9148936170212765</v>
      </c>
    </row>
    <row r="24" spans="1:98" ht="18" customHeight="1" x14ac:dyDescent="0.2">
      <c r="A24" s="4">
        <v>17</v>
      </c>
      <c r="B24" s="7" t="s">
        <v>850</v>
      </c>
      <c r="C24" s="7" t="s">
        <v>851</v>
      </c>
      <c r="D24" s="7" t="s">
        <v>1929</v>
      </c>
      <c r="E24" s="7" t="s">
        <v>1433</v>
      </c>
      <c r="F24" s="7"/>
      <c r="G24" s="25">
        <v>7</v>
      </c>
      <c r="H24" s="25">
        <v>10</v>
      </c>
      <c r="I24" s="24">
        <v>10</v>
      </c>
      <c r="J24" s="26">
        <f t="shared" si="0"/>
        <v>27</v>
      </c>
      <c r="K24" s="25">
        <v>7</v>
      </c>
      <c r="L24" s="25">
        <v>9</v>
      </c>
      <c r="M24" s="24">
        <v>10</v>
      </c>
      <c r="N24" s="26">
        <f t="shared" si="1"/>
        <v>26</v>
      </c>
      <c r="O24" s="25">
        <v>5</v>
      </c>
      <c r="P24" s="25">
        <v>9</v>
      </c>
      <c r="Q24" s="24">
        <v>10</v>
      </c>
      <c r="R24" s="26">
        <f t="shared" si="2"/>
        <v>24</v>
      </c>
      <c r="S24" s="25">
        <v>5</v>
      </c>
      <c r="T24" s="25">
        <v>6</v>
      </c>
      <c r="U24" s="24">
        <v>10</v>
      </c>
      <c r="V24" s="26">
        <f t="shared" si="3"/>
        <v>21</v>
      </c>
      <c r="W24" s="25">
        <v>1</v>
      </c>
      <c r="X24" s="25">
        <v>10</v>
      </c>
      <c r="Y24" s="24">
        <v>10</v>
      </c>
      <c r="Z24" s="26">
        <f t="shared" si="4"/>
        <v>21</v>
      </c>
      <c r="AA24" s="25">
        <v>7</v>
      </c>
      <c r="AB24" s="25">
        <v>7</v>
      </c>
      <c r="AC24" s="24">
        <v>10</v>
      </c>
      <c r="AD24" s="26">
        <f t="shared" si="5"/>
        <v>24</v>
      </c>
      <c r="AE24" s="27">
        <f t="shared" si="6"/>
        <v>143</v>
      </c>
      <c r="AF24" s="25">
        <v>8</v>
      </c>
      <c r="AG24" s="25">
        <v>8</v>
      </c>
      <c r="AH24" s="25">
        <v>35</v>
      </c>
      <c r="AI24" s="28">
        <f t="shared" si="7"/>
        <v>51</v>
      </c>
      <c r="AJ24" s="29">
        <v>26</v>
      </c>
      <c r="AK24" s="28">
        <f t="shared" si="8"/>
        <v>77</v>
      </c>
      <c r="AL24" s="25">
        <v>8</v>
      </c>
      <c r="AM24" s="25">
        <v>8</v>
      </c>
      <c r="AN24" s="25">
        <v>33</v>
      </c>
      <c r="AO24" s="28">
        <f t="shared" si="9"/>
        <v>49</v>
      </c>
      <c r="AP24" s="29">
        <v>30</v>
      </c>
      <c r="AQ24" s="28">
        <f t="shared" si="10"/>
        <v>79</v>
      </c>
      <c r="AR24" s="25">
        <v>9</v>
      </c>
      <c r="AS24" s="25">
        <v>8</v>
      </c>
      <c r="AT24" s="25">
        <v>36</v>
      </c>
      <c r="AU24" s="28">
        <f t="shared" si="11"/>
        <v>53</v>
      </c>
      <c r="AV24" s="29">
        <v>34</v>
      </c>
      <c r="AW24" s="28">
        <f t="shared" si="12"/>
        <v>87</v>
      </c>
      <c r="AX24" s="25">
        <v>10</v>
      </c>
      <c r="AY24" s="25">
        <v>10</v>
      </c>
      <c r="AZ24" s="25">
        <v>40</v>
      </c>
      <c r="BA24" s="28">
        <f t="shared" si="13"/>
        <v>60</v>
      </c>
      <c r="BB24" s="29">
        <v>40</v>
      </c>
      <c r="BC24" s="28">
        <f t="shared" si="14"/>
        <v>100</v>
      </c>
      <c r="BD24" s="25">
        <v>8</v>
      </c>
      <c r="BE24" s="25">
        <v>8</v>
      </c>
      <c r="BF24" s="25">
        <v>37</v>
      </c>
      <c r="BG24" s="28">
        <f t="shared" si="15"/>
        <v>53</v>
      </c>
      <c r="BH24" s="29">
        <v>32</v>
      </c>
      <c r="BI24" s="28">
        <f t="shared" si="16"/>
        <v>85</v>
      </c>
      <c r="BJ24" s="29">
        <f t="shared" si="17"/>
        <v>428</v>
      </c>
      <c r="BK24" s="29">
        <v>95</v>
      </c>
      <c r="BL24" s="10">
        <f t="shared" si="18"/>
        <v>666</v>
      </c>
      <c r="BM24" s="8">
        <f t="shared" si="19"/>
        <v>85.384615384615387</v>
      </c>
      <c r="BO24" s="3" t="s">
        <v>2095</v>
      </c>
      <c r="BP24" s="3" t="s">
        <v>2090</v>
      </c>
      <c r="BQ24" s="3" t="s">
        <v>2092</v>
      </c>
      <c r="BR24" s="3" t="s">
        <v>2033</v>
      </c>
      <c r="BS24" s="3" t="s">
        <v>2095</v>
      </c>
      <c r="BT24" s="3" t="s">
        <v>2088</v>
      </c>
      <c r="BU24" s="3" t="s">
        <v>2091</v>
      </c>
      <c r="BV24" s="3" t="s">
        <v>2091</v>
      </c>
      <c r="BW24" s="3" t="s">
        <v>2090</v>
      </c>
      <c r="BX24" s="3" t="s">
        <v>2090</v>
      </c>
      <c r="BY24" s="3" t="s">
        <v>2090</v>
      </c>
      <c r="BZ24" s="3" t="s">
        <v>2090</v>
      </c>
      <c r="CB24" s="3">
        <v>2</v>
      </c>
      <c r="CC24" s="3">
        <v>3</v>
      </c>
      <c r="CD24" s="3">
        <v>3</v>
      </c>
      <c r="CE24" s="3">
        <v>3</v>
      </c>
      <c r="CF24" s="3">
        <v>3</v>
      </c>
      <c r="CG24" s="3">
        <v>3</v>
      </c>
      <c r="CH24" s="3">
        <v>1</v>
      </c>
      <c r="CI24" s="3">
        <v>1.5</v>
      </c>
      <c r="CJ24" s="3">
        <v>1.5</v>
      </c>
      <c r="CK24" s="3">
        <v>1</v>
      </c>
      <c r="CL24" s="3">
        <v>1</v>
      </c>
      <c r="CM24" s="3">
        <v>0.5</v>
      </c>
      <c r="CN24" s="3">
        <f t="shared" si="20"/>
        <v>0</v>
      </c>
      <c r="CO24" s="31" t="str">
        <f t="shared" si="21"/>
        <v>Pass</v>
      </c>
      <c r="CP24" s="3">
        <v>7.7</v>
      </c>
      <c r="CQ24" s="3">
        <v>23.5</v>
      </c>
      <c r="CR24" s="3">
        <v>181</v>
      </c>
      <c r="CS24" s="3">
        <v>877</v>
      </c>
    </row>
    <row r="25" spans="1:98" ht="18" customHeight="1" x14ac:dyDescent="0.2">
      <c r="A25" s="4">
        <v>18</v>
      </c>
      <c r="B25" s="7" t="s">
        <v>852</v>
      </c>
      <c r="C25" s="7" t="s">
        <v>853</v>
      </c>
      <c r="D25" s="7" t="s">
        <v>1930</v>
      </c>
      <c r="E25" s="7" t="s">
        <v>1434</v>
      </c>
      <c r="F25" s="7"/>
      <c r="G25" s="25">
        <v>2</v>
      </c>
      <c r="H25" s="25">
        <v>9</v>
      </c>
      <c r="I25" s="24">
        <v>10</v>
      </c>
      <c r="J25" s="26">
        <f t="shared" si="0"/>
        <v>21</v>
      </c>
      <c r="K25" s="25">
        <v>3</v>
      </c>
      <c r="L25" s="25">
        <v>8</v>
      </c>
      <c r="M25" s="24">
        <v>10</v>
      </c>
      <c r="N25" s="26">
        <f t="shared" si="1"/>
        <v>21</v>
      </c>
      <c r="O25" s="25">
        <v>3</v>
      </c>
      <c r="P25" s="25">
        <v>7</v>
      </c>
      <c r="Q25" s="24">
        <v>10</v>
      </c>
      <c r="R25" s="26">
        <f t="shared" si="2"/>
        <v>20</v>
      </c>
      <c r="S25" s="25">
        <v>5</v>
      </c>
      <c r="T25" s="25">
        <v>7</v>
      </c>
      <c r="U25" s="24">
        <v>10</v>
      </c>
      <c r="V25" s="26">
        <f t="shared" si="3"/>
        <v>22</v>
      </c>
      <c r="W25" s="25">
        <v>1</v>
      </c>
      <c r="X25" s="25">
        <v>9</v>
      </c>
      <c r="Y25" s="24">
        <v>10</v>
      </c>
      <c r="Z25" s="26">
        <f t="shared" si="4"/>
        <v>20</v>
      </c>
      <c r="AA25" s="25">
        <v>6</v>
      </c>
      <c r="AB25" s="25">
        <v>7</v>
      </c>
      <c r="AC25" s="24">
        <v>10</v>
      </c>
      <c r="AD25" s="26">
        <f t="shared" si="5"/>
        <v>23</v>
      </c>
      <c r="AE25" s="27">
        <f t="shared" si="6"/>
        <v>127</v>
      </c>
      <c r="AF25" s="25">
        <v>7</v>
      </c>
      <c r="AG25" s="25">
        <v>9</v>
      </c>
      <c r="AH25" s="25">
        <v>38</v>
      </c>
      <c r="AI25" s="28">
        <f t="shared" si="7"/>
        <v>54</v>
      </c>
      <c r="AJ25" s="29">
        <v>33</v>
      </c>
      <c r="AK25" s="28">
        <f t="shared" si="8"/>
        <v>87</v>
      </c>
      <c r="AL25" s="25">
        <v>8</v>
      </c>
      <c r="AM25" s="25">
        <v>7</v>
      </c>
      <c r="AN25" s="25">
        <v>40</v>
      </c>
      <c r="AO25" s="28">
        <f t="shared" si="9"/>
        <v>55</v>
      </c>
      <c r="AP25" s="29">
        <v>31</v>
      </c>
      <c r="AQ25" s="28">
        <f t="shared" si="10"/>
        <v>86</v>
      </c>
      <c r="AR25" s="25">
        <v>8</v>
      </c>
      <c r="AS25" s="25">
        <v>8</v>
      </c>
      <c r="AT25" s="25">
        <v>40</v>
      </c>
      <c r="AU25" s="28">
        <f t="shared" si="11"/>
        <v>56</v>
      </c>
      <c r="AV25" s="29">
        <v>34</v>
      </c>
      <c r="AW25" s="28">
        <f t="shared" si="12"/>
        <v>90</v>
      </c>
      <c r="AX25" s="25">
        <v>6</v>
      </c>
      <c r="AY25" s="25">
        <v>7</v>
      </c>
      <c r="AZ25" s="25">
        <v>40</v>
      </c>
      <c r="BA25" s="28">
        <f t="shared" si="13"/>
        <v>53</v>
      </c>
      <c r="BB25" s="29">
        <v>32</v>
      </c>
      <c r="BC25" s="28">
        <f t="shared" si="14"/>
        <v>85</v>
      </c>
      <c r="BD25" s="25">
        <v>7</v>
      </c>
      <c r="BE25" s="25">
        <v>7</v>
      </c>
      <c r="BF25" s="25">
        <v>34</v>
      </c>
      <c r="BG25" s="28">
        <f t="shared" si="15"/>
        <v>48</v>
      </c>
      <c r="BH25" s="29">
        <v>27</v>
      </c>
      <c r="BI25" s="28">
        <f t="shared" si="16"/>
        <v>75</v>
      </c>
      <c r="BJ25" s="29">
        <f t="shared" si="17"/>
        <v>423</v>
      </c>
      <c r="BK25" s="29">
        <v>91</v>
      </c>
      <c r="BL25" s="10">
        <f t="shared" si="18"/>
        <v>641</v>
      </c>
      <c r="BM25" s="8">
        <f t="shared" si="19"/>
        <v>82.179487179487182</v>
      </c>
      <c r="BO25" s="3" t="s">
        <v>2087</v>
      </c>
      <c r="BP25" s="3" t="s">
        <v>2091</v>
      </c>
      <c r="BQ25" s="3" t="s">
        <v>2091</v>
      </c>
      <c r="BR25" s="3" t="s">
        <v>2087</v>
      </c>
      <c r="BS25" s="3" t="s">
        <v>2087</v>
      </c>
      <c r="BT25" s="3" t="s">
        <v>2094</v>
      </c>
      <c r="BU25" s="3" t="s">
        <v>2090</v>
      </c>
      <c r="BV25" s="3" t="s">
        <v>2090</v>
      </c>
      <c r="BW25" s="3" t="s">
        <v>2090</v>
      </c>
      <c r="BX25" s="3" t="s">
        <v>2090</v>
      </c>
      <c r="BY25" s="3" t="s">
        <v>2032</v>
      </c>
      <c r="BZ25" s="3" t="s">
        <v>2090</v>
      </c>
      <c r="CB25" s="3">
        <v>2</v>
      </c>
      <c r="CC25" s="3">
        <v>3</v>
      </c>
      <c r="CD25" s="3">
        <v>3</v>
      </c>
      <c r="CE25" s="3">
        <v>3</v>
      </c>
      <c r="CF25" s="3">
        <v>3</v>
      </c>
      <c r="CG25" s="3">
        <v>3</v>
      </c>
      <c r="CH25" s="3">
        <v>1</v>
      </c>
      <c r="CI25" s="3">
        <v>1.5</v>
      </c>
      <c r="CJ25" s="3">
        <v>1.5</v>
      </c>
      <c r="CK25" s="3">
        <v>1</v>
      </c>
      <c r="CL25" s="3">
        <v>1</v>
      </c>
      <c r="CM25" s="3">
        <v>0.5</v>
      </c>
      <c r="CN25" s="3">
        <f t="shared" si="20"/>
        <v>0</v>
      </c>
      <c r="CO25" s="31" t="str">
        <f t="shared" si="21"/>
        <v>Pass</v>
      </c>
      <c r="CP25" s="3">
        <v>8.6199999999999992</v>
      </c>
      <c r="CQ25" s="3">
        <v>23.5</v>
      </c>
      <c r="CR25" s="3">
        <v>202.5</v>
      </c>
      <c r="CS25" s="3">
        <v>948</v>
      </c>
    </row>
    <row r="26" spans="1:98" ht="18" customHeight="1" x14ac:dyDescent="0.2">
      <c r="A26" s="4">
        <v>19</v>
      </c>
      <c r="B26" s="7" t="s">
        <v>854</v>
      </c>
      <c r="C26" s="7" t="s">
        <v>615</v>
      </c>
      <c r="D26" s="7" t="s">
        <v>1931</v>
      </c>
      <c r="E26" s="7" t="s">
        <v>1435</v>
      </c>
      <c r="F26" s="7"/>
      <c r="G26" s="25" t="s">
        <v>2033</v>
      </c>
      <c r="H26" s="25">
        <v>7</v>
      </c>
      <c r="I26" s="24">
        <v>10</v>
      </c>
      <c r="J26" s="26">
        <f t="shared" si="0"/>
        <v>17</v>
      </c>
      <c r="K26" s="25">
        <v>1</v>
      </c>
      <c r="L26" s="25">
        <v>6</v>
      </c>
      <c r="M26" s="24">
        <v>9</v>
      </c>
      <c r="N26" s="26">
        <f t="shared" si="1"/>
        <v>16</v>
      </c>
      <c r="O26" s="25">
        <v>3</v>
      </c>
      <c r="P26" s="25">
        <v>6</v>
      </c>
      <c r="Q26" s="24">
        <v>10</v>
      </c>
      <c r="R26" s="26">
        <f t="shared" si="2"/>
        <v>19</v>
      </c>
      <c r="S26" s="25">
        <v>2</v>
      </c>
      <c r="T26" s="25">
        <v>5</v>
      </c>
      <c r="U26" s="24">
        <v>10</v>
      </c>
      <c r="V26" s="26">
        <f t="shared" si="3"/>
        <v>17</v>
      </c>
      <c r="W26" s="25">
        <v>1</v>
      </c>
      <c r="X26" s="25">
        <v>7</v>
      </c>
      <c r="Y26" s="24">
        <v>10</v>
      </c>
      <c r="Z26" s="26">
        <f t="shared" si="4"/>
        <v>18</v>
      </c>
      <c r="AA26" s="25">
        <v>3</v>
      </c>
      <c r="AB26" s="25">
        <v>6</v>
      </c>
      <c r="AC26" s="24">
        <v>3</v>
      </c>
      <c r="AD26" s="26">
        <f t="shared" si="5"/>
        <v>12</v>
      </c>
      <c r="AE26" s="27">
        <f t="shared" si="6"/>
        <v>99</v>
      </c>
      <c r="AF26" s="25">
        <v>7</v>
      </c>
      <c r="AG26" s="25">
        <v>7</v>
      </c>
      <c r="AH26" s="25">
        <v>36</v>
      </c>
      <c r="AI26" s="28">
        <f t="shared" si="7"/>
        <v>50</v>
      </c>
      <c r="AJ26" s="29">
        <v>26</v>
      </c>
      <c r="AK26" s="28">
        <f t="shared" si="8"/>
        <v>76</v>
      </c>
      <c r="AL26" s="25">
        <v>8</v>
      </c>
      <c r="AM26" s="25">
        <v>8</v>
      </c>
      <c r="AN26" s="25">
        <v>34</v>
      </c>
      <c r="AO26" s="28">
        <f t="shared" si="9"/>
        <v>50</v>
      </c>
      <c r="AP26" s="29">
        <v>31</v>
      </c>
      <c r="AQ26" s="28">
        <f t="shared" si="10"/>
        <v>81</v>
      </c>
      <c r="AR26" s="25">
        <v>8</v>
      </c>
      <c r="AS26" s="25">
        <v>8</v>
      </c>
      <c r="AT26" s="25">
        <v>40</v>
      </c>
      <c r="AU26" s="28">
        <f t="shared" si="11"/>
        <v>56</v>
      </c>
      <c r="AV26" s="29">
        <v>29</v>
      </c>
      <c r="AW26" s="28">
        <f t="shared" si="12"/>
        <v>85</v>
      </c>
      <c r="AX26" s="25">
        <v>6</v>
      </c>
      <c r="AY26" s="25">
        <v>7</v>
      </c>
      <c r="AZ26" s="25">
        <v>33</v>
      </c>
      <c r="BA26" s="28">
        <f t="shared" si="13"/>
        <v>46</v>
      </c>
      <c r="BB26" s="29">
        <v>28</v>
      </c>
      <c r="BC26" s="28">
        <f t="shared" si="14"/>
        <v>74</v>
      </c>
      <c r="BD26" s="25">
        <v>8</v>
      </c>
      <c r="BE26" s="25">
        <v>8</v>
      </c>
      <c r="BF26" s="25">
        <v>35</v>
      </c>
      <c r="BG26" s="28">
        <f t="shared" si="15"/>
        <v>51</v>
      </c>
      <c r="BH26" s="29">
        <v>31</v>
      </c>
      <c r="BI26" s="28">
        <f t="shared" si="16"/>
        <v>82</v>
      </c>
      <c r="BJ26" s="29">
        <f t="shared" si="17"/>
        <v>398</v>
      </c>
      <c r="BK26" s="29">
        <v>94</v>
      </c>
      <c r="BL26" s="10">
        <f t="shared" si="18"/>
        <v>591</v>
      </c>
      <c r="BM26" s="8">
        <f t="shared" si="19"/>
        <v>75.769230769230774</v>
      </c>
      <c r="BO26" s="3" t="s">
        <v>2094</v>
      </c>
      <c r="BP26" s="3" t="s">
        <v>2088</v>
      </c>
      <c r="BQ26" s="3" t="s">
        <v>2093</v>
      </c>
      <c r="BR26" s="3" t="s">
        <v>2033</v>
      </c>
      <c r="BS26" s="3" t="s">
        <v>2088</v>
      </c>
      <c r="BT26" s="3" t="s">
        <v>2092</v>
      </c>
      <c r="BU26" s="3" t="s">
        <v>2091</v>
      </c>
      <c r="BV26" s="3" t="s">
        <v>2090</v>
      </c>
      <c r="BW26" s="3" t="s">
        <v>2090</v>
      </c>
      <c r="BX26" s="3" t="s">
        <v>2032</v>
      </c>
      <c r="BY26" s="3" t="s">
        <v>2090</v>
      </c>
      <c r="BZ26" s="3" t="s">
        <v>2090</v>
      </c>
      <c r="CB26" s="3">
        <v>2</v>
      </c>
      <c r="CC26" s="3">
        <v>3</v>
      </c>
      <c r="CD26" s="3">
        <v>3</v>
      </c>
      <c r="CE26" s="3">
        <v>3</v>
      </c>
      <c r="CF26" s="3">
        <v>3</v>
      </c>
      <c r="CG26" s="3">
        <v>3</v>
      </c>
      <c r="CH26" s="3">
        <v>1</v>
      </c>
      <c r="CI26" s="3">
        <v>1.5</v>
      </c>
      <c r="CJ26" s="3">
        <v>1.5</v>
      </c>
      <c r="CK26" s="3">
        <v>1</v>
      </c>
      <c r="CL26" s="3">
        <v>1</v>
      </c>
      <c r="CM26" s="3">
        <v>0.5</v>
      </c>
      <c r="CN26" s="3">
        <f t="shared" si="20"/>
        <v>0</v>
      </c>
      <c r="CO26" s="31" t="str">
        <f t="shared" si="21"/>
        <v>Pass</v>
      </c>
      <c r="CP26" s="3">
        <v>7.02</v>
      </c>
      <c r="CQ26" s="3">
        <v>23.5</v>
      </c>
      <c r="CR26" s="3">
        <v>165</v>
      </c>
      <c r="CS26" s="3">
        <v>804</v>
      </c>
    </row>
    <row r="27" spans="1:98" ht="18" customHeight="1" x14ac:dyDescent="0.2">
      <c r="A27" s="4">
        <v>20</v>
      </c>
      <c r="B27" s="7" t="s">
        <v>855</v>
      </c>
      <c r="C27" s="7" t="s">
        <v>856</v>
      </c>
      <c r="D27" s="7" t="s">
        <v>1932</v>
      </c>
      <c r="E27" s="7" t="s">
        <v>1436</v>
      </c>
      <c r="F27" s="7"/>
      <c r="G27" s="25" t="s">
        <v>2032</v>
      </c>
      <c r="H27" s="25">
        <v>8</v>
      </c>
      <c r="I27" s="24">
        <v>8</v>
      </c>
      <c r="J27" s="26">
        <f t="shared" si="0"/>
        <v>16</v>
      </c>
      <c r="K27" s="25">
        <v>3</v>
      </c>
      <c r="L27" s="25">
        <v>9</v>
      </c>
      <c r="M27" s="24">
        <v>9</v>
      </c>
      <c r="N27" s="26">
        <f t="shared" si="1"/>
        <v>21</v>
      </c>
      <c r="O27" s="25">
        <v>4</v>
      </c>
      <c r="P27" s="25" t="s">
        <v>2033</v>
      </c>
      <c r="Q27" s="24">
        <v>10</v>
      </c>
      <c r="R27" s="26">
        <f t="shared" si="2"/>
        <v>14</v>
      </c>
      <c r="S27" s="25">
        <v>7</v>
      </c>
      <c r="T27" s="25" t="s">
        <v>2033</v>
      </c>
      <c r="U27" s="24">
        <v>7</v>
      </c>
      <c r="V27" s="26">
        <f t="shared" si="3"/>
        <v>14</v>
      </c>
      <c r="W27" s="25">
        <v>5</v>
      </c>
      <c r="X27" s="25">
        <v>10</v>
      </c>
      <c r="Y27" s="24">
        <v>8</v>
      </c>
      <c r="Z27" s="26">
        <f t="shared" si="4"/>
        <v>23</v>
      </c>
      <c r="AA27" s="25">
        <v>8</v>
      </c>
      <c r="AB27" s="25" t="s">
        <v>2033</v>
      </c>
      <c r="AC27" s="24">
        <v>10</v>
      </c>
      <c r="AD27" s="26">
        <f t="shared" si="5"/>
        <v>18</v>
      </c>
      <c r="AE27" s="27">
        <f t="shared" si="6"/>
        <v>106</v>
      </c>
      <c r="AF27" s="25">
        <v>8</v>
      </c>
      <c r="AG27" s="25">
        <v>7</v>
      </c>
      <c r="AH27" s="25">
        <v>36</v>
      </c>
      <c r="AI27" s="28">
        <f t="shared" si="7"/>
        <v>51</v>
      </c>
      <c r="AJ27" s="29">
        <v>29</v>
      </c>
      <c r="AK27" s="28">
        <f t="shared" si="8"/>
        <v>80</v>
      </c>
      <c r="AL27" s="25">
        <v>9</v>
      </c>
      <c r="AM27" s="25" t="s">
        <v>2032</v>
      </c>
      <c r="AN27" s="25">
        <v>29</v>
      </c>
      <c r="AO27" s="28">
        <f t="shared" si="9"/>
        <v>38</v>
      </c>
      <c r="AP27" s="29">
        <v>34</v>
      </c>
      <c r="AQ27" s="28">
        <f t="shared" si="10"/>
        <v>72</v>
      </c>
      <c r="AR27" s="25">
        <v>9</v>
      </c>
      <c r="AS27" s="25">
        <v>9</v>
      </c>
      <c r="AT27" s="25">
        <v>36</v>
      </c>
      <c r="AU27" s="28">
        <f t="shared" si="11"/>
        <v>54</v>
      </c>
      <c r="AV27" s="29">
        <v>35</v>
      </c>
      <c r="AW27" s="28">
        <f t="shared" si="12"/>
        <v>89</v>
      </c>
      <c r="AX27" s="25">
        <v>6</v>
      </c>
      <c r="AY27" s="25">
        <v>6</v>
      </c>
      <c r="AZ27" s="25">
        <v>31</v>
      </c>
      <c r="BA27" s="28">
        <f t="shared" si="13"/>
        <v>43</v>
      </c>
      <c r="BB27" s="29">
        <v>27</v>
      </c>
      <c r="BC27" s="28">
        <f t="shared" si="14"/>
        <v>70</v>
      </c>
      <c r="BD27" s="25">
        <v>8</v>
      </c>
      <c r="BE27" s="25">
        <v>8</v>
      </c>
      <c r="BF27" s="25">
        <v>34</v>
      </c>
      <c r="BG27" s="28">
        <f t="shared" si="15"/>
        <v>50</v>
      </c>
      <c r="BH27" s="29">
        <v>32</v>
      </c>
      <c r="BI27" s="28">
        <f t="shared" si="16"/>
        <v>82</v>
      </c>
      <c r="BJ27" s="29">
        <f t="shared" si="17"/>
        <v>393</v>
      </c>
      <c r="BK27" s="29">
        <v>72</v>
      </c>
      <c r="BL27" s="10">
        <f t="shared" si="18"/>
        <v>571</v>
      </c>
      <c r="BM27" s="8">
        <f t="shared" si="19"/>
        <v>73.205128205128204</v>
      </c>
      <c r="BO27" s="3" t="s">
        <v>2088</v>
      </c>
      <c r="BP27" s="3" t="s">
        <v>2092</v>
      </c>
      <c r="BQ27" s="3" t="s">
        <v>2096</v>
      </c>
      <c r="BR27" s="3" t="s">
        <v>2033</v>
      </c>
      <c r="BS27" s="3" t="s">
        <v>2095</v>
      </c>
      <c r="BT27" s="3" t="s">
        <v>2093</v>
      </c>
      <c r="BU27" s="3" t="s">
        <v>2091</v>
      </c>
      <c r="BV27" s="3" t="s">
        <v>2032</v>
      </c>
      <c r="BW27" s="3" t="s">
        <v>2090</v>
      </c>
      <c r="BX27" s="3" t="s">
        <v>2087</v>
      </c>
      <c r="BY27" s="3" t="s">
        <v>2090</v>
      </c>
      <c r="BZ27" s="3" t="s">
        <v>2032</v>
      </c>
      <c r="CB27" s="3">
        <v>2</v>
      </c>
      <c r="CC27" s="3">
        <v>3</v>
      </c>
      <c r="CD27" s="3">
        <v>3</v>
      </c>
      <c r="CE27" s="3">
        <v>3</v>
      </c>
      <c r="CF27" s="3">
        <v>3</v>
      </c>
      <c r="CG27" s="3">
        <v>3</v>
      </c>
      <c r="CH27" s="3">
        <v>1</v>
      </c>
      <c r="CI27" s="3">
        <v>1.5</v>
      </c>
      <c r="CJ27" s="3">
        <v>1.5</v>
      </c>
      <c r="CK27" s="3">
        <v>1</v>
      </c>
      <c r="CL27" s="3">
        <v>1</v>
      </c>
      <c r="CM27" s="3">
        <v>0.5</v>
      </c>
      <c r="CN27" s="3">
        <f t="shared" si="20"/>
        <v>0</v>
      </c>
      <c r="CO27" s="31" t="str">
        <f t="shared" si="21"/>
        <v>Pass</v>
      </c>
      <c r="CP27" s="3">
        <v>6.64</v>
      </c>
      <c r="CQ27" s="3">
        <v>23.5</v>
      </c>
      <c r="CR27" s="3">
        <v>156</v>
      </c>
      <c r="CS27" s="3">
        <v>761</v>
      </c>
    </row>
    <row r="28" spans="1:98" ht="18" customHeight="1" x14ac:dyDescent="0.2">
      <c r="A28" s="4">
        <v>21</v>
      </c>
      <c r="B28" s="7" t="s">
        <v>857</v>
      </c>
      <c r="C28" s="7" t="s">
        <v>858</v>
      </c>
      <c r="D28" s="7" t="s">
        <v>1933</v>
      </c>
      <c r="E28" s="7" t="s">
        <v>1437</v>
      </c>
      <c r="F28" s="7"/>
      <c r="G28" s="25">
        <v>8</v>
      </c>
      <c r="H28" s="25">
        <v>10</v>
      </c>
      <c r="I28" s="24">
        <v>10</v>
      </c>
      <c r="J28" s="26">
        <f t="shared" si="0"/>
        <v>28</v>
      </c>
      <c r="K28" s="25">
        <v>8</v>
      </c>
      <c r="L28" s="25">
        <v>10</v>
      </c>
      <c r="M28" s="24">
        <v>10</v>
      </c>
      <c r="N28" s="26">
        <f t="shared" si="1"/>
        <v>28</v>
      </c>
      <c r="O28" s="25">
        <v>9</v>
      </c>
      <c r="P28" s="25">
        <v>10</v>
      </c>
      <c r="Q28" s="24">
        <v>10</v>
      </c>
      <c r="R28" s="26">
        <f t="shared" si="2"/>
        <v>29</v>
      </c>
      <c r="S28" s="25">
        <v>7</v>
      </c>
      <c r="T28" s="25">
        <v>10</v>
      </c>
      <c r="U28" s="24">
        <v>10</v>
      </c>
      <c r="V28" s="26">
        <f t="shared" si="3"/>
        <v>27</v>
      </c>
      <c r="W28" s="25">
        <v>8</v>
      </c>
      <c r="X28" s="25">
        <v>10</v>
      </c>
      <c r="Y28" s="24">
        <v>10</v>
      </c>
      <c r="Z28" s="26">
        <f t="shared" si="4"/>
        <v>28</v>
      </c>
      <c r="AA28" s="25">
        <v>8</v>
      </c>
      <c r="AB28" s="25">
        <v>10</v>
      </c>
      <c r="AC28" s="24">
        <v>10</v>
      </c>
      <c r="AD28" s="26">
        <f t="shared" si="5"/>
        <v>28</v>
      </c>
      <c r="AE28" s="27">
        <f t="shared" si="6"/>
        <v>168</v>
      </c>
      <c r="AF28" s="25">
        <v>9</v>
      </c>
      <c r="AG28" s="25">
        <v>10</v>
      </c>
      <c r="AH28" s="25">
        <v>40</v>
      </c>
      <c r="AI28" s="28">
        <f t="shared" si="7"/>
        <v>59</v>
      </c>
      <c r="AJ28" s="29">
        <v>35</v>
      </c>
      <c r="AK28" s="28">
        <f t="shared" si="8"/>
        <v>94</v>
      </c>
      <c r="AL28" s="25">
        <v>7</v>
      </c>
      <c r="AM28" s="25">
        <v>7</v>
      </c>
      <c r="AN28" s="25">
        <v>36</v>
      </c>
      <c r="AO28" s="28">
        <f t="shared" si="9"/>
        <v>50</v>
      </c>
      <c r="AP28" s="29">
        <v>28</v>
      </c>
      <c r="AQ28" s="28">
        <f t="shared" si="10"/>
        <v>78</v>
      </c>
      <c r="AR28" s="25">
        <v>9</v>
      </c>
      <c r="AS28" s="25">
        <v>9</v>
      </c>
      <c r="AT28" s="25">
        <v>39</v>
      </c>
      <c r="AU28" s="28">
        <f t="shared" si="11"/>
        <v>57</v>
      </c>
      <c r="AV28" s="29">
        <v>33</v>
      </c>
      <c r="AW28" s="28">
        <f t="shared" si="12"/>
        <v>90</v>
      </c>
      <c r="AX28" s="25">
        <v>8</v>
      </c>
      <c r="AY28" s="25">
        <v>8</v>
      </c>
      <c r="AZ28" s="25">
        <v>38</v>
      </c>
      <c r="BA28" s="28">
        <f t="shared" si="13"/>
        <v>54</v>
      </c>
      <c r="BB28" s="29">
        <v>29</v>
      </c>
      <c r="BC28" s="28">
        <f t="shared" si="14"/>
        <v>83</v>
      </c>
      <c r="BD28" s="25">
        <v>8</v>
      </c>
      <c r="BE28" s="25">
        <v>6</v>
      </c>
      <c r="BF28" s="25">
        <v>33</v>
      </c>
      <c r="BG28" s="28">
        <f t="shared" si="15"/>
        <v>47</v>
      </c>
      <c r="BH28" s="29">
        <v>22</v>
      </c>
      <c r="BI28" s="28">
        <f t="shared" si="16"/>
        <v>69</v>
      </c>
      <c r="BJ28" s="29">
        <f t="shared" si="17"/>
        <v>414</v>
      </c>
      <c r="BK28" s="29">
        <v>97</v>
      </c>
      <c r="BL28" s="10">
        <f t="shared" si="18"/>
        <v>679</v>
      </c>
      <c r="BM28" s="8">
        <f t="shared" si="19"/>
        <v>87.051282051282058</v>
      </c>
      <c r="BO28" s="3" t="s">
        <v>2091</v>
      </c>
      <c r="BP28" s="3" t="s">
        <v>2091</v>
      </c>
      <c r="BQ28" s="3" t="s">
        <v>2090</v>
      </c>
      <c r="BR28" s="3" t="s">
        <v>2087</v>
      </c>
      <c r="BS28" s="3" t="s">
        <v>2032</v>
      </c>
      <c r="BT28" s="3" t="s">
        <v>2091</v>
      </c>
      <c r="BU28" s="3" t="s">
        <v>2090</v>
      </c>
      <c r="BV28" s="3" t="s">
        <v>2091</v>
      </c>
      <c r="BW28" s="3" t="s">
        <v>2090</v>
      </c>
      <c r="BX28" s="3" t="s">
        <v>2090</v>
      </c>
      <c r="BY28" s="3" t="s">
        <v>2087</v>
      </c>
      <c r="BZ28" s="3" t="s">
        <v>2090</v>
      </c>
      <c r="CB28" s="3">
        <v>2</v>
      </c>
      <c r="CC28" s="3">
        <v>3</v>
      </c>
      <c r="CD28" s="3">
        <v>3</v>
      </c>
      <c r="CE28" s="3">
        <v>3</v>
      </c>
      <c r="CF28" s="3">
        <v>3</v>
      </c>
      <c r="CG28" s="3">
        <v>3</v>
      </c>
      <c r="CH28" s="3">
        <v>1</v>
      </c>
      <c r="CI28" s="3">
        <v>1.5</v>
      </c>
      <c r="CJ28" s="3">
        <v>1.5</v>
      </c>
      <c r="CK28" s="3">
        <v>1</v>
      </c>
      <c r="CL28" s="3">
        <v>1</v>
      </c>
      <c r="CM28" s="3">
        <v>0.5</v>
      </c>
      <c r="CN28" s="3">
        <f t="shared" si="20"/>
        <v>0</v>
      </c>
      <c r="CO28" s="31" t="str">
        <f t="shared" si="21"/>
        <v>Pass</v>
      </c>
      <c r="CP28" s="3">
        <v>9.06</v>
      </c>
      <c r="CQ28" s="3">
        <v>23.5</v>
      </c>
      <c r="CR28" s="3">
        <v>213</v>
      </c>
      <c r="CS28" s="3">
        <v>973</v>
      </c>
    </row>
    <row r="29" spans="1:98" ht="18" customHeight="1" x14ac:dyDescent="0.2">
      <c r="A29" s="4">
        <v>22</v>
      </c>
      <c r="B29" s="7" t="s">
        <v>860</v>
      </c>
      <c r="C29" s="7" t="s">
        <v>2060</v>
      </c>
      <c r="D29" s="7" t="s">
        <v>1935</v>
      </c>
      <c r="E29" s="7" t="s">
        <v>1439</v>
      </c>
      <c r="F29" s="7"/>
      <c r="G29" s="25">
        <v>7</v>
      </c>
      <c r="H29" s="25">
        <v>10</v>
      </c>
      <c r="I29" s="24">
        <v>10</v>
      </c>
      <c r="J29" s="26">
        <f t="shared" si="0"/>
        <v>27</v>
      </c>
      <c r="K29" s="25">
        <v>5</v>
      </c>
      <c r="L29" s="25">
        <v>10</v>
      </c>
      <c r="M29" s="24">
        <v>9</v>
      </c>
      <c r="N29" s="26">
        <f t="shared" si="1"/>
        <v>24</v>
      </c>
      <c r="O29" s="25">
        <v>6</v>
      </c>
      <c r="P29" s="25">
        <v>10</v>
      </c>
      <c r="Q29" s="24">
        <v>10</v>
      </c>
      <c r="R29" s="26">
        <f t="shared" si="2"/>
        <v>26</v>
      </c>
      <c r="S29" s="25">
        <v>8</v>
      </c>
      <c r="T29" s="25">
        <v>10</v>
      </c>
      <c r="U29" s="24">
        <v>3</v>
      </c>
      <c r="V29" s="26">
        <f t="shared" si="3"/>
        <v>21</v>
      </c>
      <c r="W29" s="25">
        <v>7</v>
      </c>
      <c r="X29" s="25">
        <v>10</v>
      </c>
      <c r="Y29" s="24">
        <v>8</v>
      </c>
      <c r="Z29" s="26">
        <f t="shared" si="4"/>
        <v>25</v>
      </c>
      <c r="AA29" s="25">
        <v>4</v>
      </c>
      <c r="AB29" s="25">
        <v>10</v>
      </c>
      <c r="AC29" s="24">
        <v>10</v>
      </c>
      <c r="AD29" s="26">
        <f t="shared" si="5"/>
        <v>24</v>
      </c>
      <c r="AE29" s="27">
        <f t="shared" si="6"/>
        <v>147</v>
      </c>
      <c r="AF29" s="25">
        <v>9</v>
      </c>
      <c r="AG29" s="25">
        <v>10</v>
      </c>
      <c r="AH29" s="25">
        <v>39</v>
      </c>
      <c r="AI29" s="28">
        <f t="shared" si="7"/>
        <v>58</v>
      </c>
      <c r="AJ29" s="29">
        <v>37</v>
      </c>
      <c r="AK29" s="28">
        <f t="shared" si="8"/>
        <v>95</v>
      </c>
      <c r="AL29" s="25">
        <v>8</v>
      </c>
      <c r="AM29" s="25">
        <v>8</v>
      </c>
      <c r="AN29" s="25">
        <v>31</v>
      </c>
      <c r="AO29" s="28">
        <f t="shared" si="9"/>
        <v>47</v>
      </c>
      <c r="AP29" s="29">
        <v>31</v>
      </c>
      <c r="AQ29" s="28">
        <f t="shared" si="10"/>
        <v>78</v>
      </c>
      <c r="AR29" s="25">
        <v>9</v>
      </c>
      <c r="AS29" s="25">
        <v>9</v>
      </c>
      <c r="AT29" s="25">
        <v>39</v>
      </c>
      <c r="AU29" s="28">
        <f t="shared" si="11"/>
        <v>57</v>
      </c>
      <c r="AV29" s="29">
        <v>35</v>
      </c>
      <c r="AW29" s="28">
        <f t="shared" si="12"/>
        <v>92</v>
      </c>
      <c r="AX29" s="25">
        <v>9</v>
      </c>
      <c r="AY29" s="25">
        <v>10</v>
      </c>
      <c r="AZ29" s="25">
        <v>40</v>
      </c>
      <c r="BA29" s="28">
        <f t="shared" si="13"/>
        <v>59</v>
      </c>
      <c r="BB29" s="29">
        <v>40</v>
      </c>
      <c r="BC29" s="28">
        <f t="shared" si="14"/>
        <v>99</v>
      </c>
      <c r="BD29" s="25">
        <v>9</v>
      </c>
      <c r="BE29" s="25">
        <v>9</v>
      </c>
      <c r="BF29" s="25">
        <v>38</v>
      </c>
      <c r="BG29" s="28">
        <f t="shared" si="15"/>
        <v>56</v>
      </c>
      <c r="BH29" s="29">
        <v>36</v>
      </c>
      <c r="BI29" s="28">
        <f t="shared" si="16"/>
        <v>92</v>
      </c>
      <c r="BJ29" s="29">
        <f t="shared" si="17"/>
        <v>456</v>
      </c>
      <c r="BK29" s="29">
        <v>80</v>
      </c>
      <c r="BL29" s="10">
        <f t="shared" si="18"/>
        <v>683</v>
      </c>
      <c r="BM29" s="8">
        <f t="shared" si="19"/>
        <v>87.564102564102569</v>
      </c>
      <c r="BO29" s="3" t="s">
        <v>2087</v>
      </c>
      <c r="BP29" s="3" t="s">
        <v>2091</v>
      </c>
      <c r="BQ29" s="3" t="s">
        <v>2087</v>
      </c>
      <c r="BR29" s="3" t="s">
        <v>2095</v>
      </c>
      <c r="BS29" s="3" t="s">
        <v>2091</v>
      </c>
      <c r="BT29" s="3" t="s">
        <v>2087</v>
      </c>
      <c r="BU29" s="3" t="s">
        <v>2090</v>
      </c>
      <c r="BV29" s="3" t="s">
        <v>2091</v>
      </c>
      <c r="BW29" s="3" t="s">
        <v>2090</v>
      </c>
      <c r="BX29" s="3" t="s">
        <v>2090</v>
      </c>
      <c r="BY29" s="3" t="s">
        <v>2090</v>
      </c>
      <c r="BZ29" s="3" t="s">
        <v>2091</v>
      </c>
      <c r="CB29" s="3">
        <v>2</v>
      </c>
      <c r="CC29" s="3">
        <v>3</v>
      </c>
      <c r="CD29" s="3">
        <v>3</v>
      </c>
      <c r="CE29" s="3">
        <v>3</v>
      </c>
      <c r="CF29" s="3">
        <v>3</v>
      </c>
      <c r="CG29" s="3">
        <v>3</v>
      </c>
      <c r="CH29" s="3">
        <v>1</v>
      </c>
      <c r="CI29" s="3">
        <v>1.5</v>
      </c>
      <c r="CJ29" s="3">
        <v>1.5</v>
      </c>
      <c r="CK29" s="3">
        <v>1</v>
      </c>
      <c r="CL29" s="3">
        <v>1</v>
      </c>
      <c r="CM29" s="3">
        <v>0.5</v>
      </c>
      <c r="CN29" s="3">
        <f t="shared" si="20"/>
        <v>0</v>
      </c>
      <c r="CO29" s="31" t="str">
        <f t="shared" si="21"/>
        <v>Pass</v>
      </c>
      <c r="CP29" s="3">
        <v>8.66</v>
      </c>
      <c r="CQ29" s="3">
        <v>23.5</v>
      </c>
      <c r="CR29" s="3">
        <v>203.5</v>
      </c>
      <c r="CS29" s="3">
        <v>969</v>
      </c>
    </row>
    <row r="30" spans="1:98" ht="18" customHeight="1" x14ac:dyDescent="0.2">
      <c r="A30" s="4">
        <v>23</v>
      </c>
      <c r="B30" s="7" t="s">
        <v>861</v>
      </c>
      <c r="C30" s="7" t="s">
        <v>862</v>
      </c>
      <c r="D30" s="7" t="s">
        <v>1936</v>
      </c>
      <c r="E30" s="7" t="s">
        <v>1440</v>
      </c>
      <c r="F30" s="7"/>
      <c r="G30" s="25">
        <v>8</v>
      </c>
      <c r="H30" s="25">
        <v>10</v>
      </c>
      <c r="I30" s="24">
        <v>10</v>
      </c>
      <c r="J30" s="26">
        <f t="shared" si="0"/>
        <v>28</v>
      </c>
      <c r="K30" s="25">
        <v>9</v>
      </c>
      <c r="L30" s="25">
        <v>10</v>
      </c>
      <c r="M30" s="24">
        <v>10</v>
      </c>
      <c r="N30" s="26">
        <f t="shared" si="1"/>
        <v>29</v>
      </c>
      <c r="O30" s="25">
        <v>8</v>
      </c>
      <c r="P30" s="25">
        <v>10</v>
      </c>
      <c r="Q30" s="24">
        <v>10</v>
      </c>
      <c r="R30" s="26">
        <f t="shared" si="2"/>
        <v>28</v>
      </c>
      <c r="S30" s="25">
        <v>8</v>
      </c>
      <c r="T30" s="25">
        <v>10</v>
      </c>
      <c r="U30" s="24">
        <v>10</v>
      </c>
      <c r="V30" s="26">
        <f t="shared" si="3"/>
        <v>28</v>
      </c>
      <c r="W30" s="25">
        <v>8</v>
      </c>
      <c r="X30" s="25">
        <v>10</v>
      </c>
      <c r="Y30" s="24">
        <v>10</v>
      </c>
      <c r="Z30" s="26">
        <f t="shared" si="4"/>
        <v>28</v>
      </c>
      <c r="AA30" s="25">
        <v>7</v>
      </c>
      <c r="AB30" s="25">
        <v>10</v>
      </c>
      <c r="AC30" s="24">
        <v>10</v>
      </c>
      <c r="AD30" s="26">
        <f t="shared" si="5"/>
        <v>27</v>
      </c>
      <c r="AE30" s="27">
        <f t="shared" si="6"/>
        <v>168</v>
      </c>
      <c r="AF30" s="25">
        <v>10</v>
      </c>
      <c r="AG30" s="25">
        <v>9</v>
      </c>
      <c r="AH30" s="25">
        <v>40</v>
      </c>
      <c r="AI30" s="28">
        <f t="shared" si="7"/>
        <v>59</v>
      </c>
      <c r="AJ30" s="29">
        <v>37</v>
      </c>
      <c r="AK30" s="28">
        <f t="shared" si="8"/>
        <v>96</v>
      </c>
      <c r="AL30" s="25">
        <v>9</v>
      </c>
      <c r="AM30" s="25">
        <v>9</v>
      </c>
      <c r="AN30" s="25">
        <v>40</v>
      </c>
      <c r="AO30" s="28">
        <f t="shared" si="9"/>
        <v>58</v>
      </c>
      <c r="AP30" s="29">
        <v>33</v>
      </c>
      <c r="AQ30" s="28">
        <f t="shared" si="10"/>
        <v>91</v>
      </c>
      <c r="AR30" s="25">
        <v>9</v>
      </c>
      <c r="AS30" s="25">
        <v>9</v>
      </c>
      <c r="AT30" s="25">
        <v>40</v>
      </c>
      <c r="AU30" s="28">
        <f t="shared" si="11"/>
        <v>58</v>
      </c>
      <c r="AV30" s="29">
        <v>36</v>
      </c>
      <c r="AW30" s="28">
        <f t="shared" si="12"/>
        <v>94</v>
      </c>
      <c r="AX30" s="25">
        <v>9</v>
      </c>
      <c r="AY30" s="25">
        <v>9</v>
      </c>
      <c r="AZ30" s="25">
        <v>40</v>
      </c>
      <c r="BA30" s="28">
        <f t="shared" si="13"/>
        <v>58</v>
      </c>
      <c r="BB30" s="29">
        <v>38</v>
      </c>
      <c r="BC30" s="28">
        <f t="shared" si="14"/>
        <v>96</v>
      </c>
      <c r="BD30" s="25">
        <v>8</v>
      </c>
      <c r="BE30" s="25">
        <v>9</v>
      </c>
      <c r="BF30" s="25">
        <v>40</v>
      </c>
      <c r="BG30" s="28">
        <f t="shared" si="15"/>
        <v>57</v>
      </c>
      <c r="BH30" s="29">
        <v>35</v>
      </c>
      <c r="BI30" s="28">
        <f t="shared" si="16"/>
        <v>92</v>
      </c>
      <c r="BJ30" s="29">
        <f t="shared" si="17"/>
        <v>469</v>
      </c>
      <c r="BK30" s="29">
        <v>98</v>
      </c>
      <c r="BL30" s="10">
        <f t="shared" si="18"/>
        <v>735</v>
      </c>
      <c r="BM30" s="8">
        <f t="shared" si="19"/>
        <v>94.230769230769226</v>
      </c>
      <c r="BO30" s="3" t="s">
        <v>2090</v>
      </c>
      <c r="BP30" s="3" t="s">
        <v>2090</v>
      </c>
      <c r="BQ30" s="3" t="s">
        <v>2090</v>
      </c>
      <c r="BR30" s="3" t="s">
        <v>2032</v>
      </c>
      <c r="BS30" s="3" t="s">
        <v>2091</v>
      </c>
      <c r="BT30" s="3" t="s">
        <v>2090</v>
      </c>
      <c r="BU30" s="3" t="s">
        <v>2090</v>
      </c>
      <c r="BV30" s="3" t="s">
        <v>2090</v>
      </c>
      <c r="BW30" s="3" t="s">
        <v>2090</v>
      </c>
      <c r="BX30" s="3" t="s">
        <v>2090</v>
      </c>
      <c r="BY30" s="3" t="s">
        <v>2090</v>
      </c>
      <c r="BZ30" s="3" t="s">
        <v>2090</v>
      </c>
      <c r="CB30" s="3">
        <v>2</v>
      </c>
      <c r="CC30" s="3">
        <v>3</v>
      </c>
      <c r="CD30" s="3">
        <v>3</v>
      </c>
      <c r="CE30" s="3">
        <v>3</v>
      </c>
      <c r="CF30" s="3">
        <v>3</v>
      </c>
      <c r="CG30" s="3">
        <v>3</v>
      </c>
      <c r="CH30" s="3">
        <v>1</v>
      </c>
      <c r="CI30" s="3">
        <v>1.5</v>
      </c>
      <c r="CJ30" s="3">
        <v>1.5</v>
      </c>
      <c r="CK30" s="3">
        <v>1</v>
      </c>
      <c r="CL30" s="3">
        <v>1</v>
      </c>
      <c r="CM30" s="3">
        <v>0.5</v>
      </c>
      <c r="CN30" s="3">
        <f t="shared" si="20"/>
        <v>0</v>
      </c>
      <c r="CO30" s="31" t="str">
        <f t="shared" si="21"/>
        <v>Pass</v>
      </c>
      <c r="CP30" s="3">
        <v>9.68</v>
      </c>
      <c r="CQ30" s="3">
        <v>23.5</v>
      </c>
      <c r="CR30" s="3">
        <v>227.5</v>
      </c>
      <c r="CS30" s="3">
        <v>1052</v>
      </c>
    </row>
    <row r="31" spans="1:98" ht="18" customHeight="1" x14ac:dyDescent="0.2">
      <c r="A31" s="4">
        <v>24</v>
      </c>
      <c r="B31" s="7" t="s">
        <v>863</v>
      </c>
      <c r="C31" s="7" t="s">
        <v>864</v>
      </c>
      <c r="D31" s="7" t="s">
        <v>1937</v>
      </c>
      <c r="E31" s="7" t="s">
        <v>1441</v>
      </c>
      <c r="F31" s="7"/>
      <c r="G31" s="25">
        <v>1</v>
      </c>
      <c r="H31" s="25">
        <v>5</v>
      </c>
      <c r="I31" s="24">
        <v>10</v>
      </c>
      <c r="J31" s="26">
        <f t="shared" si="0"/>
        <v>16</v>
      </c>
      <c r="K31" s="25">
        <v>0</v>
      </c>
      <c r="L31" s="25">
        <v>6</v>
      </c>
      <c r="M31" s="24">
        <v>10</v>
      </c>
      <c r="N31" s="26">
        <f t="shared" si="1"/>
        <v>16</v>
      </c>
      <c r="O31" s="25" t="s">
        <v>2033</v>
      </c>
      <c r="P31" s="25">
        <v>4</v>
      </c>
      <c r="Q31" s="24">
        <v>10</v>
      </c>
      <c r="R31" s="26">
        <f t="shared" si="2"/>
        <v>14</v>
      </c>
      <c r="S31" s="25">
        <v>0</v>
      </c>
      <c r="T31" s="25">
        <v>6</v>
      </c>
      <c r="U31" s="24">
        <v>10</v>
      </c>
      <c r="V31" s="26">
        <f t="shared" si="3"/>
        <v>16</v>
      </c>
      <c r="W31" s="25">
        <v>0</v>
      </c>
      <c r="X31" s="25">
        <v>5</v>
      </c>
      <c r="Y31" s="24">
        <v>10</v>
      </c>
      <c r="Z31" s="26">
        <f t="shared" si="4"/>
        <v>15</v>
      </c>
      <c r="AA31" s="25">
        <v>1</v>
      </c>
      <c r="AB31" s="25">
        <v>4</v>
      </c>
      <c r="AC31" s="24">
        <v>10</v>
      </c>
      <c r="AD31" s="26">
        <f t="shared" si="5"/>
        <v>15</v>
      </c>
      <c r="AE31" s="27">
        <f t="shared" si="6"/>
        <v>92</v>
      </c>
      <c r="AF31" s="25">
        <v>6</v>
      </c>
      <c r="AG31" s="25">
        <v>6</v>
      </c>
      <c r="AH31" s="25">
        <v>40</v>
      </c>
      <c r="AI31" s="28">
        <f t="shared" si="7"/>
        <v>52</v>
      </c>
      <c r="AJ31" s="29">
        <v>24</v>
      </c>
      <c r="AK31" s="28">
        <f t="shared" si="8"/>
        <v>76</v>
      </c>
      <c r="AL31" s="25">
        <v>7</v>
      </c>
      <c r="AM31" s="25">
        <v>7</v>
      </c>
      <c r="AN31" s="25">
        <v>40</v>
      </c>
      <c r="AO31" s="28">
        <f t="shared" si="9"/>
        <v>54</v>
      </c>
      <c r="AP31" s="29">
        <v>26</v>
      </c>
      <c r="AQ31" s="28">
        <f t="shared" si="10"/>
        <v>80</v>
      </c>
      <c r="AR31" s="25">
        <v>6</v>
      </c>
      <c r="AS31" s="25">
        <v>6</v>
      </c>
      <c r="AT31" s="25">
        <v>40</v>
      </c>
      <c r="AU31" s="28">
        <f t="shared" si="11"/>
        <v>52</v>
      </c>
      <c r="AV31" s="29">
        <v>21</v>
      </c>
      <c r="AW31" s="28">
        <f t="shared" si="12"/>
        <v>73</v>
      </c>
      <c r="AX31" s="25">
        <v>7</v>
      </c>
      <c r="AY31" s="25">
        <v>7</v>
      </c>
      <c r="AZ31" s="25">
        <v>40</v>
      </c>
      <c r="BA31" s="28">
        <f t="shared" si="13"/>
        <v>54</v>
      </c>
      <c r="BB31" s="29">
        <v>28</v>
      </c>
      <c r="BC31" s="28">
        <f t="shared" si="14"/>
        <v>82</v>
      </c>
      <c r="BD31" s="25" t="s">
        <v>2032</v>
      </c>
      <c r="BE31" s="25">
        <v>6</v>
      </c>
      <c r="BF31" s="25">
        <v>40</v>
      </c>
      <c r="BG31" s="28">
        <f t="shared" si="15"/>
        <v>46</v>
      </c>
      <c r="BH31" s="29">
        <v>16</v>
      </c>
      <c r="BI31" s="28">
        <f t="shared" si="16"/>
        <v>62</v>
      </c>
      <c r="BJ31" s="29">
        <f t="shared" si="17"/>
        <v>373</v>
      </c>
      <c r="BK31" s="29">
        <v>88</v>
      </c>
      <c r="BL31" s="10">
        <f t="shared" si="18"/>
        <v>553</v>
      </c>
      <c r="BM31" s="8">
        <f t="shared" si="19"/>
        <v>70.897435897435898</v>
      </c>
      <c r="BO31" s="3" t="s">
        <v>2089</v>
      </c>
      <c r="BP31" s="3" t="s">
        <v>2093</v>
      </c>
      <c r="BQ31" s="3" t="s">
        <v>2096</v>
      </c>
      <c r="BR31" s="3" t="s">
        <v>2089</v>
      </c>
      <c r="BS31" s="3" t="s">
        <v>2089</v>
      </c>
      <c r="BT31" s="3" t="s">
        <v>2089</v>
      </c>
      <c r="BU31" s="3" t="s">
        <v>2091</v>
      </c>
      <c r="BV31" s="3" t="s">
        <v>2091</v>
      </c>
      <c r="BW31" s="3" t="s">
        <v>2032</v>
      </c>
      <c r="BX31" s="3" t="s">
        <v>2090</v>
      </c>
      <c r="BY31" s="3" t="s">
        <v>2094</v>
      </c>
      <c r="BZ31" s="3" t="s">
        <v>2090</v>
      </c>
      <c r="CB31" s="3">
        <v>2</v>
      </c>
      <c r="CC31" s="3">
        <v>3</v>
      </c>
      <c r="CD31" s="3">
        <v>3</v>
      </c>
      <c r="CE31" s="3">
        <v>3</v>
      </c>
      <c r="CF31" s="3">
        <v>3</v>
      </c>
      <c r="CG31" s="3">
        <v>3</v>
      </c>
      <c r="CH31" s="3">
        <v>1</v>
      </c>
      <c r="CI31" s="3">
        <v>1.5</v>
      </c>
      <c r="CJ31" s="3">
        <v>1.5</v>
      </c>
      <c r="CK31" s="3">
        <v>1</v>
      </c>
      <c r="CL31" s="3">
        <v>1</v>
      </c>
      <c r="CM31" s="3">
        <v>0.5</v>
      </c>
      <c r="CN31" s="3">
        <f t="shared" si="20"/>
        <v>4</v>
      </c>
      <c r="CO31" s="31" t="str">
        <f t="shared" si="21"/>
        <v>Fail</v>
      </c>
      <c r="CP31" s="32">
        <v>3.7127659574468086</v>
      </c>
      <c r="CQ31" s="3">
        <v>12.5</v>
      </c>
      <c r="CR31" s="3">
        <v>87.25</v>
      </c>
      <c r="CS31" s="3">
        <v>629</v>
      </c>
      <c r="CT31" s="33">
        <f>CR31/23.5</f>
        <v>3.7127659574468086</v>
      </c>
    </row>
    <row r="32" spans="1:98" ht="18" customHeight="1" x14ac:dyDescent="0.2">
      <c r="A32" s="4">
        <v>25</v>
      </c>
      <c r="B32" s="7" t="s">
        <v>865</v>
      </c>
      <c r="C32" s="7" t="s">
        <v>866</v>
      </c>
      <c r="D32" s="7" t="s">
        <v>1938</v>
      </c>
      <c r="E32" s="7" t="s">
        <v>1442</v>
      </c>
      <c r="F32" s="7"/>
      <c r="G32" s="25">
        <v>6</v>
      </c>
      <c r="H32" s="25">
        <v>7</v>
      </c>
      <c r="I32" s="24">
        <v>10</v>
      </c>
      <c r="J32" s="26">
        <f t="shared" si="0"/>
        <v>23</v>
      </c>
      <c r="K32" s="25">
        <v>3</v>
      </c>
      <c r="L32" s="25">
        <v>5</v>
      </c>
      <c r="M32" s="24">
        <v>10</v>
      </c>
      <c r="N32" s="26">
        <f t="shared" si="1"/>
        <v>18</v>
      </c>
      <c r="O32" s="25">
        <v>5</v>
      </c>
      <c r="P32" s="25">
        <v>5</v>
      </c>
      <c r="Q32" s="24">
        <v>10</v>
      </c>
      <c r="R32" s="26">
        <f t="shared" si="2"/>
        <v>20</v>
      </c>
      <c r="S32" s="25">
        <v>2</v>
      </c>
      <c r="T32" s="25">
        <v>10</v>
      </c>
      <c r="U32" s="24">
        <v>10</v>
      </c>
      <c r="V32" s="26">
        <f t="shared" si="3"/>
        <v>22</v>
      </c>
      <c r="W32" s="25">
        <v>3</v>
      </c>
      <c r="X32" s="25">
        <v>7</v>
      </c>
      <c r="Y32" s="24">
        <v>3</v>
      </c>
      <c r="Z32" s="26">
        <f t="shared" si="4"/>
        <v>13</v>
      </c>
      <c r="AA32" s="25">
        <v>5</v>
      </c>
      <c r="AB32" s="25">
        <v>9</v>
      </c>
      <c r="AC32" s="24">
        <v>10</v>
      </c>
      <c r="AD32" s="26">
        <f t="shared" si="5"/>
        <v>24</v>
      </c>
      <c r="AE32" s="27">
        <f t="shared" si="6"/>
        <v>120</v>
      </c>
      <c r="AF32" s="25">
        <v>9</v>
      </c>
      <c r="AG32" s="25">
        <v>8</v>
      </c>
      <c r="AH32" s="25">
        <v>40</v>
      </c>
      <c r="AI32" s="28">
        <f t="shared" si="7"/>
        <v>57</v>
      </c>
      <c r="AJ32" s="29">
        <v>29</v>
      </c>
      <c r="AK32" s="28">
        <f t="shared" si="8"/>
        <v>86</v>
      </c>
      <c r="AL32" s="25">
        <v>9</v>
      </c>
      <c r="AM32" s="25">
        <v>7</v>
      </c>
      <c r="AN32" s="25">
        <v>36</v>
      </c>
      <c r="AO32" s="28">
        <f t="shared" si="9"/>
        <v>52</v>
      </c>
      <c r="AP32" s="29">
        <v>33</v>
      </c>
      <c r="AQ32" s="28">
        <f t="shared" si="10"/>
        <v>85</v>
      </c>
      <c r="AR32" s="25">
        <v>8</v>
      </c>
      <c r="AS32" s="25">
        <v>8</v>
      </c>
      <c r="AT32" s="25">
        <v>39</v>
      </c>
      <c r="AU32" s="28">
        <f t="shared" si="11"/>
        <v>55</v>
      </c>
      <c r="AV32" s="29">
        <v>32</v>
      </c>
      <c r="AW32" s="28">
        <f t="shared" si="12"/>
        <v>87</v>
      </c>
      <c r="AX32" s="25">
        <v>8</v>
      </c>
      <c r="AY32" s="25">
        <v>8</v>
      </c>
      <c r="AZ32" s="25">
        <v>38</v>
      </c>
      <c r="BA32" s="28">
        <f t="shared" si="13"/>
        <v>54</v>
      </c>
      <c r="BB32" s="29">
        <v>34</v>
      </c>
      <c r="BC32" s="28">
        <f t="shared" si="14"/>
        <v>88</v>
      </c>
      <c r="BD32" s="25">
        <v>8</v>
      </c>
      <c r="BE32" s="25">
        <v>8</v>
      </c>
      <c r="BF32" s="25">
        <v>33</v>
      </c>
      <c r="BG32" s="28">
        <f t="shared" si="15"/>
        <v>49</v>
      </c>
      <c r="BH32" s="29">
        <v>30</v>
      </c>
      <c r="BI32" s="28">
        <f t="shared" si="16"/>
        <v>79</v>
      </c>
      <c r="BJ32" s="29">
        <f t="shared" si="17"/>
        <v>425</v>
      </c>
      <c r="BK32" s="29">
        <v>88</v>
      </c>
      <c r="BL32" s="10">
        <f t="shared" si="18"/>
        <v>633</v>
      </c>
      <c r="BM32" s="8">
        <f t="shared" si="19"/>
        <v>81.15384615384616</v>
      </c>
      <c r="BO32" s="3" t="s">
        <v>2093</v>
      </c>
      <c r="BP32" s="3" t="s">
        <v>2094</v>
      </c>
      <c r="BQ32" s="3" t="s">
        <v>2093</v>
      </c>
      <c r="BR32" s="3" t="s">
        <v>2093</v>
      </c>
      <c r="BS32" s="3" t="s">
        <v>2089</v>
      </c>
      <c r="BT32" s="3" t="s">
        <v>2092</v>
      </c>
      <c r="BU32" s="3" t="s">
        <v>2090</v>
      </c>
      <c r="BV32" s="3" t="s">
        <v>2090</v>
      </c>
      <c r="BW32" s="3" t="s">
        <v>2090</v>
      </c>
      <c r="BX32" s="3" t="s">
        <v>2090</v>
      </c>
      <c r="BY32" s="3" t="s">
        <v>2091</v>
      </c>
      <c r="BZ32" s="3" t="s">
        <v>2090</v>
      </c>
      <c r="CB32" s="3">
        <v>2</v>
      </c>
      <c r="CC32" s="3">
        <v>3</v>
      </c>
      <c r="CD32" s="3">
        <v>3</v>
      </c>
      <c r="CE32" s="3">
        <v>3</v>
      </c>
      <c r="CF32" s="3">
        <v>3</v>
      </c>
      <c r="CG32" s="3">
        <v>3</v>
      </c>
      <c r="CH32" s="3">
        <v>1</v>
      </c>
      <c r="CI32" s="3">
        <v>1.5</v>
      </c>
      <c r="CJ32" s="3">
        <v>1.5</v>
      </c>
      <c r="CK32" s="3">
        <v>1</v>
      </c>
      <c r="CL32" s="3">
        <v>1</v>
      </c>
      <c r="CM32" s="3">
        <v>0.5</v>
      </c>
      <c r="CN32" s="3">
        <f t="shared" si="20"/>
        <v>1</v>
      </c>
      <c r="CO32" s="31" t="str">
        <f t="shared" si="21"/>
        <v>Fail</v>
      </c>
      <c r="CP32" s="32">
        <v>6.2978723404255321</v>
      </c>
      <c r="CQ32" s="3">
        <v>20.5</v>
      </c>
      <c r="CR32" s="3">
        <v>148</v>
      </c>
      <c r="CS32" s="3">
        <v>807</v>
      </c>
      <c r="CT32" s="33">
        <f>CR32/23.5</f>
        <v>6.2978723404255321</v>
      </c>
    </row>
    <row r="33" spans="1:98" ht="18" customHeight="1" x14ac:dyDescent="0.2">
      <c r="A33" s="4">
        <v>26</v>
      </c>
      <c r="B33" s="7" t="s">
        <v>867</v>
      </c>
      <c r="C33" s="7" t="s">
        <v>868</v>
      </c>
      <c r="D33" s="7" t="s">
        <v>1939</v>
      </c>
      <c r="E33" s="7" t="s">
        <v>1443</v>
      </c>
      <c r="F33" s="7"/>
      <c r="G33" s="25">
        <v>3</v>
      </c>
      <c r="H33" s="25">
        <v>7</v>
      </c>
      <c r="I33" s="24">
        <v>10</v>
      </c>
      <c r="J33" s="26">
        <f t="shared" si="0"/>
        <v>20</v>
      </c>
      <c r="K33" s="25">
        <v>4</v>
      </c>
      <c r="L33" s="25">
        <v>9</v>
      </c>
      <c r="M33" s="24">
        <v>10</v>
      </c>
      <c r="N33" s="26">
        <f t="shared" si="1"/>
        <v>23</v>
      </c>
      <c r="O33" s="25">
        <v>3</v>
      </c>
      <c r="P33" s="25">
        <v>7</v>
      </c>
      <c r="Q33" s="24">
        <v>9</v>
      </c>
      <c r="R33" s="26">
        <f t="shared" si="2"/>
        <v>19</v>
      </c>
      <c r="S33" s="25">
        <v>3</v>
      </c>
      <c r="T33" s="25">
        <v>8</v>
      </c>
      <c r="U33" s="24">
        <v>10</v>
      </c>
      <c r="V33" s="26">
        <f t="shared" si="3"/>
        <v>21</v>
      </c>
      <c r="W33" s="25">
        <v>4</v>
      </c>
      <c r="X33" s="25">
        <v>10</v>
      </c>
      <c r="Y33" s="24">
        <v>10</v>
      </c>
      <c r="Z33" s="26">
        <f t="shared" si="4"/>
        <v>24</v>
      </c>
      <c r="AA33" s="25">
        <v>5</v>
      </c>
      <c r="AB33" s="25">
        <v>8</v>
      </c>
      <c r="AC33" s="24">
        <v>10</v>
      </c>
      <c r="AD33" s="26">
        <f t="shared" si="5"/>
        <v>23</v>
      </c>
      <c r="AE33" s="27">
        <f t="shared" si="6"/>
        <v>130</v>
      </c>
      <c r="AF33" s="25">
        <v>7</v>
      </c>
      <c r="AG33" s="25">
        <v>8</v>
      </c>
      <c r="AH33" s="25">
        <v>36</v>
      </c>
      <c r="AI33" s="28">
        <f t="shared" si="7"/>
        <v>51</v>
      </c>
      <c r="AJ33" s="29">
        <v>27</v>
      </c>
      <c r="AK33" s="28">
        <f t="shared" si="8"/>
        <v>78</v>
      </c>
      <c r="AL33" s="25">
        <v>8</v>
      </c>
      <c r="AM33" s="25">
        <v>8</v>
      </c>
      <c r="AN33" s="25">
        <v>32</v>
      </c>
      <c r="AO33" s="28">
        <f t="shared" si="9"/>
        <v>48</v>
      </c>
      <c r="AP33" s="29">
        <v>31</v>
      </c>
      <c r="AQ33" s="28">
        <f t="shared" si="10"/>
        <v>79</v>
      </c>
      <c r="AR33" s="25">
        <v>8</v>
      </c>
      <c r="AS33" s="25">
        <v>7</v>
      </c>
      <c r="AT33" s="25">
        <v>35</v>
      </c>
      <c r="AU33" s="28">
        <f t="shared" si="11"/>
        <v>50</v>
      </c>
      <c r="AV33" s="29">
        <v>31</v>
      </c>
      <c r="AW33" s="28">
        <f t="shared" si="12"/>
        <v>81</v>
      </c>
      <c r="AX33" s="25">
        <v>7</v>
      </c>
      <c r="AY33" s="25">
        <v>7</v>
      </c>
      <c r="AZ33" s="25">
        <v>40</v>
      </c>
      <c r="BA33" s="28">
        <f t="shared" si="13"/>
        <v>54</v>
      </c>
      <c r="BB33" s="29">
        <v>31</v>
      </c>
      <c r="BC33" s="28">
        <f t="shared" si="14"/>
        <v>85</v>
      </c>
      <c r="BD33" s="25">
        <v>8</v>
      </c>
      <c r="BE33" s="25">
        <v>8</v>
      </c>
      <c r="BF33" s="25">
        <v>34</v>
      </c>
      <c r="BG33" s="28">
        <f t="shared" si="15"/>
        <v>50</v>
      </c>
      <c r="BH33" s="29">
        <v>31</v>
      </c>
      <c r="BI33" s="28">
        <f t="shared" si="16"/>
        <v>81</v>
      </c>
      <c r="BJ33" s="29">
        <f t="shared" si="17"/>
        <v>404</v>
      </c>
      <c r="BK33" s="29">
        <v>92</v>
      </c>
      <c r="BL33" s="10">
        <f t="shared" si="18"/>
        <v>626</v>
      </c>
      <c r="BM33" s="8">
        <f t="shared" si="19"/>
        <v>80.256410256410263</v>
      </c>
      <c r="BO33" s="3" t="s">
        <v>2093</v>
      </c>
      <c r="BP33" s="3" t="s">
        <v>2092</v>
      </c>
      <c r="BQ33" s="3" t="s">
        <v>2089</v>
      </c>
      <c r="BR33" s="3" t="s">
        <v>2094</v>
      </c>
      <c r="BS33" s="3" t="s">
        <v>2093</v>
      </c>
      <c r="BT33" s="3" t="s">
        <v>2033</v>
      </c>
      <c r="BU33" s="3" t="s">
        <v>2091</v>
      </c>
      <c r="BV33" s="3" t="s">
        <v>2091</v>
      </c>
      <c r="BW33" s="3" t="s">
        <v>2090</v>
      </c>
      <c r="BX33" s="3" t="s">
        <v>2090</v>
      </c>
      <c r="BY33" s="3" t="s">
        <v>2090</v>
      </c>
      <c r="BZ33" s="3" t="s">
        <v>2090</v>
      </c>
      <c r="CB33" s="3">
        <v>2</v>
      </c>
      <c r="CC33" s="3">
        <v>3</v>
      </c>
      <c r="CD33" s="3">
        <v>3</v>
      </c>
      <c r="CE33" s="3">
        <v>3</v>
      </c>
      <c r="CF33" s="3">
        <v>3</v>
      </c>
      <c r="CG33" s="3">
        <v>3</v>
      </c>
      <c r="CH33" s="3">
        <v>1</v>
      </c>
      <c r="CI33" s="3">
        <v>1.5</v>
      </c>
      <c r="CJ33" s="3">
        <v>1.5</v>
      </c>
      <c r="CK33" s="3">
        <v>1</v>
      </c>
      <c r="CL33" s="3">
        <v>1</v>
      </c>
      <c r="CM33" s="3">
        <v>0.5</v>
      </c>
      <c r="CN33" s="3">
        <f t="shared" si="20"/>
        <v>1</v>
      </c>
      <c r="CO33" s="31" t="str">
        <f t="shared" si="21"/>
        <v>Fail</v>
      </c>
      <c r="CP33" s="32">
        <v>6.1702127659574471</v>
      </c>
      <c r="CQ33" s="3">
        <v>20.5</v>
      </c>
      <c r="CR33" s="3">
        <v>145</v>
      </c>
      <c r="CS33" s="3">
        <v>776</v>
      </c>
      <c r="CT33" s="33">
        <f>CR33/23.5</f>
        <v>6.1702127659574471</v>
      </c>
    </row>
    <row r="34" spans="1:98" ht="18" customHeight="1" x14ac:dyDescent="0.2">
      <c r="A34" s="4">
        <v>27</v>
      </c>
      <c r="B34" s="7" t="s">
        <v>869</v>
      </c>
      <c r="C34" s="7" t="s">
        <v>2061</v>
      </c>
      <c r="D34" s="7" t="s">
        <v>1940</v>
      </c>
      <c r="E34" s="7" t="s">
        <v>1444</v>
      </c>
      <c r="F34" s="7"/>
      <c r="G34" s="25">
        <v>4</v>
      </c>
      <c r="H34" s="25">
        <v>4</v>
      </c>
      <c r="I34" s="24">
        <v>6</v>
      </c>
      <c r="J34" s="26">
        <f t="shared" si="0"/>
        <v>14</v>
      </c>
      <c r="K34" s="25">
        <v>3</v>
      </c>
      <c r="L34" s="25">
        <v>5</v>
      </c>
      <c r="M34" s="24">
        <v>9</v>
      </c>
      <c r="N34" s="26">
        <f t="shared" si="1"/>
        <v>17</v>
      </c>
      <c r="O34" s="25">
        <v>6</v>
      </c>
      <c r="P34" s="25">
        <v>4</v>
      </c>
      <c r="Q34" s="24">
        <v>10</v>
      </c>
      <c r="R34" s="26">
        <f t="shared" si="2"/>
        <v>20</v>
      </c>
      <c r="S34" s="25">
        <v>2</v>
      </c>
      <c r="T34" s="25">
        <v>10</v>
      </c>
      <c r="U34" s="24">
        <v>3</v>
      </c>
      <c r="V34" s="26">
        <f t="shared" si="3"/>
        <v>15</v>
      </c>
      <c r="W34" s="25">
        <v>1</v>
      </c>
      <c r="X34" s="25">
        <v>5</v>
      </c>
      <c r="Y34" s="24">
        <v>3</v>
      </c>
      <c r="Z34" s="26">
        <f t="shared" si="4"/>
        <v>9</v>
      </c>
      <c r="AA34" s="25">
        <v>5</v>
      </c>
      <c r="AB34" s="25">
        <v>8</v>
      </c>
      <c r="AC34" s="24">
        <v>9</v>
      </c>
      <c r="AD34" s="26">
        <f t="shared" si="5"/>
        <v>22</v>
      </c>
      <c r="AE34" s="27">
        <f t="shared" si="6"/>
        <v>97</v>
      </c>
      <c r="AF34" s="25">
        <v>10</v>
      </c>
      <c r="AG34" s="25">
        <v>8</v>
      </c>
      <c r="AH34" s="25">
        <v>39</v>
      </c>
      <c r="AI34" s="28">
        <f t="shared" si="7"/>
        <v>57</v>
      </c>
      <c r="AJ34" s="29">
        <v>33</v>
      </c>
      <c r="AK34" s="28">
        <f t="shared" si="8"/>
        <v>90</v>
      </c>
      <c r="AL34" s="25">
        <v>8</v>
      </c>
      <c r="AM34" s="25">
        <v>8</v>
      </c>
      <c r="AN34" s="25">
        <v>34</v>
      </c>
      <c r="AO34" s="28">
        <f t="shared" si="9"/>
        <v>50</v>
      </c>
      <c r="AP34" s="29">
        <v>34</v>
      </c>
      <c r="AQ34" s="28">
        <f t="shared" si="10"/>
        <v>84</v>
      </c>
      <c r="AR34" s="25">
        <v>10</v>
      </c>
      <c r="AS34" s="25">
        <v>10</v>
      </c>
      <c r="AT34" s="25">
        <v>39</v>
      </c>
      <c r="AU34" s="28">
        <f t="shared" si="11"/>
        <v>59</v>
      </c>
      <c r="AV34" s="29">
        <v>37</v>
      </c>
      <c r="AW34" s="28">
        <f t="shared" si="12"/>
        <v>96</v>
      </c>
      <c r="AX34" s="25">
        <v>10</v>
      </c>
      <c r="AY34" s="25">
        <v>10</v>
      </c>
      <c r="AZ34" s="25">
        <v>40</v>
      </c>
      <c r="BA34" s="28">
        <f t="shared" si="13"/>
        <v>60</v>
      </c>
      <c r="BB34" s="29">
        <v>40</v>
      </c>
      <c r="BC34" s="28">
        <f t="shared" si="14"/>
        <v>100</v>
      </c>
      <c r="BD34" s="25">
        <v>10</v>
      </c>
      <c r="BE34" s="25">
        <v>10</v>
      </c>
      <c r="BF34" s="25">
        <v>40</v>
      </c>
      <c r="BG34" s="28">
        <f t="shared" si="15"/>
        <v>60</v>
      </c>
      <c r="BH34" s="29">
        <v>38</v>
      </c>
      <c r="BI34" s="28">
        <f t="shared" si="16"/>
        <v>98</v>
      </c>
      <c r="BJ34" s="29">
        <f t="shared" si="17"/>
        <v>468</v>
      </c>
      <c r="BK34" s="29">
        <v>84</v>
      </c>
      <c r="BL34" s="10">
        <f t="shared" si="18"/>
        <v>649</v>
      </c>
      <c r="BM34" s="8">
        <f t="shared" si="19"/>
        <v>83.205128205128204</v>
      </c>
      <c r="BO34" s="3" t="s">
        <v>2092</v>
      </c>
      <c r="BP34" s="3" t="s">
        <v>2091</v>
      </c>
      <c r="BQ34" s="3" t="s">
        <v>2093</v>
      </c>
      <c r="BR34" s="3" t="s">
        <v>2087</v>
      </c>
      <c r="BS34" s="3" t="s">
        <v>2088</v>
      </c>
      <c r="BT34" s="3" t="s">
        <v>2088</v>
      </c>
      <c r="BU34" s="3" t="s">
        <v>2090</v>
      </c>
      <c r="BV34" s="3" t="s">
        <v>2090</v>
      </c>
      <c r="BW34" s="3" t="s">
        <v>2090</v>
      </c>
      <c r="BX34" s="3" t="s">
        <v>2090</v>
      </c>
      <c r="BY34" s="3" t="s">
        <v>2090</v>
      </c>
      <c r="BZ34" s="3" t="s">
        <v>2090</v>
      </c>
      <c r="CB34" s="3">
        <v>2</v>
      </c>
      <c r="CC34" s="3">
        <v>3</v>
      </c>
      <c r="CD34" s="3">
        <v>3</v>
      </c>
      <c r="CE34" s="3">
        <v>3</v>
      </c>
      <c r="CF34" s="3">
        <v>3</v>
      </c>
      <c r="CG34" s="3">
        <v>3</v>
      </c>
      <c r="CH34" s="3">
        <v>1</v>
      </c>
      <c r="CI34" s="3">
        <v>1.5</v>
      </c>
      <c r="CJ34" s="3">
        <v>1.5</v>
      </c>
      <c r="CK34" s="3">
        <v>1</v>
      </c>
      <c r="CL34" s="3">
        <v>1</v>
      </c>
      <c r="CM34" s="3">
        <v>0.5</v>
      </c>
      <c r="CN34" s="3">
        <f t="shared" si="20"/>
        <v>0</v>
      </c>
      <c r="CO34" s="31" t="str">
        <f t="shared" si="21"/>
        <v>Pass</v>
      </c>
      <c r="CP34" s="3">
        <v>7.79</v>
      </c>
      <c r="CQ34" s="3">
        <v>23.5</v>
      </c>
      <c r="CR34" s="3">
        <v>183</v>
      </c>
      <c r="CS34" s="3">
        <v>907</v>
      </c>
    </row>
    <row r="35" spans="1:98" ht="18" customHeight="1" x14ac:dyDescent="0.2">
      <c r="A35" s="4">
        <v>28</v>
      </c>
      <c r="B35" s="7" t="s">
        <v>870</v>
      </c>
      <c r="C35" s="7" t="s">
        <v>871</v>
      </c>
      <c r="D35" s="7" t="s">
        <v>1941</v>
      </c>
      <c r="E35" s="7" t="s">
        <v>1445</v>
      </c>
      <c r="F35" s="7"/>
      <c r="G35" s="25">
        <v>3</v>
      </c>
      <c r="H35" s="25">
        <v>5</v>
      </c>
      <c r="I35" s="24">
        <v>10</v>
      </c>
      <c r="J35" s="26">
        <f t="shared" si="0"/>
        <v>18</v>
      </c>
      <c r="K35" s="25">
        <v>4</v>
      </c>
      <c r="L35" s="25">
        <v>5</v>
      </c>
      <c r="M35" s="24">
        <v>10</v>
      </c>
      <c r="N35" s="26">
        <f t="shared" si="1"/>
        <v>19</v>
      </c>
      <c r="O35" s="25">
        <v>4</v>
      </c>
      <c r="P35" s="25">
        <v>5</v>
      </c>
      <c r="Q35" s="24">
        <v>10</v>
      </c>
      <c r="R35" s="26">
        <f t="shared" si="2"/>
        <v>19</v>
      </c>
      <c r="S35" s="25">
        <v>3</v>
      </c>
      <c r="T35" s="25">
        <v>5</v>
      </c>
      <c r="U35" s="24">
        <v>4</v>
      </c>
      <c r="V35" s="26">
        <f t="shared" si="3"/>
        <v>12</v>
      </c>
      <c r="W35" s="25">
        <v>4</v>
      </c>
      <c r="X35" s="25">
        <v>7</v>
      </c>
      <c r="Y35" s="24">
        <v>10</v>
      </c>
      <c r="Z35" s="26">
        <f t="shared" si="4"/>
        <v>21</v>
      </c>
      <c r="AA35" s="25">
        <v>5</v>
      </c>
      <c r="AB35" s="25">
        <v>6</v>
      </c>
      <c r="AC35" s="24">
        <v>9</v>
      </c>
      <c r="AD35" s="26">
        <f t="shared" si="5"/>
        <v>20</v>
      </c>
      <c r="AE35" s="27">
        <f t="shared" si="6"/>
        <v>109</v>
      </c>
      <c r="AF35" s="25">
        <v>8</v>
      </c>
      <c r="AG35" s="25">
        <v>8</v>
      </c>
      <c r="AH35" s="25">
        <v>40</v>
      </c>
      <c r="AI35" s="28">
        <f t="shared" si="7"/>
        <v>56</v>
      </c>
      <c r="AJ35" s="29">
        <v>31</v>
      </c>
      <c r="AK35" s="28">
        <f t="shared" si="8"/>
        <v>87</v>
      </c>
      <c r="AL35" s="25">
        <v>9</v>
      </c>
      <c r="AM35" s="25">
        <v>9</v>
      </c>
      <c r="AN35" s="25">
        <v>40</v>
      </c>
      <c r="AO35" s="28">
        <f t="shared" si="9"/>
        <v>58</v>
      </c>
      <c r="AP35" s="29">
        <v>36</v>
      </c>
      <c r="AQ35" s="28">
        <f t="shared" si="10"/>
        <v>94</v>
      </c>
      <c r="AR35" s="25">
        <v>8</v>
      </c>
      <c r="AS35" s="25">
        <v>9</v>
      </c>
      <c r="AT35" s="25">
        <v>37</v>
      </c>
      <c r="AU35" s="28">
        <f t="shared" si="11"/>
        <v>54</v>
      </c>
      <c r="AV35" s="29">
        <v>34</v>
      </c>
      <c r="AW35" s="28">
        <f t="shared" si="12"/>
        <v>88</v>
      </c>
      <c r="AX35" s="25">
        <v>9</v>
      </c>
      <c r="AY35" s="25">
        <v>9</v>
      </c>
      <c r="AZ35" s="25">
        <v>37</v>
      </c>
      <c r="BA35" s="28">
        <f t="shared" si="13"/>
        <v>55</v>
      </c>
      <c r="BB35" s="29">
        <v>33</v>
      </c>
      <c r="BC35" s="28">
        <f t="shared" si="14"/>
        <v>88</v>
      </c>
      <c r="BD35" s="25">
        <v>10</v>
      </c>
      <c r="BE35" s="25">
        <v>10</v>
      </c>
      <c r="BF35" s="25">
        <v>40</v>
      </c>
      <c r="BG35" s="28">
        <f t="shared" si="15"/>
        <v>60</v>
      </c>
      <c r="BH35" s="29">
        <v>38</v>
      </c>
      <c r="BI35" s="28">
        <f t="shared" si="16"/>
        <v>98</v>
      </c>
      <c r="BJ35" s="29">
        <f t="shared" si="17"/>
        <v>455</v>
      </c>
      <c r="BK35" s="29">
        <v>85</v>
      </c>
      <c r="BL35" s="10">
        <f t="shared" si="18"/>
        <v>649</v>
      </c>
      <c r="BM35" s="8">
        <f t="shared" si="19"/>
        <v>83.205128205128204</v>
      </c>
      <c r="BO35" s="3" t="s">
        <v>2088</v>
      </c>
      <c r="BP35" s="3" t="s">
        <v>2095</v>
      </c>
      <c r="BQ35" s="3" t="s">
        <v>2092</v>
      </c>
      <c r="BR35" s="3" t="s">
        <v>2093</v>
      </c>
      <c r="BS35" s="3" t="s">
        <v>2093</v>
      </c>
      <c r="BT35" s="3" t="s">
        <v>2032</v>
      </c>
      <c r="BU35" s="3" t="s">
        <v>2090</v>
      </c>
      <c r="BV35" s="3" t="s">
        <v>2090</v>
      </c>
      <c r="BW35" s="3" t="s">
        <v>2090</v>
      </c>
      <c r="BX35" s="3" t="s">
        <v>2090</v>
      </c>
      <c r="BY35" s="3" t="s">
        <v>2090</v>
      </c>
      <c r="BZ35" s="3" t="s">
        <v>2090</v>
      </c>
      <c r="CB35" s="3">
        <v>2</v>
      </c>
      <c r="CC35" s="3">
        <v>3</v>
      </c>
      <c r="CD35" s="3">
        <v>3</v>
      </c>
      <c r="CE35" s="3">
        <v>3</v>
      </c>
      <c r="CF35" s="3">
        <v>3</v>
      </c>
      <c r="CG35" s="3">
        <v>3</v>
      </c>
      <c r="CH35" s="3">
        <v>1</v>
      </c>
      <c r="CI35" s="3">
        <v>1.5</v>
      </c>
      <c r="CJ35" s="3">
        <v>1.5</v>
      </c>
      <c r="CK35" s="3">
        <v>1</v>
      </c>
      <c r="CL35" s="3">
        <v>1</v>
      </c>
      <c r="CM35" s="3">
        <v>0.5</v>
      </c>
      <c r="CN35" s="3">
        <f t="shared" si="20"/>
        <v>0</v>
      </c>
      <c r="CO35" s="31" t="str">
        <f t="shared" si="21"/>
        <v>Pass</v>
      </c>
      <c r="CP35" s="3">
        <v>7.53</v>
      </c>
      <c r="CQ35" s="3">
        <v>23.5</v>
      </c>
      <c r="CR35" s="3">
        <v>177</v>
      </c>
      <c r="CS35" s="3">
        <v>879</v>
      </c>
    </row>
    <row r="36" spans="1:98" ht="18" customHeight="1" x14ac:dyDescent="0.2">
      <c r="A36" s="4">
        <v>29</v>
      </c>
      <c r="B36" s="7" t="s">
        <v>872</v>
      </c>
      <c r="C36" s="7" t="s">
        <v>873</v>
      </c>
      <c r="D36" s="7" t="s">
        <v>1942</v>
      </c>
      <c r="E36" s="7" t="s">
        <v>1446</v>
      </c>
      <c r="F36" s="7"/>
      <c r="G36" s="25">
        <v>4</v>
      </c>
      <c r="H36" s="25">
        <v>7</v>
      </c>
      <c r="I36" s="24">
        <v>10</v>
      </c>
      <c r="J36" s="26">
        <f t="shared" si="0"/>
        <v>21</v>
      </c>
      <c r="K36" s="25">
        <v>2</v>
      </c>
      <c r="L36" s="25">
        <v>6</v>
      </c>
      <c r="M36" s="24">
        <v>10</v>
      </c>
      <c r="N36" s="26">
        <f t="shared" si="1"/>
        <v>18</v>
      </c>
      <c r="O36" s="25">
        <v>3</v>
      </c>
      <c r="P36" s="25">
        <v>6</v>
      </c>
      <c r="Q36" s="24">
        <v>10</v>
      </c>
      <c r="R36" s="26">
        <f t="shared" si="2"/>
        <v>19</v>
      </c>
      <c r="S36" s="25">
        <v>2</v>
      </c>
      <c r="T36" s="25">
        <v>9</v>
      </c>
      <c r="U36" s="24">
        <v>10</v>
      </c>
      <c r="V36" s="26">
        <f t="shared" si="3"/>
        <v>21</v>
      </c>
      <c r="W36" s="25">
        <v>3</v>
      </c>
      <c r="X36" s="25">
        <v>7</v>
      </c>
      <c r="Y36" s="24">
        <v>10</v>
      </c>
      <c r="Z36" s="26">
        <f t="shared" si="4"/>
        <v>20</v>
      </c>
      <c r="AA36" s="25">
        <v>4</v>
      </c>
      <c r="AB36" s="25">
        <v>8</v>
      </c>
      <c r="AC36" s="24">
        <v>10</v>
      </c>
      <c r="AD36" s="26">
        <f t="shared" si="5"/>
        <v>22</v>
      </c>
      <c r="AE36" s="27">
        <f t="shared" si="6"/>
        <v>121</v>
      </c>
      <c r="AF36" s="25">
        <v>7</v>
      </c>
      <c r="AG36" s="25">
        <v>8</v>
      </c>
      <c r="AH36" s="25">
        <v>39</v>
      </c>
      <c r="AI36" s="28">
        <f t="shared" si="7"/>
        <v>54</v>
      </c>
      <c r="AJ36" s="29">
        <v>34</v>
      </c>
      <c r="AK36" s="28">
        <f t="shared" si="8"/>
        <v>88</v>
      </c>
      <c r="AL36" s="25">
        <v>7</v>
      </c>
      <c r="AM36" s="25">
        <v>8</v>
      </c>
      <c r="AN36" s="25">
        <v>36</v>
      </c>
      <c r="AO36" s="28">
        <f t="shared" si="9"/>
        <v>51</v>
      </c>
      <c r="AP36" s="29">
        <v>28</v>
      </c>
      <c r="AQ36" s="28">
        <f t="shared" si="10"/>
        <v>79</v>
      </c>
      <c r="AR36" s="25">
        <v>9</v>
      </c>
      <c r="AS36" s="25">
        <v>8</v>
      </c>
      <c r="AT36" s="25">
        <v>38</v>
      </c>
      <c r="AU36" s="28">
        <f t="shared" si="11"/>
        <v>55</v>
      </c>
      <c r="AV36" s="29">
        <v>30</v>
      </c>
      <c r="AW36" s="28">
        <f t="shared" si="12"/>
        <v>85</v>
      </c>
      <c r="AX36" s="25">
        <v>7</v>
      </c>
      <c r="AY36" s="25">
        <v>7</v>
      </c>
      <c r="AZ36" s="25">
        <v>39</v>
      </c>
      <c r="BA36" s="28">
        <f t="shared" si="13"/>
        <v>53</v>
      </c>
      <c r="BB36" s="29">
        <v>26</v>
      </c>
      <c r="BC36" s="28">
        <f t="shared" si="14"/>
        <v>79</v>
      </c>
      <c r="BD36" s="25">
        <v>6</v>
      </c>
      <c r="BE36" s="25">
        <v>7</v>
      </c>
      <c r="BF36" s="25">
        <v>32</v>
      </c>
      <c r="BG36" s="28">
        <f t="shared" si="15"/>
        <v>45</v>
      </c>
      <c r="BH36" s="29">
        <v>26</v>
      </c>
      <c r="BI36" s="28">
        <f t="shared" si="16"/>
        <v>71</v>
      </c>
      <c r="BJ36" s="29">
        <f t="shared" si="17"/>
        <v>402</v>
      </c>
      <c r="BK36" s="29">
        <v>94</v>
      </c>
      <c r="BL36" s="10">
        <f t="shared" si="18"/>
        <v>617</v>
      </c>
      <c r="BM36" s="8">
        <f t="shared" si="19"/>
        <v>79.102564102564102</v>
      </c>
      <c r="BO36" s="3" t="s">
        <v>2089</v>
      </c>
      <c r="BP36" s="3" t="s">
        <v>2094</v>
      </c>
      <c r="BQ36" s="3" t="s">
        <v>2093</v>
      </c>
      <c r="BR36" s="3" t="s">
        <v>2093</v>
      </c>
      <c r="BS36" s="3" t="s">
        <v>2033</v>
      </c>
      <c r="BT36" s="3" t="s">
        <v>2033</v>
      </c>
      <c r="BU36" s="3" t="s">
        <v>2090</v>
      </c>
      <c r="BV36" s="3" t="s">
        <v>2091</v>
      </c>
      <c r="BW36" s="3" t="s">
        <v>2090</v>
      </c>
      <c r="BX36" s="3" t="s">
        <v>2091</v>
      </c>
      <c r="BY36" s="3" t="s">
        <v>2087</v>
      </c>
      <c r="BZ36" s="3" t="s">
        <v>2090</v>
      </c>
      <c r="CB36" s="3">
        <v>2</v>
      </c>
      <c r="CC36" s="3">
        <v>3</v>
      </c>
      <c r="CD36" s="3">
        <v>3</v>
      </c>
      <c r="CE36" s="3">
        <v>3</v>
      </c>
      <c r="CF36" s="3">
        <v>3</v>
      </c>
      <c r="CG36" s="3">
        <v>3</v>
      </c>
      <c r="CH36" s="3">
        <v>1</v>
      </c>
      <c r="CI36" s="3">
        <v>1.5</v>
      </c>
      <c r="CJ36" s="3">
        <v>1.5</v>
      </c>
      <c r="CK36" s="3">
        <v>1</v>
      </c>
      <c r="CL36" s="3">
        <v>1</v>
      </c>
      <c r="CM36" s="3">
        <v>0.5</v>
      </c>
      <c r="CN36" s="3">
        <f t="shared" si="20"/>
        <v>1</v>
      </c>
      <c r="CO36" s="31" t="str">
        <f t="shared" si="21"/>
        <v>Fail</v>
      </c>
      <c r="CP36" s="32">
        <v>6.4042553191489358</v>
      </c>
      <c r="CQ36" s="3">
        <v>21.5</v>
      </c>
      <c r="CR36" s="3">
        <v>150.5</v>
      </c>
      <c r="CS36" s="3">
        <v>771</v>
      </c>
      <c r="CT36" s="33">
        <f>CR36/23.5</f>
        <v>6.4042553191489358</v>
      </c>
    </row>
    <row r="37" spans="1:98" ht="18" customHeight="1" x14ac:dyDescent="0.2">
      <c r="A37" s="4">
        <v>30</v>
      </c>
      <c r="B37" s="7" t="s">
        <v>875</v>
      </c>
      <c r="C37" s="7" t="s">
        <v>876</v>
      </c>
      <c r="D37" s="7" t="s">
        <v>1944</v>
      </c>
      <c r="E37" s="7" t="s">
        <v>1448</v>
      </c>
      <c r="F37" s="7"/>
      <c r="G37" s="25">
        <v>8</v>
      </c>
      <c r="H37" s="25">
        <v>10</v>
      </c>
      <c r="I37" s="24">
        <v>10</v>
      </c>
      <c r="J37" s="26">
        <f t="shared" si="0"/>
        <v>28</v>
      </c>
      <c r="K37" s="25">
        <v>2</v>
      </c>
      <c r="L37" s="25">
        <v>7</v>
      </c>
      <c r="M37" s="24">
        <v>10</v>
      </c>
      <c r="N37" s="26">
        <f t="shared" si="1"/>
        <v>19</v>
      </c>
      <c r="O37" s="25">
        <v>4</v>
      </c>
      <c r="P37" s="25">
        <v>5</v>
      </c>
      <c r="Q37" s="24">
        <v>10</v>
      </c>
      <c r="R37" s="26">
        <f t="shared" si="2"/>
        <v>19</v>
      </c>
      <c r="S37" s="25">
        <v>3</v>
      </c>
      <c r="T37" s="25">
        <v>9</v>
      </c>
      <c r="U37" s="24">
        <v>10</v>
      </c>
      <c r="V37" s="26">
        <f t="shared" si="3"/>
        <v>22</v>
      </c>
      <c r="W37" s="25">
        <v>3</v>
      </c>
      <c r="X37" s="25">
        <v>10</v>
      </c>
      <c r="Y37" s="24">
        <v>10</v>
      </c>
      <c r="Z37" s="26">
        <f t="shared" si="4"/>
        <v>23</v>
      </c>
      <c r="AA37" s="25">
        <v>4</v>
      </c>
      <c r="AB37" s="25">
        <v>8</v>
      </c>
      <c r="AC37" s="24">
        <v>10</v>
      </c>
      <c r="AD37" s="26">
        <f t="shared" si="5"/>
        <v>22</v>
      </c>
      <c r="AE37" s="27">
        <f t="shared" si="6"/>
        <v>133</v>
      </c>
      <c r="AF37" s="25">
        <v>10</v>
      </c>
      <c r="AG37" s="25">
        <v>10</v>
      </c>
      <c r="AH37" s="25">
        <v>40</v>
      </c>
      <c r="AI37" s="28">
        <f t="shared" si="7"/>
        <v>60</v>
      </c>
      <c r="AJ37" s="29">
        <v>36</v>
      </c>
      <c r="AK37" s="28">
        <f t="shared" si="8"/>
        <v>96</v>
      </c>
      <c r="AL37" s="25">
        <v>9</v>
      </c>
      <c r="AM37" s="25">
        <v>8</v>
      </c>
      <c r="AN37" s="25">
        <v>31</v>
      </c>
      <c r="AO37" s="28">
        <f t="shared" si="9"/>
        <v>48</v>
      </c>
      <c r="AP37" s="29">
        <v>33</v>
      </c>
      <c r="AQ37" s="28">
        <f t="shared" si="10"/>
        <v>81</v>
      </c>
      <c r="AR37" s="25">
        <v>10</v>
      </c>
      <c r="AS37" s="25">
        <v>9</v>
      </c>
      <c r="AT37" s="25">
        <v>34</v>
      </c>
      <c r="AU37" s="28">
        <f t="shared" si="11"/>
        <v>53</v>
      </c>
      <c r="AV37" s="29">
        <v>35</v>
      </c>
      <c r="AW37" s="28">
        <f t="shared" si="12"/>
        <v>88</v>
      </c>
      <c r="AX37" s="25">
        <v>10</v>
      </c>
      <c r="AY37" s="25">
        <v>10</v>
      </c>
      <c r="AZ37" s="25">
        <v>36</v>
      </c>
      <c r="BA37" s="28">
        <f t="shared" si="13"/>
        <v>56</v>
      </c>
      <c r="BB37" s="29">
        <v>37</v>
      </c>
      <c r="BC37" s="28">
        <f t="shared" si="14"/>
        <v>93</v>
      </c>
      <c r="BD37" s="25">
        <v>8</v>
      </c>
      <c r="BE37" s="25">
        <v>8</v>
      </c>
      <c r="BF37" s="25">
        <v>37</v>
      </c>
      <c r="BG37" s="28">
        <f t="shared" si="15"/>
        <v>53</v>
      </c>
      <c r="BH37" s="29">
        <v>32</v>
      </c>
      <c r="BI37" s="28">
        <f t="shared" si="16"/>
        <v>85</v>
      </c>
      <c r="BJ37" s="29">
        <f t="shared" si="17"/>
        <v>443</v>
      </c>
      <c r="BK37" s="29">
        <v>98</v>
      </c>
      <c r="BL37" s="10">
        <f t="shared" si="18"/>
        <v>674</v>
      </c>
      <c r="BM37" s="8">
        <f t="shared" si="19"/>
        <v>86.410256410256409</v>
      </c>
      <c r="BO37" s="3" t="s">
        <v>2094</v>
      </c>
      <c r="BP37" s="3" t="s">
        <v>2091</v>
      </c>
      <c r="BQ37" s="3" t="s">
        <v>2087</v>
      </c>
      <c r="BR37" s="3" t="s">
        <v>2092</v>
      </c>
      <c r="BS37" s="3" t="s">
        <v>2095</v>
      </c>
      <c r="BT37" s="3" t="s">
        <v>2094</v>
      </c>
      <c r="BU37" s="3" t="s">
        <v>2090</v>
      </c>
      <c r="BV37" s="3" t="s">
        <v>2090</v>
      </c>
      <c r="BW37" s="3" t="s">
        <v>2090</v>
      </c>
      <c r="BX37" s="3" t="s">
        <v>2090</v>
      </c>
      <c r="BY37" s="3" t="s">
        <v>2090</v>
      </c>
      <c r="BZ37" s="3" t="s">
        <v>2090</v>
      </c>
      <c r="CB37" s="3">
        <v>2</v>
      </c>
      <c r="CC37" s="3">
        <v>3</v>
      </c>
      <c r="CD37" s="3">
        <v>3</v>
      </c>
      <c r="CE37" s="3">
        <v>3</v>
      </c>
      <c r="CF37" s="3">
        <v>3</v>
      </c>
      <c r="CG37" s="3">
        <v>3</v>
      </c>
      <c r="CH37" s="3">
        <v>1</v>
      </c>
      <c r="CI37" s="3">
        <v>1.5</v>
      </c>
      <c r="CJ37" s="3">
        <v>1.5</v>
      </c>
      <c r="CK37" s="3">
        <v>1</v>
      </c>
      <c r="CL37" s="3">
        <v>1</v>
      </c>
      <c r="CM37" s="3">
        <v>0.5</v>
      </c>
      <c r="CN37" s="3">
        <f t="shared" si="20"/>
        <v>0</v>
      </c>
      <c r="CO37" s="31" t="str">
        <f t="shared" si="21"/>
        <v>Pass</v>
      </c>
      <c r="CP37" s="3">
        <v>8.02</v>
      </c>
      <c r="CQ37" s="3">
        <v>23.5</v>
      </c>
      <c r="CR37" s="3">
        <v>188.5</v>
      </c>
      <c r="CS37" s="3">
        <v>911</v>
      </c>
    </row>
    <row r="38" spans="1:98" ht="18" customHeight="1" x14ac:dyDescent="0.2">
      <c r="A38" s="4">
        <v>31</v>
      </c>
      <c r="B38" s="7" t="s">
        <v>877</v>
      </c>
      <c r="C38" s="7" t="s">
        <v>291</v>
      </c>
      <c r="D38" s="7" t="s">
        <v>1945</v>
      </c>
      <c r="E38" s="7" t="s">
        <v>1449</v>
      </c>
      <c r="F38" s="7"/>
      <c r="G38" s="25">
        <v>5</v>
      </c>
      <c r="H38" s="25">
        <v>7</v>
      </c>
      <c r="I38" s="24">
        <v>10</v>
      </c>
      <c r="J38" s="26">
        <f t="shared" si="0"/>
        <v>22</v>
      </c>
      <c r="K38" s="25">
        <v>1</v>
      </c>
      <c r="L38" s="25">
        <v>8</v>
      </c>
      <c r="M38" s="24">
        <v>9</v>
      </c>
      <c r="N38" s="26">
        <f t="shared" si="1"/>
        <v>18</v>
      </c>
      <c r="O38" s="25">
        <v>3</v>
      </c>
      <c r="P38" s="25">
        <v>4</v>
      </c>
      <c r="Q38" s="24">
        <v>9</v>
      </c>
      <c r="R38" s="26">
        <f t="shared" si="2"/>
        <v>16</v>
      </c>
      <c r="S38" s="25">
        <v>4</v>
      </c>
      <c r="T38" s="25">
        <v>9</v>
      </c>
      <c r="U38" s="24">
        <v>3</v>
      </c>
      <c r="V38" s="26">
        <f t="shared" si="3"/>
        <v>16</v>
      </c>
      <c r="W38" s="25">
        <v>3</v>
      </c>
      <c r="X38" s="25">
        <v>9</v>
      </c>
      <c r="Y38" s="24">
        <v>8</v>
      </c>
      <c r="Z38" s="26">
        <f t="shared" si="4"/>
        <v>20</v>
      </c>
      <c r="AA38" s="25">
        <v>5</v>
      </c>
      <c r="AB38" s="25">
        <v>9</v>
      </c>
      <c r="AC38" s="24">
        <v>10</v>
      </c>
      <c r="AD38" s="26">
        <f t="shared" si="5"/>
        <v>24</v>
      </c>
      <c r="AE38" s="27">
        <f t="shared" si="6"/>
        <v>116</v>
      </c>
      <c r="AF38" s="25">
        <v>7</v>
      </c>
      <c r="AG38" s="25">
        <v>7</v>
      </c>
      <c r="AH38" s="25">
        <v>39</v>
      </c>
      <c r="AI38" s="28">
        <f t="shared" si="7"/>
        <v>53</v>
      </c>
      <c r="AJ38" s="29">
        <v>24</v>
      </c>
      <c r="AK38" s="28">
        <f t="shared" si="8"/>
        <v>77</v>
      </c>
      <c r="AL38" s="25">
        <v>7</v>
      </c>
      <c r="AM38" s="25">
        <v>8</v>
      </c>
      <c r="AN38" s="25">
        <v>35</v>
      </c>
      <c r="AO38" s="28">
        <f t="shared" si="9"/>
        <v>50</v>
      </c>
      <c r="AP38" s="29">
        <v>28</v>
      </c>
      <c r="AQ38" s="28">
        <f t="shared" si="10"/>
        <v>78</v>
      </c>
      <c r="AR38" s="25">
        <v>7</v>
      </c>
      <c r="AS38" s="25">
        <v>8</v>
      </c>
      <c r="AT38" s="25">
        <v>36</v>
      </c>
      <c r="AU38" s="28">
        <f t="shared" si="11"/>
        <v>51</v>
      </c>
      <c r="AV38" s="29">
        <v>33</v>
      </c>
      <c r="AW38" s="28">
        <f t="shared" si="12"/>
        <v>84</v>
      </c>
      <c r="AX38" s="25">
        <v>8</v>
      </c>
      <c r="AY38" s="25">
        <v>8</v>
      </c>
      <c r="AZ38" s="25">
        <v>37</v>
      </c>
      <c r="BA38" s="28">
        <f t="shared" si="13"/>
        <v>53</v>
      </c>
      <c r="BB38" s="29">
        <v>25</v>
      </c>
      <c r="BC38" s="28">
        <f t="shared" si="14"/>
        <v>78</v>
      </c>
      <c r="BD38" s="25">
        <v>7</v>
      </c>
      <c r="BE38" s="25">
        <v>8</v>
      </c>
      <c r="BF38" s="25">
        <v>35</v>
      </c>
      <c r="BG38" s="28">
        <f t="shared" si="15"/>
        <v>50</v>
      </c>
      <c r="BH38" s="29">
        <v>29</v>
      </c>
      <c r="BI38" s="28">
        <f t="shared" si="16"/>
        <v>79</v>
      </c>
      <c r="BJ38" s="29">
        <f t="shared" si="17"/>
        <v>396</v>
      </c>
      <c r="BK38" s="29">
        <v>88</v>
      </c>
      <c r="BL38" s="10">
        <f t="shared" si="18"/>
        <v>600</v>
      </c>
      <c r="BM38" s="8">
        <f t="shared" si="19"/>
        <v>76.923076923076934</v>
      </c>
      <c r="BO38" s="3" t="s">
        <v>2094</v>
      </c>
      <c r="BP38" s="3" t="s">
        <v>2095</v>
      </c>
      <c r="BQ38" s="3" t="s">
        <v>2092</v>
      </c>
      <c r="BR38" s="3" t="s">
        <v>2093</v>
      </c>
      <c r="BS38" s="3" t="s">
        <v>2094</v>
      </c>
      <c r="BT38" s="3" t="s">
        <v>2032</v>
      </c>
      <c r="BU38" s="3" t="s">
        <v>2091</v>
      </c>
      <c r="BV38" s="3" t="s">
        <v>2091</v>
      </c>
      <c r="BW38" s="3" t="s">
        <v>2090</v>
      </c>
      <c r="BX38" s="3" t="s">
        <v>2091</v>
      </c>
      <c r="BY38" s="3" t="s">
        <v>2091</v>
      </c>
      <c r="BZ38" s="3" t="s">
        <v>2090</v>
      </c>
      <c r="CB38" s="3">
        <v>2</v>
      </c>
      <c r="CC38" s="3">
        <v>3</v>
      </c>
      <c r="CD38" s="3">
        <v>3</v>
      </c>
      <c r="CE38" s="3">
        <v>3</v>
      </c>
      <c r="CF38" s="3">
        <v>3</v>
      </c>
      <c r="CG38" s="3">
        <v>3</v>
      </c>
      <c r="CH38" s="3">
        <v>1</v>
      </c>
      <c r="CI38" s="3">
        <v>1.5</v>
      </c>
      <c r="CJ38" s="3">
        <v>1.5</v>
      </c>
      <c r="CK38" s="3">
        <v>1</v>
      </c>
      <c r="CL38" s="3">
        <v>1</v>
      </c>
      <c r="CM38" s="3">
        <v>0.5</v>
      </c>
      <c r="CN38" s="3">
        <f t="shared" si="20"/>
        <v>0</v>
      </c>
      <c r="CO38" s="31" t="str">
        <f t="shared" si="21"/>
        <v>Pass</v>
      </c>
      <c r="CP38" s="3">
        <v>7.51</v>
      </c>
      <c r="CQ38" s="3">
        <v>23.5</v>
      </c>
      <c r="CR38" s="3">
        <v>176.5</v>
      </c>
      <c r="CS38" s="3">
        <v>832</v>
      </c>
    </row>
    <row r="39" spans="1:98" ht="18" customHeight="1" x14ac:dyDescent="0.2">
      <c r="A39" s="4">
        <v>32</v>
      </c>
      <c r="B39" s="7" t="s">
        <v>878</v>
      </c>
      <c r="C39" s="7" t="s">
        <v>879</v>
      </c>
      <c r="D39" s="7" t="s">
        <v>1946</v>
      </c>
      <c r="E39" s="7" t="s">
        <v>1450</v>
      </c>
      <c r="F39" s="7"/>
      <c r="G39" s="25">
        <v>2</v>
      </c>
      <c r="H39" s="25">
        <v>6</v>
      </c>
      <c r="I39" s="24">
        <v>10</v>
      </c>
      <c r="J39" s="26">
        <f t="shared" si="0"/>
        <v>18</v>
      </c>
      <c r="K39" s="25">
        <v>2</v>
      </c>
      <c r="L39" s="25">
        <v>7</v>
      </c>
      <c r="M39" s="24">
        <v>9</v>
      </c>
      <c r="N39" s="26">
        <f t="shared" si="1"/>
        <v>18</v>
      </c>
      <c r="O39" s="25">
        <v>3</v>
      </c>
      <c r="P39" s="25">
        <v>6</v>
      </c>
      <c r="Q39" s="24">
        <v>10</v>
      </c>
      <c r="R39" s="26">
        <f t="shared" si="2"/>
        <v>19</v>
      </c>
      <c r="S39" s="25">
        <v>5</v>
      </c>
      <c r="T39" s="25">
        <v>10</v>
      </c>
      <c r="U39" s="24">
        <v>10</v>
      </c>
      <c r="V39" s="26">
        <f t="shared" si="3"/>
        <v>25</v>
      </c>
      <c r="W39" s="25">
        <v>2</v>
      </c>
      <c r="X39" s="25">
        <v>7</v>
      </c>
      <c r="Y39" s="24">
        <v>8</v>
      </c>
      <c r="Z39" s="26">
        <f t="shared" si="4"/>
        <v>17</v>
      </c>
      <c r="AA39" s="25">
        <v>3</v>
      </c>
      <c r="AB39" s="25">
        <v>9</v>
      </c>
      <c r="AC39" s="24">
        <v>10</v>
      </c>
      <c r="AD39" s="26">
        <f t="shared" si="5"/>
        <v>22</v>
      </c>
      <c r="AE39" s="27">
        <f t="shared" si="6"/>
        <v>119</v>
      </c>
      <c r="AF39" s="25">
        <v>8</v>
      </c>
      <c r="AG39" s="25">
        <v>7</v>
      </c>
      <c r="AH39" s="25">
        <v>39</v>
      </c>
      <c r="AI39" s="28">
        <f t="shared" si="7"/>
        <v>54</v>
      </c>
      <c r="AJ39" s="29">
        <v>29</v>
      </c>
      <c r="AK39" s="28">
        <f t="shared" si="8"/>
        <v>83</v>
      </c>
      <c r="AL39" s="25">
        <v>7</v>
      </c>
      <c r="AM39" s="25">
        <v>7</v>
      </c>
      <c r="AN39" s="25">
        <v>32</v>
      </c>
      <c r="AO39" s="28">
        <f t="shared" si="9"/>
        <v>46</v>
      </c>
      <c r="AP39" s="29">
        <v>29</v>
      </c>
      <c r="AQ39" s="28">
        <f t="shared" si="10"/>
        <v>75</v>
      </c>
      <c r="AR39" s="25">
        <v>7</v>
      </c>
      <c r="AS39" s="25">
        <v>8</v>
      </c>
      <c r="AT39" s="25">
        <v>34</v>
      </c>
      <c r="AU39" s="28">
        <f t="shared" si="11"/>
        <v>49</v>
      </c>
      <c r="AV39" s="29">
        <v>33</v>
      </c>
      <c r="AW39" s="28">
        <f t="shared" si="12"/>
        <v>82</v>
      </c>
      <c r="AX39" s="25">
        <v>6</v>
      </c>
      <c r="AY39" s="25">
        <v>7</v>
      </c>
      <c r="AZ39" s="25">
        <v>39</v>
      </c>
      <c r="BA39" s="28">
        <f t="shared" si="13"/>
        <v>52</v>
      </c>
      <c r="BB39" s="29">
        <v>28</v>
      </c>
      <c r="BC39" s="28">
        <f t="shared" si="14"/>
        <v>80</v>
      </c>
      <c r="BD39" s="25">
        <v>7</v>
      </c>
      <c r="BE39" s="25">
        <v>7</v>
      </c>
      <c r="BF39" s="25">
        <v>34</v>
      </c>
      <c r="BG39" s="28">
        <f t="shared" si="15"/>
        <v>48</v>
      </c>
      <c r="BH39" s="29">
        <v>27</v>
      </c>
      <c r="BI39" s="28">
        <f t="shared" si="16"/>
        <v>75</v>
      </c>
      <c r="BJ39" s="29">
        <f t="shared" si="17"/>
        <v>395</v>
      </c>
      <c r="BK39" s="29">
        <v>90</v>
      </c>
      <c r="BL39" s="10">
        <f t="shared" si="18"/>
        <v>604</v>
      </c>
      <c r="BM39" s="8">
        <f t="shared" si="19"/>
        <v>77.435897435897445</v>
      </c>
      <c r="BO39" s="3" t="s">
        <v>2093</v>
      </c>
      <c r="BP39" s="3" t="s">
        <v>2088</v>
      </c>
      <c r="BQ39" s="3" t="s">
        <v>2033</v>
      </c>
      <c r="BR39" s="3" t="s">
        <v>2095</v>
      </c>
      <c r="BS39" s="3" t="s">
        <v>2093</v>
      </c>
      <c r="BT39" s="3" t="s">
        <v>2087</v>
      </c>
      <c r="BU39" s="3" t="s">
        <v>2090</v>
      </c>
      <c r="BV39" s="3" t="s">
        <v>2032</v>
      </c>
      <c r="BW39" s="3" t="s">
        <v>2090</v>
      </c>
      <c r="BX39" s="3" t="s">
        <v>2091</v>
      </c>
      <c r="BY39" s="3" t="s">
        <v>2032</v>
      </c>
      <c r="BZ39" s="3" t="s">
        <v>2090</v>
      </c>
      <c r="CB39" s="3">
        <v>2</v>
      </c>
      <c r="CC39" s="3">
        <v>3</v>
      </c>
      <c r="CD39" s="3">
        <v>3</v>
      </c>
      <c r="CE39" s="3">
        <v>3</v>
      </c>
      <c r="CF39" s="3">
        <v>3</v>
      </c>
      <c r="CG39" s="3">
        <v>3</v>
      </c>
      <c r="CH39" s="3">
        <v>1</v>
      </c>
      <c r="CI39" s="3">
        <v>1.5</v>
      </c>
      <c r="CJ39" s="3">
        <v>1.5</v>
      </c>
      <c r="CK39" s="3">
        <v>1</v>
      </c>
      <c r="CL39" s="3">
        <v>1</v>
      </c>
      <c r="CM39" s="3">
        <v>0.5</v>
      </c>
      <c r="CN39" s="3">
        <f t="shared" si="20"/>
        <v>0</v>
      </c>
      <c r="CO39" s="31" t="str">
        <f t="shared" si="21"/>
        <v>Pass</v>
      </c>
      <c r="CP39" s="3">
        <v>7.35</v>
      </c>
      <c r="CQ39" s="3">
        <v>23.5</v>
      </c>
      <c r="CR39" s="3">
        <v>172.75</v>
      </c>
      <c r="CS39" s="3">
        <v>824</v>
      </c>
    </row>
    <row r="40" spans="1:98" ht="18" customHeight="1" x14ac:dyDescent="0.2">
      <c r="A40" s="4">
        <v>33</v>
      </c>
      <c r="B40" s="7" t="s">
        <v>880</v>
      </c>
      <c r="C40" s="7" t="s">
        <v>881</v>
      </c>
      <c r="D40" s="7" t="s">
        <v>1947</v>
      </c>
      <c r="E40" s="7" t="s">
        <v>1451</v>
      </c>
      <c r="F40" s="7"/>
      <c r="G40" s="25">
        <v>4</v>
      </c>
      <c r="H40" s="25">
        <v>9</v>
      </c>
      <c r="I40" s="24">
        <v>10</v>
      </c>
      <c r="J40" s="26">
        <f t="shared" ref="J40:J71" si="22">IF(AND((G40="A"),(H40 ="A"), (I40="A")),"A",SUM(G40:I40))</f>
        <v>23</v>
      </c>
      <c r="K40" s="25">
        <v>4</v>
      </c>
      <c r="L40" s="25">
        <v>8</v>
      </c>
      <c r="M40" s="24">
        <v>10</v>
      </c>
      <c r="N40" s="26">
        <f t="shared" ref="N40:N71" si="23">IF(AND((K40="A"),(L40 ="A"), (M40="A")),"A",SUM(K40:M40))</f>
        <v>22</v>
      </c>
      <c r="O40" s="25">
        <v>6</v>
      </c>
      <c r="P40" s="25">
        <v>8</v>
      </c>
      <c r="Q40" s="24">
        <v>10</v>
      </c>
      <c r="R40" s="26">
        <f t="shared" ref="R40:R71" si="24">IF(AND((O40="A"),(P40 ="A"), (Q40="A")),"A",SUM(O40:Q40))</f>
        <v>24</v>
      </c>
      <c r="S40" s="25">
        <v>5</v>
      </c>
      <c r="T40" s="25">
        <v>9</v>
      </c>
      <c r="U40" s="24">
        <v>10</v>
      </c>
      <c r="V40" s="26">
        <f t="shared" ref="V40:V71" si="25">IF(AND((S40="A"),(T40 ="A"), (U40="A")),"A",SUM(S40:U40))</f>
        <v>24</v>
      </c>
      <c r="W40" s="25">
        <v>4</v>
      </c>
      <c r="X40" s="25">
        <v>10</v>
      </c>
      <c r="Y40" s="24">
        <v>10</v>
      </c>
      <c r="Z40" s="26">
        <f t="shared" ref="Z40:Z71" si="26">IF(AND((W40="A"),(X40 ="A"), (Y40="A")),"A",SUM(W40:Y40))</f>
        <v>24</v>
      </c>
      <c r="AA40" s="25">
        <v>4</v>
      </c>
      <c r="AB40" s="25">
        <v>9</v>
      </c>
      <c r="AC40" s="24">
        <v>10</v>
      </c>
      <c r="AD40" s="26">
        <f t="shared" ref="AD40:AD71" si="27">IF(AND((AA40="A"),(AB40 ="A"), (AC40="A")),"A",SUM(AA40:AC40))</f>
        <v>23</v>
      </c>
      <c r="AE40" s="27">
        <f t="shared" ref="AE40:AE71" si="28">SUM(J40,N40,R40,V40,Z40,AD40)</f>
        <v>140</v>
      </c>
      <c r="AF40" s="25">
        <v>10</v>
      </c>
      <c r="AG40" s="25">
        <v>9</v>
      </c>
      <c r="AH40" s="25">
        <v>40</v>
      </c>
      <c r="AI40" s="28">
        <f t="shared" ref="AI40:AI71" si="29">IF(AND((AF40="A"), (AG40 ="A"), (AH40="A")),"A",SUM(AF40:AH40))</f>
        <v>59</v>
      </c>
      <c r="AJ40" s="29">
        <v>34</v>
      </c>
      <c r="AK40" s="28">
        <f t="shared" ref="AK40:AK71" si="30">IF(AND((AI40 ="A"), (AJ40="A")),"A",SUM(AI40:AJ40))</f>
        <v>93</v>
      </c>
      <c r="AL40" s="25">
        <v>9</v>
      </c>
      <c r="AM40" s="25">
        <v>9</v>
      </c>
      <c r="AN40" s="25">
        <v>40</v>
      </c>
      <c r="AO40" s="28">
        <f t="shared" ref="AO40:AO71" si="31">IF(AND((AL40="A"), (AM40 ="A"), (AN40="A")),"A",SUM(AL40:AN40))</f>
        <v>58</v>
      </c>
      <c r="AP40" s="29">
        <v>33</v>
      </c>
      <c r="AQ40" s="28">
        <f t="shared" ref="AQ40:AQ71" si="32">IF(AND((AO40 ="A"), (AP40="A")),"A",SUM(AO40:AP40))</f>
        <v>91</v>
      </c>
      <c r="AR40" s="25">
        <v>9</v>
      </c>
      <c r="AS40" s="25">
        <v>8</v>
      </c>
      <c r="AT40" s="25">
        <v>40</v>
      </c>
      <c r="AU40" s="28">
        <f t="shared" ref="AU40:AU71" si="33">IF(AND((AR40="A"), (AS40 ="A"), (AT40="A")),"A",SUM(AR40:AT40))</f>
        <v>57</v>
      </c>
      <c r="AV40" s="29">
        <v>34</v>
      </c>
      <c r="AW40" s="28">
        <f t="shared" ref="AW40:AW71" si="34">IF(AND((AU40 ="A"), (AV40="A")),"A",SUM(AU40:AV40))</f>
        <v>91</v>
      </c>
      <c r="AX40" s="25">
        <v>8</v>
      </c>
      <c r="AY40" s="25">
        <v>8</v>
      </c>
      <c r="AZ40" s="25">
        <v>38</v>
      </c>
      <c r="BA40" s="28">
        <f t="shared" ref="BA40:BA71" si="35">IF(AND((AX40="A"), (AY40 ="A"), (AZ40="A")),"A",SUM(AX40:AZ40))</f>
        <v>54</v>
      </c>
      <c r="BB40" s="29">
        <v>32</v>
      </c>
      <c r="BC40" s="28">
        <f t="shared" ref="BC40:BC71" si="36">IF(AND((BA40 ="A"), (BB40="A")),"A",SUM(BA40:BB40))</f>
        <v>86</v>
      </c>
      <c r="BD40" s="25">
        <v>8</v>
      </c>
      <c r="BE40" s="25">
        <v>8</v>
      </c>
      <c r="BF40" s="25">
        <v>38</v>
      </c>
      <c r="BG40" s="28">
        <f t="shared" ref="BG40:BG71" si="37">IF(AND((BD40="A"), (BE40 ="A"), (BF40="A")),"A",SUM(BD40:BF40))</f>
        <v>54</v>
      </c>
      <c r="BH40" s="29">
        <v>32</v>
      </c>
      <c r="BI40" s="28">
        <f t="shared" ref="BI40:BI71" si="38">IF(AND((BG40 ="A"), (BH40="A")),"A",SUM(BG40:BH40))</f>
        <v>86</v>
      </c>
      <c r="BJ40" s="29">
        <f t="shared" ref="BJ40:BJ71" si="39">SUM(AK40,AQ40,AW40,BC40,BI40)</f>
        <v>447</v>
      </c>
      <c r="BK40" s="29">
        <v>99</v>
      </c>
      <c r="BL40" s="10">
        <f t="shared" ref="BL40:BL71" si="40">BJ40+AE40+BK40</f>
        <v>686</v>
      </c>
      <c r="BM40" s="8">
        <f t="shared" ref="BM40:BM71" si="41">BL40/780*100</f>
        <v>87.948717948717942</v>
      </c>
      <c r="BO40" s="3" t="s">
        <v>2094</v>
      </c>
      <c r="BP40" s="3" t="s">
        <v>2087</v>
      </c>
      <c r="BQ40" s="3" t="s">
        <v>2033</v>
      </c>
      <c r="BR40" s="3" t="s">
        <v>2088</v>
      </c>
      <c r="BS40" s="3" t="s">
        <v>2093</v>
      </c>
      <c r="BT40" s="3" t="s">
        <v>2033</v>
      </c>
      <c r="BU40" s="3" t="s">
        <v>2090</v>
      </c>
      <c r="BV40" s="3" t="s">
        <v>2090</v>
      </c>
      <c r="BW40" s="3" t="s">
        <v>2090</v>
      </c>
      <c r="BX40" s="3" t="s">
        <v>2090</v>
      </c>
      <c r="BY40" s="3" t="s">
        <v>2090</v>
      </c>
      <c r="BZ40" s="3" t="s">
        <v>2090</v>
      </c>
      <c r="CB40" s="3">
        <v>2</v>
      </c>
      <c r="CC40" s="3">
        <v>3</v>
      </c>
      <c r="CD40" s="3">
        <v>3</v>
      </c>
      <c r="CE40" s="3">
        <v>3</v>
      </c>
      <c r="CF40" s="3">
        <v>3</v>
      </c>
      <c r="CG40" s="3">
        <v>3</v>
      </c>
      <c r="CH40" s="3">
        <v>1</v>
      </c>
      <c r="CI40" s="3">
        <v>1.5</v>
      </c>
      <c r="CJ40" s="3">
        <v>1.5</v>
      </c>
      <c r="CK40" s="3">
        <v>1</v>
      </c>
      <c r="CL40" s="3">
        <v>1</v>
      </c>
      <c r="CM40" s="3">
        <v>0.5</v>
      </c>
      <c r="CN40" s="3">
        <f t="shared" ref="CN40:CN69" si="42">COUNTIF(BO40:BZ40,"F")</f>
        <v>0</v>
      </c>
      <c r="CO40" s="31" t="str">
        <f t="shared" ref="CO40:CO71" si="43">IF(CN40=0,"Pass","Fail")</f>
        <v>Pass</v>
      </c>
      <c r="CP40" s="3">
        <v>7.38</v>
      </c>
      <c r="CQ40" s="3">
        <v>23.5</v>
      </c>
      <c r="CR40" s="3">
        <v>173.5</v>
      </c>
      <c r="CS40" s="3">
        <v>876</v>
      </c>
    </row>
    <row r="41" spans="1:98" ht="18" customHeight="1" x14ac:dyDescent="0.2">
      <c r="A41" s="4">
        <v>34</v>
      </c>
      <c r="B41" s="7" t="s">
        <v>859</v>
      </c>
      <c r="C41" s="7" t="s">
        <v>2062</v>
      </c>
      <c r="D41" s="7" t="s">
        <v>1934</v>
      </c>
      <c r="E41" s="7" t="s">
        <v>1438</v>
      </c>
      <c r="F41" s="7"/>
      <c r="G41" s="25">
        <v>7</v>
      </c>
      <c r="H41" s="25">
        <v>10</v>
      </c>
      <c r="I41" s="24">
        <v>10</v>
      </c>
      <c r="J41" s="26">
        <f t="shared" si="22"/>
        <v>27</v>
      </c>
      <c r="K41" s="25">
        <v>6</v>
      </c>
      <c r="L41" s="25">
        <v>9</v>
      </c>
      <c r="M41" s="24">
        <v>10</v>
      </c>
      <c r="N41" s="26">
        <f t="shared" si="23"/>
        <v>25</v>
      </c>
      <c r="O41" s="25">
        <v>6</v>
      </c>
      <c r="P41" s="25">
        <v>10</v>
      </c>
      <c r="Q41" s="24">
        <v>10</v>
      </c>
      <c r="R41" s="26">
        <f t="shared" si="24"/>
        <v>26</v>
      </c>
      <c r="S41" s="25">
        <v>5</v>
      </c>
      <c r="T41" s="25">
        <v>10</v>
      </c>
      <c r="U41" s="24">
        <v>10</v>
      </c>
      <c r="V41" s="26">
        <f t="shared" si="25"/>
        <v>25</v>
      </c>
      <c r="W41" s="25">
        <v>3</v>
      </c>
      <c r="X41" s="25">
        <v>10</v>
      </c>
      <c r="Y41" s="24">
        <v>10</v>
      </c>
      <c r="Z41" s="26">
        <f t="shared" si="26"/>
        <v>23</v>
      </c>
      <c r="AA41" s="25">
        <v>6</v>
      </c>
      <c r="AB41" s="25">
        <v>10</v>
      </c>
      <c r="AC41" s="24">
        <v>10</v>
      </c>
      <c r="AD41" s="26">
        <f t="shared" si="27"/>
        <v>26</v>
      </c>
      <c r="AE41" s="27">
        <f t="shared" si="28"/>
        <v>152</v>
      </c>
      <c r="AF41" s="25">
        <v>8</v>
      </c>
      <c r="AG41" s="25">
        <v>7</v>
      </c>
      <c r="AH41" s="25">
        <v>39</v>
      </c>
      <c r="AI41" s="28">
        <f t="shared" si="29"/>
        <v>54</v>
      </c>
      <c r="AJ41" s="29">
        <v>31</v>
      </c>
      <c r="AK41" s="28">
        <f t="shared" si="30"/>
        <v>85</v>
      </c>
      <c r="AL41" s="25">
        <v>8</v>
      </c>
      <c r="AM41" s="25">
        <v>8</v>
      </c>
      <c r="AN41" s="25">
        <v>38</v>
      </c>
      <c r="AO41" s="28">
        <f t="shared" si="31"/>
        <v>54</v>
      </c>
      <c r="AP41" s="29">
        <v>30</v>
      </c>
      <c r="AQ41" s="28">
        <f t="shared" si="32"/>
        <v>84</v>
      </c>
      <c r="AR41" s="25">
        <v>8</v>
      </c>
      <c r="AS41" s="25">
        <v>8</v>
      </c>
      <c r="AT41" s="25">
        <v>36</v>
      </c>
      <c r="AU41" s="28">
        <f t="shared" si="33"/>
        <v>52</v>
      </c>
      <c r="AV41" s="29">
        <v>32</v>
      </c>
      <c r="AW41" s="28">
        <f t="shared" si="34"/>
        <v>84</v>
      </c>
      <c r="AX41" s="25">
        <v>7</v>
      </c>
      <c r="AY41" s="25">
        <v>7</v>
      </c>
      <c r="AZ41" s="25">
        <v>39</v>
      </c>
      <c r="BA41" s="28">
        <f t="shared" si="35"/>
        <v>53</v>
      </c>
      <c r="BB41" s="29">
        <v>28</v>
      </c>
      <c r="BC41" s="28">
        <f t="shared" si="36"/>
        <v>81</v>
      </c>
      <c r="BD41" s="25">
        <v>7</v>
      </c>
      <c r="BE41" s="25">
        <v>6</v>
      </c>
      <c r="BF41" s="25">
        <v>34</v>
      </c>
      <c r="BG41" s="28">
        <f t="shared" si="37"/>
        <v>47</v>
      </c>
      <c r="BH41" s="29">
        <v>21</v>
      </c>
      <c r="BI41" s="28">
        <f t="shared" si="38"/>
        <v>68</v>
      </c>
      <c r="BJ41" s="29">
        <f t="shared" si="39"/>
        <v>402</v>
      </c>
      <c r="BK41" s="29">
        <v>84</v>
      </c>
      <c r="BL41" s="10">
        <f t="shared" si="40"/>
        <v>638</v>
      </c>
      <c r="BM41" s="8">
        <f t="shared" si="41"/>
        <v>81.794871794871796</v>
      </c>
      <c r="BO41" s="3" t="s">
        <v>2088</v>
      </c>
      <c r="BP41" s="3" t="s">
        <v>2087</v>
      </c>
      <c r="BQ41" s="3" t="s">
        <v>2093</v>
      </c>
      <c r="BR41" s="3" t="s">
        <v>2094</v>
      </c>
      <c r="BS41" s="3" t="s">
        <v>2094</v>
      </c>
      <c r="BT41" s="3" t="s">
        <v>2095</v>
      </c>
      <c r="BU41" s="3" t="s">
        <v>2090</v>
      </c>
      <c r="BV41" s="3" t="s">
        <v>2090</v>
      </c>
      <c r="BW41" s="3" t="s">
        <v>2090</v>
      </c>
      <c r="BX41" s="3" t="s">
        <v>2090</v>
      </c>
      <c r="BY41" s="3" t="s">
        <v>2087</v>
      </c>
      <c r="BZ41" s="3" t="s">
        <v>2090</v>
      </c>
      <c r="CB41" s="3">
        <v>2</v>
      </c>
      <c r="CC41" s="3">
        <v>3</v>
      </c>
      <c r="CD41" s="3">
        <v>3</v>
      </c>
      <c r="CE41" s="3">
        <v>3</v>
      </c>
      <c r="CF41" s="3">
        <v>3</v>
      </c>
      <c r="CG41" s="3">
        <v>3</v>
      </c>
      <c r="CH41" s="3">
        <v>1</v>
      </c>
      <c r="CI41" s="3">
        <v>1.5</v>
      </c>
      <c r="CJ41" s="3">
        <v>1.5</v>
      </c>
      <c r="CK41" s="3">
        <v>1</v>
      </c>
      <c r="CL41" s="3">
        <v>1</v>
      </c>
      <c r="CM41" s="3">
        <v>0.5</v>
      </c>
      <c r="CN41" s="3">
        <f t="shared" si="42"/>
        <v>0</v>
      </c>
      <c r="CO41" s="31" t="str">
        <f t="shared" si="43"/>
        <v>Pass</v>
      </c>
      <c r="CP41" s="3">
        <v>7.77</v>
      </c>
      <c r="CQ41" s="3">
        <v>23.5</v>
      </c>
      <c r="CR41" s="3">
        <v>182.5</v>
      </c>
      <c r="CS41" s="3">
        <v>848</v>
      </c>
    </row>
    <row r="42" spans="1:98" ht="18" customHeight="1" x14ac:dyDescent="0.2">
      <c r="A42" s="4">
        <v>35</v>
      </c>
      <c r="B42" s="7" t="s">
        <v>874</v>
      </c>
      <c r="C42" s="7" t="s">
        <v>2063</v>
      </c>
      <c r="D42" s="7" t="s">
        <v>1943</v>
      </c>
      <c r="E42" s="7" t="s">
        <v>1447</v>
      </c>
      <c r="F42" s="7"/>
      <c r="G42" s="25">
        <v>5</v>
      </c>
      <c r="H42" s="25">
        <v>8</v>
      </c>
      <c r="I42" s="24">
        <v>10</v>
      </c>
      <c r="J42" s="26">
        <f t="shared" si="22"/>
        <v>23</v>
      </c>
      <c r="K42" s="25">
        <v>5</v>
      </c>
      <c r="L42" s="25">
        <v>7</v>
      </c>
      <c r="M42" s="24">
        <v>10</v>
      </c>
      <c r="N42" s="26">
        <f t="shared" si="23"/>
        <v>22</v>
      </c>
      <c r="O42" s="25">
        <v>4</v>
      </c>
      <c r="P42" s="25">
        <v>5</v>
      </c>
      <c r="Q42" s="24">
        <v>10</v>
      </c>
      <c r="R42" s="26">
        <f t="shared" si="24"/>
        <v>19</v>
      </c>
      <c r="S42" s="25">
        <v>7</v>
      </c>
      <c r="T42" s="25">
        <v>9</v>
      </c>
      <c r="U42" s="24">
        <v>10</v>
      </c>
      <c r="V42" s="26">
        <f t="shared" si="25"/>
        <v>26</v>
      </c>
      <c r="W42" s="25">
        <v>2</v>
      </c>
      <c r="X42" s="25">
        <v>10</v>
      </c>
      <c r="Y42" s="24">
        <v>10</v>
      </c>
      <c r="Z42" s="26">
        <f t="shared" si="26"/>
        <v>22</v>
      </c>
      <c r="AA42" s="25">
        <v>5</v>
      </c>
      <c r="AB42" s="25">
        <v>8</v>
      </c>
      <c r="AC42" s="24">
        <v>10</v>
      </c>
      <c r="AD42" s="26">
        <f t="shared" si="27"/>
        <v>23</v>
      </c>
      <c r="AE42" s="27">
        <f t="shared" si="28"/>
        <v>135</v>
      </c>
      <c r="AF42" s="25">
        <v>6</v>
      </c>
      <c r="AG42" s="25">
        <v>7</v>
      </c>
      <c r="AH42" s="25">
        <v>38</v>
      </c>
      <c r="AI42" s="28">
        <f t="shared" si="29"/>
        <v>51</v>
      </c>
      <c r="AJ42" s="29">
        <v>28</v>
      </c>
      <c r="AK42" s="28">
        <f t="shared" si="30"/>
        <v>79</v>
      </c>
      <c r="AL42" s="25">
        <v>9</v>
      </c>
      <c r="AM42" s="25">
        <v>9</v>
      </c>
      <c r="AN42" s="25">
        <v>38</v>
      </c>
      <c r="AO42" s="28">
        <f t="shared" si="31"/>
        <v>56</v>
      </c>
      <c r="AP42" s="29">
        <v>33</v>
      </c>
      <c r="AQ42" s="28">
        <f t="shared" si="32"/>
        <v>89</v>
      </c>
      <c r="AR42" s="25">
        <v>8</v>
      </c>
      <c r="AS42" s="25">
        <v>9</v>
      </c>
      <c r="AT42" s="25">
        <v>40</v>
      </c>
      <c r="AU42" s="28">
        <f t="shared" si="33"/>
        <v>57</v>
      </c>
      <c r="AV42" s="29">
        <v>31</v>
      </c>
      <c r="AW42" s="28">
        <f t="shared" si="34"/>
        <v>88</v>
      </c>
      <c r="AX42" s="25">
        <v>8</v>
      </c>
      <c r="AY42" s="25">
        <v>8</v>
      </c>
      <c r="AZ42" s="25">
        <v>36</v>
      </c>
      <c r="BA42" s="28">
        <f t="shared" si="35"/>
        <v>52</v>
      </c>
      <c r="BB42" s="29">
        <v>31</v>
      </c>
      <c r="BC42" s="28">
        <f t="shared" si="36"/>
        <v>83</v>
      </c>
      <c r="BD42" s="25">
        <v>7</v>
      </c>
      <c r="BE42" s="25">
        <v>7</v>
      </c>
      <c r="BF42" s="25">
        <v>32</v>
      </c>
      <c r="BG42" s="28">
        <f t="shared" si="37"/>
        <v>46</v>
      </c>
      <c r="BH42" s="29">
        <v>26</v>
      </c>
      <c r="BI42" s="28">
        <f t="shared" si="38"/>
        <v>72</v>
      </c>
      <c r="BJ42" s="29">
        <f t="shared" si="39"/>
        <v>411</v>
      </c>
      <c r="BK42" s="29">
        <v>97</v>
      </c>
      <c r="BL42" s="10">
        <f t="shared" si="40"/>
        <v>643</v>
      </c>
      <c r="BM42" s="8">
        <f t="shared" si="41"/>
        <v>82.435897435897431</v>
      </c>
      <c r="BO42" s="3" t="s">
        <v>2089</v>
      </c>
      <c r="BP42" s="3" t="s">
        <v>2095</v>
      </c>
      <c r="BQ42" s="3" t="s">
        <v>2096</v>
      </c>
      <c r="BR42" s="3" t="s">
        <v>2091</v>
      </c>
      <c r="BS42" s="3" t="s">
        <v>2094</v>
      </c>
      <c r="BT42" s="3" t="s">
        <v>2095</v>
      </c>
      <c r="BU42" s="3" t="s">
        <v>2091</v>
      </c>
      <c r="BV42" s="3" t="s">
        <v>2090</v>
      </c>
      <c r="BW42" s="3" t="s">
        <v>2090</v>
      </c>
      <c r="BX42" s="3" t="s">
        <v>2090</v>
      </c>
      <c r="BY42" s="3" t="s">
        <v>2032</v>
      </c>
      <c r="BZ42" s="3" t="s">
        <v>2090</v>
      </c>
      <c r="CB42" s="3">
        <v>2</v>
      </c>
      <c r="CC42" s="3">
        <v>3</v>
      </c>
      <c r="CD42" s="3">
        <v>3</v>
      </c>
      <c r="CE42" s="3">
        <v>3</v>
      </c>
      <c r="CF42" s="3">
        <v>3</v>
      </c>
      <c r="CG42" s="3">
        <v>3</v>
      </c>
      <c r="CH42" s="3">
        <v>1</v>
      </c>
      <c r="CI42" s="3">
        <v>1.5</v>
      </c>
      <c r="CJ42" s="3">
        <v>1.5</v>
      </c>
      <c r="CK42" s="3">
        <v>1</v>
      </c>
      <c r="CL42" s="3">
        <v>1</v>
      </c>
      <c r="CM42" s="3">
        <v>0.5</v>
      </c>
      <c r="CN42" s="3">
        <f t="shared" si="42"/>
        <v>1</v>
      </c>
      <c r="CO42" s="31" t="str">
        <f t="shared" si="43"/>
        <v>Fail</v>
      </c>
      <c r="CP42" s="32">
        <v>7.1276595744680851</v>
      </c>
      <c r="CQ42" s="3">
        <v>21.5</v>
      </c>
      <c r="CR42" s="3">
        <v>167.5</v>
      </c>
      <c r="CS42" s="3">
        <v>845</v>
      </c>
      <c r="CT42" s="33">
        <f>CR42/23.5</f>
        <v>7.1276595744680851</v>
      </c>
    </row>
    <row r="43" spans="1:98" ht="18" customHeight="1" x14ac:dyDescent="0.2">
      <c r="A43" s="4">
        <v>36</v>
      </c>
      <c r="B43" s="7" t="s">
        <v>882</v>
      </c>
      <c r="C43" s="7" t="s">
        <v>883</v>
      </c>
      <c r="D43" s="7" t="s">
        <v>1948</v>
      </c>
      <c r="E43" s="7" t="s">
        <v>1452</v>
      </c>
      <c r="F43" s="7"/>
      <c r="G43" s="25">
        <v>5</v>
      </c>
      <c r="H43" s="25">
        <v>10</v>
      </c>
      <c r="I43" s="24">
        <v>10</v>
      </c>
      <c r="J43" s="26">
        <f t="shared" si="22"/>
        <v>25</v>
      </c>
      <c r="K43" s="25">
        <v>4</v>
      </c>
      <c r="L43" s="25">
        <v>9</v>
      </c>
      <c r="M43" s="24">
        <v>10</v>
      </c>
      <c r="N43" s="26">
        <f t="shared" si="23"/>
        <v>23</v>
      </c>
      <c r="O43" s="25">
        <v>6</v>
      </c>
      <c r="P43" s="25">
        <v>7</v>
      </c>
      <c r="Q43" s="24">
        <v>10</v>
      </c>
      <c r="R43" s="26">
        <f t="shared" si="24"/>
        <v>23</v>
      </c>
      <c r="S43" s="25">
        <v>5</v>
      </c>
      <c r="T43" s="25">
        <v>9</v>
      </c>
      <c r="U43" s="24">
        <v>10</v>
      </c>
      <c r="V43" s="26">
        <f t="shared" si="25"/>
        <v>24</v>
      </c>
      <c r="W43" s="25">
        <v>8</v>
      </c>
      <c r="X43" s="25">
        <v>10</v>
      </c>
      <c r="Y43" s="24">
        <v>10</v>
      </c>
      <c r="Z43" s="26">
        <f t="shared" si="26"/>
        <v>28</v>
      </c>
      <c r="AA43" s="25">
        <v>7</v>
      </c>
      <c r="AB43" s="25">
        <v>9</v>
      </c>
      <c r="AC43" s="24">
        <v>10</v>
      </c>
      <c r="AD43" s="26">
        <f t="shared" si="27"/>
        <v>26</v>
      </c>
      <c r="AE43" s="27">
        <f t="shared" si="28"/>
        <v>149</v>
      </c>
      <c r="AF43" s="25">
        <v>6</v>
      </c>
      <c r="AG43" s="25">
        <v>8</v>
      </c>
      <c r="AH43" s="25">
        <v>39</v>
      </c>
      <c r="AI43" s="28">
        <f t="shared" si="29"/>
        <v>53</v>
      </c>
      <c r="AJ43" s="29">
        <v>30</v>
      </c>
      <c r="AK43" s="28">
        <f t="shared" si="30"/>
        <v>83</v>
      </c>
      <c r="AL43" s="25">
        <v>8</v>
      </c>
      <c r="AM43" s="25">
        <v>8</v>
      </c>
      <c r="AN43" s="25">
        <v>37</v>
      </c>
      <c r="AO43" s="28">
        <f t="shared" si="31"/>
        <v>53</v>
      </c>
      <c r="AP43" s="29">
        <v>30</v>
      </c>
      <c r="AQ43" s="28">
        <f t="shared" si="32"/>
        <v>83</v>
      </c>
      <c r="AR43" s="25">
        <v>9</v>
      </c>
      <c r="AS43" s="25">
        <v>9</v>
      </c>
      <c r="AT43" s="25">
        <v>38</v>
      </c>
      <c r="AU43" s="28">
        <f t="shared" si="33"/>
        <v>56</v>
      </c>
      <c r="AV43" s="29">
        <v>33</v>
      </c>
      <c r="AW43" s="28">
        <f t="shared" si="34"/>
        <v>89</v>
      </c>
      <c r="AX43" s="25">
        <v>9</v>
      </c>
      <c r="AY43" s="25">
        <v>9</v>
      </c>
      <c r="AZ43" s="25">
        <v>40</v>
      </c>
      <c r="BA43" s="28">
        <f t="shared" si="35"/>
        <v>58</v>
      </c>
      <c r="BB43" s="29">
        <v>38</v>
      </c>
      <c r="BC43" s="28">
        <f t="shared" si="36"/>
        <v>96</v>
      </c>
      <c r="BD43" s="25">
        <v>7</v>
      </c>
      <c r="BE43" s="25">
        <v>8</v>
      </c>
      <c r="BF43" s="25">
        <v>32</v>
      </c>
      <c r="BG43" s="28">
        <f t="shared" si="37"/>
        <v>47</v>
      </c>
      <c r="BH43" s="29">
        <v>29</v>
      </c>
      <c r="BI43" s="28">
        <f t="shared" si="38"/>
        <v>76</v>
      </c>
      <c r="BJ43" s="29">
        <f t="shared" si="39"/>
        <v>427</v>
      </c>
      <c r="BK43" s="29">
        <v>94</v>
      </c>
      <c r="BL43" s="10">
        <f t="shared" si="40"/>
        <v>670</v>
      </c>
      <c r="BM43" s="8">
        <f t="shared" si="41"/>
        <v>85.897435897435898</v>
      </c>
      <c r="BO43" s="3" t="s">
        <v>2094</v>
      </c>
      <c r="BP43" s="3" t="s">
        <v>2090</v>
      </c>
      <c r="BQ43" s="3" t="s">
        <v>2095</v>
      </c>
      <c r="BR43" s="3" t="s">
        <v>2087</v>
      </c>
      <c r="BS43" s="3" t="s">
        <v>2095</v>
      </c>
      <c r="BT43" s="3" t="s">
        <v>2091</v>
      </c>
      <c r="BU43" s="3" t="s">
        <v>2090</v>
      </c>
      <c r="BV43" s="3" t="s">
        <v>2090</v>
      </c>
      <c r="BW43" s="3" t="s">
        <v>2090</v>
      </c>
      <c r="BX43" s="3" t="s">
        <v>2090</v>
      </c>
      <c r="BY43" s="3" t="s">
        <v>2091</v>
      </c>
      <c r="BZ43" s="3" t="s">
        <v>2090</v>
      </c>
      <c r="CB43" s="3">
        <v>2</v>
      </c>
      <c r="CC43" s="3">
        <v>3</v>
      </c>
      <c r="CD43" s="3">
        <v>3</v>
      </c>
      <c r="CE43" s="3">
        <v>3</v>
      </c>
      <c r="CF43" s="3">
        <v>3</v>
      </c>
      <c r="CG43" s="3">
        <v>3</v>
      </c>
      <c r="CH43" s="3">
        <v>1</v>
      </c>
      <c r="CI43" s="3">
        <v>1.5</v>
      </c>
      <c r="CJ43" s="3">
        <v>1.5</v>
      </c>
      <c r="CK43" s="3">
        <v>1</v>
      </c>
      <c r="CL43" s="3">
        <v>1</v>
      </c>
      <c r="CM43" s="3">
        <v>0.5</v>
      </c>
      <c r="CN43" s="3">
        <f t="shared" si="42"/>
        <v>0</v>
      </c>
      <c r="CO43" s="31" t="str">
        <f t="shared" si="43"/>
        <v>Pass</v>
      </c>
      <c r="CP43" s="3">
        <v>8.68</v>
      </c>
      <c r="CQ43" s="3">
        <v>23.5</v>
      </c>
      <c r="CR43" s="3">
        <v>204</v>
      </c>
      <c r="CS43" s="3">
        <v>941</v>
      </c>
    </row>
    <row r="44" spans="1:98" ht="18" customHeight="1" x14ac:dyDescent="0.2">
      <c r="A44" s="4">
        <v>37</v>
      </c>
      <c r="B44" s="7" t="s">
        <v>884</v>
      </c>
      <c r="C44" s="7" t="s">
        <v>885</v>
      </c>
      <c r="D44" s="7" t="s">
        <v>1949</v>
      </c>
      <c r="E44" s="7" t="s">
        <v>1453</v>
      </c>
      <c r="F44" s="7"/>
      <c r="G44" s="25">
        <v>6</v>
      </c>
      <c r="H44" s="25">
        <v>10</v>
      </c>
      <c r="I44" s="24">
        <v>10</v>
      </c>
      <c r="J44" s="26">
        <f t="shared" si="22"/>
        <v>26</v>
      </c>
      <c r="K44" s="25">
        <v>7</v>
      </c>
      <c r="L44" s="25">
        <v>9</v>
      </c>
      <c r="M44" s="24">
        <v>10</v>
      </c>
      <c r="N44" s="26">
        <f t="shared" si="23"/>
        <v>26</v>
      </c>
      <c r="O44" s="25">
        <v>6</v>
      </c>
      <c r="P44" s="25">
        <v>10</v>
      </c>
      <c r="Q44" s="24">
        <v>10</v>
      </c>
      <c r="R44" s="26">
        <f t="shared" si="24"/>
        <v>26</v>
      </c>
      <c r="S44" s="25">
        <v>6</v>
      </c>
      <c r="T44" s="25">
        <v>10</v>
      </c>
      <c r="U44" s="24">
        <v>10</v>
      </c>
      <c r="V44" s="26">
        <f t="shared" si="25"/>
        <v>26</v>
      </c>
      <c r="W44" s="25">
        <v>8</v>
      </c>
      <c r="X44" s="25">
        <v>10</v>
      </c>
      <c r="Y44" s="24">
        <v>10</v>
      </c>
      <c r="Z44" s="26">
        <f t="shared" si="26"/>
        <v>28</v>
      </c>
      <c r="AA44" s="25">
        <v>5</v>
      </c>
      <c r="AB44" s="25">
        <v>9</v>
      </c>
      <c r="AC44" s="24">
        <v>10</v>
      </c>
      <c r="AD44" s="26">
        <f t="shared" si="27"/>
        <v>24</v>
      </c>
      <c r="AE44" s="27">
        <f t="shared" si="28"/>
        <v>156</v>
      </c>
      <c r="AF44" s="25">
        <v>10</v>
      </c>
      <c r="AG44" s="25">
        <v>9</v>
      </c>
      <c r="AH44" s="25">
        <v>40</v>
      </c>
      <c r="AI44" s="28">
        <f t="shared" si="29"/>
        <v>59</v>
      </c>
      <c r="AJ44" s="29">
        <v>36</v>
      </c>
      <c r="AK44" s="28">
        <f t="shared" si="30"/>
        <v>95</v>
      </c>
      <c r="AL44" s="25">
        <v>7</v>
      </c>
      <c r="AM44" s="25">
        <v>8</v>
      </c>
      <c r="AN44" s="25">
        <v>32</v>
      </c>
      <c r="AO44" s="28">
        <f t="shared" si="31"/>
        <v>47</v>
      </c>
      <c r="AP44" s="29">
        <v>27</v>
      </c>
      <c r="AQ44" s="28">
        <f t="shared" si="32"/>
        <v>74</v>
      </c>
      <c r="AR44" s="25">
        <v>9</v>
      </c>
      <c r="AS44" s="25">
        <v>8</v>
      </c>
      <c r="AT44" s="25">
        <v>37</v>
      </c>
      <c r="AU44" s="28">
        <f t="shared" si="33"/>
        <v>54</v>
      </c>
      <c r="AV44" s="29">
        <v>32</v>
      </c>
      <c r="AW44" s="28">
        <f t="shared" si="34"/>
        <v>86</v>
      </c>
      <c r="AX44" s="25">
        <v>9</v>
      </c>
      <c r="AY44" s="25">
        <v>10</v>
      </c>
      <c r="AZ44" s="25">
        <v>38</v>
      </c>
      <c r="BA44" s="28">
        <f t="shared" si="35"/>
        <v>57</v>
      </c>
      <c r="BB44" s="29">
        <v>34</v>
      </c>
      <c r="BC44" s="28">
        <f t="shared" si="36"/>
        <v>91</v>
      </c>
      <c r="BD44" s="25">
        <v>9</v>
      </c>
      <c r="BE44" s="25">
        <v>9</v>
      </c>
      <c r="BF44" s="25">
        <v>38</v>
      </c>
      <c r="BG44" s="28">
        <f t="shared" si="37"/>
        <v>56</v>
      </c>
      <c r="BH44" s="29">
        <v>36</v>
      </c>
      <c r="BI44" s="28">
        <f t="shared" si="38"/>
        <v>92</v>
      </c>
      <c r="BJ44" s="29">
        <f t="shared" si="39"/>
        <v>438</v>
      </c>
      <c r="BK44" s="29">
        <v>99</v>
      </c>
      <c r="BL44" s="10">
        <f t="shared" si="40"/>
        <v>693</v>
      </c>
      <c r="BM44" s="8">
        <f t="shared" si="41"/>
        <v>88.84615384615384</v>
      </c>
      <c r="BO44" s="3" t="s">
        <v>2095</v>
      </c>
      <c r="BP44" s="3" t="s">
        <v>2090</v>
      </c>
      <c r="BQ44" s="3" t="s">
        <v>2094</v>
      </c>
      <c r="BR44" s="3" t="s">
        <v>2090</v>
      </c>
      <c r="BS44" s="3" t="s">
        <v>2087</v>
      </c>
      <c r="BT44" s="3" t="s">
        <v>2088</v>
      </c>
      <c r="BU44" s="3" t="s">
        <v>2090</v>
      </c>
      <c r="BV44" s="3" t="s">
        <v>2032</v>
      </c>
      <c r="BW44" s="3" t="s">
        <v>2090</v>
      </c>
      <c r="BX44" s="3" t="s">
        <v>2090</v>
      </c>
      <c r="BY44" s="3" t="s">
        <v>2090</v>
      </c>
      <c r="BZ44" s="3" t="s">
        <v>2090</v>
      </c>
      <c r="CB44" s="3">
        <v>2</v>
      </c>
      <c r="CC44" s="3">
        <v>3</v>
      </c>
      <c r="CD44" s="3">
        <v>3</v>
      </c>
      <c r="CE44" s="3">
        <v>3</v>
      </c>
      <c r="CF44" s="3">
        <v>3</v>
      </c>
      <c r="CG44" s="3">
        <v>3</v>
      </c>
      <c r="CH44" s="3">
        <v>1</v>
      </c>
      <c r="CI44" s="3">
        <v>1.5</v>
      </c>
      <c r="CJ44" s="3">
        <v>1.5</v>
      </c>
      <c r="CK44" s="3">
        <v>1</v>
      </c>
      <c r="CL44" s="3">
        <v>1</v>
      </c>
      <c r="CM44" s="3">
        <v>0.5</v>
      </c>
      <c r="CN44" s="3">
        <f t="shared" si="42"/>
        <v>0</v>
      </c>
      <c r="CO44" s="31" t="str">
        <f t="shared" si="43"/>
        <v>Pass</v>
      </c>
      <c r="CP44" s="3">
        <v>8.61</v>
      </c>
      <c r="CQ44" s="3">
        <v>23.5</v>
      </c>
      <c r="CR44" s="3">
        <v>202.25</v>
      </c>
      <c r="CS44" s="3">
        <v>951</v>
      </c>
    </row>
    <row r="45" spans="1:98" ht="18" customHeight="1" x14ac:dyDescent="0.2">
      <c r="A45" s="4">
        <v>38</v>
      </c>
      <c r="B45" s="7" t="s">
        <v>886</v>
      </c>
      <c r="C45" s="7" t="s">
        <v>887</v>
      </c>
      <c r="D45" s="7" t="s">
        <v>1950</v>
      </c>
      <c r="E45" s="7" t="s">
        <v>1454</v>
      </c>
      <c r="F45" s="7"/>
      <c r="G45" s="25">
        <v>5</v>
      </c>
      <c r="H45" s="25">
        <v>5</v>
      </c>
      <c r="I45" s="24">
        <v>10</v>
      </c>
      <c r="J45" s="26">
        <f t="shared" si="22"/>
        <v>20</v>
      </c>
      <c r="K45" s="25">
        <v>4</v>
      </c>
      <c r="L45" s="25">
        <v>8</v>
      </c>
      <c r="M45" s="24">
        <v>10</v>
      </c>
      <c r="N45" s="26">
        <f t="shared" si="23"/>
        <v>22</v>
      </c>
      <c r="O45" s="25" t="s">
        <v>2033</v>
      </c>
      <c r="P45" s="25">
        <v>9</v>
      </c>
      <c r="Q45" s="24">
        <v>10</v>
      </c>
      <c r="R45" s="26">
        <f t="shared" si="24"/>
        <v>19</v>
      </c>
      <c r="S45" s="25" t="s">
        <v>2033</v>
      </c>
      <c r="T45" s="25" t="s">
        <v>2033</v>
      </c>
      <c r="U45" s="24">
        <v>7</v>
      </c>
      <c r="V45" s="26">
        <f t="shared" si="25"/>
        <v>7</v>
      </c>
      <c r="W45" s="25">
        <v>6</v>
      </c>
      <c r="X45" s="25">
        <v>10</v>
      </c>
      <c r="Y45" s="24">
        <v>3</v>
      </c>
      <c r="Z45" s="26">
        <f t="shared" si="26"/>
        <v>19</v>
      </c>
      <c r="AA45" s="25">
        <v>7</v>
      </c>
      <c r="AB45" s="25">
        <v>9</v>
      </c>
      <c r="AC45" s="24">
        <v>10</v>
      </c>
      <c r="AD45" s="26">
        <f t="shared" si="27"/>
        <v>26</v>
      </c>
      <c r="AE45" s="27">
        <f t="shared" si="28"/>
        <v>113</v>
      </c>
      <c r="AF45" s="25">
        <v>7</v>
      </c>
      <c r="AG45" s="25">
        <v>8</v>
      </c>
      <c r="AH45" s="25">
        <v>37</v>
      </c>
      <c r="AI45" s="28">
        <f t="shared" si="29"/>
        <v>52</v>
      </c>
      <c r="AJ45" s="29">
        <v>28</v>
      </c>
      <c r="AK45" s="28">
        <f t="shared" si="30"/>
        <v>80</v>
      </c>
      <c r="AL45" s="25">
        <v>8</v>
      </c>
      <c r="AM45" s="25">
        <v>8</v>
      </c>
      <c r="AN45" s="25">
        <v>36</v>
      </c>
      <c r="AO45" s="28">
        <f t="shared" si="31"/>
        <v>52</v>
      </c>
      <c r="AP45" s="29">
        <v>30</v>
      </c>
      <c r="AQ45" s="28">
        <f t="shared" si="32"/>
        <v>82</v>
      </c>
      <c r="AR45" s="25">
        <v>8</v>
      </c>
      <c r="AS45" s="25">
        <v>8</v>
      </c>
      <c r="AT45" s="25">
        <v>32</v>
      </c>
      <c r="AU45" s="28">
        <f t="shared" si="33"/>
        <v>48</v>
      </c>
      <c r="AV45" s="29">
        <v>30</v>
      </c>
      <c r="AW45" s="28">
        <f t="shared" si="34"/>
        <v>78</v>
      </c>
      <c r="AX45" s="25">
        <v>9</v>
      </c>
      <c r="AY45" s="25">
        <v>9</v>
      </c>
      <c r="AZ45" s="25">
        <v>36</v>
      </c>
      <c r="BA45" s="28">
        <f t="shared" si="35"/>
        <v>54</v>
      </c>
      <c r="BB45" s="29">
        <v>29</v>
      </c>
      <c r="BC45" s="28">
        <f t="shared" si="36"/>
        <v>83</v>
      </c>
      <c r="BD45" s="25">
        <v>7</v>
      </c>
      <c r="BE45" s="25">
        <v>8</v>
      </c>
      <c r="BF45" s="25">
        <v>34</v>
      </c>
      <c r="BG45" s="28">
        <f t="shared" si="37"/>
        <v>49</v>
      </c>
      <c r="BH45" s="29">
        <v>30</v>
      </c>
      <c r="BI45" s="28">
        <f t="shared" si="38"/>
        <v>79</v>
      </c>
      <c r="BJ45" s="29">
        <f t="shared" si="39"/>
        <v>402</v>
      </c>
      <c r="BK45" s="29">
        <v>81</v>
      </c>
      <c r="BL45" s="10">
        <f t="shared" si="40"/>
        <v>596</v>
      </c>
      <c r="BM45" s="8">
        <f t="shared" si="41"/>
        <v>76.410256410256409</v>
      </c>
      <c r="BO45" s="3" t="s">
        <v>2095</v>
      </c>
      <c r="BP45" s="3" t="s">
        <v>2087</v>
      </c>
      <c r="BQ45" s="3" t="s">
        <v>2093</v>
      </c>
      <c r="BR45" s="3" t="s">
        <v>2094</v>
      </c>
      <c r="BS45" s="3" t="s">
        <v>2087</v>
      </c>
      <c r="BT45" s="3" t="s">
        <v>2088</v>
      </c>
      <c r="BU45" s="3" t="s">
        <v>2091</v>
      </c>
      <c r="BV45" s="3" t="s">
        <v>2090</v>
      </c>
      <c r="BW45" s="3" t="s">
        <v>2091</v>
      </c>
      <c r="BX45" s="3" t="s">
        <v>2090</v>
      </c>
      <c r="BY45" s="3" t="s">
        <v>2091</v>
      </c>
      <c r="BZ45" s="3" t="s">
        <v>2090</v>
      </c>
      <c r="CB45" s="3">
        <v>2</v>
      </c>
      <c r="CC45" s="3">
        <v>3</v>
      </c>
      <c r="CD45" s="3">
        <v>3</v>
      </c>
      <c r="CE45" s="3">
        <v>3</v>
      </c>
      <c r="CF45" s="3">
        <v>3</v>
      </c>
      <c r="CG45" s="3">
        <v>3</v>
      </c>
      <c r="CH45" s="3">
        <v>1</v>
      </c>
      <c r="CI45" s="3">
        <v>1.5</v>
      </c>
      <c r="CJ45" s="3">
        <v>1.5</v>
      </c>
      <c r="CK45" s="3">
        <v>1</v>
      </c>
      <c r="CL45" s="3">
        <v>1</v>
      </c>
      <c r="CM45" s="3">
        <v>0.5</v>
      </c>
      <c r="CN45" s="3">
        <f t="shared" si="42"/>
        <v>0</v>
      </c>
      <c r="CO45" s="31" t="str">
        <f t="shared" si="43"/>
        <v>Pass</v>
      </c>
      <c r="CP45" s="3">
        <v>7.79</v>
      </c>
      <c r="CQ45" s="3">
        <v>23.5</v>
      </c>
      <c r="CR45" s="3">
        <v>183</v>
      </c>
      <c r="CS45" s="3">
        <v>850</v>
      </c>
    </row>
    <row r="46" spans="1:98" ht="18" customHeight="1" x14ac:dyDescent="0.2">
      <c r="A46" s="4">
        <v>39</v>
      </c>
      <c r="B46" s="7" t="s">
        <v>888</v>
      </c>
      <c r="C46" s="7" t="s">
        <v>889</v>
      </c>
      <c r="D46" s="7" t="s">
        <v>1951</v>
      </c>
      <c r="E46" s="7" t="s">
        <v>1455</v>
      </c>
      <c r="F46" s="7"/>
      <c r="G46" s="25">
        <v>4</v>
      </c>
      <c r="H46" s="25">
        <v>7</v>
      </c>
      <c r="I46" s="24">
        <v>10</v>
      </c>
      <c r="J46" s="26">
        <f t="shared" si="22"/>
        <v>21</v>
      </c>
      <c r="K46" s="25">
        <v>4</v>
      </c>
      <c r="L46" s="25">
        <v>8</v>
      </c>
      <c r="M46" s="24">
        <v>10</v>
      </c>
      <c r="N46" s="26">
        <f t="shared" si="23"/>
        <v>22</v>
      </c>
      <c r="O46" s="25">
        <v>5</v>
      </c>
      <c r="P46" s="25">
        <v>9</v>
      </c>
      <c r="Q46" s="24">
        <v>9</v>
      </c>
      <c r="R46" s="26">
        <f t="shared" si="24"/>
        <v>23</v>
      </c>
      <c r="S46" s="25">
        <v>5</v>
      </c>
      <c r="T46" s="25">
        <v>10</v>
      </c>
      <c r="U46" s="24">
        <v>10</v>
      </c>
      <c r="V46" s="26">
        <f t="shared" si="25"/>
        <v>25</v>
      </c>
      <c r="W46" s="25">
        <v>5</v>
      </c>
      <c r="X46" s="25">
        <v>10</v>
      </c>
      <c r="Y46" s="24">
        <v>10</v>
      </c>
      <c r="Z46" s="26">
        <f t="shared" si="26"/>
        <v>25</v>
      </c>
      <c r="AA46" s="25">
        <v>6</v>
      </c>
      <c r="AB46" s="25">
        <v>9</v>
      </c>
      <c r="AC46" s="24">
        <v>10</v>
      </c>
      <c r="AD46" s="26">
        <f t="shared" si="27"/>
        <v>25</v>
      </c>
      <c r="AE46" s="27">
        <f t="shared" si="28"/>
        <v>141</v>
      </c>
      <c r="AF46" s="25">
        <v>10</v>
      </c>
      <c r="AG46" s="25">
        <v>8</v>
      </c>
      <c r="AH46" s="25">
        <v>37</v>
      </c>
      <c r="AI46" s="28">
        <f t="shared" si="29"/>
        <v>55</v>
      </c>
      <c r="AJ46" s="29">
        <v>33</v>
      </c>
      <c r="AK46" s="28">
        <f t="shared" si="30"/>
        <v>88</v>
      </c>
      <c r="AL46" s="25">
        <v>8</v>
      </c>
      <c r="AM46" s="25">
        <v>7</v>
      </c>
      <c r="AN46" s="25">
        <v>33</v>
      </c>
      <c r="AO46" s="28">
        <f t="shared" si="31"/>
        <v>48</v>
      </c>
      <c r="AP46" s="29">
        <v>30</v>
      </c>
      <c r="AQ46" s="28">
        <f t="shared" si="32"/>
        <v>78</v>
      </c>
      <c r="AR46" s="25">
        <v>8</v>
      </c>
      <c r="AS46" s="25">
        <v>8</v>
      </c>
      <c r="AT46" s="25">
        <v>40</v>
      </c>
      <c r="AU46" s="28">
        <f t="shared" si="33"/>
        <v>56</v>
      </c>
      <c r="AV46" s="29">
        <v>30</v>
      </c>
      <c r="AW46" s="28">
        <f t="shared" si="34"/>
        <v>86</v>
      </c>
      <c r="AX46" s="25">
        <v>8</v>
      </c>
      <c r="AY46" s="25">
        <v>8</v>
      </c>
      <c r="AZ46" s="25">
        <v>37</v>
      </c>
      <c r="BA46" s="28">
        <f t="shared" si="35"/>
        <v>53</v>
      </c>
      <c r="BB46" s="29">
        <v>30</v>
      </c>
      <c r="BC46" s="28">
        <f t="shared" si="36"/>
        <v>83</v>
      </c>
      <c r="BD46" s="25">
        <v>7</v>
      </c>
      <c r="BE46" s="25">
        <v>8</v>
      </c>
      <c r="BF46" s="25">
        <v>37</v>
      </c>
      <c r="BG46" s="28">
        <f t="shared" si="37"/>
        <v>52</v>
      </c>
      <c r="BH46" s="29">
        <v>34</v>
      </c>
      <c r="BI46" s="28">
        <f t="shared" si="38"/>
        <v>86</v>
      </c>
      <c r="BJ46" s="29">
        <f t="shared" si="39"/>
        <v>421</v>
      </c>
      <c r="BK46" s="29">
        <v>94</v>
      </c>
      <c r="BL46" s="10">
        <f t="shared" si="40"/>
        <v>656</v>
      </c>
      <c r="BM46" s="8">
        <f t="shared" si="41"/>
        <v>84.102564102564102</v>
      </c>
      <c r="BO46" s="3" t="s">
        <v>2095</v>
      </c>
      <c r="BP46" s="3" t="s">
        <v>2095</v>
      </c>
      <c r="BQ46" s="3" t="s">
        <v>2094</v>
      </c>
      <c r="BR46" s="3" t="s">
        <v>2087</v>
      </c>
      <c r="BS46" s="3" t="s">
        <v>2094</v>
      </c>
      <c r="BT46" s="3" t="s">
        <v>2094</v>
      </c>
      <c r="BU46" s="3" t="s">
        <v>2090</v>
      </c>
      <c r="BV46" s="3" t="s">
        <v>2091</v>
      </c>
      <c r="BW46" s="3" t="s">
        <v>2090</v>
      </c>
      <c r="BX46" s="3" t="s">
        <v>2090</v>
      </c>
      <c r="BY46" s="3" t="s">
        <v>2090</v>
      </c>
      <c r="BZ46" s="3" t="s">
        <v>2090</v>
      </c>
      <c r="CB46" s="3">
        <v>2</v>
      </c>
      <c r="CC46" s="3">
        <v>3</v>
      </c>
      <c r="CD46" s="3">
        <v>3</v>
      </c>
      <c r="CE46" s="3">
        <v>3</v>
      </c>
      <c r="CF46" s="3">
        <v>3</v>
      </c>
      <c r="CG46" s="3">
        <v>3</v>
      </c>
      <c r="CH46" s="3">
        <v>1</v>
      </c>
      <c r="CI46" s="3">
        <v>1.5</v>
      </c>
      <c r="CJ46" s="3">
        <v>1.5</v>
      </c>
      <c r="CK46" s="3">
        <v>1</v>
      </c>
      <c r="CL46" s="3">
        <v>1</v>
      </c>
      <c r="CM46" s="3">
        <v>0.5</v>
      </c>
      <c r="CN46" s="3">
        <f t="shared" si="42"/>
        <v>0</v>
      </c>
      <c r="CO46" s="31" t="str">
        <f t="shared" si="43"/>
        <v>Pass</v>
      </c>
      <c r="CP46" s="3">
        <v>8</v>
      </c>
      <c r="CQ46" s="3">
        <v>23.5</v>
      </c>
      <c r="CR46" s="3">
        <v>188</v>
      </c>
      <c r="CS46" s="3">
        <v>888</v>
      </c>
    </row>
    <row r="47" spans="1:98" ht="18" customHeight="1" x14ac:dyDescent="0.2">
      <c r="A47" s="4">
        <v>40</v>
      </c>
      <c r="B47" s="7" t="s">
        <v>890</v>
      </c>
      <c r="C47" s="7" t="s">
        <v>891</v>
      </c>
      <c r="D47" s="7" t="s">
        <v>1952</v>
      </c>
      <c r="E47" s="7" t="s">
        <v>1456</v>
      </c>
      <c r="F47" s="7"/>
      <c r="G47" s="25">
        <v>6</v>
      </c>
      <c r="H47" s="25">
        <v>9</v>
      </c>
      <c r="I47" s="24">
        <v>10</v>
      </c>
      <c r="J47" s="26">
        <f t="shared" si="22"/>
        <v>25</v>
      </c>
      <c r="K47" s="25">
        <v>5</v>
      </c>
      <c r="L47" s="25">
        <v>8</v>
      </c>
      <c r="M47" s="24">
        <v>10</v>
      </c>
      <c r="N47" s="26">
        <f t="shared" si="23"/>
        <v>23</v>
      </c>
      <c r="O47" s="25">
        <v>7</v>
      </c>
      <c r="P47" s="25">
        <v>10</v>
      </c>
      <c r="Q47" s="24">
        <v>10</v>
      </c>
      <c r="R47" s="26">
        <f t="shared" si="24"/>
        <v>27</v>
      </c>
      <c r="S47" s="25">
        <v>5</v>
      </c>
      <c r="T47" s="25">
        <v>9</v>
      </c>
      <c r="U47" s="24">
        <v>9</v>
      </c>
      <c r="V47" s="26">
        <f t="shared" si="25"/>
        <v>23</v>
      </c>
      <c r="W47" s="25">
        <v>4</v>
      </c>
      <c r="X47" s="25">
        <v>10</v>
      </c>
      <c r="Y47" s="24">
        <v>10</v>
      </c>
      <c r="Z47" s="26">
        <f t="shared" si="26"/>
        <v>24</v>
      </c>
      <c r="AA47" s="25">
        <v>5</v>
      </c>
      <c r="AB47" s="25">
        <v>10</v>
      </c>
      <c r="AC47" s="24">
        <v>10</v>
      </c>
      <c r="AD47" s="26">
        <f t="shared" si="27"/>
        <v>25</v>
      </c>
      <c r="AE47" s="27">
        <f t="shared" si="28"/>
        <v>147</v>
      </c>
      <c r="AF47" s="25">
        <v>9</v>
      </c>
      <c r="AG47" s="25">
        <v>9</v>
      </c>
      <c r="AH47" s="25">
        <v>40</v>
      </c>
      <c r="AI47" s="28">
        <f t="shared" si="29"/>
        <v>58</v>
      </c>
      <c r="AJ47" s="29">
        <v>33</v>
      </c>
      <c r="AK47" s="28">
        <f t="shared" si="30"/>
        <v>91</v>
      </c>
      <c r="AL47" s="25">
        <v>8</v>
      </c>
      <c r="AM47" s="25">
        <v>7</v>
      </c>
      <c r="AN47" s="25">
        <v>31</v>
      </c>
      <c r="AO47" s="28">
        <f t="shared" si="31"/>
        <v>46</v>
      </c>
      <c r="AP47" s="29">
        <v>30</v>
      </c>
      <c r="AQ47" s="28">
        <f t="shared" si="32"/>
        <v>76</v>
      </c>
      <c r="AR47" s="25">
        <v>9</v>
      </c>
      <c r="AS47" s="25">
        <v>9</v>
      </c>
      <c r="AT47" s="25">
        <v>40</v>
      </c>
      <c r="AU47" s="28">
        <f t="shared" si="33"/>
        <v>58</v>
      </c>
      <c r="AV47" s="29">
        <v>33</v>
      </c>
      <c r="AW47" s="28">
        <f t="shared" si="34"/>
        <v>91</v>
      </c>
      <c r="AX47" s="25">
        <v>8</v>
      </c>
      <c r="AY47" s="25">
        <v>8</v>
      </c>
      <c r="AZ47" s="25">
        <v>36</v>
      </c>
      <c r="BA47" s="28">
        <f t="shared" si="35"/>
        <v>52</v>
      </c>
      <c r="BB47" s="29">
        <v>31</v>
      </c>
      <c r="BC47" s="28">
        <f t="shared" si="36"/>
        <v>83</v>
      </c>
      <c r="BD47" s="25">
        <v>8</v>
      </c>
      <c r="BE47" s="25">
        <v>7</v>
      </c>
      <c r="BF47" s="25">
        <v>33</v>
      </c>
      <c r="BG47" s="28">
        <f t="shared" si="37"/>
        <v>48</v>
      </c>
      <c r="BH47" s="29">
        <v>28</v>
      </c>
      <c r="BI47" s="28">
        <f t="shared" si="38"/>
        <v>76</v>
      </c>
      <c r="BJ47" s="29">
        <f t="shared" si="39"/>
        <v>417</v>
      </c>
      <c r="BK47" s="29">
        <v>94</v>
      </c>
      <c r="BL47" s="10">
        <f t="shared" si="40"/>
        <v>658</v>
      </c>
      <c r="BM47" s="8">
        <f t="shared" si="41"/>
        <v>84.358974358974365</v>
      </c>
      <c r="BO47" s="3" t="s">
        <v>2094</v>
      </c>
      <c r="BP47" s="3" t="s">
        <v>2090</v>
      </c>
      <c r="BQ47" s="3" t="s">
        <v>2087</v>
      </c>
      <c r="BR47" s="3" t="s">
        <v>2088</v>
      </c>
      <c r="BS47" s="3" t="s">
        <v>2088</v>
      </c>
      <c r="BT47" s="3" t="s">
        <v>2093</v>
      </c>
      <c r="BU47" s="3" t="s">
        <v>2090</v>
      </c>
      <c r="BV47" s="3" t="s">
        <v>2091</v>
      </c>
      <c r="BW47" s="3" t="s">
        <v>2090</v>
      </c>
      <c r="BX47" s="3" t="s">
        <v>2090</v>
      </c>
      <c r="BY47" s="3" t="s">
        <v>2091</v>
      </c>
      <c r="BZ47" s="3" t="s">
        <v>2090</v>
      </c>
      <c r="CB47" s="3">
        <v>2</v>
      </c>
      <c r="CC47" s="3">
        <v>3</v>
      </c>
      <c r="CD47" s="3">
        <v>3</v>
      </c>
      <c r="CE47" s="3">
        <v>3</v>
      </c>
      <c r="CF47" s="3">
        <v>3</v>
      </c>
      <c r="CG47" s="3">
        <v>3</v>
      </c>
      <c r="CH47" s="3">
        <v>1</v>
      </c>
      <c r="CI47" s="3">
        <v>1.5</v>
      </c>
      <c r="CJ47" s="3">
        <v>1.5</v>
      </c>
      <c r="CK47" s="3">
        <v>1</v>
      </c>
      <c r="CL47" s="3">
        <v>1</v>
      </c>
      <c r="CM47" s="3">
        <v>0.5</v>
      </c>
      <c r="CN47" s="3">
        <f t="shared" si="42"/>
        <v>0</v>
      </c>
      <c r="CO47" s="31" t="str">
        <f t="shared" si="43"/>
        <v>Pass</v>
      </c>
      <c r="CP47" s="3">
        <v>7.98</v>
      </c>
      <c r="CQ47" s="3">
        <v>23.5</v>
      </c>
      <c r="CR47" s="3">
        <v>187.5</v>
      </c>
      <c r="CS47" s="3">
        <v>888</v>
      </c>
    </row>
    <row r="48" spans="1:98" ht="18" customHeight="1" x14ac:dyDescent="0.2">
      <c r="A48" s="4">
        <v>41</v>
      </c>
      <c r="B48" s="7" t="s">
        <v>892</v>
      </c>
      <c r="C48" s="7" t="s">
        <v>893</v>
      </c>
      <c r="D48" s="7" t="s">
        <v>1953</v>
      </c>
      <c r="E48" s="7" t="s">
        <v>1457</v>
      </c>
      <c r="F48" s="7"/>
      <c r="G48" s="25">
        <v>4</v>
      </c>
      <c r="H48" s="25">
        <v>10</v>
      </c>
      <c r="I48" s="24">
        <v>10</v>
      </c>
      <c r="J48" s="26">
        <f t="shared" si="22"/>
        <v>24</v>
      </c>
      <c r="K48" s="25">
        <v>5</v>
      </c>
      <c r="L48" s="25">
        <v>9</v>
      </c>
      <c r="M48" s="24">
        <v>10</v>
      </c>
      <c r="N48" s="26">
        <f t="shared" si="23"/>
        <v>24</v>
      </c>
      <c r="O48" s="25">
        <v>9</v>
      </c>
      <c r="P48" s="25">
        <v>10</v>
      </c>
      <c r="Q48" s="24">
        <v>10</v>
      </c>
      <c r="R48" s="26">
        <f t="shared" si="24"/>
        <v>29</v>
      </c>
      <c r="S48" s="25">
        <v>6</v>
      </c>
      <c r="T48" s="25">
        <v>10</v>
      </c>
      <c r="U48" s="24">
        <v>10</v>
      </c>
      <c r="V48" s="26">
        <f t="shared" si="25"/>
        <v>26</v>
      </c>
      <c r="W48" s="25" t="s">
        <v>2032</v>
      </c>
      <c r="X48" s="25">
        <v>10</v>
      </c>
      <c r="Y48" s="24">
        <v>10</v>
      </c>
      <c r="Z48" s="26">
        <f t="shared" si="26"/>
        <v>20</v>
      </c>
      <c r="AA48" s="25" t="s">
        <v>2032</v>
      </c>
      <c r="AB48" s="25">
        <v>10</v>
      </c>
      <c r="AC48" s="24">
        <v>10</v>
      </c>
      <c r="AD48" s="26">
        <f t="shared" si="27"/>
        <v>20</v>
      </c>
      <c r="AE48" s="27">
        <f t="shared" si="28"/>
        <v>143</v>
      </c>
      <c r="AF48" s="25" t="s">
        <v>2032</v>
      </c>
      <c r="AG48" s="25">
        <v>9</v>
      </c>
      <c r="AH48" s="25">
        <v>40</v>
      </c>
      <c r="AI48" s="28">
        <f t="shared" si="29"/>
        <v>49</v>
      </c>
      <c r="AJ48" s="29">
        <v>36</v>
      </c>
      <c r="AK48" s="28">
        <f t="shared" si="30"/>
        <v>85</v>
      </c>
      <c r="AL48" s="25" t="s">
        <v>2032</v>
      </c>
      <c r="AM48" s="25">
        <v>8</v>
      </c>
      <c r="AN48" s="25">
        <v>40</v>
      </c>
      <c r="AO48" s="28">
        <f t="shared" si="31"/>
        <v>48</v>
      </c>
      <c r="AP48" s="29">
        <v>33</v>
      </c>
      <c r="AQ48" s="28">
        <f t="shared" si="32"/>
        <v>81</v>
      </c>
      <c r="AR48" s="25">
        <v>9</v>
      </c>
      <c r="AS48" s="25">
        <v>9</v>
      </c>
      <c r="AT48" s="25">
        <v>40</v>
      </c>
      <c r="AU48" s="28">
        <f t="shared" si="33"/>
        <v>58</v>
      </c>
      <c r="AV48" s="29">
        <v>36</v>
      </c>
      <c r="AW48" s="28">
        <f t="shared" si="34"/>
        <v>94</v>
      </c>
      <c r="AX48" s="25">
        <v>8</v>
      </c>
      <c r="AY48" s="25">
        <v>8</v>
      </c>
      <c r="AZ48" s="25">
        <v>40</v>
      </c>
      <c r="BA48" s="28">
        <f t="shared" si="35"/>
        <v>56</v>
      </c>
      <c r="BB48" s="29">
        <v>32</v>
      </c>
      <c r="BC48" s="28">
        <f t="shared" si="36"/>
        <v>88</v>
      </c>
      <c r="BD48" s="25">
        <v>7</v>
      </c>
      <c r="BE48" s="25">
        <v>8</v>
      </c>
      <c r="BF48" s="25">
        <v>40</v>
      </c>
      <c r="BG48" s="28">
        <f t="shared" si="37"/>
        <v>55</v>
      </c>
      <c r="BH48" s="29">
        <v>32</v>
      </c>
      <c r="BI48" s="28">
        <f t="shared" si="38"/>
        <v>87</v>
      </c>
      <c r="BJ48" s="29">
        <f t="shared" si="39"/>
        <v>435</v>
      </c>
      <c r="BK48" s="29">
        <v>98</v>
      </c>
      <c r="BL48" s="10">
        <f t="shared" si="40"/>
        <v>676</v>
      </c>
      <c r="BM48" s="8">
        <f t="shared" si="41"/>
        <v>86.666666666666671</v>
      </c>
      <c r="BO48" s="3" t="s">
        <v>2095</v>
      </c>
      <c r="BP48" s="3" t="s">
        <v>2094</v>
      </c>
      <c r="BQ48" s="3" t="s">
        <v>2087</v>
      </c>
      <c r="BR48" s="3" t="s">
        <v>2095</v>
      </c>
      <c r="BS48" s="3" t="s">
        <v>2032</v>
      </c>
      <c r="BT48" s="3" t="s">
        <v>2087</v>
      </c>
      <c r="BU48" s="3" t="s">
        <v>2090</v>
      </c>
      <c r="BV48" s="3" t="s">
        <v>2090</v>
      </c>
      <c r="BW48" s="3" t="s">
        <v>2090</v>
      </c>
      <c r="BX48" s="3" t="s">
        <v>2090</v>
      </c>
      <c r="BY48" s="3" t="s">
        <v>2090</v>
      </c>
      <c r="BZ48" s="3" t="s">
        <v>2090</v>
      </c>
      <c r="CB48" s="3">
        <v>2</v>
      </c>
      <c r="CC48" s="3">
        <v>3</v>
      </c>
      <c r="CD48" s="3">
        <v>3</v>
      </c>
      <c r="CE48" s="3">
        <v>3</v>
      </c>
      <c r="CF48" s="3">
        <v>3</v>
      </c>
      <c r="CG48" s="3">
        <v>3</v>
      </c>
      <c r="CH48" s="3">
        <v>1</v>
      </c>
      <c r="CI48" s="3">
        <v>1.5</v>
      </c>
      <c r="CJ48" s="3">
        <v>1.5</v>
      </c>
      <c r="CK48" s="3">
        <v>1</v>
      </c>
      <c r="CL48" s="3">
        <v>1</v>
      </c>
      <c r="CM48" s="3">
        <v>0.5</v>
      </c>
      <c r="CN48" s="3">
        <f t="shared" si="42"/>
        <v>0</v>
      </c>
      <c r="CO48" s="31" t="str">
        <f t="shared" si="43"/>
        <v>Pass</v>
      </c>
      <c r="CP48" s="3">
        <v>8.3800000000000008</v>
      </c>
      <c r="CQ48" s="3">
        <v>23.5</v>
      </c>
      <c r="CR48" s="3">
        <v>197</v>
      </c>
      <c r="CS48" s="3">
        <v>934</v>
      </c>
    </row>
    <row r="49" spans="1:98" ht="18" customHeight="1" x14ac:dyDescent="0.2">
      <c r="A49" s="4">
        <v>42</v>
      </c>
      <c r="B49" s="7" t="s">
        <v>894</v>
      </c>
      <c r="C49" s="7" t="s">
        <v>895</v>
      </c>
      <c r="D49" s="7" t="s">
        <v>1954</v>
      </c>
      <c r="E49" s="7" t="s">
        <v>1458</v>
      </c>
      <c r="F49" s="7"/>
      <c r="G49" s="25">
        <v>8</v>
      </c>
      <c r="H49" s="25">
        <v>10</v>
      </c>
      <c r="I49" s="24">
        <v>10</v>
      </c>
      <c r="J49" s="26">
        <f t="shared" si="22"/>
        <v>28</v>
      </c>
      <c r="K49" s="25">
        <v>5</v>
      </c>
      <c r="L49" s="25">
        <v>10</v>
      </c>
      <c r="M49" s="24">
        <v>10</v>
      </c>
      <c r="N49" s="26">
        <f t="shared" si="23"/>
        <v>25</v>
      </c>
      <c r="O49" s="25">
        <v>9</v>
      </c>
      <c r="P49" s="25">
        <v>9</v>
      </c>
      <c r="Q49" s="24">
        <v>10</v>
      </c>
      <c r="R49" s="26">
        <f t="shared" si="24"/>
        <v>28</v>
      </c>
      <c r="S49" s="25">
        <v>6</v>
      </c>
      <c r="T49" s="25">
        <v>10</v>
      </c>
      <c r="U49" s="24">
        <v>10</v>
      </c>
      <c r="V49" s="26">
        <f t="shared" si="25"/>
        <v>26</v>
      </c>
      <c r="W49" s="25">
        <v>8</v>
      </c>
      <c r="X49" s="25">
        <v>10</v>
      </c>
      <c r="Y49" s="24">
        <v>10</v>
      </c>
      <c r="Z49" s="26">
        <f t="shared" si="26"/>
        <v>28</v>
      </c>
      <c r="AA49" s="25">
        <v>7</v>
      </c>
      <c r="AB49" s="25">
        <v>10</v>
      </c>
      <c r="AC49" s="24">
        <v>10</v>
      </c>
      <c r="AD49" s="26">
        <f t="shared" si="27"/>
        <v>27</v>
      </c>
      <c r="AE49" s="27">
        <f t="shared" si="28"/>
        <v>162</v>
      </c>
      <c r="AF49" s="25">
        <v>8</v>
      </c>
      <c r="AG49" s="25">
        <v>9</v>
      </c>
      <c r="AH49" s="25">
        <v>40</v>
      </c>
      <c r="AI49" s="28">
        <f t="shared" si="29"/>
        <v>57</v>
      </c>
      <c r="AJ49" s="29">
        <v>38</v>
      </c>
      <c r="AK49" s="28">
        <f t="shared" si="30"/>
        <v>95</v>
      </c>
      <c r="AL49" s="25">
        <v>9</v>
      </c>
      <c r="AM49" s="25">
        <v>9</v>
      </c>
      <c r="AN49" s="25">
        <v>38</v>
      </c>
      <c r="AO49" s="28">
        <f t="shared" si="31"/>
        <v>56</v>
      </c>
      <c r="AP49" s="29">
        <v>35</v>
      </c>
      <c r="AQ49" s="28">
        <f t="shared" si="32"/>
        <v>91</v>
      </c>
      <c r="AR49" s="25">
        <v>9</v>
      </c>
      <c r="AS49" s="25">
        <v>9</v>
      </c>
      <c r="AT49" s="25">
        <v>35</v>
      </c>
      <c r="AU49" s="28">
        <f t="shared" si="33"/>
        <v>53</v>
      </c>
      <c r="AV49" s="29">
        <v>36</v>
      </c>
      <c r="AW49" s="28">
        <f t="shared" si="34"/>
        <v>89</v>
      </c>
      <c r="AX49" s="25">
        <v>9</v>
      </c>
      <c r="AY49" s="25">
        <v>9</v>
      </c>
      <c r="AZ49" s="25">
        <v>35</v>
      </c>
      <c r="BA49" s="28">
        <f t="shared" si="35"/>
        <v>53</v>
      </c>
      <c r="BB49" s="29">
        <v>34</v>
      </c>
      <c r="BC49" s="28">
        <f t="shared" si="36"/>
        <v>87</v>
      </c>
      <c r="BD49" s="25">
        <v>9</v>
      </c>
      <c r="BE49" s="25">
        <v>9</v>
      </c>
      <c r="BF49" s="25">
        <v>39</v>
      </c>
      <c r="BG49" s="28">
        <f t="shared" si="37"/>
        <v>57</v>
      </c>
      <c r="BH49" s="29">
        <v>34</v>
      </c>
      <c r="BI49" s="28">
        <f t="shared" si="38"/>
        <v>91</v>
      </c>
      <c r="BJ49" s="29">
        <f t="shared" si="39"/>
        <v>453</v>
      </c>
      <c r="BK49" s="29">
        <v>98</v>
      </c>
      <c r="BL49" s="10">
        <f t="shared" si="40"/>
        <v>713</v>
      </c>
      <c r="BM49" s="8">
        <f t="shared" si="41"/>
        <v>91.410256410256409</v>
      </c>
      <c r="BO49" s="3" t="s">
        <v>2095</v>
      </c>
      <c r="BP49" s="3" t="s">
        <v>2032</v>
      </c>
      <c r="BQ49" s="3" t="s">
        <v>2032</v>
      </c>
      <c r="BR49" s="3" t="s">
        <v>2087</v>
      </c>
      <c r="BS49" s="3" t="s">
        <v>2032</v>
      </c>
      <c r="BT49" s="3" t="s">
        <v>2091</v>
      </c>
      <c r="BU49" s="3" t="s">
        <v>2090</v>
      </c>
      <c r="BV49" s="3" t="s">
        <v>2090</v>
      </c>
      <c r="BW49" s="3" t="s">
        <v>2090</v>
      </c>
      <c r="BX49" s="3" t="s">
        <v>2090</v>
      </c>
      <c r="BY49" s="3" t="s">
        <v>2090</v>
      </c>
      <c r="BZ49" s="3" t="s">
        <v>2090</v>
      </c>
      <c r="CB49" s="3">
        <v>2</v>
      </c>
      <c r="CC49" s="3">
        <v>3</v>
      </c>
      <c r="CD49" s="3">
        <v>3</v>
      </c>
      <c r="CE49" s="3">
        <v>3</v>
      </c>
      <c r="CF49" s="3">
        <v>3</v>
      </c>
      <c r="CG49" s="3">
        <v>3</v>
      </c>
      <c r="CH49" s="3">
        <v>1</v>
      </c>
      <c r="CI49" s="3">
        <v>1.5</v>
      </c>
      <c r="CJ49" s="3">
        <v>1.5</v>
      </c>
      <c r="CK49" s="3">
        <v>1</v>
      </c>
      <c r="CL49" s="3">
        <v>1</v>
      </c>
      <c r="CM49" s="3">
        <v>0.5</v>
      </c>
      <c r="CN49" s="3">
        <f t="shared" si="42"/>
        <v>0</v>
      </c>
      <c r="CO49" s="31" t="str">
        <f t="shared" si="43"/>
        <v>Pass</v>
      </c>
      <c r="CP49" s="3">
        <v>8.83</v>
      </c>
      <c r="CQ49" s="3">
        <v>23.5</v>
      </c>
      <c r="CR49" s="3">
        <v>207.5</v>
      </c>
      <c r="CS49" s="3">
        <v>980</v>
      </c>
    </row>
    <row r="50" spans="1:98" ht="18" customHeight="1" x14ac:dyDescent="0.2">
      <c r="A50" s="4">
        <v>43</v>
      </c>
      <c r="B50" s="7" t="s">
        <v>896</v>
      </c>
      <c r="C50" s="7" t="s">
        <v>897</v>
      </c>
      <c r="D50" s="7" t="s">
        <v>1955</v>
      </c>
      <c r="E50" s="7" t="s">
        <v>1459</v>
      </c>
      <c r="F50" s="7"/>
      <c r="G50" s="25" t="s">
        <v>2033</v>
      </c>
      <c r="H50" s="25">
        <v>5</v>
      </c>
      <c r="I50" s="24">
        <v>10</v>
      </c>
      <c r="J50" s="26">
        <f t="shared" si="22"/>
        <v>15</v>
      </c>
      <c r="K50" s="25" t="s">
        <v>2032</v>
      </c>
      <c r="L50" s="25">
        <v>6</v>
      </c>
      <c r="M50" s="24">
        <v>9</v>
      </c>
      <c r="N50" s="26">
        <f t="shared" si="23"/>
        <v>15</v>
      </c>
      <c r="O50" s="25">
        <v>1</v>
      </c>
      <c r="P50" s="25" t="s">
        <v>2033</v>
      </c>
      <c r="Q50" s="24">
        <v>7</v>
      </c>
      <c r="R50" s="26">
        <f t="shared" si="24"/>
        <v>8</v>
      </c>
      <c r="S50" s="25">
        <v>2</v>
      </c>
      <c r="T50" s="25" t="s">
        <v>2032</v>
      </c>
      <c r="U50" s="24">
        <v>7</v>
      </c>
      <c r="V50" s="26">
        <f t="shared" si="25"/>
        <v>9</v>
      </c>
      <c r="W50" s="25">
        <v>1</v>
      </c>
      <c r="X50" s="25" t="s">
        <v>2033</v>
      </c>
      <c r="Y50" s="24">
        <v>8</v>
      </c>
      <c r="Z50" s="26">
        <f t="shared" si="26"/>
        <v>9</v>
      </c>
      <c r="AA50" s="25">
        <v>2</v>
      </c>
      <c r="AB50" s="25">
        <v>6</v>
      </c>
      <c r="AC50" s="24">
        <v>4</v>
      </c>
      <c r="AD50" s="26">
        <f t="shared" si="27"/>
        <v>12</v>
      </c>
      <c r="AE50" s="27">
        <f t="shared" si="28"/>
        <v>68</v>
      </c>
      <c r="AF50" s="25">
        <v>7</v>
      </c>
      <c r="AG50" s="25">
        <v>6</v>
      </c>
      <c r="AH50" s="25">
        <v>24</v>
      </c>
      <c r="AI50" s="28">
        <f t="shared" si="29"/>
        <v>37</v>
      </c>
      <c r="AJ50" s="29">
        <v>26</v>
      </c>
      <c r="AK50" s="28">
        <f t="shared" si="30"/>
        <v>63</v>
      </c>
      <c r="AL50" s="25">
        <v>7</v>
      </c>
      <c r="AM50" s="25">
        <v>8</v>
      </c>
      <c r="AN50" s="25">
        <v>31</v>
      </c>
      <c r="AO50" s="28">
        <f t="shared" si="31"/>
        <v>46</v>
      </c>
      <c r="AP50" s="29">
        <v>28</v>
      </c>
      <c r="AQ50" s="28">
        <f t="shared" si="32"/>
        <v>74</v>
      </c>
      <c r="AR50" s="25">
        <v>8</v>
      </c>
      <c r="AS50" s="25">
        <v>7</v>
      </c>
      <c r="AT50" s="25">
        <v>33</v>
      </c>
      <c r="AU50" s="28">
        <f t="shared" si="33"/>
        <v>48</v>
      </c>
      <c r="AV50" s="29">
        <v>25</v>
      </c>
      <c r="AW50" s="28">
        <f t="shared" si="34"/>
        <v>73</v>
      </c>
      <c r="AX50" s="25">
        <v>8</v>
      </c>
      <c r="AY50" s="25">
        <v>8</v>
      </c>
      <c r="AZ50" s="25">
        <v>30</v>
      </c>
      <c r="BA50" s="28">
        <f t="shared" si="35"/>
        <v>46</v>
      </c>
      <c r="BB50" s="29">
        <v>25</v>
      </c>
      <c r="BC50" s="28">
        <f t="shared" si="36"/>
        <v>71</v>
      </c>
      <c r="BD50" s="25" t="s">
        <v>2032</v>
      </c>
      <c r="BE50" s="25">
        <v>5</v>
      </c>
      <c r="BF50" s="25">
        <v>25</v>
      </c>
      <c r="BG50" s="28">
        <f t="shared" si="37"/>
        <v>30</v>
      </c>
      <c r="BH50" s="29">
        <v>20</v>
      </c>
      <c r="BI50" s="28">
        <f t="shared" si="38"/>
        <v>50</v>
      </c>
      <c r="BJ50" s="29">
        <f t="shared" si="39"/>
        <v>331</v>
      </c>
      <c r="BK50" s="29">
        <v>73</v>
      </c>
      <c r="BL50" s="10">
        <f t="shared" si="40"/>
        <v>472</v>
      </c>
      <c r="BM50" s="8">
        <f t="shared" si="41"/>
        <v>60.512820512820511</v>
      </c>
      <c r="BO50" s="3" t="s">
        <v>2089</v>
      </c>
      <c r="BP50" s="3" t="s">
        <v>2089</v>
      </c>
      <c r="BQ50" s="3" t="s">
        <v>2092</v>
      </c>
      <c r="BR50" s="3" t="s">
        <v>2089</v>
      </c>
      <c r="BS50" s="3" t="s">
        <v>2089</v>
      </c>
      <c r="BT50" s="3" t="s">
        <v>2033</v>
      </c>
      <c r="BU50" s="3" t="s">
        <v>2095</v>
      </c>
      <c r="BV50" s="3" t="s">
        <v>2032</v>
      </c>
      <c r="BW50" s="3" t="s">
        <v>2032</v>
      </c>
      <c r="BX50" s="3" t="s">
        <v>2087</v>
      </c>
      <c r="BY50" s="3" t="s">
        <v>2093</v>
      </c>
      <c r="BZ50" s="3" t="s">
        <v>2032</v>
      </c>
      <c r="CB50" s="3">
        <v>2</v>
      </c>
      <c r="CC50" s="3">
        <v>3</v>
      </c>
      <c r="CD50" s="3">
        <v>3</v>
      </c>
      <c r="CE50" s="3">
        <v>3</v>
      </c>
      <c r="CF50" s="3">
        <v>3</v>
      </c>
      <c r="CG50" s="3">
        <v>3</v>
      </c>
      <c r="CH50" s="3">
        <v>1</v>
      </c>
      <c r="CI50" s="3">
        <v>1.5</v>
      </c>
      <c r="CJ50" s="3">
        <v>1.5</v>
      </c>
      <c r="CK50" s="3">
        <v>1</v>
      </c>
      <c r="CL50" s="3">
        <v>1</v>
      </c>
      <c r="CM50" s="3">
        <v>0.5</v>
      </c>
      <c r="CN50" s="3">
        <f t="shared" si="42"/>
        <v>4</v>
      </c>
      <c r="CO50" s="31" t="str">
        <f t="shared" si="43"/>
        <v>Fail</v>
      </c>
      <c r="CP50" s="32">
        <v>3.521276595744681</v>
      </c>
      <c r="CQ50" s="3">
        <v>12.5</v>
      </c>
      <c r="CR50" s="3">
        <v>82.75</v>
      </c>
      <c r="CS50" s="3">
        <v>571</v>
      </c>
      <c r="CT50" s="33">
        <f>CR50/23.5</f>
        <v>3.521276595744681</v>
      </c>
    </row>
    <row r="51" spans="1:98" ht="18" customHeight="1" x14ac:dyDescent="0.2">
      <c r="A51" s="4">
        <v>44</v>
      </c>
      <c r="B51" s="7" t="s">
        <v>898</v>
      </c>
      <c r="C51" s="7" t="s">
        <v>899</v>
      </c>
      <c r="D51" s="7" t="s">
        <v>1956</v>
      </c>
      <c r="E51" s="7" t="s">
        <v>1460</v>
      </c>
      <c r="F51" s="7"/>
      <c r="G51" s="25">
        <v>4</v>
      </c>
      <c r="H51" s="25">
        <v>5</v>
      </c>
      <c r="I51" s="24">
        <v>10</v>
      </c>
      <c r="J51" s="26">
        <f t="shared" si="22"/>
        <v>19</v>
      </c>
      <c r="K51" s="25">
        <v>1</v>
      </c>
      <c r="L51" s="25">
        <v>7</v>
      </c>
      <c r="M51" s="24">
        <v>10</v>
      </c>
      <c r="N51" s="26">
        <f t="shared" si="23"/>
        <v>18</v>
      </c>
      <c r="O51" s="25">
        <v>3</v>
      </c>
      <c r="P51" s="25">
        <v>5</v>
      </c>
      <c r="Q51" s="24">
        <v>10</v>
      </c>
      <c r="R51" s="26">
        <f t="shared" si="24"/>
        <v>18</v>
      </c>
      <c r="S51" s="25">
        <v>4</v>
      </c>
      <c r="T51" s="25">
        <v>8</v>
      </c>
      <c r="U51" s="24">
        <v>10</v>
      </c>
      <c r="V51" s="26">
        <f t="shared" si="25"/>
        <v>22</v>
      </c>
      <c r="W51" s="25">
        <v>1</v>
      </c>
      <c r="X51" s="25">
        <v>7</v>
      </c>
      <c r="Y51" s="24">
        <v>10</v>
      </c>
      <c r="Z51" s="26">
        <f t="shared" si="26"/>
        <v>18</v>
      </c>
      <c r="AA51" s="25">
        <v>4</v>
      </c>
      <c r="AB51" s="25">
        <v>8</v>
      </c>
      <c r="AC51" s="24">
        <v>10</v>
      </c>
      <c r="AD51" s="26">
        <f t="shared" si="27"/>
        <v>22</v>
      </c>
      <c r="AE51" s="27">
        <f t="shared" si="28"/>
        <v>117</v>
      </c>
      <c r="AF51" s="25">
        <v>8</v>
      </c>
      <c r="AG51" s="25">
        <v>8</v>
      </c>
      <c r="AH51" s="25">
        <v>40</v>
      </c>
      <c r="AI51" s="28">
        <f t="shared" si="29"/>
        <v>56</v>
      </c>
      <c r="AJ51" s="29">
        <v>33</v>
      </c>
      <c r="AK51" s="28">
        <f t="shared" si="30"/>
        <v>89</v>
      </c>
      <c r="AL51" s="25">
        <v>8</v>
      </c>
      <c r="AM51" s="25">
        <v>7</v>
      </c>
      <c r="AN51" s="25">
        <v>33</v>
      </c>
      <c r="AO51" s="28">
        <f t="shared" si="31"/>
        <v>48</v>
      </c>
      <c r="AP51" s="29">
        <v>29</v>
      </c>
      <c r="AQ51" s="28">
        <f t="shared" si="32"/>
        <v>77</v>
      </c>
      <c r="AR51" s="25">
        <v>8</v>
      </c>
      <c r="AS51" s="25">
        <v>8</v>
      </c>
      <c r="AT51" s="25">
        <v>39</v>
      </c>
      <c r="AU51" s="28">
        <f t="shared" si="33"/>
        <v>55</v>
      </c>
      <c r="AV51" s="29">
        <v>30</v>
      </c>
      <c r="AW51" s="28">
        <f t="shared" si="34"/>
        <v>85</v>
      </c>
      <c r="AX51" s="25">
        <v>7</v>
      </c>
      <c r="AY51" s="25">
        <v>7</v>
      </c>
      <c r="AZ51" s="25">
        <v>39</v>
      </c>
      <c r="BA51" s="28">
        <f t="shared" si="35"/>
        <v>53</v>
      </c>
      <c r="BB51" s="29">
        <v>26</v>
      </c>
      <c r="BC51" s="28">
        <f t="shared" si="36"/>
        <v>79</v>
      </c>
      <c r="BD51" s="25">
        <v>7</v>
      </c>
      <c r="BE51" s="25">
        <v>7</v>
      </c>
      <c r="BF51" s="25">
        <v>31</v>
      </c>
      <c r="BG51" s="28">
        <f t="shared" si="37"/>
        <v>45</v>
      </c>
      <c r="BH51" s="29">
        <v>28</v>
      </c>
      <c r="BI51" s="28">
        <f t="shared" si="38"/>
        <v>73</v>
      </c>
      <c r="BJ51" s="29">
        <f t="shared" si="39"/>
        <v>403</v>
      </c>
      <c r="BK51" s="29">
        <v>78</v>
      </c>
      <c r="BL51" s="10">
        <f t="shared" si="40"/>
        <v>598</v>
      </c>
      <c r="BM51" s="8">
        <f t="shared" si="41"/>
        <v>76.666666666666671</v>
      </c>
      <c r="BO51" s="3" t="s">
        <v>2092</v>
      </c>
      <c r="BP51" s="3" t="s">
        <v>2088</v>
      </c>
      <c r="BQ51" s="3" t="s">
        <v>2096</v>
      </c>
      <c r="BR51" s="3" t="s">
        <v>2093</v>
      </c>
      <c r="BS51" s="3" t="s">
        <v>2092</v>
      </c>
      <c r="BT51" s="3" t="s">
        <v>2092</v>
      </c>
      <c r="BU51" s="3" t="s">
        <v>2090</v>
      </c>
      <c r="BV51" s="3" t="s">
        <v>2091</v>
      </c>
      <c r="BW51" s="3" t="s">
        <v>2090</v>
      </c>
      <c r="BX51" s="3" t="s">
        <v>2091</v>
      </c>
      <c r="BY51" s="3" t="s">
        <v>2032</v>
      </c>
      <c r="BZ51" s="3" t="s">
        <v>2091</v>
      </c>
      <c r="CB51" s="3">
        <v>2</v>
      </c>
      <c r="CC51" s="3">
        <v>3</v>
      </c>
      <c r="CD51" s="3">
        <v>3</v>
      </c>
      <c r="CE51" s="3">
        <v>3</v>
      </c>
      <c r="CF51" s="3">
        <v>3</v>
      </c>
      <c r="CG51" s="3">
        <v>3</v>
      </c>
      <c r="CH51" s="3">
        <v>1</v>
      </c>
      <c r="CI51" s="3">
        <v>1.5</v>
      </c>
      <c r="CJ51" s="3">
        <v>1.5</v>
      </c>
      <c r="CK51" s="3">
        <v>1</v>
      </c>
      <c r="CL51" s="3">
        <v>1</v>
      </c>
      <c r="CM51" s="3">
        <v>0.5</v>
      </c>
      <c r="CN51" s="3">
        <f t="shared" si="42"/>
        <v>0</v>
      </c>
      <c r="CO51" s="31" t="str">
        <f t="shared" si="43"/>
        <v>Pass</v>
      </c>
      <c r="CP51" s="3">
        <v>6.38</v>
      </c>
      <c r="CQ51" s="3">
        <v>23.5</v>
      </c>
      <c r="CR51" s="3">
        <v>150</v>
      </c>
      <c r="CS51" s="3">
        <v>753</v>
      </c>
      <c r="CT51" s="33">
        <f>CR51/23.5</f>
        <v>6.3829787234042552</v>
      </c>
    </row>
    <row r="52" spans="1:98" ht="18" customHeight="1" x14ac:dyDescent="0.2">
      <c r="A52" s="4">
        <v>45</v>
      </c>
      <c r="B52" s="7" t="s">
        <v>900</v>
      </c>
      <c r="C52" s="7" t="s">
        <v>901</v>
      </c>
      <c r="D52" s="7" t="s">
        <v>1957</v>
      </c>
      <c r="E52" s="7" t="s">
        <v>1461</v>
      </c>
      <c r="F52" s="7"/>
      <c r="G52" s="25">
        <v>7</v>
      </c>
      <c r="H52" s="25">
        <v>10</v>
      </c>
      <c r="I52" s="24">
        <v>9</v>
      </c>
      <c r="J52" s="26">
        <f t="shared" si="22"/>
        <v>26</v>
      </c>
      <c r="K52" s="25">
        <v>7</v>
      </c>
      <c r="L52" s="25">
        <v>10</v>
      </c>
      <c r="M52" s="24">
        <v>10</v>
      </c>
      <c r="N52" s="26">
        <f t="shared" si="23"/>
        <v>27</v>
      </c>
      <c r="O52" s="25">
        <v>7</v>
      </c>
      <c r="P52" s="25">
        <v>10</v>
      </c>
      <c r="Q52" s="24">
        <v>10</v>
      </c>
      <c r="R52" s="26">
        <f t="shared" si="24"/>
        <v>27</v>
      </c>
      <c r="S52" s="25">
        <v>7</v>
      </c>
      <c r="T52" s="25">
        <v>10</v>
      </c>
      <c r="U52" s="24">
        <v>10</v>
      </c>
      <c r="V52" s="26">
        <f t="shared" si="25"/>
        <v>27</v>
      </c>
      <c r="W52" s="25">
        <v>5</v>
      </c>
      <c r="X52" s="25">
        <v>10</v>
      </c>
      <c r="Y52" s="24">
        <v>10</v>
      </c>
      <c r="Z52" s="26">
        <f t="shared" si="26"/>
        <v>25</v>
      </c>
      <c r="AA52" s="25">
        <v>9</v>
      </c>
      <c r="AB52" s="25">
        <v>9</v>
      </c>
      <c r="AC52" s="24">
        <v>10</v>
      </c>
      <c r="AD52" s="26">
        <f t="shared" si="27"/>
        <v>28</v>
      </c>
      <c r="AE52" s="27">
        <f t="shared" si="28"/>
        <v>160</v>
      </c>
      <c r="AF52" s="25">
        <v>9</v>
      </c>
      <c r="AG52" s="25">
        <v>9</v>
      </c>
      <c r="AH52" s="25">
        <v>38</v>
      </c>
      <c r="AI52" s="28">
        <f t="shared" si="29"/>
        <v>56</v>
      </c>
      <c r="AJ52" s="29">
        <v>37</v>
      </c>
      <c r="AK52" s="28">
        <f t="shared" si="30"/>
        <v>93</v>
      </c>
      <c r="AL52" s="25">
        <v>10</v>
      </c>
      <c r="AM52" s="25">
        <v>8</v>
      </c>
      <c r="AN52" s="25">
        <v>33</v>
      </c>
      <c r="AO52" s="28">
        <f t="shared" si="31"/>
        <v>51</v>
      </c>
      <c r="AP52" s="29">
        <v>37</v>
      </c>
      <c r="AQ52" s="28">
        <f t="shared" si="32"/>
        <v>88</v>
      </c>
      <c r="AR52" s="25">
        <v>9</v>
      </c>
      <c r="AS52" s="25">
        <v>9</v>
      </c>
      <c r="AT52" s="25">
        <v>37</v>
      </c>
      <c r="AU52" s="28">
        <f t="shared" si="33"/>
        <v>55</v>
      </c>
      <c r="AV52" s="29">
        <v>38</v>
      </c>
      <c r="AW52" s="28">
        <f t="shared" si="34"/>
        <v>93</v>
      </c>
      <c r="AX52" s="25">
        <v>9</v>
      </c>
      <c r="AY52" s="25">
        <v>10</v>
      </c>
      <c r="AZ52" s="25">
        <v>40</v>
      </c>
      <c r="BA52" s="28">
        <f t="shared" si="35"/>
        <v>59</v>
      </c>
      <c r="BB52" s="29">
        <v>40</v>
      </c>
      <c r="BC52" s="28">
        <f t="shared" si="36"/>
        <v>99</v>
      </c>
      <c r="BD52" s="25">
        <v>10</v>
      </c>
      <c r="BE52" s="25">
        <v>9</v>
      </c>
      <c r="BF52" s="25">
        <v>37</v>
      </c>
      <c r="BG52" s="28">
        <f t="shared" si="37"/>
        <v>56</v>
      </c>
      <c r="BH52" s="29">
        <v>35</v>
      </c>
      <c r="BI52" s="28">
        <f t="shared" si="38"/>
        <v>91</v>
      </c>
      <c r="BJ52" s="29">
        <f t="shared" si="39"/>
        <v>464</v>
      </c>
      <c r="BK52" s="29">
        <v>94</v>
      </c>
      <c r="BL52" s="10">
        <f t="shared" si="40"/>
        <v>718</v>
      </c>
      <c r="BM52" s="8">
        <f t="shared" si="41"/>
        <v>92.051282051282044</v>
      </c>
      <c r="BO52" s="3" t="s">
        <v>2091</v>
      </c>
      <c r="BP52" s="3" t="s">
        <v>2091</v>
      </c>
      <c r="BQ52" s="3" t="s">
        <v>2032</v>
      </c>
      <c r="BR52" s="3" t="s">
        <v>2090</v>
      </c>
      <c r="BS52" s="3" t="s">
        <v>2091</v>
      </c>
      <c r="BT52" s="3" t="s">
        <v>2032</v>
      </c>
      <c r="BU52" s="3" t="s">
        <v>2090</v>
      </c>
      <c r="BV52" s="3" t="s">
        <v>2090</v>
      </c>
      <c r="BW52" s="3" t="s">
        <v>2090</v>
      </c>
      <c r="BX52" s="3" t="s">
        <v>2090</v>
      </c>
      <c r="BY52" s="3" t="s">
        <v>2090</v>
      </c>
      <c r="BZ52" s="3" t="s">
        <v>2090</v>
      </c>
      <c r="CB52" s="3">
        <v>2</v>
      </c>
      <c r="CC52" s="3">
        <v>3</v>
      </c>
      <c r="CD52" s="3">
        <v>3</v>
      </c>
      <c r="CE52" s="3">
        <v>3</v>
      </c>
      <c r="CF52" s="3">
        <v>3</v>
      </c>
      <c r="CG52" s="3">
        <v>3</v>
      </c>
      <c r="CH52" s="3">
        <v>1</v>
      </c>
      <c r="CI52" s="3">
        <v>1.5</v>
      </c>
      <c r="CJ52" s="3">
        <v>1.5</v>
      </c>
      <c r="CK52" s="3">
        <v>1</v>
      </c>
      <c r="CL52" s="3">
        <v>1</v>
      </c>
      <c r="CM52" s="3">
        <v>0.5</v>
      </c>
      <c r="CN52" s="3">
        <f t="shared" si="42"/>
        <v>0</v>
      </c>
      <c r="CO52" s="31" t="str">
        <f t="shared" si="43"/>
        <v>Pass</v>
      </c>
      <c r="CP52" s="3">
        <v>9.2799999999999994</v>
      </c>
      <c r="CQ52" s="3">
        <v>23.5</v>
      </c>
      <c r="CR52" s="3">
        <v>218</v>
      </c>
      <c r="CS52" s="3">
        <v>1025</v>
      </c>
    </row>
    <row r="53" spans="1:98" ht="18" customHeight="1" x14ac:dyDescent="0.2">
      <c r="A53" s="4">
        <v>46</v>
      </c>
      <c r="B53" s="7" t="s">
        <v>902</v>
      </c>
      <c r="C53" s="7" t="s">
        <v>903</v>
      </c>
      <c r="D53" s="7" t="s">
        <v>1958</v>
      </c>
      <c r="E53" s="7" t="s">
        <v>1462</v>
      </c>
      <c r="F53" s="7"/>
      <c r="G53" s="25">
        <v>7</v>
      </c>
      <c r="H53" s="25">
        <v>9</v>
      </c>
      <c r="I53" s="24">
        <v>5</v>
      </c>
      <c r="J53" s="26">
        <f t="shared" si="22"/>
        <v>21</v>
      </c>
      <c r="K53" s="25">
        <v>4</v>
      </c>
      <c r="L53" s="25">
        <v>9</v>
      </c>
      <c r="M53" s="24">
        <v>9</v>
      </c>
      <c r="N53" s="26">
        <f t="shared" si="23"/>
        <v>22</v>
      </c>
      <c r="O53" s="25">
        <v>8</v>
      </c>
      <c r="P53" s="25">
        <v>9</v>
      </c>
      <c r="Q53" s="24">
        <v>9</v>
      </c>
      <c r="R53" s="26">
        <f t="shared" si="24"/>
        <v>26</v>
      </c>
      <c r="S53" s="25">
        <v>6</v>
      </c>
      <c r="T53" s="25">
        <v>9</v>
      </c>
      <c r="U53" s="24">
        <v>10</v>
      </c>
      <c r="V53" s="26">
        <f t="shared" si="25"/>
        <v>25</v>
      </c>
      <c r="W53" s="25">
        <v>6</v>
      </c>
      <c r="X53" s="25">
        <v>10</v>
      </c>
      <c r="Y53" s="24">
        <v>10</v>
      </c>
      <c r="Z53" s="26">
        <f t="shared" si="26"/>
        <v>26</v>
      </c>
      <c r="AA53" s="25">
        <v>7</v>
      </c>
      <c r="AB53" s="25">
        <v>10</v>
      </c>
      <c r="AC53" s="24">
        <v>10</v>
      </c>
      <c r="AD53" s="26">
        <f t="shared" si="27"/>
        <v>27</v>
      </c>
      <c r="AE53" s="27">
        <f t="shared" si="28"/>
        <v>147</v>
      </c>
      <c r="AF53" s="25">
        <v>9</v>
      </c>
      <c r="AG53" s="25">
        <v>8</v>
      </c>
      <c r="AH53" s="25">
        <v>39</v>
      </c>
      <c r="AI53" s="28">
        <f t="shared" si="29"/>
        <v>56</v>
      </c>
      <c r="AJ53" s="29">
        <v>32</v>
      </c>
      <c r="AK53" s="28">
        <f t="shared" si="30"/>
        <v>88</v>
      </c>
      <c r="AL53" s="25">
        <v>7</v>
      </c>
      <c r="AM53" s="25">
        <v>7</v>
      </c>
      <c r="AN53" s="25">
        <v>35</v>
      </c>
      <c r="AO53" s="28">
        <f t="shared" si="31"/>
        <v>49</v>
      </c>
      <c r="AP53" s="29">
        <v>27</v>
      </c>
      <c r="AQ53" s="28">
        <f t="shared" si="32"/>
        <v>76</v>
      </c>
      <c r="AR53" s="25">
        <v>9</v>
      </c>
      <c r="AS53" s="25">
        <v>9</v>
      </c>
      <c r="AT53" s="25">
        <v>37</v>
      </c>
      <c r="AU53" s="28">
        <f t="shared" si="33"/>
        <v>55</v>
      </c>
      <c r="AV53" s="29">
        <v>33</v>
      </c>
      <c r="AW53" s="28">
        <f t="shared" si="34"/>
        <v>88</v>
      </c>
      <c r="AX53" s="25">
        <v>8</v>
      </c>
      <c r="AY53" s="25">
        <v>8</v>
      </c>
      <c r="AZ53" s="25">
        <v>40</v>
      </c>
      <c r="BA53" s="28">
        <f t="shared" si="35"/>
        <v>56</v>
      </c>
      <c r="BB53" s="29">
        <v>32</v>
      </c>
      <c r="BC53" s="28">
        <f t="shared" si="36"/>
        <v>88</v>
      </c>
      <c r="BD53" s="25">
        <v>9</v>
      </c>
      <c r="BE53" s="25">
        <v>8</v>
      </c>
      <c r="BF53" s="25">
        <v>37</v>
      </c>
      <c r="BG53" s="28">
        <f t="shared" si="37"/>
        <v>54</v>
      </c>
      <c r="BH53" s="29">
        <v>32</v>
      </c>
      <c r="BI53" s="28">
        <f t="shared" si="38"/>
        <v>86</v>
      </c>
      <c r="BJ53" s="29">
        <f t="shared" si="39"/>
        <v>426</v>
      </c>
      <c r="BK53" s="29">
        <v>90</v>
      </c>
      <c r="BL53" s="10">
        <f t="shared" si="40"/>
        <v>663</v>
      </c>
      <c r="BM53" s="8">
        <f t="shared" si="41"/>
        <v>85</v>
      </c>
      <c r="BO53" s="3" t="s">
        <v>2087</v>
      </c>
      <c r="BP53" s="3" t="s">
        <v>2094</v>
      </c>
      <c r="BQ53" s="3" t="s">
        <v>2095</v>
      </c>
      <c r="BR53" s="3" t="s">
        <v>2032</v>
      </c>
      <c r="BS53" s="3" t="s">
        <v>2087</v>
      </c>
      <c r="BT53" s="3" t="s">
        <v>2094</v>
      </c>
      <c r="BU53" s="3" t="s">
        <v>2090</v>
      </c>
      <c r="BV53" s="3" t="s">
        <v>2091</v>
      </c>
      <c r="BW53" s="3" t="s">
        <v>2090</v>
      </c>
      <c r="BX53" s="3" t="s">
        <v>2090</v>
      </c>
      <c r="BY53" s="3" t="s">
        <v>2090</v>
      </c>
      <c r="BZ53" s="3" t="s">
        <v>2090</v>
      </c>
      <c r="CB53" s="3">
        <v>2</v>
      </c>
      <c r="CC53" s="3">
        <v>3</v>
      </c>
      <c r="CD53" s="3">
        <v>3</v>
      </c>
      <c r="CE53" s="3">
        <v>3</v>
      </c>
      <c r="CF53" s="3">
        <v>3</v>
      </c>
      <c r="CG53" s="3">
        <v>3</v>
      </c>
      <c r="CH53" s="3">
        <v>1</v>
      </c>
      <c r="CI53" s="3">
        <v>1.5</v>
      </c>
      <c r="CJ53" s="3">
        <v>1.5</v>
      </c>
      <c r="CK53" s="3">
        <v>1</v>
      </c>
      <c r="CL53" s="3">
        <v>1</v>
      </c>
      <c r="CM53" s="3">
        <v>0.5</v>
      </c>
      <c r="CN53" s="3">
        <f t="shared" si="42"/>
        <v>0</v>
      </c>
      <c r="CO53" s="31" t="str">
        <f t="shared" si="43"/>
        <v>Pass</v>
      </c>
      <c r="CP53" s="3">
        <v>8.23</v>
      </c>
      <c r="CQ53" s="3">
        <v>23.5</v>
      </c>
      <c r="CR53" s="3">
        <v>193.5</v>
      </c>
      <c r="CS53" s="3">
        <v>915</v>
      </c>
    </row>
    <row r="54" spans="1:98" ht="18" customHeight="1" x14ac:dyDescent="0.2">
      <c r="A54" s="4">
        <v>47</v>
      </c>
      <c r="B54" s="7" t="s">
        <v>904</v>
      </c>
      <c r="C54" s="7" t="s">
        <v>905</v>
      </c>
      <c r="D54" s="7" t="s">
        <v>1959</v>
      </c>
      <c r="E54" s="7" t="s">
        <v>1463</v>
      </c>
      <c r="F54" s="7"/>
      <c r="G54" s="25">
        <v>0</v>
      </c>
      <c r="H54" s="25" t="s">
        <v>2032</v>
      </c>
      <c r="I54" s="24">
        <v>7</v>
      </c>
      <c r="J54" s="26">
        <f t="shared" si="22"/>
        <v>7</v>
      </c>
      <c r="K54" s="25" t="s">
        <v>2033</v>
      </c>
      <c r="L54" s="25">
        <v>5</v>
      </c>
      <c r="M54" s="24">
        <v>9</v>
      </c>
      <c r="N54" s="26">
        <f t="shared" si="23"/>
        <v>14</v>
      </c>
      <c r="O54" s="25" t="s">
        <v>2033</v>
      </c>
      <c r="P54" s="25" t="s">
        <v>2033</v>
      </c>
      <c r="Q54" s="24">
        <v>7</v>
      </c>
      <c r="R54" s="26">
        <f t="shared" si="24"/>
        <v>7</v>
      </c>
      <c r="S54" s="25" t="s">
        <v>2033</v>
      </c>
      <c r="T54" s="25" t="s">
        <v>2033</v>
      </c>
      <c r="U54" s="24">
        <v>7</v>
      </c>
      <c r="V54" s="26">
        <f t="shared" si="25"/>
        <v>7</v>
      </c>
      <c r="W54" s="25">
        <v>1</v>
      </c>
      <c r="X54" s="25">
        <v>6</v>
      </c>
      <c r="Y54" s="24">
        <v>8</v>
      </c>
      <c r="Z54" s="26">
        <f t="shared" si="26"/>
        <v>15</v>
      </c>
      <c r="AA54" s="25">
        <v>0</v>
      </c>
      <c r="AB54" s="25" t="s">
        <v>2033</v>
      </c>
      <c r="AC54" s="24">
        <v>6</v>
      </c>
      <c r="AD54" s="26">
        <f t="shared" si="27"/>
        <v>6</v>
      </c>
      <c r="AE54" s="27">
        <f t="shared" si="28"/>
        <v>56</v>
      </c>
      <c r="AF54" s="25">
        <v>2</v>
      </c>
      <c r="AG54" s="25">
        <v>5</v>
      </c>
      <c r="AH54" s="25">
        <v>18</v>
      </c>
      <c r="AI54" s="28">
        <f t="shared" si="29"/>
        <v>25</v>
      </c>
      <c r="AJ54" s="29">
        <v>20</v>
      </c>
      <c r="AK54" s="28">
        <f t="shared" si="30"/>
        <v>45</v>
      </c>
      <c r="AL54" s="25">
        <v>7</v>
      </c>
      <c r="AM54" s="25">
        <v>7</v>
      </c>
      <c r="AN54" s="25">
        <v>35</v>
      </c>
      <c r="AO54" s="28">
        <f t="shared" si="31"/>
        <v>49</v>
      </c>
      <c r="AP54" s="29">
        <v>25</v>
      </c>
      <c r="AQ54" s="28">
        <f t="shared" si="32"/>
        <v>74</v>
      </c>
      <c r="AR54" s="25" t="s">
        <v>2032</v>
      </c>
      <c r="AS54" s="25">
        <v>7</v>
      </c>
      <c r="AT54" s="25">
        <v>32</v>
      </c>
      <c r="AU54" s="28">
        <f t="shared" si="33"/>
        <v>39</v>
      </c>
      <c r="AV54" s="29">
        <v>28</v>
      </c>
      <c r="AW54" s="28">
        <f t="shared" si="34"/>
        <v>67</v>
      </c>
      <c r="AX54" s="25" t="s">
        <v>2032</v>
      </c>
      <c r="AY54" s="25">
        <v>6</v>
      </c>
      <c r="AZ54" s="25">
        <v>22</v>
      </c>
      <c r="BA54" s="28">
        <f t="shared" si="35"/>
        <v>28</v>
      </c>
      <c r="BB54" s="29">
        <v>21</v>
      </c>
      <c r="BC54" s="28">
        <f t="shared" si="36"/>
        <v>49</v>
      </c>
      <c r="BD54" s="25">
        <v>6</v>
      </c>
      <c r="BE54" s="25">
        <v>7</v>
      </c>
      <c r="BF54" s="25">
        <v>31</v>
      </c>
      <c r="BG54" s="28">
        <f t="shared" si="37"/>
        <v>44</v>
      </c>
      <c r="BH54" s="29">
        <v>29</v>
      </c>
      <c r="BI54" s="28">
        <f t="shared" si="38"/>
        <v>73</v>
      </c>
      <c r="BJ54" s="29">
        <f t="shared" si="39"/>
        <v>308</v>
      </c>
      <c r="BK54" s="29">
        <v>65</v>
      </c>
      <c r="BL54" s="10">
        <f t="shared" si="40"/>
        <v>429</v>
      </c>
      <c r="BM54" s="8">
        <f t="shared" si="41"/>
        <v>55.000000000000007</v>
      </c>
      <c r="BO54" s="3" t="s">
        <v>2092</v>
      </c>
      <c r="BP54" s="3" t="s">
        <v>2089</v>
      </c>
      <c r="BQ54" s="3" t="s">
        <v>2089</v>
      </c>
      <c r="BR54" s="3" t="s">
        <v>2089</v>
      </c>
      <c r="BS54" s="3" t="s">
        <v>2089</v>
      </c>
      <c r="BT54" s="3" t="s">
        <v>2089</v>
      </c>
      <c r="BU54" s="3" t="s">
        <v>2033</v>
      </c>
      <c r="BV54" s="3" t="s">
        <v>2032</v>
      </c>
      <c r="BW54" s="3" t="s">
        <v>2087</v>
      </c>
      <c r="BX54" s="3" t="s">
        <v>2093</v>
      </c>
      <c r="BY54" s="3" t="s">
        <v>2032</v>
      </c>
      <c r="BZ54" s="3" t="s">
        <v>2095</v>
      </c>
      <c r="CB54" s="3">
        <v>2</v>
      </c>
      <c r="CC54" s="3">
        <v>3</v>
      </c>
      <c r="CD54" s="3">
        <v>3</v>
      </c>
      <c r="CE54" s="3">
        <v>3</v>
      </c>
      <c r="CF54" s="3">
        <v>3</v>
      </c>
      <c r="CG54" s="3">
        <v>3</v>
      </c>
      <c r="CH54" s="3">
        <v>1</v>
      </c>
      <c r="CI54" s="3">
        <v>1.5</v>
      </c>
      <c r="CJ54" s="3">
        <v>1.5</v>
      </c>
      <c r="CK54" s="3">
        <v>1</v>
      </c>
      <c r="CL54" s="3">
        <v>1</v>
      </c>
      <c r="CM54" s="3">
        <v>0.5</v>
      </c>
      <c r="CN54" s="3">
        <f t="shared" si="42"/>
        <v>5</v>
      </c>
      <c r="CO54" s="31" t="str">
        <f t="shared" si="43"/>
        <v>Fail</v>
      </c>
      <c r="CP54" s="32">
        <v>2.4893617021276597</v>
      </c>
      <c r="CQ54" s="3">
        <v>8.5</v>
      </c>
      <c r="CR54" s="3">
        <v>58.5</v>
      </c>
      <c r="CS54" s="3">
        <v>496</v>
      </c>
      <c r="CT54" s="33">
        <f>CR54/23.5</f>
        <v>2.4893617021276597</v>
      </c>
    </row>
    <row r="55" spans="1:98" ht="18" customHeight="1" x14ac:dyDescent="0.2">
      <c r="A55" s="4">
        <v>48</v>
      </c>
      <c r="B55" s="7" t="s">
        <v>906</v>
      </c>
      <c r="C55" s="7" t="s">
        <v>907</v>
      </c>
      <c r="D55" s="7" t="s">
        <v>1960</v>
      </c>
      <c r="E55" s="7" t="s">
        <v>1464</v>
      </c>
      <c r="F55" s="7"/>
      <c r="G55" s="25">
        <v>3</v>
      </c>
      <c r="H55" s="25">
        <v>7</v>
      </c>
      <c r="I55" s="24">
        <v>10</v>
      </c>
      <c r="J55" s="26">
        <f t="shared" si="22"/>
        <v>20</v>
      </c>
      <c r="K55" s="25">
        <v>3</v>
      </c>
      <c r="L55" s="25">
        <v>8</v>
      </c>
      <c r="M55" s="24">
        <v>10</v>
      </c>
      <c r="N55" s="26">
        <f t="shared" si="23"/>
        <v>21</v>
      </c>
      <c r="O55" s="25">
        <v>10</v>
      </c>
      <c r="P55" s="25">
        <v>8</v>
      </c>
      <c r="Q55" s="24">
        <v>10</v>
      </c>
      <c r="R55" s="26">
        <f t="shared" si="24"/>
        <v>28</v>
      </c>
      <c r="S55" s="25">
        <v>6</v>
      </c>
      <c r="T55" s="25">
        <v>8</v>
      </c>
      <c r="U55" s="24">
        <v>10</v>
      </c>
      <c r="V55" s="26">
        <f t="shared" si="25"/>
        <v>24</v>
      </c>
      <c r="W55" s="25">
        <v>6</v>
      </c>
      <c r="X55" s="25">
        <v>10</v>
      </c>
      <c r="Y55" s="24">
        <v>10</v>
      </c>
      <c r="Z55" s="26">
        <f t="shared" si="26"/>
        <v>26</v>
      </c>
      <c r="AA55" s="25">
        <v>6</v>
      </c>
      <c r="AB55" s="25">
        <v>9</v>
      </c>
      <c r="AC55" s="24">
        <v>10</v>
      </c>
      <c r="AD55" s="26">
        <f t="shared" si="27"/>
        <v>25</v>
      </c>
      <c r="AE55" s="27">
        <f t="shared" si="28"/>
        <v>144</v>
      </c>
      <c r="AF55" s="25">
        <v>10</v>
      </c>
      <c r="AG55" s="25">
        <v>9</v>
      </c>
      <c r="AH55" s="25">
        <v>40</v>
      </c>
      <c r="AI55" s="28">
        <f t="shared" si="29"/>
        <v>59</v>
      </c>
      <c r="AJ55" s="29">
        <v>37</v>
      </c>
      <c r="AK55" s="28">
        <f t="shared" si="30"/>
        <v>96</v>
      </c>
      <c r="AL55" s="25">
        <v>8</v>
      </c>
      <c r="AM55" s="25">
        <v>8</v>
      </c>
      <c r="AN55" s="25">
        <v>37</v>
      </c>
      <c r="AO55" s="28">
        <f t="shared" si="31"/>
        <v>53</v>
      </c>
      <c r="AP55" s="29">
        <v>30</v>
      </c>
      <c r="AQ55" s="28">
        <f t="shared" si="32"/>
        <v>83</v>
      </c>
      <c r="AR55" s="25">
        <v>8</v>
      </c>
      <c r="AS55" s="25">
        <v>8</v>
      </c>
      <c r="AT55" s="25">
        <v>37</v>
      </c>
      <c r="AU55" s="28">
        <f t="shared" si="33"/>
        <v>53</v>
      </c>
      <c r="AV55" s="29">
        <v>32</v>
      </c>
      <c r="AW55" s="28">
        <f t="shared" si="34"/>
        <v>85</v>
      </c>
      <c r="AX55" s="25">
        <v>8</v>
      </c>
      <c r="AY55" s="25">
        <v>8</v>
      </c>
      <c r="AZ55" s="25">
        <v>39</v>
      </c>
      <c r="BA55" s="28">
        <f t="shared" si="35"/>
        <v>55</v>
      </c>
      <c r="BB55" s="29">
        <v>34</v>
      </c>
      <c r="BC55" s="28">
        <f t="shared" si="36"/>
        <v>89</v>
      </c>
      <c r="BD55" s="25">
        <v>7</v>
      </c>
      <c r="BE55" s="25">
        <v>7</v>
      </c>
      <c r="BF55" s="25">
        <v>32</v>
      </c>
      <c r="BG55" s="28">
        <f t="shared" si="37"/>
        <v>46</v>
      </c>
      <c r="BH55" s="29">
        <v>27</v>
      </c>
      <c r="BI55" s="28">
        <f t="shared" si="38"/>
        <v>73</v>
      </c>
      <c r="BJ55" s="29">
        <f t="shared" si="39"/>
        <v>426</v>
      </c>
      <c r="BK55" s="29">
        <v>87</v>
      </c>
      <c r="BL55" s="10">
        <f t="shared" si="40"/>
        <v>657</v>
      </c>
      <c r="BM55" s="8">
        <f t="shared" si="41"/>
        <v>84.230769230769226</v>
      </c>
      <c r="BO55" s="3" t="s">
        <v>2088</v>
      </c>
      <c r="BP55" s="3" t="s">
        <v>2087</v>
      </c>
      <c r="BQ55" s="3" t="s">
        <v>2087</v>
      </c>
      <c r="BR55" s="3" t="s">
        <v>2094</v>
      </c>
      <c r="BS55" s="3" t="s">
        <v>2087</v>
      </c>
      <c r="BT55" s="3" t="s">
        <v>2088</v>
      </c>
      <c r="BU55" s="3" t="s">
        <v>2090</v>
      </c>
      <c r="BV55" s="3" t="s">
        <v>2090</v>
      </c>
      <c r="BW55" s="3" t="s">
        <v>2090</v>
      </c>
      <c r="BX55" s="3" t="s">
        <v>2090</v>
      </c>
      <c r="BY55" s="3" t="s">
        <v>2032</v>
      </c>
      <c r="BZ55" s="3" t="s">
        <v>2090</v>
      </c>
      <c r="CB55" s="3">
        <v>2</v>
      </c>
      <c r="CC55" s="3">
        <v>3</v>
      </c>
      <c r="CD55" s="3">
        <v>3</v>
      </c>
      <c r="CE55" s="3">
        <v>3</v>
      </c>
      <c r="CF55" s="3">
        <v>3</v>
      </c>
      <c r="CG55" s="3">
        <v>3</v>
      </c>
      <c r="CH55" s="3">
        <v>1</v>
      </c>
      <c r="CI55" s="3">
        <v>1.5</v>
      </c>
      <c r="CJ55" s="3">
        <v>1.5</v>
      </c>
      <c r="CK55" s="3">
        <v>1</v>
      </c>
      <c r="CL55" s="3">
        <v>1</v>
      </c>
      <c r="CM55" s="3">
        <v>0.5</v>
      </c>
      <c r="CN55" s="3">
        <f t="shared" si="42"/>
        <v>0</v>
      </c>
      <c r="CO55" s="31" t="str">
        <f t="shared" si="43"/>
        <v>Pass</v>
      </c>
      <c r="CP55" s="3">
        <v>8.0399999999999991</v>
      </c>
      <c r="CQ55" s="3">
        <v>23.5</v>
      </c>
      <c r="CR55" s="3">
        <v>189</v>
      </c>
      <c r="CS55" s="3">
        <v>894</v>
      </c>
    </row>
    <row r="56" spans="1:98" ht="18" customHeight="1" x14ac:dyDescent="0.2">
      <c r="A56" s="4">
        <v>49</v>
      </c>
      <c r="B56" s="7" t="s">
        <v>908</v>
      </c>
      <c r="C56" s="7" t="s">
        <v>909</v>
      </c>
      <c r="D56" s="7" t="s">
        <v>1961</v>
      </c>
      <c r="E56" s="7" t="s">
        <v>1465</v>
      </c>
      <c r="F56" s="7"/>
      <c r="G56" s="25">
        <v>8</v>
      </c>
      <c r="H56" s="25">
        <v>8</v>
      </c>
      <c r="I56" s="24">
        <v>10</v>
      </c>
      <c r="J56" s="26">
        <f t="shared" si="22"/>
        <v>26</v>
      </c>
      <c r="K56" s="25">
        <v>6</v>
      </c>
      <c r="L56" s="25">
        <v>10</v>
      </c>
      <c r="M56" s="24">
        <v>10</v>
      </c>
      <c r="N56" s="26">
        <f t="shared" si="23"/>
        <v>26</v>
      </c>
      <c r="O56" s="25">
        <v>9</v>
      </c>
      <c r="P56" s="25">
        <v>8</v>
      </c>
      <c r="Q56" s="24">
        <v>10</v>
      </c>
      <c r="R56" s="26">
        <f t="shared" si="24"/>
        <v>27</v>
      </c>
      <c r="S56" s="25">
        <v>3</v>
      </c>
      <c r="T56" s="25">
        <v>9</v>
      </c>
      <c r="U56" s="24">
        <v>10</v>
      </c>
      <c r="V56" s="26">
        <f t="shared" si="25"/>
        <v>22</v>
      </c>
      <c r="W56" s="25">
        <v>6</v>
      </c>
      <c r="X56" s="25">
        <v>10</v>
      </c>
      <c r="Y56" s="24">
        <v>9</v>
      </c>
      <c r="Z56" s="26">
        <f t="shared" si="26"/>
        <v>25</v>
      </c>
      <c r="AA56" s="25">
        <v>7</v>
      </c>
      <c r="AB56" s="25">
        <v>10</v>
      </c>
      <c r="AC56" s="24">
        <v>10</v>
      </c>
      <c r="AD56" s="26">
        <f t="shared" si="27"/>
        <v>27</v>
      </c>
      <c r="AE56" s="27">
        <f t="shared" si="28"/>
        <v>153</v>
      </c>
      <c r="AF56" s="25">
        <v>9</v>
      </c>
      <c r="AG56" s="25">
        <v>8</v>
      </c>
      <c r="AH56" s="25">
        <v>37</v>
      </c>
      <c r="AI56" s="28">
        <f t="shared" si="29"/>
        <v>54</v>
      </c>
      <c r="AJ56" s="29">
        <v>34</v>
      </c>
      <c r="AK56" s="28">
        <f t="shared" si="30"/>
        <v>88</v>
      </c>
      <c r="AL56" s="25">
        <v>8</v>
      </c>
      <c r="AM56" s="25">
        <v>8</v>
      </c>
      <c r="AN56" s="25">
        <v>37</v>
      </c>
      <c r="AO56" s="28">
        <f t="shared" si="31"/>
        <v>53</v>
      </c>
      <c r="AP56" s="29">
        <v>30</v>
      </c>
      <c r="AQ56" s="28">
        <f t="shared" si="32"/>
        <v>83</v>
      </c>
      <c r="AR56" s="25">
        <v>8</v>
      </c>
      <c r="AS56" s="25">
        <v>9</v>
      </c>
      <c r="AT56" s="25">
        <v>36</v>
      </c>
      <c r="AU56" s="28">
        <f t="shared" si="33"/>
        <v>53</v>
      </c>
      <c r="AV56" s="29">
        <v>35</v>
      </c>
      <c r="AW56" s="28">
        <f t="shared" si="34"/>
        <v>88</v>
      </c>
      <c r="AX56" s="25">
        <v>8</v>
      </c>
      <c r="AY56" s="25">
        <v>8</v>
      </c>
      <c r="AZ56" s="25">
        <v>39</v>
      </c>
      <c r="BA56" s="28">
        <f t="shared" si="35"/>
        <v>55</v>
      </c>
      <c r="BB56" s="29">
        <v>34</v>
      </c>
      <c r="BC56" s="28">
        <f t="shared" si="36"/>
        <v>89</v>
      </c>
      <c r="BD56" s="25">
        <v>7</v>
      </c>
      <c r="BE56" s="25">
        <v>7</v>
      </c>
      <c r="BF56" s="25">
        <v>35</v>
      </c>
      <c r="BG56" s="28">
        <f t="shared" si="37"/>
        <v>49</v>
      </c>
      <c r="BH56" s="29">
        <v>28</v>
      </c>
      <c r="BI56" s="28">
        <f t="shared" si="38"/>
        <v>77</v>
      </c>
      <c r="BJ56" s="29">
        <f t="shared" si="39"/>
        <v>425</v>
      </c>
      <c r="BK56" s="29">
        <v>93</v>
      </c>
      <c r="BL56" s="10">
        <f t="shared" si="40"/>
        <v>671</v>
      </c>
      <c r="BM56" s="8">
        <f t="shared" si="41"/>
        <v>86.025641025641036</v>
      </c>
      <c r="BO56" s="3" t="s">
        <v>2094</v>
      </c>
      <c r="BP56" s="3" t="s">
        <v>2032</v>
      </c>
      <c r="BQ56" s="3" t="s">
        <v>2088</v>
      </c>
      <c r="BR56" s="3" t="s">
        <v>2088</v>
      </c>
      <c r="BS56" s="3" t="s">
        <v>2095</v>
      </c>
      <c r="BT56" s="3" t="s">
        <v>2094</v>
      </c>
      <c r="BU56" s="3" t="s">
        <v>2090</v>
      </c>
      <c r="BV56" s="3" t="s">
        <v>2090</v>
      </c>
      <c r="BW56" s="3" t="s">
        <v>2090</v>
      </c>
      <c r="BX56" s="3" t="s">
        <v>2090</v>
      </c>
      <c r="BY56" s="3" t="s">
        <v>2091</v>
      </c>
      <c r="BZ56" s="3" t="s">
        <v>2090</v>
      </c>
      <c r="CB56" s="3">
        <v>2</v>
      </c>
      <c r="CC56" s="3">
        <v>3</v>
      </c>
      <c r="CD56" s="3">
        <v>3</v>
      </c>
      <c r="CE56" s="3">
        <v>3</v>
      </c>
      <c r="CF56" s="3">
        <v>3</v>
      </c>
      <c r="CG56" s="3">
        <v>3</v>
      </c>
      <c r="CH56" s="3">
        <v>1</v>
      </c>
      <c r="CI56" s="3">
        <v>1.5</v>
      </c>
      <c r="CJ56" s="3">
        <v>1.5</v>
      </c>
      <c r="CK56" s="3">
        <v>1</v>
      </c>
      <c r="CL56" s="3">
        <v>1</v>
      </c>
      <c r="CM56" s="3">
        <v>0.5</v>
      </c>
      <c r="CN56" s="3">
        <f t="shared" si="42"/>
        <v>0</v>
      </c>
      <c r="CO56" s="31" t="str">
        <f t="shared" si="43"/>
        <v>Pass</v>
      </c>
      <c r="CP56" s="3">
        <v>7.91</v>
      </c>
      <c r="CQ56" s="3">
        <v>23.5</v>
      </c>
      <c r="CR56" s="3">
        <v>186</v>
      </c>
      <c r="CS56" s="3">
        <v>884</v>
      </c>
    </row>
    <row r="57" spans="1:98" ht="18" customHeight="1" x14ac:dyDescent="0.2">
      <c r="A57" s="4">
        <v>50</v>
      </c>
      <c r="B57" s="7" t="s">
        <v>910</v>
      </c>
      <c r="C57" s="7" t="s">
        <v>911</v>
      </c>
      <c r="D57" s="7" t="s">
        <v>1962</v>
      </c>
      <c r="E57" s="7" t="s">
        <v>1466</v>
      </c>
      <c r="F57" s="7"/>
      <c r="G57" s="25">
        <v>6</v>
      </c>
      <c r="H57" s="25" t="s">
        <v>2033</v>
      </c>
      <c r="I57" s="24">
        <v>7</v>
      </c>
      <c r="J57" s="26">
        <f t="shared" si="22"/>
        <v>13</v>
      </c>
      <c r="K57" s="25">
        <v>5</v>
      </c>
      <c r="L57" s="25">
        <v>10</v>
      </c>
      <c r="M57" s="24">
        <v>10</v>
      </c>
      <c r="N57" s="26">
        <f t="shared" si="23"/>
        <v>25</v>
      </c>
      <c r="O57" s="25">
        <v>7</v>
      </c>
      <c r="P57" s="25" t="s">
        <v>2033</v>
      </c>
      <c r="Q57" s="24">
        <v>10</v>
      </c>
      <c r="R57" s="26">
        <f t="shared" si="24"/>
        <v>17</v>
      </c>
      <c r="S57" s="25">
        <v>4</v>
      </c>
      <c r="T57" s="25">
        <v>10</v>
      </c>
      <c r="U57" s="24">
        <v>10</v>
      </c>
      <c r="V57" s="26">
        <f t="shared" si="25"/>
        <v>24</v>
      </c>
      <c r="W57" s="25">
        <v>4</v>
      </c>
      <c r="X57" s="25">
        <v>10</v>
      </c>
      <c r="Y57" s="24">
        <v>10</v>
      </c>
      <c r="Z57" s="26">
        <f t="shared" si="26"/>
        <v>24</v>
      </c>
      <c r="AA57" s="25">
        <v>7</v>
      </c>
      <c r="AB57" s="25" t="s">
        <v>2033</v>
      </c>
      <c r="AC57" s="24">
        <v>10</v>
      </c>
      <c r="AD57" s="26">
        <f t="shared" si="27"/>
        <v>17</v>
      </c>
      <c r="AE57" s="27">
        <f t="shared" si="28"/>
        <v>120</v>
      </c>
      <c r="AF57" s="25">
        <v>9</v>
      </c>
      <c r="AG57" s="25">
        <v>9</v>
      </c>
      <c r="AH57" s="25">
        <v>25</v>
      </c>
      <c r="AI57" s="28">
        <f t="shared" si="29"/>
        <v>43</v>
      </c>
      <c r="AJ57" s="29">
        <v>36</v>
      </c>
      <c r="AK57" s="28">
        <f t="shared" si="30"/>
        <v>79</v>
      </c>
      <c r="AL57" s="25">
        <v>8</v>
      </c>
      <c r="AM57" s="25">
        <v>8</v>
      </c>
      <c r="AN57" s="25">
        <v>28</v>
      </c>
      <c r="AO57" s="28">
        <f t="shared" si="31"/>
        <v>44</v>
      </c>
      <c r="AP57" s="29">
        <v>32</v>
      </c>
      <c r="AQ57" s="28">
        <f t="shared" si="32"/>
        <v>76</v>
      </c>
      <c r="AR57" s="25">
        <v>8</v>
      </c>
      <c r="AS57" s="25">
        <v>9</v>
      </c>
      <c r="AT57" s="25">
        <v>29</v>
      </c>
      <c r="AU57" s="28">
        <f t="shared" si="33"/>
        <v>46</v>
      </c>
      <c r="AV57" s="29">
        <v>33</v>
      </c>
      <c r="AW57" s="28">
        <f t="shared" si="34"/>
        <v>79</v>
      </c>
      <c r="AX57" s="25">
        <v>8</v>
      </c>
      <c r="AY57" s="25">
        <v>10</v>
      </c>
      <c r="AZ57" s="25">
        <v>34</v>
      </c>
      <c r="BA57" s="28">
        <f t="shared" si="35"/>
        <v>52</v>
      </c>
      <c r="BB57" s="29">
        <v>39</v>
      </c>
      <c r="BC57" s="28">
        <f t="shared" si="36"/>
        <v>91</v>
      </c>
      <c r="BD57" s="25">
        <v>10</v>
      </c>
      <c r="BE57" s="25">
        <v>9</v>
      </c>
      <c r="BF57" s="25">
        <v>28</v>
      </c>
      <c r="BG57" s="28">
        <f t="shared" si="37"/>
        <v>47</v>
      </c>
      <c r="BH57" s="29">
        <v>36</v>
      </c>
      <c r="BI57" s="28">
        <f t="shared" si="38"/>
        <v>83</v>
      </c>
      <c r="BJ57" s="29">
        <f t="shared" si="39"/>
        <v>408</v>
      </c>
      <c r="BK57" s="29">
        <v>87</v>
      </c>
      <c r="BL57" s="10">
        <f t="shared" si="40"/>
        <v>615</v>
      </c>
      <c r="BM57" s="8">
        <f t="shared" si="41"/>
        <v>78.84615384615384</v>
      </c>
      <c r="BO57" s="3" t="s">
        <v>2094</v>
      </c>
      <c r="BP57" s="3" t="s">
        <v>2033</v>
      </c>
      <c r="BQ57" s="3" t="s">
        <v>2093</v>
      </c>
      <c r="BR57" s="3" t="s">
        <v>2088</v>
      </c>
      <c r="BS57" s="3" t="s">
        <v>2088</v>
      </c>
      <c r="BT57" s="3" t="s">
        <v>2093</v>
      </c>
      <c r="BU57" s="3" t="s">
        <v>2091</v>
      </c>
      <c r="BV57" s="3" t="s">
        <v>2091</v>
      </c>
      <c r="BW57" s="3" t="s">
        <v>2091</v>
      </c>
      <c r="BX57" s="3" t="s">
        <v>2090</v>
      </c>
      <c r="BY57" s="3" t="s">
        <v>2090</v>
      </c>
      <c r="BZ57" s="3" t="s">
        <v>2090</v>
      </c>
      <c r="CB57" s="3">
        <v>2</v>
      </c>
      <c r="CC57" s="3">
        <v>3</v>
      </c>
      <c r="CD57" s="3">
        <v>3</v>
      </c>
      <c r="CE57" s="3">
        <v>3</v>
      </c>
      <c r="CF57" s="3">
        <v>3</v>
      </c>
      <c r="CG57" s="3">
        <v>3</v>
      </c>
      <c r="CH57" s="3">
        <v>1</v>
      </c>
      <c r="CI57" s="3">
        <v>1.5</v>
      </c>
      <c r="CJ57" s="3">
        <v>1.5</v>
      </c>
      <c r="CK57" s="3">
        <v>1</v>
      </c>
      <c r="CL57" s="3">
        <v>1</v>
      </c>
      <c r="CM57" s="3">
        <v>0.5</v>
      </c>
      <c r="CN57" s="3">
        <f t="shared" si="42"/>
        <v>0</v>
      </c>
      <c r="CO57" s="31" t="str">
        <f t="shared" si="43"/>
        <v>Pass</v>
      </c>
      <c r="CP57" s="3">
        <v>7.09</v>
      </c>
      <c r="CQ57" s="3">
        <v>23.5</v>
      </c>
      <c r="CR57" s="3">
        <v>166.5</v>
      </c>
      <c r="CS57" s="3">
        <v>818</v>
      </c>
    </row>
    <row r="58" spans="1:98" ht="18" customHeight="1" x14ac:dyDescent="0.2">
      <c r="A58" s="4">
        <v>51</v>
      </c>
      <c r="B58" s="7" t="s">
        <v>912</v>
      </c>
      <c r="C58" s="7" t="s">
        <v>913</v>
      </c>
      <c r="D58" s="7" t="s">
        <v>1963</v>
      </c>
      <c r="E58" s="7" t="s">
        <v>1467</v>
      </c>
      <c r="F58" s="7"/>
      <c r="G58" s="25">
        <v>8</v>
      </c>
      <c r="H58" s="25">
        <v>10</v>
      </c>
      <c r="I58" s="24">
        <v>10</v>
      </c>
      <c r="J58" s="26">
        <f t="shared" si="22"/>
        <v>28</v>
      </c>
      <c r="K58" s="25">
        <v>8</v>
      </c>
      <c r="L58" s="25">
        <v>10</v>
      </c>
      <c r="M58" s="24">
        <v>10</v>
      </c>
      <c r="N58" s="26">
        <f t="shared" si="23"/>
        <v>28</v>
      </c>
      <c r="O58" s="25">
        <v>9</v>
      </c>
      <c r="P58" s="25">
        <v>10</v>
      </c>
      <c r="Q58" s="24">
        <v>10</v>
      </c>
      <c r="R58" s="26">
        <f t="shared" si="24"/>
        <v>29</v>
      </c>
      <c r="S58" s="25">
        <v>5</v>
      </c>
      <c r="T58" s="25">
        <v>10</v>
      </c>
      <c r="U58" s="24">
        <v>10</v>
      </c>
      <c r="V58" s="26">
        <f t="shared" si="25"/>
        <v>25</v>
      </c>
      <c r="W58" s="25">
        <v>8</v>
      </c>
      <c r="X58" s="25">
        <v>10</v>
      </c>
      <c r="Y58" s="24">
        <v>10</v>
      </c>
      <c r="Z58" s="26">
        <f t="shared" si="26"/>
        <v>28</v>
      </c>
      <c r="AA58" s="25">
        <v>8</v>
      </c>
      <c r="AB58" s="25">
        <v>10</v>
      </c>
      <c r="AC58" s="24">
        <v>10</v>
      </c>
      <c r="AD58" s="26">
        <f t="shared" si="27"/>
        <v>28</v>
      </c>
      <c r="AE58" s="27">
        <f t="shared" si="28"/>
        <v>166</v>
      </c>
      <c r="AF58" s="25">
        <v>10</v>
      </c>
      <c r="AG58" s="25">
        <v>10</v>
      </c>
      <c r="AH58" s="25">
        <v>40</v>
      </c>
      <c r="AI58" s="28">
        <f t="shared" si="29"/>
        <v>60</v>
      </c>
      <c r="AJ58" s="29">
        <v>37</v>
      </c>
      <c r="AK58" s="28">
        <f t="shared" si="30"/>
        <v>97</v>
      </c>
      <c r="AL58" s="25">
        <v>9</v>
      </c>
      <c r="AM58" s="25">
        <v>9</v>
      </c>
      <c r="AN58" s="25">
        <v>36</v>
      </c>
      <c r="AO58" s="28">
        <f t="shared" si="31"/>
        <v>54</v>
      </c>
      <c r="AP58" s="29">
        <v>33</v>
      </c>
      <c r="AQ58" s="28">
        <f t="shared" si="32"/>
        <v>87</v>
      </c>
      <c r="AR58" s="25">
        <v>9</v>
      </c>
      <c r="AS58" s="25">
        <v>9</v>
      </c>
      <c r="AT58" s="25">
        <v>38</v>
      </c>
      <c r="AU58" s="28">
        <f t="shared" si="33"/>
        <v>56</v>
      </c>
      <c r="AV58" s="29">
        <v>33</v>
      </c>
      <c r="AW58" s="28">
        <f t="shared" si="34"/>
        <v>89</v>
      </c>
      <c r="AX58" s="25">
        <v>9</v>
      </c>
      <c r="AY58" s="25">
        <v>10</v>
      </c>
      <c r="AZ58" s="25">
        <v>40</v>
      </c>
      <c r="BA58" s="28">
        <f t="shared" si="35"/>
        <v>59</v>
      </c>
      <c r="BB58" s="29">
        <v>40</v>
      </c>
      <c r="BC58" s="28">
        <f t="shared" si="36"/>
        <v>99</v>
      </c>
      <c r="BD58" s="25">
        <v>9</v>
      </c>
      <c r="BE58" s="25">
        <v>9</v>
      </c>
      <c r="BF58" s="25">
        <v>37</v>
      </c>
      <c r="BG58" s="28">
        <f t="shared" si="37"/>
        <v>55</v>
      </c>
      <c r="BH58" s="29">
        <v>34</v>
      </c>
      <c r="BI58" s="28">
        <f t="shared" si="38"/>
        <v>89</v>
      </c>
      <c r="BJ58" s="29">
        <f t="shared" si="39"/>
        <v>461</v>
      </c>
      <c r="BK58" s="29">
        <v>97</v>
      </c>
      <c r="BL58" s="10">
        <f t="shared" si="40"/>
        <v>724</v>
      </c>
      <c r="BM58" s="8">
        <f t="shared" si="41"/>
        <v>92.820512820512818</v>
      </c>
      <c r="BO58" s="3" t="s">
        <v>2087</v>
      </c>
      <c r="BP58" s="3" t="s">
        <v>2090</v>
      </c>
      <c r="BQ58" s="3" t="s">
        <v>2095</v>
      </c>
      <c r="BR58" s="3" t="s">
        <v>2095</v>
      </c>
      <c r="BS58" s="3" t="s">
        <v>2032</v>
      </c>
      <c r="BT58" s="3" t="s">
        <v>2095</v>
      </c>
      <c r="BU58" s="3" t="s">
        <v>2090</v>
      </c>
      <c r="BV58" s="3" t="s">
        <v>2090</v>
      </c>
      <c r="BW58" s="3" t="s">
        <v>2090</v>
      </c>
      <c r="BX58" s="3" t="s">
        <v>2090</v>
      </c>
      <c r="BY58" s="3" t="s">
        <v>2090</v>
      </c>
      <c r="BZ58" s="3" t="s">
        <v>2090</v>
      </c>
      <c r="CB58" s="3">
        <v>2</v>
      </c>
      <c r="CC58" s="3">
        <v>3</v>
      </c>
      <c r="CD58" s="3">
        <v>3</v>
      </c>
      <c r="CE58" s="3">
        <v>3</v>
      </c>
      <c r="CF58" s="3">
        <v>3</v>
      </c>
      <c r="CG58" s="3">
        <v>3</v>
      </c>
      <c r="CH58" s="3">
        <v>1</v>
      </c>
      <c r="CI58" s="3">
        <v>1.5</v>
      </c>
      <c r="CJ58" s="3">
        <v>1.5</v>
      </c>
      <c r="CK58" s="3">
        <v>1</v>
      </c>
      <c r="CL58" s="3">
        <v>1</v>
      </c>
      <c r="CM58" s="3">
        <v>0.5</v>
      </c>
      <c r="CN58" s="3">
        <f t="shared" si="42"/>
        <v>0</v>
      </c>
      <c r="CO58" s="31" t="str">
        <f t="shared" si="43"/>
        <v>Pass</v>
      </c>
      <c r="CP58" s="3">
        <v>8.68</v>
      </c>
      <c r="CQ58" s="3">
        <v>23.5</v>
      </c>
      <c r="CR58" s="3">
        <v>204</v>
      </c>
      <c r="CS58" s="3">
        <v>984</v>
      </c>
    </row>
    <row r="59" spans="1:98" ht="18" customHeight="1" x14ac:dyDescent="0.2">
      <c r="A59" s="4">
        <v>52</v>
      </c>
      <c r="B59" s="7" t="s">
        <v>914</v>
      </c>
      <c r="C59" s="7" t="s">
        <v>915</v>
      </c>
      <c r="D59" s="7" t="s">
        <v>1964</v>
      </c>
      <c r="E59" s="7" t="s">
        <v>1468</v>
      </c>
      <c r="F59" s="7"/>
      <c r="G59" s="25">
        <v>3</v>
      </c>
      <c r="H59" s="25">
        <v>8</v>
      </c>
      <c r="I59" s="24">
        <v>10</v>
      </c>
      <c r="J59" s="26">
        <f t="shared" si="22"/>
        <v>21</v>
      </c>
      <c r="K59" s="25">
        <v>3</v>
      </c>
      <c r="L59" s="25">
        <v>10</v>
      </c>
      <c r="M59" s="24">
        <v>10</v>
      </c>
      <c r="N59" s="26">
        <f t="shared" si="23"/>
        <v>23</v>
      </c>
      <c r="O59" s="25">
        <v>6</v>
      </c>
      <c r="P59" s="25">
        <v>9</v>
      </c>
      <c r="Q59" s="24">
        <v>10</v>
      </c>
      <c r="R59" s="26">
        <f t="shared" si="24"/>
        <v>25</v>
      </c>
      <c r="S59" s="25">
        <v>7</v>
      </c>
      <c r="T59" s="25">
        <v>10</v>
      </c>
      <c r="U59" s="24">
        <v>10</v>
      </c>
      <c r="V59" s="26">
        <f t="shared" si="25"/>
        <v>27</v>
      </c>
      <c r="W59" s="25">
        <v>3</v>
      </c>
      <c r="X59" s="25">
        <v>10</v>
      </c>
      <c r="Y59" s="24">
        <v>10</v>
      </c>
      <c r="Z59" s="26">
        <f t="shared" si="26"/>
        <v>23</v>
      </c>
      <c r="AA59" s="25">
        <v>5</v>
      </c>
      <c r="AB59" s="25">
        <v>10</v>
      </c>
      <c r="AC59" s="24">
        <v>10</v>
      </c>
      <c r="AD59" s="26">
        <f t="shared" si="27"/>
        <v>25</v>
      </c>
      <c r="AE59" s="27">
        <f t="shared" si="28"/>
        <v>144</v>
      </c>
      <c r="AF59" s="25">
        <v>8</v>
      </c>
      <c r="AG59" s="25">
        <v>8</v>
      </c>
      <c r="AH59" s="25">
        <v>40</v>
      </c>
      <c r="AI59" s="28">
        <f t="shared" si="29"/>
        <v>56</v>
      </c>
      <c r="AJ59" s="29">
        <v>34</v>
      </c>
      <c r="AK59" s="28">
        <f t="shared" si="30"/>
        <v>90</v>
      </c>
      <c r="AL59" s="25">
        <v>9</v>
      </c>
      <c r="AM59" s="25">
        <v>8</v>
      </c>
      <c r="AN59" s="25">
        <v>34</v>
      </c>
      <c r="AO59" s="28">
        <f t="shared" si="31"/>
        <v>51</v>
      </c>
      <c r="AP59" s="29">
        <v>33</v>
      </c>
      <c r="AQ59" s="28">
        <f t="shared" si="32"/>
        <v>84</v>
      </c>
      <c r="AR59" s="25">
        <v>8</v>
      </c>
      <c r="AS59" s="25">
        <v>7</v>
      </c>
      <c r="AT59" s="25">
        <v>36</v>
      </c>
      <c r="AU59" s="28">
        <f t="shared" si="33"/>
        <v>51</v>
      </c>
      <c r="AV59" s="29">
        <v>29</v>
      </c>
      <c r="AW59" s="28">
        <f t="shared" si="34"/>
        <v>80</v>
      </c>
      <c r="AX59" s="25">
        <v>7</v>
      </c>
      <c r="AY59" s="25">
        <v>7</v>
      </c>
      <c r="AZ59" s="25">
        <v>40</v>
      </c>
      <c r="BA59" s="28">
        <f t="shared" si="35"/>
        <v>54</v>
      </c>
      <c r="BB59" s="29">
        <v>34</v>
      </c>
      <c r="BC59" s="28">
        <f t="shared" si="36"/>
        <v>88</v>
      </c>
      <c r="BD59" s="25">
        <v>8</v>
      </c>
      <c r="BE59" s="25">
        <v>8</v>
      </c>
      <c r="BF59" s="25">
        <v>38</v>
      </c>
      <c r="BG59" s="28">
        <f t="shared" si="37"/>
        <v>54</v>
      </c>
      <c r="BH59" s="29">
        <v>33</v>
      </c>
      <c r="BI59" s="28">
        <f t="shared" si="38"/>
        <v>87</v>
      </c>
      <c r="BJ59" s="29">
        <f t="shared" si="39"/>
        <v>429</v>
      </c>
      <c r="BK59" s="29">
        <v>79</v>
      </c>
      <c r="BL59" s="10">
        <f t="shared" si="40"/>
        <v>652</v>
      </c>
      <c r="BM59" s="8">
        <f t="shared" si="41"/>
        <v>83.589743589743591</v>
      </c>
      <c r="BO59" s="3" t="s">
        <v>2093</v>
      </c>
      <c r="BP59" s="3" t="s">
        <v>2087</v>
      </c>
      <c r="BQ59" s="3" t="s">
        <v>2095</v>
      </c>
      <c r="BR59" s="3" t="s">
        <v>2090</v>
      </c>
      <c r="BS59" s="3" t="s">
        <v>2091</v>
      </c>
      <c r="BT59" s="3" t="s">
        <v>2087</v>
      </c>
      <c r="BU59" s="3" t="s">
        <v>2090</v>
      </c>
      <c r="BV59" s="3" t="s">
        <v>2090</v>
      </c>
      <c r="BW59" s="3" t="s">
        <v>2091</v>
      </c>
      <c r="BX59" s="3" t="s">
        <v>2090</v>
      </c>
      <c r="BY59" s="3" t="s">
        <v>2090</v>
      </c>
      <c r="BZ59" s="3" t="s">
        <v>2091</v>
      </c>
      <c r="CB59" s="3">
        <v>2</v>
      </c>
      <c r="CC59" s="3">
        <v>3</v>
      </c>
      <c r="CD59" s="3">
        <v>3</v>
      </c>
      <c r="CE59" s="3">
        <v>3</v>
      </c>
      <c r="CF59" s="3">
        <v>3</v>
      </c>
      <c r="CG59" s="3">
        <v>3</v>
      </c>
      <c r="CH59" s="3">
        <v>1</v>
      </c>
      <c r="CI59" s="3">
        <v>1.5</v>
      </c>
      <c r="CJ59" s="3">
        <v>1.5</v>
      </c>
      <c r="CK59" s="3">
        <v>1</v>
      </c>
      <c r="CL59" s="3">
        <v>1</v>
      </c>
      <c r="CM59" s="3">
        <v>0.5</v>
      </c>
      <c r="CN59" s="3">
        <f t="shared" si="42"/>
        <v>0</v>
      </c>
      <c r="CO59" s="31" t="str">
        <f t="shared" si="43"/>
        <v>Pass</v>
      </c>
      <c r="CP59" s="3">
        <v>8.6199999999999992</v>
      </c>
      <c r="CQ59" s="3">
        <v>23.5</v>
      </c>
      <c r="CR59" s="3">
        <v>202.5</v>
      </c>
      <c r="CS59" s="3">
        <v>924</v>
      </c>
    </row>
    <row r="60" spans="1:98" ht="18" customHeight="1" x14ac:dyDescent="0.2">
      <c r="A60" s="4">
        <v>53</v>
      </c>
      <c r="B60" s="7" t="s">
        <v>916</v>
      </c>
      <c r="C60" s="7" t="s">
        <v>917</v>
      </c>
      <c r="D60" s="7" t="s">
        <v>1965</v>
      </c>
      <c r="E60" s="7" t="s">
        <v>1469</v>
      </c>
      <c r="F60" s="7"/>
      <c r="G60" s="25">
        <v>3</v>
      </c>
      <c r="H60" s="25">
        <v>6</v>
      </c>
      <c r="I60" s="24">
        <v>10</v>
      </c>
      <c r="J60" s="26">
        <f t="shared" si="22"/>
        <v>19</v>
      </c>
      <c r="K60" s="25" t="s">
        <v>2033</v>
      </c>
      <c r="L60" s="25">
        <v>5</v>
      </c>
      <c r="M60" s="24">
        <v>10</v>
      </c>
      <c r="N60" s="26">
        <f t="shared" si="23"/>
        <v>15</v>
      </c>
      <c r="O60" s="25">
        <v>4</v>
      </c>
      <c r="P60" s="25">
        <v>8</v>
      </c>
      <c r="Q60" s="24">
        <v>5</v>
      </c>
      <c r="R60" s="26">
        <f t="shared" si="24"/>
        <v>17</v>
      </c>
      <c r="S60" s="25">
        <v>2</v>
      </c>
      <c r="T60" s="25">
        <v>4</v>
      </c>
      <c r="U60" s="24">
        <v>10</v>
      </c>
      <c r="V60" s="26">
        <f t="shared" si="25"/>
        <v>16</v>
      </c>
      <c r="W60" s="25">
        <v>1</v>
      </c>
      <c r="X60" s="25">
        <v>5</v>
      </c>
      <c r="Y60" s="24">
        <v>10</v>
      </c>
      <c r="Z60" s="26">
        <f t="shared" si="26"/>
        <v>16</v>
      </c>
      <c r="AA60" s="25">
        <v>3</v>
      </c>
      <c r="AB60" s="25">
        <v>5</v>
      </c>
      <c r="AC60" s="24">
        <v>10</v>
      </c>
      <c r="AD60" s="26">
        <f t="shared" si="27"/>
        <v>18</v>
      </c>
      <c r="AE60" s="27">
        <f t="shared" si="28"/>
        <v>101</v>
      </c>
      <c r="AF60" s="25">
        <v>7</v>
      </c>
      <c r="AG60" s="25">
        <v>7</v>
      </c>
      <c r="AH60" s="25">
        <v>38</v>
      </c>
      <c r="AI60" s="28">
        <f t="shared" si="29"/>
        <v>52</v>
      </c>
      <c r="AJ60" s="29">
        <v>31</v>
      </c>
      <c r="AK60" s="28">
        <f t="shared" si="30"/>
        <v>83</v>
      </c>
      <c r="AL60" s="25">
        <v>7</v>
      </c>
      <c r="AM60" s="25">
        <v>7</v>
      </c>
      <c r="AN60" s="25">
        <v>31</v>
      </c>
      <c r="AO60" s="28">
        <f t="shared" si="31"/>
        <v>45</v>
      </c>
      <c r="AP60" s="29">
        <v>27</v>
      </c>
      <c r="AQ60" s="28">
        <f t="shared" si="32"/>
        <v>72</v>
      </c>
      <c r="AR60" s="25">
        <v>8</v>
      </c>
      <c r="AS60" s="25">
        <v>8</v>
      </c>
      <c r="AT60" s="25">
        <v>39</v>
      </c>
      <c r="AU60" s="28">
        <f t="shared" si="33"/>
        <v>55</v>
      </c>
      <c r="AV60" s="29">
        <v>33</v>
      </c>
      <c r="AW60" s="28">
        <f t="shared" si="34"/>
        <v>88</v>
      </c>
      <c r="AX60" s="25">
        <v>6</v>
      </c>
      <c r="AY60" s="25">
        <v>6</v>
      </c>
      <c r="AZ60" s="25">
        <v>30</v>
      </c>
      <c r="BA60" s="28">
        <f t="shared" si="35"/>
        <v>42</v>
      </c>
      <c r="BB60" s="29">
        <v>26</v>
      </c>
      <c r="BC60" s="28">
        <f t="shared" si="36"/>
        <v>68</v>
      </c>
      <c r="BD60" s="25">
        <v>7</v>
      </c>
      <c r="BE60" s="25">
        <v>8</v>
      </c>
      <c r="BF60" s="25">
        <v>37</v>
      </c>
      <c r="BG60" s="28">
        <f t="shared" si="37"/>
        <v>52</v>
      </c>
      <c r="BH60" s="29">
        <v>31</v>
      </c>
      <c r="BI60" s="28">
        <f t="shared" si="38"/>
        <v>83</v>
      </c>
      <c r="BJ60" s="29">
        <f t="shared" si="39"/>
        <v>394</v>
      </c>
      <c r="BK60" s="29">
        <v>94</v>
      </c>
      <c r="BL60" s="10">
        <f t="shared" si="40"/>
        <v>589</v>
      </c>
      <c r="BM60" s="8">
        <f t="shared" si="41"/>
        <v>75.512820512820511</v>
      </c>
      <c r="BO60" s="3" t="s">
        <v>2089</v>
      </c>
      <c r="BP60" s="3" t="s">
        <v>2093</v>
      </c>
      <c r="BQ60" s="3" t="s">
        <v>2089</v>
      </c>
      <c r="BR60" s="3" t="s">
        <v>2088</v>
      </c>
      <c r="BS60" s="3" t="s">
        <v>2033</v>
      </c>
      <c r="BT60" s="3" t="s">
        <v>2093</v>
      </c>
      <c r="BU60" s="3" t="s">
        <v>2090</v>
      </c>
      <c r="BV60" s="3" t="s">
        <v>2032</v>
      </c>
      <c r="BW60" s="3" t="s">
        <v>2090</v>
      </c>
      <c r="BX60" s="3" t="s">
        <v>2087</v>
      </c>
      <c r="BY60" s="3" t="s">
        <v>2090</v>
      </c>
      <c r="BZ60" s="3" t="s">
        <v>2090</v>
      </c>
      <c r="CB60" s="3">
        <v>2</v>
      </c>
      <c r="CC60" s="3">
        <v>3</v>
      </c>
      <c r="CD60" s="3">
        <v>3</v>
      </c>
      <c r="CE60" s="3">
        <v>3</v>
      </c>
      <c r="CF60" s="3">
        <v>3</v>
      </c>
      <c r="CG60" s="3">
        <v>3</v>
      </c>
      <c r="CH60" s="3">
        <v>1</v>
      </c>
      <c r="CI60" s="3">
        <v>1.5</v>
      </c>
      <c r="CJ60" s="3">
        <v>1.5</v>
      </c>
      <c r="CK60" s="3">
        <v>1</v>
      </c>
      <c r="CL60" s="3">
        <v>1</v>
      </c>
      <c r="CM60" s="3">
        <v>0.5</v>
      </c>
      <c r="CN60" s="3">
        <f t="shared" si="42"/>
        <v>2</v>
      </c>
      <c r="CO60" s="31" t="str">
        <f t="shared" si="43"/>
        <v>Fail</v>
      </c>
      <c r="CP60" s="32">
        <v>5.6489361702127656</v>
      </c>
      <c r="CQ60" s="3">
        <v>18.5</v>
      </c>
      <c r="CR60" s="3">
        <v>132.75</v>
      </c>
      <c r="CS60" s="3">
        <v>754</v>
      </c>
      <c r="CT60" s="33">
        <f>CR60/23.5</f>
        <v>5.6489361702127656</v>
      </c>
    </row>
    <row r="61" spans="1:98" ht="18" customHeight="1" x14ac:dyDescent="0.2">
      <c r="A61" s="4">
        <v>54</v>
      </c>
      <c r="B61" s="7" t="s">
        <v>918</v>
      </c>
      <c r="C61" s="7" t="s">
        <v>919</v>
      </c>
      <c r="D61" s="7" t="s">
        <v>1966</v>
      </c>
      <c r="E61" s="7" t="s">
        <v>1470</v>
      </c>
      <c r="F61" s="7"/>
      <c r="G61" s="25">
        <v>6</v>
      </c>
      <c r="H61" s="25">
        <v>9</v>
      </c>
      <c r="I61" s="24">
        <v>10</v>
      </c>
      <c r="J61" s="26">
        <f t="shared" si="22"/>
        <v>25</v>
      </c>
      <c r="K61" s="25">
        <v>7</v>
      </c>
      <c r="L61" s="25">
        <v>10</v>
      </c>
      <c r="M61" s="24">
        <v>10</v>
      </c>
      <c r="N61" s="26">
        <f t="shared" si="23"/>
        <v>27</v>
      </c>
      <c r="O61" s="25">
        <v>8</v>
      </c>
      <c r="P61" s="25">
        <v>10</v>
      </c>
      <c r="Q61" s="24">
        <v>10</v>
      </c>
      <c r="R61" s="26">
        <f t="shared" si="24"/>
        <v>28</v>
      </c>
      <c r="S61" s="25">
        <v>8</v>
      </c>
      <c r="T61" s="25">
        <v>10</v>
      </c>
      <c r="U61" s="24">
        <v>10</v>
      </c>
      <c r="V61" s="26">
        <f t="shared" si="25"/>
        <v>28</v>
      </c>
      <c r="W61" s="25">
        <v>7</v>
      </c>
      <c r="X61" s="25">
        <v>10</v>
      </c>
      <c r="Y61" s="24">
        <v>10</v>
      </c>
      <c r="Z61" s="26">
        <f t="shared" si="26"/>
        <v>27</v>
      </c>
      <c r="AA61" s="25">
        <v>8</v>
      </c>
      <c r="AB61" s="25">
        <v>10</v>
      </c>
      <c r="AC61" s="24">
        <v>10</v>
      </c>
      <c r="AD61" s="26">
        <f t="shared" si="27"/>
        <v>28</v>
      </c>
      <c r="AE61" s="27">
        <f t="shared" si="28"/>
        <v>163</v>
      </c>
      <c r="AF61" s="25">
        <v>9</v>
      </c>
      <c r="AG61" s="25">
        <v>9</v>
      </c>
      <c r="AH61" s="25">
        <v>40</v>
      </c>
      <c r="AI61" s="28">
        <f t="shared" si="29"/>
        <v>58</v>
      </c>
      <c r="AJ61" s="29">
        <v>36</v>
      </c>
      <c r="AK61" s="28">
        <f t="shared" si="30"/>
        <v>94</v>
      </c>
      <c r="AL61" s="25">
        <v>10</v>
      </c>
      <c r="AM61" s="25">
        <v>10</v>
      </c>
      <c r="AN61" s="25">
        <v>37</v>
      </c>
      <c r="AO61" s="28">
        <f t="shared" si="31"/>
        <v>57</v>
      </c>
      <c r="AP61" s="29">
        <v>37</v>
      </c>
      <c r="AQ61" s="28">
        <f t="shared" si="32"/>
        <v>94</v>
      </c>
      <c r="AR61" s="25">
        <v>9</v>
      </c>
      <c r="AS61" s="25">
        <v>10</v>
      </c>
      <c r="AT61" s="25">
        <v>37</v>
      </c>
      <c r="AU61" s="28">
        <f t="shared" si="33"/>
        <v>56</v>
      </c>
      <c r="AV61" s="29">
        <v>35</v>
      </c>
      <c r="AW61" s="28">
        <f t="shared" si="34"/>
        <v>91</v>
      </c>
      <c r="AX61" s="25">
        <v>9</v>
      </c>
      <c r="AY61" s="25">
        <v>9</v>
      </c>
      <c r="AZ61" s="25">
        <v>39</v>
      </c>
      <c r="BA61" s="28">
        <f t="shared" si="35"/>
        <v>57</v>
      </c>
      <c r="BB61" s="29">
        <v>38</v>
      </c>
      <c r="BC61" s="28">
        <f t="shared" si="36"/>
        <v>95</v>
      </c>
      <c r="BD61" s="25">
        <v>10</v>
      </c>
      <c r="BE61" s="25">
        <v>10</v>
      </c>
      <c r="BF61" s="25">
        <v>40</v>
      </c>
      <c r="BG61" s="28">
        <f t="shared" si="37"/>
        <v>60</v>
      </c>
      <c r="BH61" s="29">
        <v>38</v>
      </c>
      <c r="BI61" s="28">
        <f t="shared" si="38"/>
        <v>98</v>
      </c>
      <c r="BJ61" s="29">
        <f t="shared" si="39"/>
        <v>472</v>
      </c>
      <c r="BK61" s="29">
        <v>96</v>
      </c>
      <c r="BL61" s="10">
        <f t="shared" si="40"/>
        <v>731</v>
      </c>
      <c r="BM61" s="8">
        <f t="shared" si="41"/>
        <v>93.717948717948715</v>
      </c>
      <c r="BO61" s="3" t="s">
        <v>2087</v>
      </c>
      <c r="BP61" s="3" t="s">
        <v>2087</v>
      </c>
      <c r="BQ61" s="3" t="s">
        <v>2088</v>
      </c>
      <c r="BR61" s="3" t="s">
        <v>2091</v>
      </c>
      <c r="BS61" s="3" t="s">
        <v>2032</v>
      </c>
      <c r="BT61" s="3" t="s">
        <v>2032</v>
      </c>
      <c r="BU61" s="3" t="s">
        <v>2090</v>
      </c>
      <c r="BV61" s="3" t="s">
        <v>2090</v>
      </c>
      <c r="BW61" s="3" t="s">
        <v>2090</v>
      </c>
      <c r="BX61" s="3" t="s">
        <v>2090</v>
      </c>
      <c r="BY61" s="3" t="s">
        <v>2090</v>
      </c>
      <c r="BZ61" s="3" t="s">
        <v>2090</v>
      </c>
      <c r="CB61" s="3">
        <v>2</v>
      </c>
      <c r="CC61" s="3">
        <v>3</v>
      </c>
      <c r="CD61" s="3">
        <v>3</v>
      </c>
      <c r="CE61" s="3">
        <v>3</v>
      </c>
      <c r="CF61" s="3">
        <v>3</v>
      </c>
      <c r="CG61" s="3">
        <v>3</v>
      </c>
      <c r="CH61" s="3">
        <v>1</v>
      </c>
      <c r="CI61" s="3">
        <v>1.5</v>
      </c>
      <c r="CJ61" s="3">
        <v>1.5</v>
      </c>
      <c r="CK61" s="3">
        <v>1</v>
      </c>
      <c r="CL61" s="3">
        <v>1</v>
      </c>
      <c r="CM61" s="3">
        <v>0.5</v>
      </c>
      <c r="CN61" s="3">
        <f t="shared" si="42"/>
        <v>0</v>
      </c>
      <c r="CO61" s="31" t="str">
        <f t="shared" si="43"/>
        <v>Pass</v>
      </c>
      <c r="CP61" s="3">
        <v>8.6199999999999992</v>
      </c>
      <c r="CQ61" s="3">
        <v>23.5</v>
      </c>
      <c r="CR61" s="3">
        <v>202.5</v>
      </c>
      <c r="CS61" s="3">
        <v>988</v>
      </c>
    </row>
    <row r="62" spans="1:98" ht="18" customHeight="1" x14ac:dyDescent="0.2">
      <c r="A62" s="4">
        <v>55</v>
      </c>
      <c r="B62" s="7" t="s">
        <v>920</v>
      </c>
      <c r="C62" s="7" t="s">
        <v>921</v>
      </c>
      <c r="D62" s="7" t="s">
        <v>1967</v>
      </c>
      <c r="E62" s="7" t="s">
        <v>1471</v>
      </c>
      <c r="F62" s="7"/>
      <c r="G62" s="25">
        <v>5</v>
      </c>
      <c r="H62" s="25">
        <v>4</v>
      </c>
      <c r="I62" s="24">
        <v>10</v>
      </c>
      <c r="J62" s="26">
        <f t="shared" si="22"/>
        <v>19</v>
      </c>
      <c r="K62" s="25">
        <v>5</v>
      </c>
      <c r="L62" s="25">
        <v>8</v>
      </c>
      <c r="M62" s="24">
        <v>10</v>
      </c>
      <c r="N62" s="26">
        <f t="shared" si="23"/>
        <v>23</v>
      </c>
      <c r="O62" s="25">
        <v>6</v>
      </c>
      <c r="P62" s="25">
        <v>5</v>
      </c>
      <c r="Q62" s="24">
        <v>10</v>
      </c>
      <c r="R62" s="26">
        <f t="shared" si="24"/>
        <v>21</v>
      </c>
      <c r="S62" s="25">
        <v>7</v>
      </c>
      <c r="T62" s="25">
        <v>5</v>
      </c>
      <c r="U62" s="24">
        <v>10</v>
      </c>
      <c r="V62" s="26">
        <f t="shared" si="25"/>
        <v>22</v>
      </c>
      <c r="W62" s="25">
        <v>7</v>
      </c>
      <c r="X62" s="25">
        <v>6</v>
      </c>
      <c r="Y62" s="24">
        <v>10</v>
      </c>
      <c r="Z62" s="26">
        <f t="shared" si="26"/>
        <v>23</v>
      </c>
      <c r="AA62" s="25">
        <v>6</v>
      </c>
      <c r="AB62" s="25">
        <v>10</v>
      </c>
      <c r="AC62" s="24">
        <v>10</v>
      </c>
      <c r="AD62" s="26">
        <f t="shared" si="27"/>
        <v>26</v>
      </c>
      <c r="AE62" s="27">
        <f t="shared" si="28"/>
        <v>134</v>
      </c>
      <c r="AF62" s="25">
        <v>6</v>
      </c>
      <c r="AG62" s="25">
        <v>7</v>
      </c>
      <c r="AH62" s="25">
        <v>38</v>
      </c>
      <c r="AI62" s="28">
        <f t="shared" si="29"/>
        <v>51</v>
      </c>
      <c r="AJ62" s="29">
        <v>35</v>
      </c>
      <c r="AK62" s="28">
        <f t="shared" si="30"/>
        <v>86</v>
      </c>
      <c r="AL62" s="25">
        <v>7</v>
      </c>
      <c r="AM62" s="25">
        <v>7</v>
      </c>
      <c r="AN62" s="25">
        <v>32</v>
      </c>
      <c r="AO62" s="28">
        <f t="shared" si="31"/>
        <v>46</v>
      </c>
      <c r="AP62" s="29">
        <v>26</v>
      </c>
      <c r="AQ62" s="28">
        <f t="shared" si="32"/>
        <v>72</v>
      </c>
      <c r="AR62" s="25">
        <v>7</v>
      </c>
      <c r="AS62" s="25">
        <v>8</v>
      </c>
      <c r="AT62" s="25">
        <v>38</v>
      </c>
      <c r="AU62" s="28">
        <f t="shared" si="33"/>
        <v>53</v>
      </c>
      <c r="AV62" s="29">
        <v>29</v>
      </c>
      <c r="AW62" s="28">
        <f t="shared" si="34"/>
        <v>82</v>
      </c>
      <c r="AX62" s="25">
        <v>8</v>
      </c>
      <c r="AY62" s="25">
        <v>8</v>
      </c>
      <c r="AZ62" s="25">
        <v>38</v>
      </c>
      <c r="BA62" s="28">
        <f t="shared" si="35"/>
        <v>54</v>
      </c>
      <c r="BB62" s="29">
        <v>28</v>
      </c>
      <c r="BC62" s="28">
        <f t="shared" si="36"/>
        <v>82</v>
      </c>
      <c r="BD62" s="25">
        <v>7</v>
      </c>
      <c r="BE62" s="25">
        <v>7</v>
      </c>
      <c r="BF62" s="25">
        <v>33</v>
      </c>
      <c r="BG62" s="28">
        <f t="shared" si="37"/>
        <v>47</v>
      </c>
      <c r="BH62" s="29">
        <v>30</v>
      </c>
      <c r="BI62" s="28">
        <f t="shared" si="38"/>
        <v>77</v>
      </c>
      <c r="BJ62" s="29">
        <f t="shared" si="39"/>
        <v>399</v>
      </c>
      <c r="BK62" s="29">
        <v>96</v>
      </c>
      <c r="BL62" s="10">
        <f t="shared" si="40"/>
        <v>629</v>
      </c>
      <c r="BM62" s="8">
        <f t="shared" si="41"/>
        <v>80.641025641025649</v>
      </c>
      <c r="BO62" s="3" t="s">
        <v>2088</v>
      </c>
      <c r="BP62" s="3" t="s">
        <v>2095</v>
      </c>
      <c r="BQ62" s="3" t="s">
        <v>2033</v>
      </c>
      <c r="BR62" s="3" t="s">
        <v>2094</v>
      </c>
      <c r="BS62" s="3" t="s">
        <v>2088</v>
      </c>
      <c r="BT62" s="3" t="s">
        <v>2032</v>
      </c>
      <c r="BU62" s="3" t="s">
        <v>2090</v>
      </c>
      <c r="BV62" s="3" t="s">
        <v>2032</v>
      </c>
      <c r="BW62" s="3" t="s">
        <v>2090</v>
      </c>
      <c r="BX62" s="3" t="s">
        <v>2090</v>
      </c>
      <c r="BY62" s="3" t="s">
        <v>2091</v>
      </c>
      <c r="BZ62" s="3" t="s">
        <v>2090</v>
      </c>
      <c r="CB62" s="3">
        <v>2</v>
      </c>
      <c r="CC62" s="3">
        <v>3</v>
      </c>
      <c r="CD62" s="3">
        <v>3</v>
      </c>
      <c r="CE62" s="3">
        <v>3</v>
      </c>
      <c r="CF62" s="3">
        <v>3</v>
      </c>
      <c r="CG62" s="3">
        <v>3</v>
      </c>
      <c r="CH62" s="3">
        <v>1</v>
      </c>
      <c r="CI62" s="3">
        <v>1.5</v>
      </c>
      <c r="CJ62" s="3">
        <v>1.5</v>
      </c>
      <c r="CK62" s="3">
        <v>1</v>
      </c>
      <c r="CL62" s="3">
        <v>1</v>
      </c>
      <c r="CM62" s="3">
        <v>0.5</v>
      </c>
      <c r="CN62" s="3">
        <f t="shared" si="42"/>
        <v>0</v>
      </c>
      <c r="CO62" s="31" t="str">
        <f t="shared" si="43"/>
        <v>Pass</v>
      </c>
      <c r="CP62" s="3">
        <v>7.65</v>
      </c>
      <c r="CQ62" s="3">
        <v>23.5</v>
      </c>
      <c r="CR62" s="3">
        <v>179.75</v>
      </c>
      <c r="CS62" s="3">
        <v>852</v>
      </c>
    </row>
    <row r="63" spans="1:98" ht="18" customHeight="1" x14ac:dyDescent="0.2">
      <c r="A63" s="4">
        <v>56</v>
      </c>
      <c r="B63" s="7" t="s">
        <v>922</v>
      </c>
      <c r="C63" s="7" t="s">
        <v>923</v>
      </c>
      <c r="D63" s="7" t="s">
        <v>1968</v>
      </c>
      <c r="E63" s="7" t="s">
        <v>1472</v>
      </c>
      <c r="F63" s="7"/>
      <c r="G63" s="25">
        <v>2</v>
      </c>
      <c r="H63" s="25">
        <v>6</v>
      </c>
      <c r="I63" s="24">
        <v>10</v>
      </c>
      <c r="J63" s="26">
        <f t="shared" si="22"/>
        <v>18</v>
      </c>
      <c r="K63" s="25" t="s">
        <v>2033</v>
      </c>
      <c r="L63" s="25">
        <v>6</v>
      </c>
      <c r="M63" s="24">
        <v>9</v>
      </c>
      <c r="N63" s="26">
        <f t="shared" si="23"/>
        <v>15</v>
      </c>
      <c r="O63" s="25" t="s">
        <v>2033</v>
      </c>
      <c r="P63" s="25" t="s">
        <v>2033</v>
      </c>
      <c r="Q63" s="24">
        <v>7</v>
      </c>
      <c r="R63" s="26">
        <f t="shared" si="24"/>
        <v>7</v>
      </c>
      <c r="S63" s="25" t="s">
        <v>2033</v>
      </c>
      <c r="T63" s="25" t="s">
        <v>2033</v>
      </c>
      <c r="U63" s="24">
        <v>7</v>
      </c>
      <c r="V63" s="26">
        <f t="shared" si="25"/>
        <v>7</v>
      </c>
      <c r="W63" s="25">
        <v>2</v>
      </c>
      <c r="X63" s="25" t="s">
        <v>2033</v>
      </c>
      <c r="Y63" s="24">
        <v>10</v>
      </c>
      <c r="Z63" s="26">
        <f t="shared" si="26"/>
        <v>12</v>
      </c>
      <c r="AA63" s="25">
        <v>2</v>
      </c>
      <c r="AB63" s="25">
        <v>7</v>
      </c>
      <c r="AC63" s="24">
        <v>10</v>
      </c>
      <c r="AD63" s="26">
        <f t="shared" si="27"/>
        <v>19</v>
      </c>
      <c r="AE63" s="27">
        <f t="shared" si="28"/>
        <v>78</v>
      </c>
      <c r="AF63" s="25">
        <v>8</v>
      </c>
      <c r="AG63" s="25">
        <v>6</v>
      </c>
      <c r="AH63" s="25">
        <v>27</v>
      </c>
      <c r="AI63" s="28">
        <f t="shared" si="29"/>
        <v>41</v>
      </c>
      <c r="AJ63" s="29">
        <v>27</v>
      </c>
      <c r="AK63" s="28">
        <f t="shared" si="30"/>
        <v>68</v>
      </c>
      <c r="AL63" s="25">
        <v>6</v>
      </c>
      <c r="AM63" s="25">
        <v>7</v>
      </c>
      <c r="AN63" s="25">
        <v>26</v>
      </c>
      <c r="AO63" s="28">
        <f t="shared" si="31"/>
        <v>39</v>
      </c>
      <c r="AP63" s="29">
        <v>22</v>
      </c>
      <c r="AQ63" s="28">
        <f t="shared" si="32"/>
        <v>61</v>
      </c>
      <c r="AR63" s="25">
        <v>8</v>
      </c>
      <c r="AS63" s="25">
        <v>8</v>
      </c>
      <c r="AT63" s="25">
        <v>32</v>
      </c>
      <c r="AU63" s="28">
        <f t="shared" si="33"/>
        <v>48</v>
      </c>
      <c r="AV63" s="29">
        <v>31</v>
      </c>
      <c r="AW63" s="28">
        <f t="shared" si="34"/>
        <v>79</v>
      </c>
      <c r="AX63" s="25">
        <v>7</v>
      </c>
      <c r="AY63" s="25">
        <v>7</v>
      </c>
      <c r="AZ63" s="25">
        <v>28</v>
      </c>
      <c r="BA63" s="28">
        <f t="shared" si="35"/>
        <v>42</v>
      </c>
      <c r="BB63" s="29">
        <v>26</v>
      </c>
      <c r="BC63" s="28">
        <f t="shared" si="36"/>
        <v>68</v>
      </c>
      <c r="BD63" s="25">
        <v>7</v>
      </c>
      <c r="BE63" s="25">
        <v>7</v>
      </c>
      <c r="BF63" s="25">
        <v>25</v>
      </c>
      <c r="BG63" s="28">
        <f t="shared" si="37"/>
        <v>39</v>
      </c>
      <c r="BH63" s="29">
        <v>28</v>
      </c>
      <c r="BI63" s="28">
        <f t="shared" si="38"/>
        <v>67</v>
      </c>
      <c r="BJ63" s="29">
        <f t="shared" si="39"/>
        <v>343</v>
      </c>
      <c r="BK63" s="29">
        <v>64</v>
      </c>
      <c r="BL63" s="10">
        <f t="shared" si="40"/>
        <v>485</v>
      </c>
      <c r="BM63" s="8">
        <f t="shared" si="41"/>
        <v>62.179487179487182</v>
      </c>
      <c r="BO63" s="3" t="s">
        <v>2093</v>
      </c>
      <c r="BP63" s="3" t="s">
        <v>2096</v>
      </c>
      <c r="BQ63" s="3" t="s">
        <v>2089</v>
      </c>
      <c r="BR63" s="3" t="s">
        <v>2089</v>
      </c>
      <c r="BS63" s="3" t="s">
        <v>2089</v>
      </c>
      <c r="BT63" s="3" t="s">
        <v>2033</v>
      </c>
      <c r="BU63" s="3" t="s">
        <v>2087</v>
      </c>
      <c r="BV63" s="3" t="s">
        <v>2094</v>
      </c>
      <c r="BW63" s="3" t="s">
        <v>2091</v>
      </c>
      <c r="BX63" s="3" t="s">
        <v>2087</v>
      </c>
      <c r="BY63" s="3" t="s">
        <v>2087</v>
      </c>
      <c r="BZ63" s="3" t="s">
        <v>2095</v>
      </c>
      <c r="CB63" s="3">
        <v>2</v>
      </c>
      <c r="CC63" s="3">
        <v>3</v>
      </c>
      <c r="CD63" s="3">
        <v>3</v>
      </c>
      <c r="CE63" s="3">
        <v>3</v>
      </c>
      <c r="CF63" s="3">
        <v>3</v>
      </c>
      <c r="CG63" s="3">
        <v>3</v>
      </c>
      <c r="CH63" s="3">
        <v>1</v>
      </c>
      <c r="CI63" s="3">
        <v>1.5</v>
      </c>
      <c r="CJ63" s="3">
        <v>1.5</v>
      </c>
      <c r="CK63" s="3">
        <v>1</v>
      </c>
      <c r="CL63" s="3">
        <v>1</v>
      </c>
      <c r="CM63" s="3">
        <v>0.5</v>
      </c>
      <c r="CN63" s="3">
        <f t="shared" si="42"/>
        <v>3</v>
      </c>
      <c r="CO63" s="31" t="str">
        <f t="shared" si="43"/>
        <v>Fail</v>
      </c>
      <c r="CP63" s="32">
        <v>3.9255319148936172</v>
      </c>
      <c r="CQ63" s="3">
        <v>14.5</v>
      </c>
      <c r="CR63" s="3">
        <v>92.25</v>
      </c>
      <c r="CS63" s="3">
        <v>625</v>
      </c>
      <c r="CT63" s="33">
        <f>CR63/23.5</f>
        <v>3.9255319148936172</v>
      </c>
    </row>
    <row r="64" spans="1:98" ht="18" customHeight="1" x14ac:dyDescent="0.2">
      <c r="A64" s="4">
        <v>57</v>
      </c>
      <c r="B64" s="7" t="s">
        <v>924</v>
      </c>
      <c r="C64" s="7" t="s">
        <v>925</v>
      </c>
      <c r="D64" s="7" t="s">
        <v>1969</v>
      </c>
      <c r="E64" s="7" t="s">
        <v>1473</v>
      </c>
      <c r="F64" s="7"/>
      <c r="G64" s="25">
        <v>7</v>
      </c>
      <c r="H64" s="25">
        <v>6</v>
      </c>
      <c r="I64" s="24">
        <v>10</v>
      </c>
      <c r="J64" s="26">
        <f t="shared" si="22"/>
        <v>23</v>
      </c>
      <c r="K64" s="25">
        <v>4</v>
      </c>
      <c r="L64" s="25">
        <v>8</v>
      </c>
      <c r="M64" s="24">
        <v>10</v>
      </c>
      <c r="N64" s="26">
        <f t="shared" si="23"/>
        <v>22</v>
      </c>
      <c r="O64" s="25">
        <v>7</v>
      </c>
      <c r="P64" s="25">
        <v>7</v>
      </c>
      <c r="Q64" s="24">
        <v>10</v>
      </c>
      <c r="R64" s="26">
        <f t="shared" si="24"/>
        <v>24</v>
      </c>
      <c r="S64" s="25">
        <v>4</v>
      </c>
      <c r="T64" s="25">
        <v>6</v>
      </c>
      <c r="U64" s="24">
        <v>10</v>
      </c>
      <c r="V64" s="26">
        <f t="shared" si="25"/>
        <v>20</v>
      </c>
      <c r="W64" s="25">
        <v>5</v>
      </c>
      <c r="X64" s="25">
        <v>6</v>
      </c>
      <c r="Y64" s="24">
        <v>10</v>
      </c>
      <c r="Z64" s="26">
        <f t="shared" si="26"/>
        <v>21</v>
      </c>
      <c r="AA64" s="25">
        <v>4</v>
      </c>
      <c r="AB64" s="25">
        <v>8</v>
      </c>
      <c r="AC64" s="24">
        <v>10</v>
      </c>
      <c r="AD64" s="26">
        <f t="shared" si="27"/>
        <v>22</v>
      </c>
      <c r="AE64" s="27">
        <f t="shared" si="28"/>
        <v>132</v>
      </c>
      <c r="AF64" s="25">
        <v>9</v>
      </c>
      <c r="AG64" s="25">
        <v>10</v>
      </c>
      <c r="AH64" s="25">
        <v>39</v>
      </c>
      <c r="AI64" s="28">
        <f t="shared" si="29"/>
        <v>58</v>
      </c>
      <c r="AJ64" s="29">
        <v>35</v>
      </c>
      <c r="AK64" s="28">
        <f t="shared" si="30"/>
        <v>93</v>
      </c>
      <c r="AL64" s="25">
        <v>8</v>
      </c>
      <c r="AM64" s="25">
        <v>7</v>
      </c>
      <c r="AN64" s="25">
        <v>32</v>
      </c>
      <c r="AO64" s="28">
        <f t="shared" si="31"/>
        <v>47</v>
      </c>
      <c r="AP64" s="29">
        <v>32</v>
      </c>
      <c r="AQ64" s="28">
        <f t="shared" si="32"/>
        <v>79</v>
      </c>
      <c r="AR64" s="25">
        <v>9</v>
      </c>
      <c r="AS64" s="25">
        <v>8</v>
      </c>
      <c r="AT64" s="25">
        <v>40</v>
      </c>
      <c r="AU64" s="28">
        <f t="shared" si="33"/>
        <v>57</v>
      </c>
      <c r="AV64" s="29">
        <v>33</v>
      </c>
      <c r="AW64" s="28">
        <f t="shared" si="34"/>
        <v>90</v>
      </c>
      <c r="AX64" s="25">
        <v>9</v>
      </c>
      <c r="AY64" s="25">
        <v>9</v>
      </c>
      <c r="AZ64" s="25">
        <v>40</v>
      </c>
      <c r="BA64" s="28">
        <f t="shared" si="35"/>
        <v>58</v>
      </c>
      <c r="BB64" s="29">
        <v>37</v>
      </c>
      <c r="BC64" s="28">
        <f t="shared" si="36"/>
        <v>95</v>
      </c>
      <c r="BD64" s="25">
        <v>9</v>
      </c>
      <c r="BE64" s="25">
        <v>9</v>
      </c>
      <c r="BF64" s="25">
        <v>39</v>
      </c>
      <c r="BG64" s="28">
        <f t="shared" si="37"/>
        <v>57</v>
      </c>
      <c r="BH64" s="29">
        <v>38</v>
      </c>
      <c r="BI64" s="28">
        <f t="shared" si="38"/>
        <v>95</v>
      </c>
      <c r="BJ64" s="29">
        <f t="shared" si="39"/>
        <v>452</v>
      </c>
      <c r="BK64" s="29">
        <v>95</v>
      </c>
      <c r="BL64" s="10">
        <f t="shared" si="40"/>
        <v>679</v>
      </c>
      <c r="BM64" s="8">
        <f t="shared" si="41"/>
        <v>87.051282051282058</v>
      </c>
      <c r="BO64" s="3" t="s">
        <v>2094</v>
      </c>
      <c r="BP64" s="3" t="s">
        <v>2094</v>
      </c>
      <c r="BQ64" s="3" t="s">
        <v>2094</v>
      </c>
      <c r="BR64" s="3" t="s">
        <v>2093</v>
      </c>
      <c r="BS64" s="3" t="s">
        <v>2088</v>
      </c>
      <c r="BT64" s="3" t="s">
        <v>2087</v>
      </c>
      <c r="BU64" s="3" t="s">
        <v>2090</v>
      </c>
      <c r="BV64" s="3" t="s">
        <v>2091</v>
      </c>
      <c r="BW64" s="3" t="s">
        <v>2090</v>
      </c>
      <c r="BX64" s="3" t="s">
        <v>2090</v>
      </c>
      <c r="BY64" s="3" t="s">
        <v>2090</v>
      </c>
      <c r="BZ64" s="3" t="s">
        <v>2090</v>
      </c>
      <c r="CB64" s="3">
        <v>2</v>
      </c>
      <c r="CC64" s="3">
        <v>3</v>
      </c>
      <c r="CD64" s="3">
        <v>3</v>
      </c>
      <c r="CE64" s="3">
        <v>3</v>
      </c>
      <c r="CF64" s="3">
        <v>3</v>
      </c>
      <c r="CG64" s="3">
        <v>3</v>
      </c>
      <c r="CH64" s="3">
        <v>1</v>
      </c>
      <c r="CI64" s="3">
        <v>1.5</v>
      </c>
      <c r="CJ64" s="3">
        <v>1.5</v>
      </c>
      <c r="CK64" s="3">
        <v>1</v>
      </c>
      <c r="CL64" s="3">
        <v>1</v>
      </c>
      <c r="CM64" s="3">
        <v>0.5</v>
      </c>
      <c r="CN64" s="3">
        <f t="shared" si="42"/>
        <v>0</v>
      </c>
      <c r="CO64" s="31" t="str">
        <f t="shared" si="43"/>
        <v>Pass</v>
      </c>
      <c r="CP64" s="3">
        <v>7.7</v>
      </c>
      <c r="CQ64" s="3">
        <v>23.5</v>
      </c>
      <c r="CR64" s="3">
        <v>181</v>
      </c>
      <c r="CS64" s="3">
        <v>902</v>
      </c>
    </row>
    <row r="65" spans="1:97" ht="18" customHeight="1" x14ac:dyDescent="0.2">
      <c r="A65" s="4">
        <v>58</v>
      </c>
      <c r="B65" s="7" t="s">
        <v>926</v>
      </c>
      <c r="C65" s="7" t="s">
        <v>927</v>
      </c>
      <c r="D65" s="7" t="s">
        <v>1970</v>
      </c>
      <c r="E65" s="7" t="s">
        <v>1474</v>
      </c>
      <c r="F65" s="7"/>
      <c r="G65" s="25">
        <v>4</v>
      </c>
      <c r="H65" s="25">
        <v>5</v>
      </c>
      <c r="I65" s="24">
        <v>10</v>
      </c>
      <c r="J65" s="26">
        <f t="shared" si="22"/>
        <v>19</v>
      </c>
      <c r="K65" s="25">
        <v>5</v>
      </c>
      <c r="L65" s="25">
        <v>10</v>
      </c>
      <c r="M65" s="24">
        <v>10</v>
      </c>
      <c r="N65" s="26">
        <f t="shared" si="23"/>
        <v>25</v>
      </c>
      <c r="O65" s="25">
        <v>6</v>
      </c>
      <c r="P65" s="25">
        <v>7</v>
      </c>
      <c r="Q65" s="24">
        <v>10</v>
      </c>
      <c r="R65" s="26">
        <f t="shared" si="24"/>
        <v>23</v>
      </c>
      <c r="S65" s="25">
        <v>4</v>
      </c>
      <c r="T65" s="25">
        <v>7</v>
      </c>
      <c r="U65" s="24">
        <v>10</v>
      </c>
      <c r="V65" s="26">
        <f t="shared" si="25"/>
        <v>21</v>
      </c>
      <c r="W65" s="25">
        <v>3</v>
      </c>
      <c r="X65" s="25">
        <v>7</v>
      </c>
      <c r="Y65" s="24">
        <v>10</v>
      </c>
      <c r="Z65" s="26">
        <f t="shared" si="26"/>
        <v>20</v>
      </c>
      <c r="AA65" s="25">
        <v>4</v>
      </c>
      <c r="AB65" s="25">
        <v>9</v>
      </c>
      <c r="AC65" s="24">
        <v>10</v>
      </c>
      <c r="AD65" s="26">
        <f t="shared" si="27"/>
        <v>23</v>
      </c>
      <c r="AE65" s="27">
        <f t="shared" si="28"/>
        <v>131</v>
      </c>
      <c r="AF65" s="25">
        <v>8</v>
      </c>
      <c r="AG65" s="25">
        <v>8</v>
      </c>
      <c r="AH65" s="25">
        <v>40</v>
      </c>
      <c r="AI65" s="28">
        <f t="shared" si="29"/>
        <v>56</v>
      </c>
      <c r="AJ65" s="29">
        <v>28</v>
      </c>
      <c r="AK65" s="28">
        <f t="shared" si="30"/>
        <v>84</v>
      </c>
      <c r="AL65" s="25">
        <v>7</v>
      </c>
      <c r="AM65" s="25">
        <v>8</v>
      </c>
      <c r="AN65" s="25">
        <v>40</v>
      </c>
      <c r="AO65" s="28">
        <f t="shared" si="31"/>
        <v>55</v>
      </c>
      <c r="AP65" s="29">
        <v>30</v>
      </c>
      <c r="AQ65" s="28">
        <f t="shared" si="32"/>
        <v>85</v>
      </c>
      <c r="AR65" s="25">
        <v>9</v>
      </c>
      <c r="AS65" s="25">
        <v>8</v>
      </c>
      <c r="AT65" s="25">
        <v>40</v>
      </c>
      <c r="AU65" s="28">
        <f t="shared" si="33"/>
        <v>57</v>
      </c>
      <c r="AV65" s="29">
        <v>31</v>
      </c>
      <c r="AW65" s="28">
        <f t="shared" si="34"/>
        <v>88</v>
      </c>
      <c r="AX65" s="25">
        <v>7</v>
      </c>
      <c r="AY65" s="25">
        <v>7</v>
      </c>
      <c r="AZ65" s="25">
        <v>39</v>
      </c>
      <c r="BA65" s="28">
        <f t="shared" si="35"/>
        <v>53</v>
      </c>
      <c r="BB65" s="29">
        <v>28</v>
      </c>
      <c r="BC65" s="28">
        <f t="shared" si="36"/>
        <v>81</v>
      </c>
      <c r="BD65" s="25">
        <v>8</v>
      </c>
      <c r="BE65" s="25">
        <v>8</v>
      </c>
      <c r="BF65" s="25">
        <v>40</v>
      </c>
      <c r="BG65" s="28">
        <f t="shared" si="37"/>
        <v>56</v>
      </c>
      <c r="BH65" s="29">
        <v>33</v>
      </c>
      <c r="BI65" s="28">
        <f t="shared" si="38"/>
        <v>89</v>
      </c>
      <c r="BJ65" s="29">
        <f t="shared" si="39"/>
        <v>427</v>
      </c>
      <c r="BK65" s="29">
        <v>96</v>
      </c>
      <c r="BL65" s="10">
        <f t="shared" si="40"/>
        <v>654</v>
      </c>
      <c r="BM65" s="8">
        <f t="shared" si="41"/>
        <v>83.846153846153854</v>
      </c>
      <c r="BO65" s="3" t="s">
        <v>2095</v>
      </c>
      <c r="BP65" s="3" t="s">
        <v>2091</v>
      </c>
      <c r="BQ65" s="3" t="s">
        <v>2095</v>
      </c>
      <c r="BR65" s="3" t="s">
        <v>2088</v>
      </c>
      <c r="BS65" s="3" t="s">
        <v>2094</v>
      </c>
      <c r="BT65" s="3" t="s">
        <v>2095</v>
      </c>
      <c r="BU65" s="3" t="s">
        <v>2090</v>
      </c>
      <c r="BV65" s="3" t="s">
        <v>2090</v>
      </c>
      <c r="BW65" s="3" t="s">
        <v>2090</v>
      </c>
      <c r="BX65" s="3" t="s">
        <v>2090</v>
      </c>
      <c r="BY65" s="3" t="s">
        <v>2090</v>
      </c>
      <c r="BZ65" s="3" t="s">
        <v>2090</v>
      </c>
      <c r="CB65" s="3">
        <v>2</v>
      </c>
      <c r="CC65" s="3">
        <v>3</v>
      </c>
      <c r="CD65" s="3">
        <v>3</v>
      </c>
      <c r="CE65" s="3">
        <v>3</v>
      </c>
      <c r="CF65" s="3">
        <v>3</v>
      </c>
      <c r="CG65" s="3">
        <v>3</v>
      </c>
      <c r="CH65" s="3">
        <v>1</v>
      </c>
      <c r="CI65" s="3">
        <v>1.5</v>
      </c>
      <c r="CJ65" s="3">
        <v>1.5</v>
      </c>
      <c r="CK65" s="3">
        <v>1</v>
      </c>
      <c r="CL65" s="3">
        <v>1</v>
      </c>
      <c r="CM65" s="3">
        <v>0.5</v>
      </c>
      <c r="CN65" s="3">
        <f t="shared" si="42"/>
        <v>0</v>
      </c>
      <c r="CO65" s="31" t="str">
        <f t="shared" si="43"/>
        <v>Pass</v>
      </c>
      <c r="CP65" s="3">
        <v>8.19</v>
      </c>
      <c r="CQ65" s="3">
        <v>23.5</v>
      </c>
      <c r="CR65" s="3">
        <v>192.5</v>
      </c>
      <c r="CS65" s="3">
        <v>910</v>
      </c>
    </row>
    <row r="66" spans="1:97" ht="18" customHeight="1" x14ac:dyDescent="0.2">
      <c r="A66" s="4">
        <v>59</v>
      </c>
      <c r="B66" s="7" t="s">
        <v>928</v>
      </c>
      <c r="C66" s="7" t="s">
        <v>929</v>
      </c>
      <c r="D66" s="7" t="s">
        <v>1971</v>
      </c>
      <c r="E66" s="7" t="s">
        <v>1475</v>
      </c>
      <c r="F66" s="7"/>
      <c r="G66" s="25">
        <v>3</v>
      </c>
      <c r="H66" s="25">
        <v>6</v>
      </c>
      <c r="I66" s="24">
        <v>10</v>
      </c>
      <c r="J66" s="26">
        <f t="shared" si="22"/>
        <v>19</v>
      </c>
      <c r="K66" s="25">
        <v>7</v>
      </c>
      <c r="L66" s="25">
        <v>9</v>
      </c>
      <c r="M66" s="24">
        <v>10</v>
      </c>
      <c r="N66" s="26">
        <f t="shared" si="23"/>
        <v>26</v>
      </c>
      <c r="O66" s="25">
        <v>7</v>
      </c>
      <c r="P66" s="25">
        <v>10</v>
      </c>
      <c r="Q66" s="24">
        <v>10</v>
      </c>
      <c r="R66" s="26">
        <f t="shared" si="24"/>
        <v>27</v>
      </c>
      <c r="S66" s="25">
        <v>5</v>
      </c>
      <c r="T66" s="25">
        <v>10</v>
      </c>
      <c r="U66" s="24">
        <v>10</v>
      </c>
      <c r="V66" s="26">
        <f t="shared" si="25"/>
        <v>25</v>
      </c>
      <c r="W66" s="25">
        <v>5</v>
      </c>
      <c r="X66" s="25">
        <v>8</v>
      </c>
      <c r="Y66" s="24">
        <v>8</v>
      </c>
      <c r="Z66" s="26">
        <f t="shared" si="26"/>
        <v>21</v>
      </c>
      <c r="AA66" s="25">
        <v>7</v>
      </c>
      <c r="AB66" s="25">
        <v>9</v>
      </c>
      <c r="AC66" s="24">
        <v>10</v>
      </c>
      <c r="AD66" s="26">
        <f t="shared" si="27"/>
        <v>26</v>
      </c>
      <c r="AE66" s="27">
        <f t="shared" si="28"/>
        <v>144</v>
      </c>
      <c r="AF66" s="25">
        <v>8</v>
      </c>
      <c r="AG66" s="25">
        <v>8</v>
      </c>
      <c r="AH66" s="25">
        <v>38</v>
      </c>
      <c r="AI66" s="28">
        <f t="shared" si="29"/>
        <v>54</v>
      </c>
      <c r="AJ66" s="29">
        <v>33</v>
      </c>
      <c r="AK66" s="28">
        <f t="shared" si="30"/>
        <v>87</v>
      </c>
      <c r="AL66" s="25">
        <v>7</v>
      </c>
      <c r="AM66" s="25">
        <v>7</v>
      </c>
      <c r="AN66" s="25">
        <v>33</v>
      </c>
      <c r="AO66" s="28">
        <f t="shared" si="31"/>
        <v>47</v>
      </c>
      <c r="AP66" s="29">
        <v>26</v>
      </c>
      <c r="AQ66" s="28">
        <f t="shared" si="32"/>
        <v>73</v>
      </c>
      <c r="AR66" s="25">
        <v>7</v>
      </c>
      <c r="AS66" s="25">
        <v>8</v>
      </c>
      <c r="AT66" s="25">
        <v>37</v>
      </c>
      <c r="AU66" s="28">
        <f t="shared" si="33"/>
        <v>52</v>
      </c>
      <c r="AV66" s="29">
        <v>31</v>
      </c>
      <c r="AW66" s="28">
        <f t="shared" si="34"/>
        <v>83</v>
      </c>
      <c r="AX66" s="25">
        <v>8</v>
      </c>
      <c r="AY66" s="25">
        <v>8</v>
      </c>
      <c r="AZ66" s="25">
        <v>39</v>
      </c>
      <c r="BA66" s="28">
        <f t="shared" si="35"/>
        <v>55</v>
      </c>
      <c r="BB66" s="29">
        <v>32</v>
      </c>
      <c r="BC66" s="28">
        <f t="shared" si="36"/>
        <v>87</v>
      </c>
      <c r="BD66" s="25">
        <v>4</v>
      </c>
      <c r="BE66" s="25">
        <v>6</v>
      </c>
      <c r="BF66" s="25">
        <v>32</v>
      </c>
      <c r="BG66" s="28">
        <f t="shared" si="37"/>
        <v>42</v>
      </c>
      <c r="BH66" s="29">
        <v>25</v>
      </c>
      <c r="BI66" s="28">
        <f t="shared" si="38"/>
        <v>67</v>
      </c>
      <c r="BJ66" s="29">
        <f t="shared" si="39"/>
        <v>397</v>
      </c>
      <c r="BK66" s="29">
        <v>95</v>
      </c>
      <c r="BL66" s="10">
        <f t="shared" si="40"/>
        <v>636</v>
      </c>
      <c r="BM66" s="8">
        <f t="shared" si="41"/>
        <v>81.538461538461533</v>
      </c>
      <c r="BO66" s="3" t="s">
        <v>2088</v>
      </c>
      <c r="BP66" s="3" t="s">
        <v>2093</v>
      </c>
      <c r="BQ66" s="3" t="s">
        <v>2094</v>
      </c>
      <c r="BR66" s="3" t="s">
        <v>2095</v>
      </c>
      <c r="BS66" s="3" t="s">
        <v>2088</v>
      </c>
      <c r="BT66" s="3" t="s">
        <v>2094</v>
      </c>
      <c r="BU66" s="3" t="s">
        <v>2090</v>
      </c>
      <c r="BV66" s="3" t="s">
        <v>2032</v>
      </c>
      <c r="BW66" s="3" t="s">
        <v>2090</v>
      </c>
      <c r="BX66" s="3" t="s">
        <v>2090</v>
      </c>
      <c r="BY66" s="3" t="s">
        <v>2087</v>
      </c>
      <c r="BZ66" s="3" t="s">
        <v>2090</v>
      </c>
      <c r="CB66" s="3">
        <v>2</v>
      </c>
      <c r="CC66" s="3">
        <v>3</v>
      </c>
      <c r="CD66" s="3">
        <v>3</v>
      </c>
      <c r="CE66" s="3">
        <v>3</v>
      </c>
      <c r="CF66" s="3">
        <v>3</v>
      </c>
      <c r="CG66" s="3">
        <v>3</v>
      </c>
      <c r="CH66" s="3">
        <v>1</v>
      </c>
      <c r="CI66" s="3">
        <v>1.5</v>
      </c>
      <c r="CJ66" s="3">
        <v>1.5</v>
      </c>
      <c r="CK66" s="3">
        <v>1</v>
      </c>
      <c r="CL66" s="3">
        <v>1</v>
      </c>
      <c r="CM66" s="3">
        <v>0.5</v>
      </c>
      <c r="CN66" s="3">
        <f t="shared" si="42"/>
        <v>0</v>
      </c>
      <c r="CO66" s="31" t="str">
        <f t="shared" si="43"/>
        <v>Pass</v>
      </c>
      <c r="CP66" s="3">
        <v>7.48</v>
      </c>
      <c r="CQ66" s="3">
        <v>23.5</v>
      </c>
      <c r="CR66" s="3">
        <v>175.75</v>
      </c>
      <c r="CS66" s="3">
        <v>836</v>
      </c>
    </row>
    <row r="67" spans="1:97" ht="18" customHeight="1" x14ac:dyDescent="0.2">
      <c r="A67" s="4">
        <v>60</v>
      </c>
      <c r="B67" s="7" t="s">
        <v>930</v>
      </c>
      <c r="C67" s="7" t="s">
        <v>931</v>
      </c>
      <c r="D67" s="7" t="s">
        <v>1972</v>
      </c>
      <c r="E67" s="7" t="s">
        <v>1476</v>
      </c>
      <c r="F67" s="7"/>
      <c r="G67" s="25">
        <v>6</v>
      </c>
      <c r="H67" s="25">
        <v>7</v>
      </c>
      <c r="I67" s="24">
        <v>10</v>
      </c>
      <c r="J67" s="26">
        <f t="shared" si="22"/>
        <v>23</v>
      </c>
      <c r="K67" s="25">
        <v>5</v>
      </c>
      <c r="L67" s="25">
        <v>9</v>
      </c>
      <c r="M67" s="24">
        <v>10</v>
      </c>
      <c r="N67" s="26">
        <f t="shared" si="23"/>
        <v>24</v>
      </c>
      <c r="O67" s="25">
        <v>7</v>
      </c>
      <c r="P67" s="25">
        <v>8</v>
      </c>
      <c r="Q67" s="24">
        <v>10</v>
      </c>
      <c r="R67" s="26">
        <f t="shared" si="24"/>
        <v>25</v>
      </c>
      <c r="S67" s="25">
        <v>6</v>
      </c>
      <c r="T67" s="25" t="s">
        <v>2033</v>
      </c>
      <c r="U67" s="24">
        <v>10</v>
      </c>
      <c r="V67" s="26">
        <f t="shared" si="25"/>
        <v>16</v>
      </c>
      <c r="W67" s="25">
        <v>4</v>
      </c>
      <c r="X67" s="25">
        <v>9</v>
      </c>
      <c r="Y67" s="24">
        <v>10</v>
      </c>
      <c r="Z67" s="26">
        <f t="shared" si="26"/>
        <v>23</v>
      </c>
      <c r="AA67" s="25">
        <v>6</v>
      </c>
      <c r="AB67" s="25">
        <v>10</v>
      </c>
      <c r="AC67" s="24">
        <v>10</v>
      </c>
      <c r="AD67" s="26">
        <f t="shared" si="27"/>
        <v>26</v>
      </c>
      <c r="AE67" s="27">
        <f t="shared" si="28"/>
        <v>137</v>
      </c>
      <c r="AF67" s="25">
        <v>8</v>
      </c>
      <c r="AG67" s="25">
        <v>8</v>
      </c>
      <c r="AH67" s="25">
        <v>40</v>
      </c>
      <c r="AI67" s="28">
        <f t="shared" si="29"/>
        <v>56</v>
      </c>
      <c r="AJ67" s="29">
        <v>27</v>
      </c>
      <c r="AK67" s="28">
        <f t="shared" si="30"/>
        <v>83</v>
      </c>
      <c r="AL67" s="25">
        <v>7</v>
      </c>
      <c r="AM67" s="25">
        <v>7</v>
      </c>
      <c r="AN67" s="25">
        <v>36</v>
      </c>
      <c r="AO67" s="28">
        <f t="shared" si="31"/>
        <v>50</v>
      </c>
      <c r="AP67" s="29">
        <v>25</v>
      </c>
      <c r="AQ67" s="28">
        <f t="shared" si="32"/>
        <v>75</v>
      </c>
      <c r="AR67" s="25">
        <v>8</v>
      </c>
      <c r="AS67" s="25">
        <v>8</v>
      </c>
      <c r="AT67" s="25">
        <v>35</v>
      </c>
      <c r="AU67" s="28">
        <f t="shared" si="33"/>
        <v>51</v>
      </c>
      <c r="AV67" s="29">
        <v>30</v>
      </c>
      <c r="AW67" s="28">
        <f t="shared" si="34"/>
        <v>81</v>
      </c>
      <c r="AX67" s="25">
        <v>8</v>
      </c>
      <c r="AY67" s="25">
        <v>8</v>
      </c>
      <c r="AZ67" s="25">
        <v>31</v>
      </c>
      <c r="BA67" s="28">
        <f t="shared" si="35"/>
        <v>47</v>
      </c>
      <c r="BB67" s="29">
        <v>26</v>
      </c>
      <c r="BC67" s="28">
        <f t="shared" si="36"/>
        <v>73</v>
      </c>
      <c r="BD67" s="25">
        <v>7</v>
      </c>
      <c r="BE67" s="25">
        <v>7</v>
      </c>
      <c r="BF67" s="25">
        <v>32</v>
      </c>
      <c r="BG67" s="28">
        <f t="shared" si="37"/>
        <v>46</v>
      </c>
      <c r="BH67" s="29">
        <v>26</v>
      </c>
      <c r="BI67" s="28">
        <f t="shared" si="38"/>
        <v>72</v>
      </c>
      <c r="BJ67" s="29">
        <f t="shared" si="39"/>
        <v>384</v>
      </c>
      <c r="BK67" s="29">
        <v>71</v>
      </c>
      <c r="BL67" s="10">
        <f t="shared" si="40"/>
        <v>592</v>
      </c>
      <c r="BM67" s="8">
        <f t="shared" si="41"/>
        <v>75.897435897435898</v>
      </c>
      <c r="BO67" s="3" t="s">
        <v>2094</v>
      </c>
      <c r="BP67" s="3" t="s">
        <v>2094</v>
      </c>
      <c r="BQ67" s="3" t="s">
        <v>2092</v>
      </c>
      <c r="BR67" s="3" t="s">
        <v>2093</v>
      </c>
      <c r="BS67" s="3" t="s">
        <v>2094</v>
      </c>
      <c r="BT67" s="3" t="s">
        <v>2094</v>
      </c>
      <c r="BU67" s="3" t="s">
        <v>2090</v>
      </c>
      <c r="BV67" s="3" t="s">
        <v>2032</v>
      </c>
      <c r="BW67" s="3" t="s">
        <v>2090</v>
      </c>
      <c r="BX67" s="3" t="s">
        <v>2032</v>
      </c>
      <c r="BY67" s="3" t="s">
        <v>2032</v>
      </c>
      <c r="BZ67" s="3" t="s">
        <v>2087</v>
      </c>
      <c r="CB67" s="3">
        <v>2</v>
      </c>
      <c r="CC67" s="3">
        <v>3</v>
      </c>
      <c r="CD67" s="3">
        <v>3</v>
      </c>
      <c r="CE67" s="3">
        <v>3</v>
      </c>
      <c r="CF67" s="3">
        <v>3</v>
      </c>
      <c r="CG67" s="3">
        <v>3</v>
      </c>
      <c r="CH67" s="3">
        <v>1</v>
      </c>
      <c r="CI67" s="3">
        <v>1.5</v>
      </c>
      <c r="CJ67" s="3">
        <v>1.5</v>
      </c>
      <c r="CK67" s="3">
        <v>1</v>
      </c>
      <c r="CL67" s="3">
        <v>1</v>
      </c>
      <c r="CM67" s="3">
        <v>0.5</v>
      </c>
      <c r="CN67" s="3">
        <f t="shared" si="42"/>
        <v>0</v>
      </c>
      <c r="CO67" s="31" t="str">
        <f t="shared" si="43"/>
        <v>Pass</v>
      </c>
      <c r="CP67" s="3">
        <v>7.18</v>
      </c>
      <c r="CQ67" s="3">
        <v>23.5</v>
      </c>
      <c r="CR67" s="3">
        <v>168.75</v>
      </c>
      <c r="CS67" s="3">
        <v>791</v>
      </c>
    </row>
    <row r="68" spans="1:97" ht="18" customHeight="1" x14ac:dyDescent="0.2">
      <c r="A68" s="4">
        <v>61</v>
      </c>
      <c r="B68" s="7" t="s">
        <v>932</v>
      </c>
      <c r="C68" s="7" t="s">
        <v>933</v>
      </c>
      <c r="D68" s="7" t="s">
        <v>1973</v>
      </c>
      <c r="E68" s="7" t="s">
        <v>1477</v>
      </c>
      <c r="F68" s="7"/>
      <c r="G68" s="25">
        <v>4</v>
      </c>
      <c r="H68" s="25">
        <v>7</v>
      </c>
      <c r="I68" s="24">
        <v>10</v>
      </c>
      <c r="J68" s="26">
        <f t="shared" si="22"/>
        <v>21</v>
      </c>
      <c r="K68" s="25">
        <v>6</v>
      </c>
      <c r="L68" s="25">
        <v>10</v>
      </c>
      <c r="M68" s="24">
        <v>10</v>
      </c>
      <c r="N68" s="26">
        <f t="shared" si="23"/>
        <v>26</v>
      </c>
      <c r="O68" s="25">
        <v>5</v>
      </c>
      <c r="P68" s="25">
        <v>7</v>
      </c>
      <c r="Q68" s="24">
        <v>10</v>
      </c>
      <c r="R68" s="26">
        <f t="shared" si="24"/>
        <v>22</v>
      </c>
      <c r="S68" s="25">
        <v>5</v>
      </c>
      <c r="T68" s="25">
        <v>5</v>
      </c>
      <c r="U68" s="24">
        <v>10</v>
      </c>
      <c r="V68" s="26">
        <f t="shared" si="25"/>
        <v>20</v>
      </c>
      <c r="W68" s="25">
        <v>2</v>
      </c>
      <c r="X68" s="25">
        <v>9</v>
      </c>
      <c r="Y68" s="24">
        <v>10</v>
      </c>
      <c r="Z68" s="26">
        <f t="shared" si="26"/>
        <v>21</v>
      </c>
      <c r="AA68" s="25">
        <v>5</v>
      </c>
      <c r="AB68" s="25">
        <v>9</v>
      </c>
      <c r="AC68" s="24">
        <v>10</v>
      </c>
      <c r="AD68" s="26">
        <f t="shared" si="27"/>
        <v>24</v>
      </c>
      <c r="AE68" s="27">
        <f t="shared" si="28"/>
        <v>134</v>
      </c>
      <c r="AF68" s="25">
        <v>7</v>
      </c>
      <c r="AG68" s="25">
        <v>7</v>
      </c>
      <c r="AH68" s="25">
        <v>40</v>
      </c>
      <c r="AI68" s="28">
        <f t="shared" si="29"/>
        <v>54</v>
      </c>
      <c r="AJ68" s="29">
        <v>26</v>
      </c>
      <c r="AK68" s="28">
        <f t="shared" si="30"/>
        <v>80</v>
      </c>
      <c r="AL68" s="25">
        <v>7</v>
      </c>
      <c r="AM68" s="25">
        <v>8</v>
      </c>
      <c r="AN68" s="25">
        <v>40</v>
      </c>
      <c r="AO68" s="28">
        <f t="shared" si="31"/>
        <v>55</v>
      </c>
      <c r="AP68" s="29">
        <v>26</v>
      </c>
      <c r="AQ68" s="28">
        <f t="shared" si="32"/>
        <v>81</v>
      </c>
      <c r="AR68" s="25">
        <v>8</v>
      </c>
      <c r="AS68" s="25">
        <v>8</v>
      </c>
      <c r="AT68" s="25">
        <v>40</v>
      </c>
      <c r="AU68" s="28">
        <f t="shared" si="33"/>
        <v>56</v>
      </c>
      <c r="AV68" s="29">
        <v>30</v>
      </c>
      <c r="AW68" s="28">
        <f t="shared" si="34"/>
        <v>86</v>
      </c>
      <c r="AX68" s="25">
        <v>7</v>
      </c>
      <c r="AY68" s="25">
        <v>7</v>
      </c>
      <c r="AZ68" s="25">
        <v>40</v>
      </c>
      <c r="BA68" s="28">
        <f t="shared" si="35"/>
        <v>54</v>
      </c>
      <c r="BB68" s="29">
        <v>29</v>
      </c>
      <c r="BC68" s="28">
        <f t="shared" si="36"/>
        <v>83</v>
      </c>
      <c r="BD68" s="25">
        <v>4</v>
      </c>
      <c r="BE68" s="25">
        <v>6</v>
      </c>
      <c r="BF68" s="25">
        <v>40</v>
      </c>
      <c r="BG68" s="28">
        <f t="shared" si="37"/>
        <v>50</v>
      </c>
      <c r="BH68" s="29">
        <v>25</v>
      </c>
      <c r="BI68" s="28">
        <f t="shared" si="38"/>
        <v>75</v>
      </c>
      <c r="BJ68" s="29">
        <f t="shared" si="39"/>
        <v>405</v>
      </c>
      <c r="BK68" s="29">
        <v>97</v>
      </c>
      <c r="BL68" s="10">
        <f t="shared" si="40"/>
        <v>636</v>
      </c>
      <c r="BM68" s="8">
        <f t="shared" si="41"/>
        <v>81.538461538461533</v>
      </c>
      <c r="BO68" s="3" t="s">
        <v>2091</v>
      </c>
      <c r="BP68" s="3" t="s">
        <v>2087</v>
      </c>
      <c r="BQ68" s="3" t="s">
        <v>2088</v>
      </c>
      <c r="BR68" s="3" t="s">
        <v>2094</v>
      </c>
      <c r="BS68" s="3" t="s">
        <v>2095</v>
      </c>
      <c r="BT68" s="3" t="s">
        <v>2087</v>
      </c>
      <c r="BU68" s="3" t="s">
        <v>2091</v>
      </c>
      <c r="BV68" s="3" t="s">
        <v>2090</v>
      </c>
      <c r="BW68" s="3" t="s">
        <v>2090</v>
      </c>
      <c r="BX68" s="3" t="s">
        <v>2090</v>
      </c>
      <c r="BY68" s="3" t="s">
        <v>2032</v>
      </c>
      <c r="BZ68" s="3" t="s">
        <v>2090</v>
      </c>
      <c r="CB68" s="3">
        <v>2</v>
      </c>
      <c r="CC68" s="3">
        <v>3</v>
      </c>
      <c r="CD68" s="3">
        <v>3</v>
      </c>
      <c r="CE68" s="3">
        <v>3</v>
      </c>
      <c r="CF68" s="3">
        <v>3</v>
      </c>
      <c r="CG68" s="3">
        <v>3</v>
      </c>
      <c r="CH68" s="3">
        <v>1</v>
      </c>
      <c r="CI68" s="3">
        <v>1.5</v>
      </c>
      <c r="CJ68" s="3">
        <v>1.5</v>
      </c>
      <c r="CK68" s="3">
        <v>1</v>
      </c>
      <c r="CL68" s="3">
        <v>1</v>
      </c>
      <c r="CM68" s="3">
        <v>0.5</v>
      </c>
      <c r="CN68" s="3">
        <f t="shared" si="42"/>
        <v>0</v>
      </c>
      <c r="CO68" s="31" t="str">
        <f t="shared" si="43"/>
        <v>Pass</v>
      </c>
      <c r="CP68" s="3">
        <v>8.15</v>
      </c>
      <c r="CQ68" s="3">
        <v>23.5</v>
      </c>
      <c r="CR68" s="3">
        <v>191.5</v>
      </c>
      <c r="CS68" s="3">
        <v>896</v>
      </c>
    </row>
    <row r="69" spans="1:97" ht="18" customHeight="1" x14ac:dyDescent="0.2">
      <c r="A69" s="4">
        <v>62</v>
      </c>
      <c r="B69" s="7" t="s">
        <v>934</v>
      </c>
      <c r="C69" s="7" t="s">
        <v>935</v>
      </c>
      <c r="D69" s="7" t="s">
        <v>1974</v>
      </c>
      <c r="E69" s="7" t="s">
        <v>1478</v>
      </c>
      <c r="F69" s="7"/>
      <c r="G69" s="25">
        <v>6</v>
      </c>
      <c r="H69" s="25">
        <v>8</v>
      </c>
      <c r="I69" s="24">
        <v>10</v>
      </c>
      <c r="J69" s="26">
        <f t="shared" si="22"/>
        <v>24</v>
      </c>
      <c r="K69" s="25">
        <v>5</v>
      </c>
      <c r="L69" s="25">
        <v>10</v>
      </c>
      <c r="M69" s="24">
        <v>10</v>
      </c>
      <c r="N69" s="26">
        <f t="shared" si="23"/>
        <v>25</v>
      </c>
      <c r="O69" s="25">
        <v>7</v>
      </c>
      <c r="P69" s="25">
        <v>10</v>
      </c>
      <c r="Q69" s="24">
        <v>10</v>
      </c>
      <c r="R69" s="26">
        <f t="shared" si="24"/>
        <v>27</v>
      </c>
      <c r="S69" s="25">
        <v>7</v>
      </c>
      <c r="T69" s="25">
        <v>5</v>
      </c>
      <c r="U69" s="24">
        <v>10</v>
      </c>
      <c r="V69" s="26">
        <f t="shared" si="25"/>
        <v>22</v>
      </c>
      <c r="W69" s="25">
        <v>3</v>
      </c>
      <c r="X69" s="25">
        <v>10</v>
      </c>
      <c r="Y69" s="24">
        <v>10</v>
      </c>
      <c r="Z69" s="26">
        <f t="shared" si="26"/>
        <v>23</v>
      </c>
      <c r="AA69" s="25">
        <v>7</v>
      </c>
      <c r="AB69" s="25">
        <v>10</v>
      </c>
      <c r="AC69" s="24">
        <v>10</v>
      </c>
      <c r="AD69" s="26">
        <f t="shared" si="27"/>
        <v>27</v>
      </c>
      <c r="AE69" s="27">
        <f t="shared" si="28"/>
        <v>148</v>
      </c>
      <c r="AF69" s="25">
        <v>8</v>
      </c>
      <c r="AG69" s="25">
        <v>7</v>
      </c>
      <c r="AH69" s="25">
        <v>35</v>
      </c>
      <c r="AI69" s="28">
        <f t="shared" si="29"/>
        <v>50</v>
      </c>
      <c r="AJ69" s="29">
        <v>32</v>
      </c>
      <c r="AK69" s="28">
        <f t="shared" si="30"/>
        <v>82</v>
      </c>
      <c r="AL69" s="25">
        <v>8</v>
      </c>
      <c r="AM69" s="25">
        <v>8</v>
      </c>
      <c r="AN69" s="25">
        <v>33</v>
      </c>
      <c r="AO69" s="28">
        <f t="shared" si="31"/>
        <v>49</v>
      </c>
      <c r="AP69" s="29">
        <v>29</v>
      </c>
      <c r="AQ69" s="28">
        <f t="shared" si="32"/>
        <v>78</v>
      </c>
      <c r="AR69" s="25">
        <v>8</v>
      </c>
      <c r="AS69" s="25">
        <v>8</v>
      </c>
      <c r="AT69" s="25">
        <v>36</v>
      </c>
      <c r="AU69" s="28">
        <f t="shared" si="33"/>
        <v>52</v>
      </c>
      <c r="AV69" s="29">
        <v>30</v>
      </c>
      <c r="AW69" s="28">
        <f t="shared" si="34"/>
        <v>82</v>
      </c>
      <c r="AX69" s="25">
        <v>7</v>
      </c>
      <c r="AY69" s="25">
        <v>7</v>
      </c>
      <c r="AZ69" s="25">
        <v>37</v>
      </c>
      <c r="BA69" s="28">
        <f t="shared" si="35"/>
        <v>51</v>
      </c>
      <c r="BB69" s="29">
        <v>28</v>
      </c>
      <c r="BC69" s="28">
        <f t="shared" si="36"/>
        <v>79</v>
      </c>
      <c r="BD69" s="25">
        <v>7</v>
      </c>
      <c r="BE69" s="25">
        <v>8</v>
      </c>
      <c r="BF69" s="25">
        <v>36</v>
      </c>
      <c r="BG69" s="28">
        <f t="shared" si="37"/>
        <v>51</v>
      </c>
      <c r="BH69" s="29">
        <v>34</v>
      </c>
      <c r="BI69" s="28">
        <f t="shared" si="38"/>
        <v>85</v>
      </c>
      <c r="BJ69" s="29">
        <f t="shared" si="39"/>
        <v>406</v>
      </c>
      <c r="BK69" s="29">
        <v>93</v>
      </c>
      <c r="BL69" s="10">
        <f t="shared" si="40"/>
        <v>647</v>
      </c>
      <c r="BM69" s="8">
        <f t="shared" si="41"/>
        <v>82.948717948717956</v>
      </c>
      <c r="BO69" s="3" t="s">
        <v>2087</v>
      </c>
      <c r="BP69" s="3" t="s">
        <v>2032</v>
      </c>
      <c r="BQ69" s="3" t="s">
        <v>2093</v>
      </c>
      <c r="BR69" s="3" t="s">
        <v>2032</v>
      </c>
      <c r="BS69" s="3" t="s">
        <v>2087</v>
      </c>
      <c r="BT69" s="3" t="s">
        <v>2091</v>
      </c>
      <c r="BU69" s="3" t="s">
        <v>2090</v>
      </c>
      <c r="BV69" s="3" t="s">
        <v>2091</v>
      </c>
      <c r="BW69" s="3" t="s">
        <v>2090</v>
      </c>
      <c r="BX69" s="3" t="s">
        <v>2091</v>
      </c>
      <c r="BY69" s="3" t="s">
        <v>2090</v>
      </c>
      <c r="BZ69" s="3" t="s">
        <v>2090</v>
      </c>
      <c r="CB69" s="3">
        <v>2</v>
      </c>
      <c r="CC69" s="3">
        <v>3</v>
      </c>
      <c r="CD69" s="3">
        <v>3</v>
      </c>
      <c r="CE69" s="3">
        <v>3</v>
      </c>
      <c r="CF69" s="3">
        <v>3</v>
      </c>
      <c r="CG69" s="3">
        <v>3</v>
      </c>
      <c r="CH69" s="3">
        <v>1</v>
      </c>
      <c r="CI69" s="3">
        <v>1.5</v>
      </c>
      <c r="CJ69" s="3">
        <v>1.5</v>
      </c>
      <c r="CK69" s="3">
        <v>1</v>
      </c>
      <c r="CL69" s="3">
        <v>1</v>
      </c>
      <c r="CM69" s="3">
        <v>0.5</v>
      </c>
      <c r="CN69" s="3">
        <f t="shared" si="42"/>
        <v>0</v>
      </c>
      <c r="CO69" s="31" t="str">
        <f t="shared" si="43"/>
        <v>Pass</v>
      </c>
      <c r="CP69" s="3">
        <v>8.4499999999999993</v>
      </c>
      <c r="CQ69" s="3">
        <v>23.5</v>
      </c>
      <c r="CR69" s="3">
        <v>198.5</v>
      </c>
      <c r="CS69" s="3">
        <v>915</v>
      </c>
    </row>
    <row r="70" spans="1:97" s="18" customFormat="1" ht="16.5" customHeight="1" x14ac:dyDescent="0.2">
      <c r="A70" s="16"/>
      <c r="B70" s="16"/>
      <c r="C70" s="17" t="s">
        <v>2069</v>
      </c>
      <c r="D70" s="17"/>
      <c r="E70" s="17"/>
      <c r="F70" s="16"/>
      <c r="G70" s="10">
        <f t="shared" ref="G70:AL70" si="44">SUM(G8:G69)</f>
        <v>272</v>
      </c>
      <c r="H70" s="10">
        <f t="shared" si="44"/>
        <v>426</v>
      </c>
      <c r="I70" s="10">
        <f t="shared" si="44"/>
        <v>594</v>
      </c>
      <c r="J70" s="10">
        <f t="shared" si="44"/>
        <v>1292</v>
      </c>
      <c r="K70" s="10">
        <f t="shared" si="44"/>
        <v>244</v>
      </c>
      <c r="L70" s="10">
        <f t="shared" si="44"/>
        <v>456</v>
      </c>
      <c r="M70" s="10">
        <f t="shared" si="44"/>
        <v>606</v>
      </c>
      <c r="N70" s="10">
        <f t="shared" si="44"/>
        <v>1306</v>
      </c>
      <c r="O70" s="10">
        <f t="shared" si="44"/>
        <v>316</v>
      </c>
      <c r="P70" s="10">
        <f t="shared" si="44"/>
        <v>423</v>
      </c>
      <c r="Q70" s="10">
        <f t="shared" si="44"/>
        <v>580</v>
      </c>
      <c r="R70" s="10">
        <f t="shared" si="44"/>
        <v>1319</v>
      </c>
      <c r="S70" s="10">
        <f t="shared" si="44"/>
        <v>275</v>
      </c>
      <c r="T70" s="10">
        <f t="shared" si="44"/>
        <v>436</v>
      </c>
      <c r="U70" s="10">
        <f t="shared" si="44"/>
        <v>545</v>
      </c>
      <c r="V70" s="10">
        <f t="shared" si="44"/>
        <v>1256</v>
      </c>
      <c r="W70" s="10">
        <f t="shared" si="44"/>
        <v>229</v>
      </c>
      <c r="X70" s="10">
        <f t="shared" si="44"/>
        <v>467</v>
      </c>
      <c r="Y70" s="10">
        <f t="shared" si="44"/>
        <v>578</v>
      </c>
      <c r="Z70" s="10">
        <f t="shared" si="44"/>
        <v>1274</v>
      </c>
      <c r="AA70" s="10">
        <f t="shared" si="44"/>
        <v>295</v>
      </c>
      <c r="AB70" s="10">
        <f t="shared" si="44"/>
        <v>489</v>
      </c>
      <c r="AC70" s="10">
        <f t="shared" si="44"/>
        <v>590</v>
      </c>
      <c r="AD70" s="10">
        <f t="shared" si="44"/>
        <v>1374</v>
      </c>
      <c r="AE70" s="10">
        <f t="shared" si="44"/>
        <v>7821</v>
      </c>
      <c r="AF70" s="10">
        <f t="shared" si="44"/>
        <v>464</v>
      </c>
      <c r="AG70" s="10">
        <f t="shared" si="44"/>
        <v>474</v>
      </c>
      <c r="AH70" s="10">
        <f t="shared" si="44"/>
        <v>2266</v>
      </c>
      <c r="AI70" s="10">
        <f t="shared" si="44"/>
        <v>3204</v>
      </c>
      <c r="AJ70" s="10">
        <f t="shared" si="44"/>
        <v>1858</v>
      </c>
      <c r="AK70" s="10">
        <f t="shared" si="44"/>
        <v>5062</v>
      </c>
      <c r="AL70" s="10">
        <f t="shared" si="44"/>
        <v>467</v>
      </c>
      <c r="AM70" s="10">
        <f t="shared" ref="AM70:BL70" si="45">SUM(AM8:AM69)</f>
        <v>464</v>
      </c>
      <c r="AN70" s="10">
        <f t="shared" si="45"/>
        <v>2135</v>
      </c>
      <c r="AO70" s="10">
        <f t="shared" si="45"/>
        <v>3066</v>
      </c>
      <c r="AP70" s="10">
        <f t="shared" si="45"/>
        <v>1842</v>
      </c>
      <c r="AQ70" s="10">
        <f t="shared" si="45"/>
        <v>4908</v>
      </c>
      <c r="AR70" s="10">
        <f t="shared" si="45"/>
        <v>511</v>
      </c>
      <c r="AS70" s="10">
        <f t="shared" si="45"/>
        <v>508</v>
      </c>
      <c r="AT70" s="10">
        <f t="shared" si="45"/>
        <v>2274</v>
      </c>
      <c r="AU70" s="10">
        <f t="shared" si="45"/>
        <v>3293</v>
      </c>
      <c r="AV70" s="10">
        <f t="shared" si="45"/>
        <v>1978</v>
      </c>
      <c r="AW70" s="10">
        <f t="shared" si="45"/>
        <v>5271</v>
      </c>
      <c r="AX70" s="10">
        <f t="shared" si="45"/>
        <v>456</v>
      </c>
      <c r="AY70" s="10">
        <f t="shared" si="45"/>
        <v>466</v>
      </c>
      <c r="AZ70" s="10">
        <f t="shared" si="45"/>
        <v>2244</v>
      </c>
      <c r="BA70" s="10">
        <f t="shared" si="45"/>
        <v>3166</v>
      </c>
      <c r="BB70" s="10">
        <f t="shared" si="45"/>
        <v>1906</v>
      </c>
      <c r="BC70" s="10">
        <f t="shared" si="45"/>
        <v>5072</v>
      </c>
      <c r="BD70" s="10">
        <f t="shared" si="45"/>
        <v>445</v>
      </c>
      <c r="BE70" s="10">
        <f t="shared" si="45"/>
        <v>461</v>
      </c>
      <c r="BF70" s="10">
        <f t="shared" si="45"/>
        <v>2151</v>
      </c>
      <c r="BG70" s="10">
        <f t="shared" si="45"/>
        <v>3057</v>
      </c>
      <c r="BH70" s="10">
        <f t="shared" si="45"/>
        <v>1831</v>
      </c>
      <c r="BI70" s="10">
        <f t="shared" si="45"/>
        <v>4888</v>
      </c>
      <c r="BJ70" s="10">
        <f t="shared" si="45"/>
        <v>25201</v>
      </c>
      <c r="BK70" s="10">
        <f t="shared" si="45"/>
        <v>5418</v>
      </c>
      <c r="BL70" s="10">
        <f t="shared" si="45"/>
        <v>38440</v>
      </c>
      <c r="BO70" s="23">
        <f>COUNTIF(BO8:BO69,"f")</f>
        <v>9</v>
      </c>
      <c r="BP70" s="23">
        <f t="shared" ref="BP70:BT70" si="46">COUNTIF(BP8:BP69,"f")</f>
        <v>4</v>
      </c>
      <c r="BQ70" s="23">
        <f t="shared" si="46"/>
        <v>7</v>
      </c>
      <c r="BR70" s="23">
        <f t="shared" si="46"/>
        <v>8</v>
      </c>
      <c r="BS70" s="23">
        <f t="shared" si="46"/>
        <v>8</v>
      </c>
      <c r="BT70" s="23">
        <f t="shared" si="46"/>
        <v>5</v>
      </c>
    </row>
    <row r="71" spans="1:97" ht="16.5" customHeight="1" x14ac:dyDescent="0.2">
      <c r="A71" s="7"/>
      <c r="B71" s="7"/>
      <c r="C71" s="19" t="s">
        <v>2070</v>
      </c>
      <c r="D71" s="19"/>
      <c r="E71" s="19"/>
      <c r="F71" s="7"/>
      <c r="G71" s="8">
        <f>G70/(10*62)*100</f>
        <v>43.870967741935488</v>
      </c>
      <c r="H71" s="8">
        <f t="shared" ref="H71:I71" si="47">H70/(10*62)*100</f>
        <v>68.709677419354847</v>
      </c>
      <c r="I71" s="8">
        <f t="shared" si="47"/>
        <v>95.806451612903217</v>
      </c>
      <c r="J71" s="8">
        <f>J70/(30*62)*100</f>
        <v>69.462365591397841</v>
      </c>
      <c r="K71" s="8">
        <f>K70/(10*62)*100</f>
        <v>39.354838709677423</v>
      </c>
      <c r="L71" s="8">
        <f t="shared" ref="L71:M71" si="48">L70/(10*62)*100</f>
        <v>73.548387096774192</v>
      </c>
      <c r="M71" s="8">
        <f t="shared" si="48"/>
        <v>97.741935483870961</v>
      </c>
      <c r="N71" s="8">
        <f>N70/(30*62)*100</f>
        <v>70.215053763440864</v>
      </c>
      <c r="O71" s="8">
        <f>O70/(10*62)*100</f>
        <v>50.967741935483865</v>
      </c>
      <c r="P71" s="8">
        <f t="shared" ref="P71:Q71" si="49">P70/(10*62)*100</f>
        <v>68.225806451612897</v>
      </c>
      <c r="Q71" s="8">
        <f t="shared" si="49"/>
        <v>93.548387096774192</v>
      </c>
      <c r="R71" s="8">
        <f>R70/(30*62)*100</f>
        <v>70.913978494623649</v>
      </c>
      <c r="S71" s="8">
        <f>S70/(10*62)*100</f>
        <v>44.354838709677416</v>
      </c>
      <c r="T71" s="8">
        <f t="shared" ref="T71:U71" si="50">T70/(10*62)*100</f>
        <v>70.322580645161295</v>
      </c>
      <c r="U71" s="8">
        <f t="shared" si="50"/>
        <v>87.903225806451616</v>
      </c>
      <c r="V71" s="8">
        <f>V70/(30*62)*100</f>
        <v>67.526881720430111</v>
      </c>
      <c r="W71" s="8">
        <f>W70/(10*62)*100</f>
        <v>36.935483870967744</v>
      </c>
      <c r="X71" s="8">
        <f t="shared" ref="X71:Y71" si="51">X70/(10*62)*100</f>
        <v>75.322580645161281</v>
      </c>
      <c r="Y71" s="8">
        <f t="shared" si="51"/>
        <v>93.225806451612897</v>
      </c>
      <c r="Z71" s="8">
        <f>Z70/(30*62)*100</f>
        <v>68.494623655913983</v>
      </c>
      <c r="AA71" s="8">
        <f>AA70/(10*62)*100</f>
        <v>47.580645161290327</v>
      </c>
      <c r="AB71" s="8">
        <f t="shared" ref="AB71:AC71" si="52">AB70/(10*62)*100</f>
        <v>78.870967741935488</v>
      </c>
      <c r="AC71" s="8">
        <f t="shared" si="52"/>
        <v>95.161290322580655</v>
      </c>
      <c r="AD71" s="8">
        <f>AD70/(30*62)*100</f>
        <v>73.870967741935488</v>
      </c>
      <c r="AE71" s="8">
        <f>AVERAGE(J71,N71,R71,V71,Z71,AD71)</f>
        <v>70.08064516129032</v>
      </c>
      <c r="AF71" s="8">
        <f>AF70/(10*62)*100</f>
        <v>74.838709677419359</v>
      </c>
      <c r="AG71" s="8">
        <f>AG70/(10*62)*100</f>
        <v>76.451612903225808</v>
      </c>
      <c r="AH71" s="8">
        <f>AH70/(40*62)*100</f>
        <v>91.370967741935488</v>
      </c>
      <c r="AI71" s="8">
        <f>AI70/(60*62)*100</f>
        <v>86.129032258064512</v>
      </c>
      <c r="AJ71" s="8">
        <f>AJ70/(40*62)*100</f>
        <v>74.91935483870968</v>
      </c>
      <c r="AK71" s="8">
        <f>AK70/(100*62)*100</f>
        <v>81.645161290322577</v>
      </c>
      <c r="AL71" s="8">
        <f>AL70/(10*62)*100</f>
        <v>75.322580645161281</v>
      </c>
      <c r="AM71" s="8">
        <f>AM70/(10*62)*100</f>
        <v>74.838709677419359</v>
      </c>
      <c r="AN71" s="8">
        <f>AN70/(40*62)*100</f>
        <v>86.088709677419345</v>
      </c>
      <c r="AO71" s="8">
        <f>AO70/(60*62)*100</f>
        <v>82.41935483870968</v>
      </c>
      <c r="AP71" s="8">
        <f>AP70/(40*62)*100</f>
        <v>74.274193548387103</v>
      </c>
      <c r="AQ71" s="8">
        <f>AQ70/(100*62)*100</f>
        <v>79.161290322580641</v>
      </c>
      <c r="AR71" s="8">
        <f>AR70/(10*62)*100</f>
        <v>82.41935483870968</v>
      </c>
      <c r="AS71" s="8">
        <f>AS70/(10*62)*100</f>
        <v>81.935483870967744</v>
      </c>
      <c r="AT71" s="8">
        <f>AT70/(40*62)*100</f>
        <v>91.693548387096783</v>
      </c>
      <c r="AU71" s="8">
        <f>AU70/(60*62)*100</f>
        <v>88.521505376344095</v>
      </c>
      <c r="AV71" s="8">
        <f>AV70/(40*62)*100</f>
        <v>79.758064516129039</v>
      </c>
      <c r="AW71" s="8">
        <f>AW70/(100*62)*100</f>
        <v>85.016129032258064</v>
      </c>
      <c r="AX71" s="8">
        <f>AX70/(10*62)*100</f>
        <v>73.548387096774192</v>
      </c>
      <c r="AY71" s="8">
        <f>AY70/(10*62)*100</f>
        <v>75.161290322580641</v>
      </c>
      <c r="AZ71" s="8">
        <f>AZ70/(40*62)*100</f>
        <v>90.483870967741936</v>
      </c>
      <c r="BA71" s="8">
        <f>BA70/(60*62)*100</f>
        <v>85.107526881720432</v>
      </c>
      <c r="BB71" s="8">
        <f>BB70/(40*62)*100</f>
        <v>76.854838709677423</v>
      </c>
      <c r="BC71" s="8">
        <f>BC70/(100*62)*100</f>
        <v>81.806451612903231</v>
      </c>
      <c r="BD71" s="8">
        <f>BD70/(10*62)*100</f>
        <v>71.774193548387103</v>
      </c>
      <c r="BE71" s="8">
        <f>BE70/(10*62)*100</f>
        <v>74.354838709677423</v>
      </c>
      <c r="BF71" s="8">
        <f>BF70/(40*62)*100</f>
        <v>86.733870967741936</v>
      </c>
      <c r="BG71" s="8">
        <f>BG70/(60*62)*100</f>
        <v>82.177419354838705</v>
      </c>
      <c r="BH71" s="8">
        <f>BH70/(40*62)*100</f>
        <v>73.83064516129032</v>
      </c>
      <c r="BI71" s="8">
        <f>BI70/(100*62)*100</f>
        <v>78.838709677419345</v>
      </c>
      <c r="BJ71" s="8">
        <f>BJ70/(500*62)*100</f>
        <v>81.293548387096763</v>
      </c>
      <c r="BK71" s="8">
        <f t="shared" ref="BK71" si="53">BK70/(100*62)*100</f>
        <v>87.387096774193552</v>
      </c>
      <c r="BL71" s="8">
        <f>BL70/(780*62)*100</f>
        <v>79.487179487179489</v>
      </c>
      <c r="BM71" s="1"/>
    </row>
    <row r="72" spans="1:97" x14ac:dyDescent="0.2">
      <c r="A72" s="7"/>
      <c r="B72" s="7"/>
      <c r="C72" s="20" t="s">
        <v>2071</v>
      </c>
      <c r="D72" s="20"/>
      <c r="E72" s="20"/>
      <c r="F72" s="7"/>
      <c r="G72" s="4"/>
      <c r="H72" s="4"/>
      <c r="I72" s="7"/>
      <c r="J72" s="21">
        <f>COUNTIF(J8:J69,"&lt;12")+COUNTIF(J8:J69,"A")</f>
        <v>3</v>
      </c>
      <c r="K72" s="4"/>
      <c r="L72" s="4"/>
      <c r="M72" s="7"/>
      <c r="N72" s="21">
        <f>COUNTIF(N8:N69,"&lt;12")+COUNTIF(N8:N69,"A")</f>
        <v>2</v>
      </c>
      <c r="O72" s="4"/>
      <c r="P72" s="4"/>
      <c r="Q72" s="7"/>
      <c r="R72" s="21">
        <f>COUNTIF(R8:R69,"&lt;12")+COUNTIF(R8:R69,"A")</f>
        <v>4</v>
      </c>
      <c r="S72" s="4"/>
      <c r="T72" s="4"/>
      <c r="U72" s="7"/>
      <c r="V72" s="21">
        <f>COUNTIF(V8:V69,"&lt;12")+COUNTIF(V8:V69,"A")</f>
        <v>7</v>
      </c>
      <c r="W72" s="4"/>
      <c r="X72" s="4"/>
      <c r="Y72" s="7"/>
      <c r="Z72" s="21">
        <f>COUNTIF(Z8:Z69,"&lt;12")+COUNTIF(Z8:Z69,"A")</f>
        <v>6</v>
      </c>
      <c r="AA72" s="4"/>
      <c r="AB72" s="4"/>
      <c r="AC72" s="7"/>
      <c r="AD72" s="21">
        <f>COUNTIF(AD8:AD69,"&lt;12")+COUNTIF(AD8:AD69,"A")</f>
        <v>2</v>
      </c>
      <c r="AE72" s="4"/>
      <c r="AF72" s="4"/>
      <c r="AG72" s="7"/>
      <c r="AH72" s="21"/>
      <c r="AI72" s="22">
        <f>COUNTIF(AI8:AI69,"&lt;24")+COUNTIF(AI8:AI69,"A")</f>
        <v>1</v>
      </c>
      <c r="AJ72" s="22">
        <f>COUNTIF(AJ8:AJ69,"&lt;16")+COUNTIF(AJ8:AJ69,"A")</f>
        <v>1</v>
      </c>
      <c r="AK72" s="22">
        <f>COUNTIF(AK8:AK69,"&lt;40")+COUNTIF(AK8:AK69,"A")</f>
        <v>1</v>
      </c>
      <c r="AL72" s="4"/>
      <c r="AM72" s="7"/>
      <c r="AN72" s="21"/>
      <c r="AO72" s="22">
        <f>COUNTIF(AO8:AO69,"&lt;24")+COUNTIF(AO8:AO69,"A")</f>
        <v>0</v>
      </c>
      <c r="AP72" s="22">
        <f>COUNTIF(AP8:AP69,"&lt;16")+COUNTIF(AP8:AP69,"A")</f>
        <v>0</v>
      </c>
      <c r="AQ72" s="22">
        <f>COUNTIF(AQ8:AQ69,"&lt;40")+COUNTIF(AQ8:AQ69,"A")</f>
        <v>0</v>
      </c>
      <c r="AR72" s="4"/>
      <c r="AS72" s="7"/>
      <c r="AT72" s="21"/>
      <c r="AU72" s="22">
        <f>COUNTIF(AU8:AU69,"&lt;24")+COUNTIF(AU8:AU69,"A")</f>
        <v>0</v>
      </c>
      <c r="AV72" s="22">
        <f>COUNTIF(AV8:AV69,"&lt;16")+COUNTIF(AV8:AV69,"A")</f>
        <v>0</v>
      </c>
      <c r="AW72" s="22">
        <f>COUNTIF(AW8:AW69,"&lt;40")+COUNTIF(AW8:AW69,"A")</f>
        <v>0</v>
      </c>
      <c r="AX72" s="4"/>
      <c r="AY72" s="7"/>
      <c r="AZ72" s="21"/>
      <c r="BA72" s="22">
        <f>COUNTIF(BA8:BA69,"&lt;24")+COUNTIF(BA8:BA69,"A")</f>
        <v>1</v>
      </c>
      <c r="BB72" s="22">
        <f>COUNTIF(BB8:BB69,"&lt;16")+COUNTIF(BB8:BB69,"A")</f>
        <v>1</v>
      </c>
      <c r="BC72" s="22">
        <f>COUNTIF(BC8:BC69,"&lt;40")+COUNTIF(BC8:BC69,"A")</f>
        <v>0</v>
      </c>
      <c r="BD72" s="4"/>
      <c r="BE72" s="7"/>
      <c r="BF72" s="21"/>
      <c r="BG72" s="22">
        <f>COUNTIF(BG8:BG69,"&lt;24")+COUNTIF(BG8:BG69,"A")</f>
        <v>1</v>
      </c>
      <c r="BH72" s="22">
        <f>COUNTIF(BH8:BH69,"&lt;16")+COUNTIF(BH8:BH69,"A")</f>
        <v>2</v>
      </c>
      <c r="BI72" s="22">
        <f>COUNTIF(BI8:BI69,"&lt;40")+COUNTIF(BI8:BI69,"A")</f>
        <v>1</v>
      </c>
      <c r="BJ72" s="7"/>
      <c r="BK72" s="7"/>
      <c r="BL72" s="7"/>
      <c r="BM72" s="1"/>
    </row>
    <row r="79" spans="1:97" ht="18" customHeight="1" x14ac:dyDescent="0.2">
      <c r="A79" s="4">
        <v>12</v>
      </c>
      <c r="B79" s="7" t="s">
        <v>838</v>
      </c>
      <c r="C79" s="15" t="s">
        <v>839</v>
      </c>
      <c r="D79" s="7" t="s">
        <v>1923</v>
      </c>
      <c r="E79" s="7" t="s">
        <v>1427</v>
      </c>
      <c r="F79" s="7"/>
      <c r="G79" s="4" t="s">
        <v>2032</v>
      </c>
      <c r="H79" s="4" t="s">
        <v>2032</v>
      </c>
      <c r="I79" s="9">
        <v>0</v>
      </c>
      <c r="J79" s="13">
        <f>IF(AND((G79="A"),(H79 ="A"), (I79="A")),"A",SUM(G79:I79))</f>
        <v>0</v>
      </c>
      <c r="K79" s="4" t="s">
        <v>2032</v>
      </c>
      <c r="L79" s="4" t="s">
        <v>2033</v>
      </c>
      <c r="M79" s="9">
        <v>0</v>
      </c>
      <c r="N79" s="13">
        <f>IF(AND((K79="A"),(L79 ="A"), (M79="A")),"A",SUM(K79:M79))</f>
        <v>0</v>
      </c>
      <c r="O79" s="4" t="s">
        <v>2033</v>
      </c>
      <c r="P79" s="4" t="s">
        <v>2033</v>
      </c>
      <c r="Q79" s="9">
        <v>0</v>
      </c>
      <c r="R79" s="13">
        <f>IF(AND((O79="A"),(P79 ="A"), (Q79="A")),"A",SUM(O79:Q79))</f>
        <v>0</v>
      </c>
      <c r="S79" s="4" t="s">
        <v>2033</v>
      </c>
      <c r="T79" s="4" t="s">
        <v>2033</v>
      </c>
      <c r="U79" s="9">
        <v>0</v>
      </c>
      <c r="V79" s="13">
        <f>IF(AND((S79="A"),(T79 ="A"), (U79="A")),"A",SUM(S79:U79))</f>
        <v>0</v>
      </c>
      <c r="W79" s="4" t="s">
        <v>2033</v>
      </c>
      <c r="X79" s="4" t="s">
        <v>2032</v>
      </c>
      <c r="Y79" s="9">
        <v>5</v>
      </c>
      <c r="Z79" s="13">
        <f>IF(AND((W79="A"),(X79 ="A"), (Y79="A")),"A",SUM(W79:Y79))</f>
        <v>5</v>
      </c>
      <c r="AA79" s="4" t="s">
        <v>2032</v>
      </c>
      <c r="AB79" s="4" t="s">
        <v>2032</v>
      </c>
      <c r="AC79" s="9">
        <v>0</v>
      </c>
      <c r="AD79" s="13">
        <f>IF(AND((AA79="A"),(AB79 ="A"), (AC79="A")),"A",SUM(AA79:AC79))</f>
        <v>0</v>
      </c>
      <c r="AE79" s="10">
        <f>SUM(J79,N79,R79,V79,Z79,AD79)</f>
        <v>5</v>
      </c>
      <c r="AF79" s="4" t="s">
        <v>2032</v>
      </c>
      <c r="AG79" s="4" t="s">
        <v>2032</v>
      </c>
      <c r="AH79" s="4">
        <v>0</v>
      </c>
      <c r="AI79" s="14">
        <f>IF(AND((AF79="A"), (AG79 ="A"), (AH79="A")),"A",SUM(AF79:AH79))</f>
        <v>0</v>
      </c>
      <c r="AJ79" s="5" t="s">
        <v>2032</v>
      </c>
      <c r="AK79" s="14">
        <f>IF(AND((AI79 ="A"), (AJ79="A")),"A",SUM(AI79:AJ79))</f>
        <v>0</v>
      </c>
      <c r="AL79" s="4" t="s">
        <v>2032</v>
      </c>
      <c r="AM79" s="4" t="s">
        <v>2032</v>
      </c>
      <c r="AN79" s="4">
        <v>0</v>
      </c>
      <c r="AO79" s="14">
        <f>IF(AND((AL79="A"), (AM79 ="A"), (AN79="A")),"A",SUM(AL79:AN79))</f>
        <v>0</v>
      </c>
      <c r="AP79" s="5" t="s">
        <v>2032</v>
      </c>
      <c r="AQ79" s="14">
        <f>IF(AND((AO79 ="A"), (AP79="A")),"A",SUM(AO79:AP79))</f>
        <v>0</v>
      </c>
      <c r="AR79" s="4" t="s">
        <v>2032</v>
      </c>
      <c r="AS79" s="4" t="s">
        <v>2032</v>
      </c>
      <c r="AT79" s="4" t="s">
        <v>2032</v>
      </c>
      <c r="AU79" s="14" t="str">
        <f>IF(AND((AR79="A"), (AS79 ="A"), (AT79="A")),"A",SUM(AR79:AT79))</f>
        <v>A</v>
      </c>
      <c r="AV79" s="5" t="s">
        <v>2032</v>
      </c>
      <c r="AW79" s="14" t="str">
        <f>IF(AND((AU79 ="A"), (AV79="A")),"A",SUM(AU79:AV79))</f>
        <v>A</v>
      </c>
      <c r="AX79" s="4" t="s">
        <v>2032</v>
      </c>
      <c r="AY79" s="4" t="s">
        <v>2032</v>
      </c>
      <c r="AZ79" s="4">
        <v>0</v>
      </c>
      <c r="BA79" s="14">
        <f>IF(AND((AX79="A"), (AY79 ="A"), (AZ79="A")),"A",SUM(AX79:AZ79))</f>
        <v>0</v>
      </c>
      <c r="BB79" s="5" t="s">
        <v>2032</v>
      </c>
      <c r="BC79" s="14">
        <f>IF(AND((BA79 ="A"), (BB79="A")),"A",SUM(BA79:BB79))</f>
        <v>0</v>
      </c>
      <c r="BD79" s="4" t="s">
        <v>2032</v>
      </c>
      <c r="BE79" s="4" t="s">
        <v>2032</v>
      </c>
      <c r="BF79" s="4">
        <v>0</v>
      </c>
      <c r="BG79" s="14">
        <f>IF(AND((BD79="A"), (BE79 ="A"), (BF79="A")),"A",SUM(BD79:BF79))</f>
        <v>0</v>
      </c>
      <c r="BH79" s="5" t="s">
        <v>2032</v>
      </c>
      <c r="BI79" s="14">
        <f>IF(AND((BG79 ="A"), (BH79="A")),"A",SUM(BG79:BH79))</f>
        <v>0</v>
      </c>
      <c r="BJ79" s="5">
        <f>SUM(AK79,AQ79,AW79,BC79,BI79)</f>
        <v>0</v>
      </c>
      <c r="BK79" s="5">
        <v>15</v>
      </c>
      <c r="BL79" s="10">
        <f>BJ79+AE79+BK79</f>
        <v>20</v>
      </c>
      <c r="BM79" s="8">
        <f>BL79/780*100</f>
        <v>2.5641025641025639</v>
      </c>
    </row>
  </sheetData>
  <sortState xmlns:xlrd2="http://schemas.microsoft.com/office/spreadsheetml/2017/richdata2" ref="A8:CT69">
    <sortCondition ref="D8:D69"/>
  </sortState>
  <mergeCells count="2">
    <mergeCell ref="A1:BL1"/>
    <mergeCell ref="A2:BM2"/>
  </mergeCells>
  <phoneticPr fontId="3" type="noConversion"/>
  <conditionalFormatting sqref="G8:I69 AF8:AH69 G79:I79 K79:M79 O79:Q79 S79:U79 W79:Y79 AA79:AC79 AF79:AH79 AL79:AN79 AR79:AT79 AX79:AZ79 BD79:BF79">
    <cfRule type="cellIs" dxfId="111" priority="305" operator="equal">
      <formula>"A"</formula>
    </cfRule>
    <cfRule type="cellIs" dxfId="110" priority="304" operator="equal">
      <formula>"D"</formula>
    </cfRule>
  </conditionalFormatting>
  <conditionalFormatting sqref="J3:J7">
    <cfRule type="cellIs" dxfId="109" priority="163" operator="equal">
      <formula>"D"</formula>
    </cfRule>
    <cfRule type="cellIs" dxfId="108" priority="165" operator="lessThan">
      <formula>J$6*0.4</formula>
    </cfRule>
    <cfRule type="cellIs" dxfId="107" priority="164" operator="equal">
      <formula>"A"</formula>
    </cfRule>
  </conditionalFormatting>
  <conditionalFormatting sqref="J8:J69 N8:N69 R8:R69 V8:V69 Z8:Z69 AD8:AD69 J79 N79 R79 V79 Z79 AD79">
    <cfRule type="cellIs" dxfId="106" priority="78" operator="equal">
      <formula>"N"</formula>
    </cfRule>
    <cfRule type="cellIs" dxfId="105" priority="79" stopIfTrue="1" operator="lessThan">
      <formula>J$6*0.4</formula>
    </cfRule>
    <cfRule type="cellIs" dxfId="104" priority="80" stopIfTrue="1" operator="equal">
      <formula>"A"</formula>
    </cfRule>
  </conditionalFormatting>
  <conditionalFormatting sqref="K3:M5 O3:Q5 S3:U5 W3:Y5 AA3:AC5 K7:M7 O7:Q7 S7:U7 W7:Y7 AA7:AC7">
    <cfRule type="cellIs" dxfId="103" priority="303" operator="lessThan">
      <formula>K$6*0.4</formula>
    </cfRule>
  </conditionalFormatting>
  <conditionalFormatting sqref="K3:M5 O3:Q5 S3:U5 W3:Y5 AA3:AC5 K7:M69 O7:Q69 S7:U69 W7:Y69 AA7:AC69">
    <cfRule type="cellIs" dxfId="102" priority="302" operator="equal">
      <formula>"A"</formula>
    </cfRule>
    <cfRule type="cellIs" dxfId="101" priority="301" operator="equal">
      <formula>"D"</formula>
    </cfRule>
  </conditionalFormatting>
  <conditionalFormatting sqref="N3:N7">
    <cfRule type="cellIs" dxfId="100" priority="153" operator="lessThan">
      <formula>N$6*0.4</formula>
    </cfRule>
    <cfRule type="cellIs" dxfId="99" priority="151" operator="equal">
      <formula>"D"</formula>
    </cfRule>
    <cfRule type="cellIs" dxfId="98" priority="152" operator="equal">
      <formula>"A"</formula>
    </cfRule>
  </conditionalFormatting>
  <conditionalFormatting sqref="R3:R7">
    <cfRule type="cellIs" dxfId="97" priority="136" operator="equal">
      <formula>"D"</formula>
    </cfRule>
    <cfRule type="cellIs" dxfId="96" priority="137" operator="equal">
      <formula>"A"</formula>
    </cfRule>
    <cfRule type="cellIs" dxfId="95" priority="138" operator="lessThan">
      <formula>R$6*0.4</formula>
    </cfRule>
  </conditionalFormatting>
  <conditionalFormatting sqref="V3:V7">
    <cfRule type="cellIs" dxfId="94" priority="121" operator="equal">
      <formula>"D"</formula>
    </cfRule>
    <cfRule type="cellIs" dxfId="93" priority="122" operator="equal">
      <formula>"A"</formula>
    </cfRule>
    <cfRule type="cellIs" dxfId="92" priority="123" operator="lessThan">
      <formula>V$6*0.4</formula>
    </cfRule>
  </conditionalFormatting>
  <conditionalFormatting sqref="Z3:Z7">
    <cfRule type="cellIs" dxfId="91" priority="106" operator="equal">
      <formula>"D"</formula>
    </cfRule>
    <cfRule type="cellIs" dxfId="90" priority="107" operator="equal">
      <formula>"A"</formula>
    </cfRule>
    <cfRule type="cellIs" dxfId="89" priority="108" operator="lessThan">
      <formula>Z$6*0.4</formula>
    </cfRule>
  </conditionalFormatting>
  <conditionalFormatting sqref="AD3:AD7">
    <cfRule type="cellIs" dxfId="88" priority="92" operator="equal">
      <formula>"A"</formula>
    </cfRule>
    <cfRule type="cellIs" dxfId="87" priority="91" operator="equal">
      <formula>"D"</formula>
    </cfRule>
    <cfRule type="cellIs" dxfId="86" priority="93" operator="lessThan">
      <formula>AD$6*0.4</formula>
    </cfRule>
  </conditionalFormatting>
  <conditionalFormatting sqref="AI8:AI69 AO8:AO69 AU8:AU69 BA8:BA69 BG8:BG69 AI79 AO79 AU79 BA79 BG79">
    <cfRule type="cellIs" dxfId="85" priority="36" stopIfTrue="1" operator="equal">
      <formula>"A"</formula>
    </cfRule>
    <cfRule type="cellIs" dxfId="84" priority="35" stopIfTrue="1" operator="lessThan">
      <formula>AI$6*0.4</formula>
    </cfRule>
  </conditionalFormatting>
  <conditionalFormatting sqref="AJ8:AJ69 AP8:AP69 AV8:AV69 BB8:BB69 BH8:BH69 BK8:BK69 AJ79 AP79 AV79 BB79 BH79">
    <cfRule type="cellIs" dxfId="83" priority="13" stopIfTrue="1" operator="equal">
      <formula>"A"</formula>
    </cfRule>
    <cfRule type="cellIs" dxfId="82" priority="12" stopIfTrue="1" operator="lessThan">
      <formula>AJ$6*0.4</formula>
    </cfRule>
  </conditionalFormatting>
  <conditionalFormatting sqref="AK8:AK69 AQ8:AQ69 AW8:AW69 BC8:BC69 BI8:BI69 AK79 AQ79 AW79 BC79 BI79">
    <cfRule type="cellIs" dxfId="81" priority="18" stopIfTrue="1" operator="lessThan">
      <formula>AK$6*0.4</formula>
    </cfRule>
  </conditionalFormatting>
  <conditionalFormatting sqref="AL3:AN7">
    <cfRule type="cellIs" dxfId="80" priority="273" operator="lessThan">
      <formula>AL$6*0.4</formula>
    </cfRule>
  </conditionalFormatting>
  <conditionalFormatting sqref="AL3:AN69">
    <cfRule type="cellIs" dxfId="79" priority="272" operator="equal">
      <formula>"A"</formula>
    </cfRule>
    <cfRule type="cellIs" dxfId="78" priority="271" operator="equal">
      <formula>"D"</formula>
    </cfRule>
  </conditionalFormatting>
  <conditionalFormatting sqref="AP3:AP7">
    <cfRule type="cellIs" dxfId="77" priority="177" operator="lessThan">
      <formula>AP$6*0.4</formula>
    </cfRule>
    <cfRule type="cellIs" dxfId="76" priority="175" operator="equal">
      <formula>"D"</formula>
    </cfRule>
    <cfRule type="cellIs" dxfId="75" priority="176" operator="equal">
      <formula>"A"</formula>
    </cfRule>
  </conditionalFormatting>
  <conditionalFormatting sqref="AR3:AT7">
    <cfRule type="cellIs" dxfId="74" priority="270" operator="lessThan">
      <formula>AR$6*0.4</formula>
    </cfRule>
  </conditionalFormatting>
  <conditionalFormatting sqref="AR3:AT69">
    <cfRule type="cellIs" dxfId="73" priority="268" operator="equal">
      <formula>"D"</formula>
    </cfRule>
    <cfRule type="cellIs" dxfId="72" priority="269" operator="equal">
      <formula>"A"</formula>
    </cfRule>
  </conditionalFormatting>
  <conditionalFormatting sqref="AV3:AV7">
    <cfRule type="cellIs" dxfId="71" priority="174" operator="lessThan">
      <formula>AV$6*0.4</formula>
    </cfRule>
    <cfRule type="cellIs" dxfId="70" priority="173" operator="equal">
      <formula>"A"</formula>
    </cfRule>
    <cfRule type="cellIs" dxfId="69" priority="172" operator="equal">
      <formula>"D"</formula>
    </cfRule>
  </conditionalFormatting>
  <conditionalFormatting sqref="AX3:AZ7">
    <cfRule type="cellIs" dxfId="68" priority="267" operator="lessThan">
      <formula>AX$6*0.4</formula>
    </cfRule>
  </conditionalFormatting>
  <conditionalFormatting sqref="AX3:AZ69">
    <cfRule type="cellIs" dxfId="67" priority="265" operator="equal">
      <formula>"D"</formula>
    </cfRule>
    <cfRule type="cellIs" dxfId="66" priority="266" operator="equal">
      <formula>"A"</formula>
    </cfRule>
  </conditionalFormatting>
  <conditionalFormatting sqref="BB3:BB7">
    <cfRule type="cellIs" dxfId="65" priority="171" operator="lessThan">
      <formula>BB$6*0.4</formula>
    </cfRule>
    <cfRule type="cellIs" dxfId="64" priority="169" operator="equal">
      <formula>"D"</formula>
    </cfRule>
    <cfRule type="cellIs" dxfId="63" priority="170" operator="equal">
      <formula>"A"</formula>
    </cfRule>
  </conditionalFormatting>
  <conditionalFormatting sqref="BD3:BF7">
    <cfRule type="cellIs" dxfId="62" priority="264" operator="lessThan">
      <formula>BD$6*0.4</formula>
    </cfRule>
  </conditionalFormatting>
  <conditionalFormatting sqref="BD3:BF69">
    <cfRule type="cellIs" dxfId="61" priority="262" operator="equal">
      <formula>"D"</formula>
    </cfRule>
    <cfRule type="cellIs" dxfId="60" priority="263" operator="equal">
      <formula>"A"</formula>
    </cfRule>
  </conditionalFormatting>
  <conditionalFormatting sqref="BH3:BH7">
    <cfRule type="cellIs" dxfId="59" priority="167" operator="equal">
      <formula>"A"</formula>
    </cfRule>
    <cfRule type="cellIs" dxfId="58" priority="168" operator="lessThan">
      <formula>BH$6*0.4</formula>
    </cfRule>
    <cfRule type="cellIs" dxfId="57" priority="166" operator="equal">
      <formula>"D"</formula>
    </cfRule>
  </conditionalFormatting>
  <conditionalFormatting sqref="BO8:BZ69">
    <cfRule type="cellIs" dxfId="56" priority="1" operator="equal">
      <formula>"F"</formula>
    </cfRule>
  </conditionalFormatting>
  <printOptions horizontalCentered="1"/>
  <pageMargins left="0" right="0" top="0" bottom="0" header="0" footer="0"/>
  <pageSetup paperSize="9" orientation="portrait" r:id="rId1"/>
  <headerFooter>
    <oddHeader>&amp;R&amp;D</oddHeader>
    <oddFooter>Page &amp;P of &amp;N</oddFooter>
  </headerFooter>
  <rowBreaks count="1" manualBreakCount="1">
    <brk id="45" max="6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84AAE-67AF-46CD-AA80-21EDB1B7DC03}">
  <dimension ref="A1:CT76"/>
  <sheetViews>
    <sheetView zoomScaleNormal="100" zoomScaleSheetLayoutView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A8" sqref="A8:XFD63"/>
    </sheetView>
  </sheetViews>
  <sheetFormatPr baseColWidth="10" defaultColWidth="9.1640625" defaultRowHeight="13" x14ac:dyDescent="0.2"/>
  <cols>
    <col min="1" max="1" width="5" style="1" customWidth="1"/>
    <col min="2" max="2" width="11.83203125" style="1" customWidth="1"/>
    <col min="3" max="3" width="24.5" style="1" customWidth="1"/>
    <col min="4" max="4" width="12.1640625" style="1" customWidth="1"/>
    <col min="5" max="5" width="9.33203125" style="1" customWidth="1"/>
    <col min="6" max="6" width="5.1640625" style="1" hidden="1" customWidth="1"/>
    <col min="7" max="9" width="9.5" style="3" hidden="1" customWidth="1"/>
    <col min="10" max="10" width="7.83203125" style="3" hidden="1" customWidth="1"/>
    <col min="11" max="13" width="9.5" style="3" hidden="1" customWidth="1"/>
    <col min="14" max="14" width="7.83203125" style="3" hidden="1" customWidth="1"/>
    <col min="15" max="17" width="9.5" style="3" hidden="1" customWidth="1"/>
    <col min="18" max="18" width="7.83203125" style="3" hidden="1" customWidth="1"/>
    <col min="19" max="21" width="9.5" style="3" hidden="1" customWidth="1"/>
    <col min="22" max="22" width="7.83203125" style="3" hidden="1" customWidth="1"/>
    <col min="23" max="25" width="9.5" style="3" hidden="1" customWidth="1"/>
    <col min="26" max="26" width="7.83203125" style="3" hidden="1" customWidth="1"/>
    <col min="27" max="29" width="9.5" style="3" hidden="1" customWidth="1"/>
    <col min="30" max="30" width="7.83203125" style="3" hidden="1" customWidth="1"/>
    <col min="31" max="31" width="8.5" style="3" hidden="1" customWidth="1"/>
    <col min="32" max="61" width="9.33203125" style="3" hidden="1" customWidth="1"/>
    <col min="62" max="63" width="7.5" style="3" hidden="1" customWidth="1"/>
    <col min="64" max="64" width="6.5" style="3" hidden="1" customWidth="1"/>
    <col min="65" max="65" width="5.5" style="3" hidden="1" customWidth="1"/>
    <col min="66" max="66" width="9.1640625" style="1" customWidth="1"/>
    <col min="67" max="79" width="9.1640625" style="1"/>
    <col min="80" max="91" width="0" style="1" hidden="1" customWidth="1"/>
    <col min="92" max="16384" width="9.1640625" style="1"/>
  </cols>
  <sheetData>
    <row r="1" spans="1:98" ht="18" customHeight="1" x14ac:dyDescent="0.2">
      <c r="A1" s="47" t="s">
        <v>16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2"/>
    </row>
    <row r="2" spans="1:98" ht="18" customHeight="1" x14ac:dyDescent="0.2">
      <c r="A2" s="48" t="s">
        <v>2077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</row>
    <row r="3" spans="1:98" ht="18" customHeight="1" x14ac:dyDescent="0.2">
      <c r="A3" s="6"/>
      <c r="B3" s="6" t="s">
        <v>0</v>
      </c>
      <c r="C3" s="6" t="s">
        <v>0</v>
      </c>
      <c r="D3" s="6" t="s">
        <v>0</v>
      </c>
      <c r="E3" s="6"/>
      <c r="F3" s="6"/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  <c r="M3" s="5" t="s">
        <v>1</v>
      </c>
      <c r="N3" s="5" t="s">
        <v>1</v>
      </c>
      <c r="O3" s="5" t="s">
        <v>1</v>
      </c>
      <c r="P3" s="5" t="s">
        <v>1</v>
      </c>
      <c r="Q3" s="5" t="s">
        <v>1</v>
      </c>
      <c r="R3" s="5" t="s">
        <v>1</v>
      </c>
      <c r="S3" s="5" t="s">
        <v>1</v>
      </c>
      <c r="T3" s="5" t="s">
        <v>1</v>
      </c>
      <c r="U3" s="5" t="s">
        <v>1</v>
      </c>
      <c r="V3" s="5" t="s">
        <v>1</v>
      </c>
      <c r="W3" s="5" t="s">
        <v>1</v>
      </c>
      <c r="X3" s="5" t="s">
        <v>1</v>
      </c>
      <c r="Y3" s="5" t="s">
        <v>1</v>
      </c>
      <c r="Z3" s="5" t="s">
        <v>1</v>
      </c>
      <c r="AA3" s="5" t="s">
        <v>1</v>
      </c>
      <c r="AB3" s="5" t="s">
        <v>1</v>
      </c>
      <c r="AC3" s="5" t="s">
        <v>1</v>
      </c>
      <c r="AD3" s="5" t="s">
        <v>1</v>
      </c>
      <c r="AE3" s="5" t="s">
        <v>1</v>
      </c>
      <c r="AF3" s="5" t="s">
        <v>2</v>
      </c>
      <c r="AG3" s="5" t="s">
        <v>2</v>
      </c>
      <c r="AH3" s="5" t="s">
        <v>2</v>
      </c>
      <c r="AI3" s="5" t="s">
        <v>2</v>
      </c>
      <c r="AJ3" s="5" t="s">
        <v>2</v>
      </c>
      <c r="AK3" s="5" t="s">
        <v>2</v>
      </c>
      <c r="AL3" s="5" t="s">
        <v>2</v>
      </c>
      <c r="AM3" s="5" t="s">
        <v>2</v>
      </c>
      <c r="AN3" s="5" t="s">
        <v>2</v>
      </c>
      <c r="AO3" s="5" t="s">
        <v>2</v>
      </c>
      <c r="AP3" s="5" t="s">
        <v>2</v>
      </c>
      <c r="AQ3" s="5" t="s">
        <v>2</v>
      </c>
      <c r="AR3" s="5" t="s">
        <v>2</v>
      </c>
      <c r="AS3" s="5" t="s">
        <v>2</v>
      </c>
      <c r="AT3" s="5" t="s">
        <v>2</v>
      </c>
      <c r="AU3" s="5" t="s">
        <v>2</v>
      </c>
      <c r="AV3" s="5" t="s">
        <v>2</v>
      </c>
      <c r="AW3" s="5" t="s">
        <v>2</v>
      </c>
      <c r="AX3" s="5" t="s">
        <v>2</v>
      </c>
      <c r="AY3" s="5" t="s">
        <v>2</v>
      </c>
      <c r="AZ3" s="5" t="s">
        <v>2</v>
      </c>
      <c r="BA3" s="5" t="s">
        <v>2</v>
      </c>
      <c r="BB3" s="5" t="s">
        <v>2</v>
      </c>
      <c r="BC3" s="5" t="s">
        <v>2</v>
      </c>
      <c r="BD3" s="5" t="s">
        <v>2</v>
      </c>
      <c r="BE3" s="5" t="s">
        <v>2</v>
      </c>
      <c r="BF3" s="5" t="s">
        <v>2</v>
      </c>
      <c r="BG3" s="5" t="s">
        <v>2</v>
      </c>
      <c r="BH3" s="5" t="s">
        <v>2</v>
      </c>
      <c r="BI3" s="5" t="s">
        <v>2</v>
      </c>
      <c r="BJ3" s="5" t="s">
        <v>2</v>
      </c>
      <c r="BK3" s="5" t="s">
        <v>2038</v>
      </c>
      <c r="BL3" s="5" t="s">
        <v>3</v>
      </c>
      <c r="BM3" s="5"/>
    </row>
    <row r="4" spans="1:98" ht="18" customHeight="1" x14ac:dyDescent="0.2">
      <c r="A4" s="6"/>
      <c r="B4" s="6" t="s">
        <v>4</v>
      </c>
      <c r="C4" s="6" t="s">
        <v>4</v>
      </c>
      <c r="D4" s="6" t="s">
        <v>4</v>
      </c>
      <c r="E4" s="6"/>
      <c r="F4" s="6"/>
      <c r="G4" s="5" t="s">
        <v>73</v>
      </c>
      <c r="H4" s="5" t="s">
        <v>73</v>
      </c>
      <c r="I4" s="5" t="s">
        <v>73</v>
      </c>
      <c r="J4" s="5" t="s">
        <v>73</v>
      </c>
      <c r="K4" s="5" t="s">
        <v>74</v>
      </c>
      <c r="L4" s="5" t="s">
        <v>74</v>
      </c>
      <c r="M4" s="5" t="s">
        <v>74</v>
      </c>
      <c r="N4" s="5" t="s">
        <v>74</v>
      </c>
      <c r="O4" s="5" t="s">
        <v>75</v>
      </c>
      <c r="P4" s="5" t="s">
        <v>75</v>
      </c>
      <c r="Q4" s="5" t="s">
        <v>75</v>
      </c>
      <c r="R4" s="5" t="s">
        <v>75</v>
      </c>
      <c r="S4" s="5" t="s">
        <v>76</v>
      </c>
      <c r="T4" s="5" t="s">
        <v>76</v>
      </c>
      <c r="U4" s="5" t="s">
        <v>76</v>
      </c>
      <c r="V4" s="5" t="s">
        <v>76</v>
      </c>
      <c r="W4" s="5" t="s">
        <v>77</v>
      </c>
      <c r="X4" s="5" t="s">
        <v>77</v>
      </c>
      <c r="Y4" s="5" t="s">
        <v>77</v>
      </c>
      <c r="Z4" s="5" t="s">
        <v>77</v>
      </c>
      <c r="AA4" s="5" t="s">
        <v>78</v>
      </c>
      <c r="AB4" s="5" t="s">
        <v>78</v>
      </c>
      <c r="AC4" s="5" t="s">
        <v>78</v>
      </c>
      <c r="AD4" s="5" t="s">
        <v>78</v>
      </c>
      <c r="AE4" s="5" t="s">
        <v>5</v>
      </c>
      <c r="AF4" s="5" t="s">
        <v>79</v>
      </c>
      <c r="AG4" s="5" t="s">
        <v>79</v>
      </c>
      <c r="AH4" s="5" t="s">
        <v>79</v>
      </c>
      <c r="AI4" s="5" t="s">
        <v>79</v>
      </c>
      <c r="AJ4" s="5" t="s">
        <v>79</v>
      </c>
      <c r="AK4" s="5" t="s">
        <v>79</v>
      </c>
      <c r="AL4" s="5" t="s">
        <v>80</v>
      </c>
      <c r="AM4" s="5" t="s">
        <v>80</v>
      </c>
      <c r="AN4" s="5" t="s">
        <v>80</v>
      </c>
      <c r="AO4" s="5" t="s">
        <v>80</v>
      </c>
      <c r="AP4" s="5" t="s">
        <v>80</v>
      </c>
      <c r="AQ4" s="5" t="s">
        <v>80</v>
      </c>
      <c r="AR4" s="5" t="s">
        <v>81</v>
      </c>
      <c r="AS4" s="5" t="s">
        <v>81</v>
      </c>
      <c r="AT4" s="5" t="s">
        <v>81</v>
      </c>
      <c r="AU4" s="5" t="s">
        <v>81</v>
      </c>
      <c r="AV4" s="5" t="s">
        <v>81</v>
      </c>
      <c r="AW4" s="5" t="s">
        <v>81</v>
      </c>
      <c r="AX4" s="5" t="s">
        <v>82</v>
      </c>
      <c r="AY4" s="5" t="s">
        <v>82</v>
      </c>
      <c r="AZ4" s="5" t="s">
        <v>82</v>
      </c>
      <c r="BA4" s="5" t="s">
        <v>82</v>
      </c>
      <c r="BB4" s="5" t="s">
        <v>82</v>
      </c>
      <c r="BC4" s="5" t="s">
        <v>82</v>
      </c>
      <c r="BD4" s="5" t="s">
        <v>83</v>
      </c>
      <c r="BE4" s="5" t="s">
        <v>83</v>
      </c>
      <c r="BF4" s="5" t="s">
        <v>83</v>
      </c>
      <c r="BG4" s="5" t="s">
        <v>83</v>
      </c>
      <c r="BH4" s="5" t="s">
        <v>83</v>
      </c>
      <c r="BI4" s="5" t="s">
        <v>83</v>
      </c>
      <c r="BJ4" s="5" t="s">
        <v>5</v>
      </c>
      <c r="BK4" s="5" t="s">
        <v>2043</v>
      </c>
      <c r="BL4" s="5"/>
      <c r="BM4" s="5"/>
    </row>
    <row r="5" spans="1:98" ht="18" customHeight="1" x14ac:dyDescent="0.2">
      <c r="A5" s="6"/>
      <c r="B5" s="6" t="s">
        <v>6</v>
      </c>
      <c r="C5" s="6" t="s">
        <v>6</v>
      </c>
      <c r="D5" s="6" t="s">
        <v>6</v>
      </c>
      <c r="E5" s="6"/>
      <c r="F5" s="6"/>
      <c r="G5" s="5" t="s">
        <v>7</v>
      </c>
      <c r="H5" s="5" t="s">
        <v>2034</v>
      </c>
      <c r="I5" s="5" t="s">
        <v>2044</v>
      </c>
      <c r="J5" s="5" t="s">
        <v>5</v>
      </c>
      <c r="K5" s="5" t="s">
        <v>7</v>
      </c>
      <c r="L5" s="5" t="s">
        <v>2034</v>
      </c>
      <c r="M5" s="5" t="s">
        <v>2044</v>
      </c>
      <c r="N5" s="5" t="s">
        <v>5</v>
      </c>
      <c r="O5" s="5" t="s">
        <v>7</v>
      </c>
      <c r="P5" s="5" t="s">
        <v>2034</v>
      </c>
      <c r="Q5" s="5" t="s">
        <v>2044</v>
      </c>
      <c r="R5" s="5" t="s">
        <v>5</v>
      </c>
      <c r="S5" s="5" t="s">
        <v>7</v>
      </c>
      <c r="T5" s="5" t="s">
        <v>2034</v>
      </c>
      <c r="U5" s="5" t="s">
        <v>2044</v>
      </c>
      <c r="V5" s="5" t="s">
        <v>5</v>
      </c>
      <c r="W5" s="5" t="s">
        <v>7</v>
      </c>
      <c r="X5" s="5" t="s">
        <v>2034</v>
      </c>
      <c r="Y5" s="5" t="s">
        <v>2044</v>
      </c>
      <c r="Z5" s="5" t="s">
        <v>5</v>
      </c>
      <c r="AA5" s="5" t="s">
        <v>7</v>
      </c>
      <c r="AB5" s="5" t="s">
        <v>2034</v>
      </c>
      <c r="AC5" s="5" t="s">
        <v>2044</v>
      </c>
      <c r="AD5" s="5" t="s">
        <v>5</v>
      </c>
      <c r="AE5" s="5"/>
      <c r="AF5" s="5" t="s">
        <v>7</v>
      </c>
      <c r="AG5" s="5" t="s">
        <v>2034</v>
      </c>
      <c r="AH5" s="5" t="s">
        <v>2035</v>
      </c>
      <c r="AI5" s="5" t="s">
        <v>2045</v>
      </c>
      <c r="AJ5" s="5" t="s">
        <v>2036</v>
      </c>
      <c r="AK5" s="5" t="s">
        <v>5</v>
      </c>
      <c r="AL5" s="5" t="s">
        <v>7</v>
      </c>
      <c r="AM5" s="5" t="s">
        <v>2034</v>
      </c>
      <c r="AN5" s="5" t="s">
        <v>2035</v>
      </c>
      <c r="AO5" s="5" t="s">
        <v>2045</v>
      </c>
      <c r="AP5" s="5" t="s">
        <v>2036</v>
      </c>
      <c r="AQ5" s="5" t="s">
        <v>5</v>
      </c>
      <c r="AR5" s="5" t="s">
        <v>7</v>
      </c>
      <c r="AS5" s="5" t="s">
        <v>2034</v>
      </c>
      <c r="AT5" s="5" t="s">
        <v>2035</v>
      </c>
      <c r="AU5" s="5" t="s">
        <v>2045</v>
      </c>
      <c r="AV5" s="5" t="s">
        <v>2036</v>
      </c>
      <c r="AW5" s="5" t="s">
        <v>5</v>
      </c>
      <c r="AX5" s="5" t="s">
        <v>7</v>
      </c>
      <c r="AY5" s="5" t="s">
        <v>2034</v>
      </c>
      <c r="AZ5" s="5" t="s">
        <v>2035</v>
      </c>
      <c r="BA5" s="5" t="s">
        <v>2045</v>
      </c>
      <c r="BB5" s="5" t="s">
        <v>2036</v>
      </c>
      <c r="BC5" s="5" t="s">
        <v>5</v>
      </c>
      <c r="BD5" s="5" t="s">
        <v>7</v>
      </c>
      <c r="BE5" s="5" t="s">
        <v>2034</v>
      </c>
      <c r="BF5" s="5" t="s">
        <v>2035</v>
      </c>
      <c r="BG5" s="5" t="s">
        <v>2045</v>
      </c>
      <c r="BH5" s="5" t="s">
        <v>2036</v>
      </c>
      <c r="BI5" s="5" t="s">
        <v>5</v>
      </c>
      <c r="BJ5" s="5"/>
      <c r="BK5" s="5"/>
      <c r="BL5" s="5"/>
      <c r="BM5" s="5"/>
    </row>
    <row r="6" spans="1:98" ht="18" customHeight="1" x14ac:dyDescent="0.2">
      <c r="A6" s="6"/>
      <c r="B6" s="6"/>
      <c r="C6" s="6"/>
      <c r="D6" s="6" t="s">
        <v>8</v>
      </c>
      <c r="E6" s="6"/>
      <c r="F6" s="6"/>
      <c r="G6" s="5">
        <v>10</v>
      </c>
      <c r="H6" s="5">
        <v>10</v>
      </c>
      <c r="I6" s="5">
        <v>10</v>
      </c>
      <c r="J6" s="5">
        <v>30</v>
      </c>
      <c r="K6" s="5">
        <v>10</v>
      </c>
      <c r="L6" s="5">
        <v>10</v>
      </c>
      <c r="M6" s="5">
        <v>10</v>
      </c>
      <c r="N6" s="5">
        <v>30</v>
      </c>
      <c r="O6" s="5">
        <v>10</v>
      </c>
      <c r="P6" s="5">
        <v>10</v>
      </c>
      <c r="Q6" s="5">
        <v>10</v>
      </c>
      <c r="R6" s="5">
        <v>30</v>
      </c>
      <c r="S6" s="5">
        <v>10</v>
      </c>
      <c r="T6" s="5">
        <v>10</v>
      </c>
      <c r="U6" s="5">
        <v>10</v>
      </c>
      <c r="V6" s="5">
        <v>30</v>
      </c>
      <c r="W6" s="5">
        <v>10</v>
      </c>
      <c r="X6" s="5">
        <v>10</v>
      </c>
      <c r="Y6" s="5">
        <v>10</v>
      </c>
      <c r="Z6" s="5">
        <v>30</v>
      </c>
      <c r="AA6" s="5">
        <v>10</v>
      </c>
      <c r="AB6" s="5">
        <v>10</v>
      </c>
      <c r="AC6" s="5">
        <v>10</v>
      </c>
      <c r="AD6" s="5">
        <v>30</v>
      </c>
      <c r="AE6" s="5">
        <v>360</v>
      </c>
      <c r="AF6" s="5">
        <v>10</v>
      </c>
      <c r="AG6" s="5">
        <v>10</v>
      </c>
      <c r="AH6" s="5">
        <v>40</v>
      </c>
      <c r="AI6" s="5">
        <v>60</v>
      </c>
      <c r="AJ6" s="5">
        <v>40</v>
      </c>
      <c r="AK6" s="5">
        <v>100</v>
      </c>
      <c r="AL6" s="5">
        <v>10</v>
      </c>
      <c r="AM6" s="5">
        <v>10</v>
      </c>
      <c r="AN6" s="5">
        <v>40</v>
      </c>
      <c r="AO6" s="5">
        <v>60</v>
      </c>
      <c r="AP6" s="5">
        <v>40</v>
      </c>
      <c r="AQ6" s="5">
        <v>100</v>
      </c>
      <c r="AR6" s="5">
        <v>10</v>
      </c>
      <c r="AS6" s="5">
        <v>10</v>
      </c>
      <c r="AT6" s="5">
        <v>40</v>
      </c>
      <c r="AU6" s="5">
        <v>60</v>
      </c>
      <c r="AV6" s="5">
        <v>40</v>
      </c>
      <c r="AW6" s="5">
        <v>100</v>
      </c>
      <c r="AX6" s="5">
        <v>10</v>
      </c>
      <c r="AY6" s="5">
        <v>10</v>
      </c>
      <c r="AZ6" s="5">
        <v>40</v>
      </c>
      <c r="BA6" s="5">
        <v>60</v>
      </c>
      <c r="BB6" s="5">
        <v>40</v>
      </c>
      <c r="BC6" s="5">
        <v>100</v>
      </c>
      <c r="BD6" s="5">
        <v>10</v>
      </c>
      <c r="BE6" s="5">
        <v>10</v>
      </c>
      <c r="BF6" s="5">
        <v>40</v>
      </c>
      <c r="BG6" s="5">
        <v>60</v>
      </c>
      <c r="BH6" s="5">
        <v>40</v>
      </c>
      <c r="BI6" s="5">
        <v>100</v>
      </c>
      <c r="BJ6" s="5">
        <v>500</v>
      </c>
      <c r="BK6" s="5">
        <v>100</v>
      </c>
      <c r="BL6" s="5">
        <v>780</v>
      </c>
      <c r="BM6" s="5" t="s">
        <v>17</v>
      </c>
    </row>
    <row r="7" spans="1:98" ht="18" customHeight="1" x14ac:dyDescent="0.2">
      <c r="A7" s="6"/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5" t="s">
        <v>14</v>
      </c>
      <c r="H7" s="5" t="s">
        <v>14</v>
      </c>
      <c r="I7" s="5" t="s">
        <v>14</v>
      </c>
      <c r="J7" s="5" t="s">
        <v>14</v>
      </c>
      <c r="K7" s="5" t="s">
        <v>14</v>
      </c>
      <c r="L7" s="5" t="s">
        <v>14</v>
      </c>
      <c r="M7" s="5" t="s">
        <v>14</v>
      </c>
      <c r="N7" s="5" t="s">
        <v>14</v>
      </c>
      <c r="O7" s="5" t="s">
        <v>14</v>
      </c>
      <c r="P7" s="5" t="s">
        <v>14</v>
      </c>
      <c r="Q7" s="5" t="s">
        <v>14</v>
      </c>
      <c r="R7" s="5" t="s">
        <v>14</v>
      </c>
      <c r="S7" s="5" t="s">
        <v>14</v>
      </c>
      <c r="T7" s="5" t="s">
        <v>14</v>
      </c>
      <c r="U7" s="5" t="s">
        <v>14</v>
      </c>
      <c r="V7" s="5" t="s">
        <v>14</v>
      </c>
      <c r="W7" s="5" t="s">
        <v>14</v>
      </c>
      <c r="X7" s="5" t="s">
        <v>14</v>
      </c>
      <c r="Y7" s="5" t="s">
        <v>14</v>
      </c>
      <c r="Z7" s="5" t="s">
        <v>14</v>
      </c>
      <c r="AA7" s="5" t="s">
        <v>14</v>
      </c>
      <c r="AB7" s="5" t="s">
        <v>14</v>
      </c>
      <c r="AC7" s="5" t="s">
        <v>14</v>
      </c>
      <c r="AD7" s="5" t="s">
        <v>14</v>
      </c>
      <c r="AE7" s="5" t="s">
        <v>14</v>
      </c>
      <c r="AF7" s="5" t="s">
        <v>14</v>
      </c>
      <c r="AG7" s="5" t="s">
        <v>14</v>
      </c>
      <c r="AH7" s="5" t="s">
        <v>14</v>
      </c>
      <c r="AI7" s="5" t="s">
        <v>14</v>
      </c>
      <c r="AJ7" s="5" t="s">
        <v>14</v>
      </c>
      <c r="AK7" s="5" t="s">
        <v>14</v>
      </c>
      <c r="AL7" s="5" t="s">
        <v>14</v>
      </c>
      <c r="AM7" s="5" t="s">
        <v>14</v>
      </c>
      <c r="AN7" s="5" t="s">
        <v>14</v>
      </c>
      <c r="AO7" s="5" t="s">
        <v>14</v>
      </c>
      <c r="AP7" s="5" t="s">
        <v>14</v>
      </c>
      <c r="AQ7" s="5" t="s">
        <v>14</v>
      </c>
      <c r="AR7" s="5" t="s">
        <v>14</v>
      </c>
      <c r="AS7" s="5" t="s">
        <v>14</v>
      </c>
      <c r="AT7" s="5" t="s">
        <v>14</v>
      </c>
      <c r="AU7" s="5" t="s">
        <v>14</v>
      </c>
      <c r="AV7" s="5" t="s">
        <v>14</v>
      </c>
      <c r="AW7" s="5" t="s">
        <v>14</v>
      </c>
      <c r="AX7" s="5" t="s">
        <v>14</v>
      </c>
      <c r="AY7" s="5" t="s">
        <v>14</v>
      </c>
      <c r="AZ7" s="5" t="s">
        <v>14</v>
      </c>
      <c r="BA7" s="5" t="s">
        <v>14</v>
      </c>
      <c r="BB7" s="5" t="s">
        <v>14</v>
      </c>
      <c r="BC7" s="5" t="s">
        <v>14</v>
      </c>
      <c r="BD7" s="5" t="s">
        <v>14</v>
      </c>
      <c r="BE7" s="5" t="s">
        <v>14</v>
      </c>
      <c r="BF7" s="5" t="s">
        <v>14</v>
      </c>
      <c r="BG7" s="5" t="s">
        <v>14</v>
      </c>
      <c r="BH7" s="5" t="s">
        <v>14</v>
      </c>
      <c r="BI7" s="5" t="s">
        <v>14</v>
      </c>
      <c r="BJ7" s="5" t="s">
        <v>14</v>
      </c>
      <c r="BK7" s="5" t="s">
        <v>14</v>
      </c>
      <c r="BL7" s="5" t="s">
        <v>14</v>
      </c>
      <c r="BM7" s="5"/>
      <c r="BO7" s="2" t="s">
        <v>74</v>
      </c>
      <c r="BP7" s="2" t="s">
        <v>73</v>
      </c>
      <c r="BQ7" s="2" t="s">
        <v>75</v>
      </c>
      <c r="BR7" s="2" t="s">
        <v>76</v>
      </c>
      <c r="BS7" s="2" t="s">
        <v>77</v>
      </c>
      <c r="BT7" s="2" t="s">
        <v>78</v>
      </c>
      <c r="BU7" s="2" t="s">
        <v>79</v>
      </c>
      <c r="BV7" s="2" t="s">
        <v>80</v>
      </c>
      <c r="BW7" s="2" t="s">
        <v>81</v>
      </c>
      <c r="BX7" s="2" t="s">
        <v>82</v>
      </c>
      <c r="BY7" s="2" t="s">
        <v>83</v>
      </c>
      <c r="BZ7" s="2" t="s">
        <v>2078</v>
      </c>
      <c r="CB7" s="2" t="s">
        <v>74</v>
      </c>
      <c r="CC7" s="2" t="s">
        <v>73</v>
      </c>
      <c r="CD7" s="2" t="s">
        <v>75</v>
      </c>
      <c r="CE7" s="2" t="s">
        <v>76</v>
      </c>
      <c r="CF7" s="2" t="s">
        <v>77</v>
      </c>
      <c r="CG7" s="2" t="s">
        <v>78</v>
      </c>
      <c r="CH7" s="2" t="s">
        <v>79</v>
      </c>
      <c r="CI7" s="2" t="s">
        <v>80</v>
      </c>
      <c r="CJ7" s="2" t="s">
        <v>81</v>
      </c>
      <c r="CK7" s="2" t="s">
        <v>82</v>
      </c>
      <c r="CL7" s="2" t="s">
        <v>83</v>
      </c>
      <c r="CM7" s="2" t="s">
        <v>2078</v>
      </c>
      <c r="CN7" s="11" t="s">
        <v>2081</v>
      </c>
      <c r="CO7" s="11" t="s">
        <v>2082</v>
      </c>
      <c r="CP7" s="11" t="s">
        <v>2083</v>
      </c>
      <c r="CQ7" s="11" t="s">
        <v>2084</v>
      </c>
      <c r="CR7" s="11" t="s">
        <v>2085</v>
      </c>
      <c r="CS7" s="11" t="s">
        <v>2086</v>
      </c>
    </row>
    <row r="8" spans="1:98" ht="18" customHeight="1" x14ac:dyDescent="0.2">
      <c r="A8" s="4">
        <v>1</v>
      </c>
      <c r="B8" s="7" t="s">
        <v>937</v>
      </c>
      <c r="C8" s="7" t="s">
        <v>938</v>
      </c>
      <c r="D8" s="7" t="s">
        <v>1976</v>
      </c>
      <c r="E8" s="7" t="s">
        <v>1480</v>
      </c>
      <c r="F8" s="7"/>
      <c r="G8" s="25" t="s">
        <v>2033</v>
      </c>
      <c r="H8" s="25" t="s">
        <v>2033</v>
      </c>
      <c r="I8" s="24">
        <v>10</v>
      </c>
      <c r="J8" s="26">
        <f t="shared" ref="J8:J39" si="0">IF(AND((G8="A"),(H8 ="A"), (I8="A")),"A",SUM(G8:I8))</f>
        <v>10</v>
      </c>
      <c r="K8" s="25">
        <v>4</v>
      </c>
      <c r="L8" s="25">
        <v>10</v>
      </c>
      <c r="M8" s="24">
        <v>10</v>
      </c>
      <c r="N8" s="26">
        <f t="shared" ref="N8:N39" si="1">IF(AND((K8="A"),(L8 ="A"), (M8="A")),"A",SUM(K8:M8))</f>
        <v>24</v>
      </c>
      <c r="O8" s="25">
        <v>7</v>
      </c>
      <c r="P8" s="25">
        <v>8</v>
      </c>
      <c r="Q8" s="24">
        <v>10</v>
      </c>
      <c r="R8" s="26">
        <f t="shared" ref="R8:R39" si="2">IF(AND((O8="A"),(P8 ="A"), (Q8="A")),"A",SUM(O8:Q8))</f>
        <v>25</v>
      </c>
      <c r="S8" s="25">
        <v>9</v>
      </c>
      <c r="T8" s="25">
        <v>6</v>
      </c>
      <c r="U8" s="24">
        <v>10</v>
      </c>
      <c r="V8" s="26">
        <f t="shared" ref="V8:V39" si="3">IF(AND((S8="A"),(T8 ="A"), (U8="A")),"A",SUM(S8:U8))</f>
        <v>25</v>
      </c>
      <c r="W8" s="25" t="s">
        <v>2033</v>
      </c>
      <c r="X8" s="25" t="s">
        <v>2033</v>
      </c>
      <c r="Y8" s="24">
        <v>10</v>
      </c>
      <c r="Z8" s="26">
        <f t="shared" ref="Z8:Z39" si="4">IF(AND((W8="A"),(X8 ="A"), (Y8="A")),"A",SUM(W8:Y8))</f>
        <v>10</v>
      </c>
      <c r="AA8" s="25">
        <v>6</v>
      </c>
      <c r="AB8" s="25">
        <v>8</v>
      </c>
      <c r="AC8" s="24">
        <v>10</v>
      </c>
      <c r="AD8" s="26">
        <f t="shared" ref="AD8:AD39" si="5">IF(AND((AA8="A"),(AB8 ="A"), (AC8="A")),"A",SUM(AA8:AC8))</f>
        <v>24</v>
      </c>
      <c r="AE8" s="27">
        <f t="shared" ref="AE8:AE39" si="6">SUM(J8,N8,R8,V8,Z8,AD8)</f>
        <v>118</v>
      </c>
      <c r="AF8" s="25">
        <v>8</v>
      </c>
      <c r="AG8" s="25">
        <v>8</v>
      </c>
      <c r="AH8" s="25">
        <v>34</v>
      </c>
      <c r="AI8" s="28">
        <f t="shared" ref="AI8:AI39" si="7">IF(AND((AF8="A"), (AG8 ="A"), (AH8="A")),"A",SUM(AF8:AH8))</f>
        <v>50</v>
      </c>
      <c r="AJ8" s="29">
        <v>33</v>
      </c>
      <c r="AK8" s="28">
        <f t="shared" ref="AK8:AK39" si="8">IF(AND((AI8 ="A"), (AJ8="A")),"A",SUM(AI8:AJ8))</f>
        <v>83</v>
      </c>
      <c r="AL8" s="25">
        <v>8</v>
      </c>
      <c r="AM8" s="25">
        <v>8</v>
      </c>
      <c r="AN8" s="25">
        <v>35</v>
      </c>
      <c r="AO8" s="28">
        <f t="shared" ref="AO8:AO39" si="9">IF(AND((AL8="A"), (AM8 ="A"), (AN8="A")),"A",SUM(AL8:AN8))</f>
        <v>51</v>
      </c>
      <c r="AP8" s="29">
        <v>31</v>
      </c>
      <c r="AQ8" s="28">
        <f t="shared" ref="AQ8:AQ39" si="10">IF(AND((AO8 ="A"), (AP8="A")),"A",SUM(AO8:AP8))</f>
        <v>82</v>
      </c>
      <c r="AR8" s="25">
        <v>9</v>
      </c>
      <c r="AS8" s="25">
        <v>8</v>
      </c>
      <c r="AT8" s="25">
        <v>32</v>
      </c>
      <c r="AU8" s="28">
        <f t="shared" ref="AU8:AU39" si="11">IF(AND((AR8="A"), (AS8 ="A"), (AT8="A")),"A",SUM(AR8:AT8))</f>
        <v>49</v>
      </c>
      <c r="AV8" s="29">
        <v>31</v>
      </c>
      <c r="AW8" s="28">
        <f t="shared" ref="AW8:AW39" si="12">IF(AND((AU8 ="A"), (AV8="A")),"A",SUM(AU8:AV8))</f>
        <v>80</v>
      </c>
      <c r="AX8" s="25">
        <v>8</v>
      </c>
      <c r="AY8" s="25">
        <v>8</v>
      </c>
      <c r="AZ8" s="25">
        <v>35</v>
      </c>
      <c r="BA8" s="28">
        <f t="shared" ref="BA8:BA39" si="13">IF(AND((AX8="A"), (AY8 ="A"), (AZ8="A")),"A",SUM(AX8:AZ8))</f>
        <v>51</v>
      </c>
      <c r="BB8" s="29">
        <v>31</v>
      </c>
      <c r="BC8" s="28">
        <f t="shared" ref="BC8:BC39" si="14">IF(AND((BA8 ="A"), (BB8="A")),"A",SUM(BA8:BB8))</f>
        <v>82</v>
      </c>
      <c r="BD8" s="25">
        <v>8</v>
      </c>
      <c r="BE8" s="25">
        <v>8</v>
      </c>
      <c r="BF8" s="25">
        <v>34</v>
      </c>
      <c r="BG8" s="28">
        <f t="shared" ref="BG8:BG39" si="15">IF(AND((BD8="A"), (BE8 ="A"), (BF8="A")),"A",SUM(BD8:BF8))</f>
        <v>50</v>
      </c>
      <c r="BH8" s="29">
        <v>30</v>
      </c>
      <c r="BI8" s="28">
        <f t="shared" ref="BI8:BI39" si="16">IF(AND((BG8 ="A"), (BH8="A")),"A",SUM(BG8:BH8))</f>
        <v>80</v>
      </c>
      <c r="BJ8" s="29">
        <f t="shared" ref="BJ8:BJ39" si="17">SUM(AK8,AQ8,AW8,BC8,BI8)</f>
        <v>407</v>
      </c>
      <c r="BK8" s="29">
        <v>72</v>
      </c>
      <c r="BL8" s="10">
        <f t="shared" ref="BL8:BL39" si="18">BJ8+AE8+BK8</f>
        <v>597</v>
      </c>
      <c r="BM8" s="8">
        <f t="shared" ref="BM8:BM39" si="19">BL8/780*100</f>
        <v>76.538461538461533</v>
      </c>
      <c r="BO8" s="3" t="s">
        <v>2095</v>
      </c>
      <c r="BP8" s="3" t="s">
        <v>2096</v>
      </c>
      <c r="BQ8" s="3" t="s">
        <v>2093</v>
      </c>
      <c r="BR8" s="3" t="s">
        <v>2094</v>
      </c>
      <c r="BS8" s="3" t="s">
        <v>2096</v>
      </c>
      <c r="BT8" s="3" t="s">
        <v>2093</v>
      </c>
      <c r="BU8" s="3" t="s">
        <v>2090</v>
      </c>
      <c r="BV8" s="3" t="s">
        <v>2090</v>
      </c>
      <c r="BW8" s="3" t="s">
        <v>2091</v>
      </c>
      <c r="BX8" s="3" t="s">
        <v>2090</v>
      </c>
      <c r="BY8" s="3" t="s">
        <v>2091</v>
      </c>
      <c r="BZ8" s="3" t="s">
        <v>2032</v>
      </c>
      <c r="CB8" s="3">
        <v>2</v>
      </c>
      <c r="CC8" s="3">
        <v>3</v>
      </c>
      <c r="CD8" s="3">
        <v>3</v>
      </c>
      <c r="CE8" s="3">
        <v>3</v>
      </c>
      <c r="CF8" s="3">
        <v>3</v>
      </c>
      <c r="CG8" s="3">
        <v>3</v>
      </c>
      <c r="CH8" s="3">
        <v>1</v>
      </c>
      <c r="CI8" s="3">
        <v>1.5</v>
      </c>
      <c r="CJ8" s="3">
        <v>1.5</v>
      </c>
      <c r="CK8" s="3">
        <v>1</v>
      </c>
      <c r="CL8" s="3">
        <v>1</v>
      </c>
      <c r="CM8" s="3">
        <v>0.5</v>
      </c>
      <c r="CN8" s="3">
        <f t="shared" ref="CN8:CN39" si="20">COUNTIF(BO8:BZ8,"F")</f>
        <v>0</v>
      </c>
      <c r="CO8" s="31" t="str">
        <f t="shared" ref="CO8:CO39" si="21">IF(CN8=0,"Pass","Fail")</f>
        <v>Pass</v>
      </c>
      <c r="CP8" s="3">
        <v>6.71</v>
      </c>
      <c r="CQ8" s="3">
        <v>23.5</v>
      </c>
      <c r="CR8" s="3">
        <v>157.75</v>
      </c>
      <c r="CS8" s="3">
        <v>784</v>
      </c>
    </row>
    <row r="9" spans="1:98" ht="18" customHeight="1" x14ac:dyDescent="0.2">
      <c r="A9" s="4">
        <v>2</v>
      </c>
      <c r="B9" s="7" t="s">
        <v>939</v>
      </c>
      <c r="C9" s="7" t="s">
        <v>940</v>
      </c>
      <c r="D9" s="7" t="s">
        <v>1977</v>
      </c>
      <c r="E9" s="7" t="s">
        <v>1481</v>
      </c>
      <c r="F9" s="7"/>
      <c r="G9" s="25" t="s">
        <v>2033</v>
      </c>
      <c r="H9" s="25" t="s">
        <v>2033</v>
      </c>
      <c r="I9" s="24">
        <v>10</v>
      </c>
      <c r="J9" s="26">
        <f t="shared" si="0"/>
        <v>10</v>
      </c>
      <c r="K9" s="25">
        <v>3</v>
      </c>
      <c r="L9" s="25">
        <v>10</v>
      </c>
      <c r="M9" s="24">
        <v>8</v>
      </c>
      <c r="N9" s="26">
        <f t="shared" si="1"/>
        <v>21</v>
      </c>
      <c r="O9" s="25">
        <v>7</v>
      </c>
      <c r="P9" s="25">
        <v>9</v>
      </c>
      <c r="Q9" s="24">
        <v>10</v>
      </c>
      <c r="R9" s="26">
        <f t="shared" si="2"/>
        <v>26</v>
      </c>
      <c r="S9" s="25" t="s">
        <v>2033</v>
      </c>
      <c r="T9" s="25" t="s">
        <v>2033</v>
      </c>
      <c r="U9" s="24">
        <v>10</v>
      </c>
      <c r="V9" s="26">
        <f t="shared" si="3"/>
        <v>10</v>
      </c>
      <c r="W9" s="25" t="s">
        <v>2033</v>
      </c>
      <c r="X9" s="25" t="s">
        <v>2033</v>
      </c>
      <c r="Y9" s="24">
        <v>10</v>
      </c>
      <c r="Z9" s="26">
        <f t="shared" si="4"/>
        <v>10</v>
      </c>
      <c r="AA9" s="25">
        <v>4</v>
      </c>
      <c r="AB9" s="25">
        <v>9</v>
      </c>
      <c r="AC9" s="24">
        <v>10</v>
      </c>
      <c r="AD9" s="26">
        <f t="shared" si="5"/>
        <v>23</v>
      </c>
      <c r="AE9" s="27">
        <f t="shared" si="6"/>
        <v>100</v>
      </c>
      <c r="AF9" s="25">
        <v>8</v>
      </c>
      <c r="AG9" s="25">
        <v>8</v>
      </c>
      <c r="AH9" s="25">
        <v>31</v>
      </c>
      <c r="AI9" s="28">
        <f t="shared" si="7"/>
        <v>47</v>
      </c>
      <c r="AJ9" s="29">
        <v>33</v>
      </c>
      <c r="AK9" s="28">
        <f t="shared" si="8"/>
        <v>80</v>
      </c>
      <c r="AL9" s="25">
        <v>8</v>
      </c>
      <c r="AM9" s="25">
        <v>9</v>
      </c>
      <c r="AN9" s="25">
        <v>31</v>
      </c>
      <c r="AO9" s="28">
        <f t="shared" si="9"/>
        <v>48</v>
      </c>
      <c r="AP9" s="29">
        <v>33</v>
      </c>
      <c r="AQ9" s="28">
        <f t="shared" si="10"/>
        <v>81</v>
      </c>
      <c r="AR9" s="25">
        <v>9</v>
      </c>
      <c r="AS9" s="25">
        <v>9</v>
      </c>
      <c r="AT9" s="25">
        <v>34</v>
      </c>
      <c r="AU9" s="28">
        <f t="shared" si="11"/>
        <v>52</v>
      </c>
      <c r="AV9" s="29">
        <v>33</v>
      </c>
      <c r="AW9" s="28">
        <f t="shared" si="12"/>
        <v>85</v>
      </c>
      <c r="AX9" s="25">
        <v>8</v>
      </c>
      <c r="AY9" s="25">
        <v>9</v>
      </c>
      <c r="AZ9" s="25">
        <v>34</v>
      </c>
      <c r="BA9" s="28">
        <f t="shared" si="13"/>
        <v>51</v>
      </c>
      <c r="BB9" s="29">
        <v>33</v>
      </c>
      <c r="BC9" s="28">
        <f t="shared" si="14"/>
        <v>84</v>
      </c>
      <c r="BD9" s="25">
        <v>8</v>
      </c>
      <c r="BE9" s="25">
        <v>8</v>
      </c>
      <c r="BF9" s="25">
        <v>34</v>
      </c>
      <c r="BG9" s="28">
        <f t="shared" si="15"/>
        <v>50</v>
      </c>
      <c r="BH9" s="29">
        <v>31</v>
      </c>
      <c r="BI9" s="28">
        <f t="shared" si="16"/>
        <v>81</v>
      </c>
      <c r="BJ9" s="29">
        <f t="shared" si="17"/>
        <v>411</v>
      </c>
      <c r="BK9" s="29">
        <v>71</v>
      </c>
      <c r="BL9" s="10">
        <f t="shared" si="18"/>
        <v>582</v>
      </c>
      <c r="BM9" s="8">
        <f t="shared" si="19"/>
        <v>74.615384615384613</v>
      </c>
      <c r="BO9" s="3" t="s">
        <v>2033</v>
      </c>
      <c r="BP9" s="3" t="s">
        <v>2093</v>
      </c>
      <c r="BQ9" s="3" t="s">
        <v>2088</v>
      </c>
      <c r="BR9" s="3" t="s">
        <v>2093</v>
      </c>
      <c r="BS9" s="3" t="s">
        <v>2033</v>
      </c>
      <c r="BT9" s="3" t="s">
        <v>2091</v>
      </c>
      <c r="BU9" s="3" t="s">
        <v>2091</v>
      </c>
      <c r="BV9" s="3" t="s">
        <v>2090</v>
      </c>
      <c r="BW9" s="3" t="s">
        <v>2090</v>
      </c>
      <c r="BX9" s="3" t="s">
        <v>2090</v>
      </c>
      <c r="BY9" s="3" t="s">
        <v>2090</v>
      </c>
      <c r="BZ9" s="3" t="s">
        <v>2087</v>
      </c>
      <c r="CB9" s="3">
        <v>2</v>
      </c>
      <c r="CC9" s="3">
        <v>3</v>
      </c>
      <c r="CD9" s="3">
        <v>3</v>
      </c>
      <c r="CE9" s="3">
        <v>3</v>
      </c>
      <c r="CF9" s="3">
        <v>3</v>
      </c>
      <c r="CG9" s="3">
        <v>3</v>
      </c>
      <c r="CH9" s="3">
        <v>1</v>
      </c>
      <c r="CI9" s="3">
        <v>1.5</v>
      </c>
      <c r="CJ9" s="3">
        <v>1.5</v>
      </c>
      <c r="CK9" s="3">
        <v>1</v>
      </c>
      <c r="CL9" s="3">
        <v>1</v>
      </c>
      <c r="CM9" s="3">
        <v>0.5</v>
      </c>
      <c r="CN9" s="3">
        <f t="shared" si="20"/>
        <v>0</v>
      </c>
      <c r="CO9" s="31" t="str">
        <f t="shared" si="21"/>
        <v>Pass</v>
      </c>
      <c r="CP9" s="3">
        <v>7.36</v>
      </c>
      <c r="CQ9" s="3">
        <v>23.5</v>
      </c>
      <c r="CR9" s="3">
        <v>173</v>
      </c>
      <c r="CS9" s="3">
        <v>814</v>
      </c>
    </row>
    <row r="10" spans="1:98" ht="18" customHeight="1" x14ac:dyDescent="0.2">
      <c r="A10" s="4">
        <v>3</v>
      </c>
      <c r="B10" s="7" t="s">
        <v>943</v>
      </c>
      <c r="C10" s="7" t="s">
        <v>944</v>
      </c>
      <c r="D10" s="7" t="s">
        <v>1979</v>
      </c>
      <c r="E10" s="7" t="s">
        <v>1483</v>
      </c>
      <c r="F10" s="7"/>
      <c r="G10" s="25">
        <v>6</v>
      </c>
      <c r="H10" s="25">
        <v>6</v>
      </c>
      <c r="I10" s="24">
        <v>10</v>
      </c>
      <c r="J10" s="26">
        <f t="shared" si="0"/>
        <v>22</v>
      </c>
      <c r="K10" s="25">
        <v>3</v>
      </c>
      <c r="L10" s="25">
        <v>7</v>
      </c>
      <c r="M10" s="24">
        <v>8</v>
      </c>
      <c r="N10" s="26">
        <f t="shared" si="1"/>
        <v>18</v>
      </c>
      <c r="O10" s="25">
        <v>4</v>
      </c>
      <c r="P10" s="25">
        <v>9</v>
      </c>
      <c r="Q10" s="24">
        <v>10</v>
      </c>
      <c r="R10" s="26">
        <f t="shared" si="2"/>
        <v>23</v>
      </c>
      <c r="S10" s="25">
        <v>5</v>
      </c>
      <c r="T10" s="25">
        <v>5</v>
      </c>
      <c r="U10" s="24">
        <v>10</v>
      </c>
      <c r="V10" s="26">
        <f t="shared" si="3"/>
        <v>20</v>
      </c>
      <c r="W10" s="25">
        <v>4</v>
      </c>
      <c r="X10" s="25">
        <v>9</v>
      </c>
      <c r="Y10" s="24">
        <v>10</v>
      </c>
      <c r="Z10" s="26">
        <f t="shared" si="4"/>
        <v>23</v>
      </c>
      <c r="AA10" s="25">
        <v>3</v>
      </c>
      <c r="AB10" s="25">
        <v>7</v>
      </c>
      <c r="AC10" s="24">
        <v>10</v>
      </c>
      <c r="AD10" s="26">
        <f t="shared" si="5"/>
        <v>20</v>
      </c>
      <c r="AE10" s="27">
        <f t="shared" si="6"/>
        <v>126</v>
      </c>
      <c r="AF10" s="25">
        <v>9</v>
      </c>
      <c r="AG10" s="25">
        <v>9</v>
      </c>
      <c r="AH10" s="25">
        <v>35</v>
      </c>
      <c r="AI10" s="28">
        <f t="shared" si="7"/>
        <v>53</v>
      </c>
      <c r="AJ10" s="29">
        <v>33</v>
      </c>
      <c r="AK10" s="28">
        <f t="shared" si="8"/>
        <v>86</v>
      </c>
      <c r="AL10" s="25">
        <v>9</v>
      </c>
      <c r="AM10" s="25">
        <v>9</v>
      </c>
      <c r="AN10" s="25">
        <v>36</v>
      </c>
      <c r="AO10" s="28">
        <f t="shared" si="9"/>
        <v>54</v>
      </c>
      <c r="AP10" s="29">
        <v>33</v>
      </c>
      <c r="AQ10" s="28">
        <f t="shared" si="10"/>
        <v>87</v>
      </c>
      <c r="AR10" s="25">
        <v>7</v>
      </c>
      <c r="AS10" s="25">
        <v>9</v>
      </c>
      <c r="AT10" s="25">
        <v>34</v>
      </c>
      <c r="AU10" s="28">
        <f t="shared" si="11"/>
        <v>50</v>
      </c>
      <c r="AV10" s="29">
        <v>33</v>
      </c>
      <c r="AW10" s="28">
        <f t="shared" si="12"/>
        <v>83</v>
      </c>
      <c r="AX10" s="25">
        <v>9</v>
      </c>
      <c r="AY10" s="25">
        <v>9</v>
      </c>
      <c r="AZ10" s="25">
        <v>36</v>
      </c>
      <c r="BA10" s="28">
        <f t="shared" si="13"/>
        <v>54</v>
      </c>
      <c r="BB10" s="29">
        <v>33</v>
      </c>
      <c r="BC10" s="28">
        <f t="shared" si="14"/>
        <v>87</v>
      </c>
      <c r="BD10" s="25">
        <v>9</v>
      </c>
      <c r="BE10" s="25">
        <v>9</v>
      </c>
      <c r="BF10" s="25">
        <v>38</v>
      </c>
      <c r="BG10" s="28">
        <f t="shared" si="15"/>
        <v>56</v>
      </c>
      <c r="BH10" s="29">
        <v>34</v>
      </c>
      <c r="BI10" s="28">
        <f t="shared" si="16"/>
        <v>90</v>
      </c>
      <c r="BJ10" s="29">
        <f t="shared" si="17"/>
        <v>433</v>
      </c>
      <c r="BK10" s="29">
        <v>87</v>
      </c>
      <c r="BL10" s="10">
        <f t="shared" si="18"/>
        <v>646</v>
      </c>
      <c r="BM10" s="8">
        <f t="shared" si="19"/>
        <v>82.820512820512832</v>
      </c>
      <c r="BO10" s="3" t="s">
        <v>2096</v>
      </c>
      <c r="BP10" s="3" t="s">
        <v>2094</v>
      </c>
      <c r="BQ10" s="3" t="s">
        <v>2089</v>
      </c>
      <c r="BR10" s="3" t="s">
        <v>2094</v>
      </c>
      <c r="BS10" s="3" t="s">
        <v>2093</v>
      </c>
      <c r="BT10" s="3" t="s">
        <v>2088</v>
      </c>
      <c r="BU10" s="3" t="s">
        <v>2090</v>
      </c>
      <c r="BV10" s="3" t="s">
        <v>2090</v>
      </c>
      <c r="BW10" s="3" t="s">
        <v>2090</v>
      </c>
      <c r="BX10" s="3" t="s">
        <v>2090</v>
      </c>
      <c r="BY10" s="3" t="s">
        <v>2090</v>
      </c>
      <c r="BZ10" s="3" t="s">
        <v>2090</v>
      </c>
      <c r="CB10" s="3">
        <v>2</v>
      </c>
      <c r="CC10" s="3">
        <v>3</v>
      </c>
      <c r="CD10" s="3">
        <v>3</v>
      </c>
      <c r="CE10" s="3">
        <v>3</v>
      </c>
      <c r="CF10" s="3">
        <v>3</v>
      </c>
      <c r="CG10" s="3">
        <v>3</v>
      </c>
      <c r="CH10" s="3">
        <v>1</v>
      </c>
      <c r="CI10" s="3">
        <v>1.5</v>
      </c>
      <c r="CJ10" s="3">
        <v>1.5</v>
      </c>
      <c r="CK10" s="3">
        <v>1</v>
      </c>
      <c r="CL10" s="3">
        <v>1</v>
      </c>
      <c r="CM10" s="3">
        <v>0.5</v>
      </c>
      <c r="CN10" s="3">
        <f t="shared" si="20"/>
        <v>1</v>
      </c>
      <c r="CO10" s="31" t="str">
        <f t="shared" si="21"/>
        <v>Fail</v>
      </c>
      <c r="CP10" s="32">
        <v>6.4893617021276597</v>
      </c>
      <c r="CQ10" s="3">
        <v>20.5</v>
      </c>
      <c r="CR10" s="3">
        <v>152.5</v>
      </c>
      <c r="CS10" s="3">
        <v>817</v>
      </c>
      <c r="CT10" s="33">
        <f>CR10/23.5</f>
        <v>6.4893617021276597</v>
      </c>
    </row>
    <row r="11" spans="1:98" ht="18" customHeight="1" x14ac:dyDescent="0.2">
      <c r="A11" s="4">
        <v>4</v>
      </c>
      <c r="B11" s="7" t="s">
        <v>946</v>
      </c>
      <c r="C11" s="7" t="s">
        <v>130</v>
      </c>
      <c r="D11" s="7" t="s">
        <v>1981</v>
      </c>
      <c r="E11" s="7" t="s">
        <v>1485</v>
      </c>
      <c r="F11" s="7"/>
      <c r="G11" s="25" t="s">
        <v>2033</v>
      </c>
      <c r="H11" s="25" t="s">
        <v>2033</v>
      </c>
      <c r="I11" s="24">
        <v>10</v>
      </c>
      <c r="J11" s="26">
        <f t="shared" si="0"/>
        <v>10</v>
      </c>
      <c r="K11" s="25" t="s">
        <v>2033</v>
      </c>
      <c r="L11" s="25" t="s">
        <v>2033</v>
      </c>
      <c r="M11" s="24">
        <v>10</v>
      </c>
      <c r="N11" s="26">
        <f t="shared" si="1"/>
        <v>10</v>
      </c>
      <c r="O11" s="25">
        <v>4</v>
      </c>
      <c r="P11" s="25">
        <v>10</v>
      </c>
      <c r="Q11" s="24">
        <v>10</v>
      </c>
      <c r="R11" s="26">
        <f t="shared" si="2"/>
        <v>24</v>
      </c>
      <c r="S11" s="25" t="s">
        <v>2033</v>
      </c>
      <c r="T11" s="25">
        <v>7</v>
      </c>
      <c r="U11" s="24">
        <v>10</v>
      </c>
      <c r="V11" s="26">
        <f t="shared" si="3"/>
        <v>17</v>
      </c>
      <c r="W11" s="25">
        <v>1</v>
      </c>
      <c r="X11" s="25">
        <v>10</v>
      </c>
      <c r="Y11" s="24">
        <v>10</v>
      </c>
      <c r="Z11" s="26">
        <f t="shared" si="4"/>
        <v>21</v>
      </c>
      <c r="AA11" s="25">
        <v>4</v>
      </c>
      <c r="AB11" s="25">
        <v>6</v>
      </c>
      <c r="AC11" s="24">
        <v>10</v>
      </c>
      <c r="AD11" s="26">
        <f t="shared" si="5"/>
        <v>20</v>
      </c>
      <c r="AE11" s="27">
        <f t="shared" si="6"/>
        <v>102</v>
      </c>
      <c r="AF11" s="25">
        <v>8</v>
      </c>
      <c r="AG11" s="25">
        <v>8</v>
      </c>
      <c r="AH11" s="25">
        <v>36</v>
      </c>
      <c r="AI11" s="28">
        <f t="shared" si="7"/>
        <v>52</v>
      </c>
      <c r="AJ11" s="29">
        <v>32</v>
      </c>
      <c r="AK11" s="28">
        <f t="shared" si="8"/>
        <v>84</v>
      </c>
      <c r="AL11" s="25">
        <v>7</v>
      </c>
      <c r="AM11" s="25">
        <v>8</v>
      </c>
      <c r="AN11" s="25">
        <v>35</v>
      </c>
      <c r="AO11" s="28">
        <f t="shared" si="9"/>
        <v>50</v>
      </c>
      <c r="AP11" s="29">
        <v>32</v>
      </c>
      <c r="AQ11" s="28">
        <f t="shared" si="10"/>
        <v>82</v>
      </c>
      <c r="AR11" s="25">
        <v>8</v>
      </c>
      <c r="AS11" s="25">
        <v>8</v>
      </c>
      <c r="AT11" s="25">
        <v>33</v>
      </c>
      <c r="AU11" s="28">
        <f t="shared" si="11"/>
        <v>49</v>
      </c>
      <c r="AV11" s="29">
        <v>32</v>
      </c>
      <c r="AW11" s="28">
        <f t="shared" si="12"/>
        <v>81</v>
      </c>
      <c r="AX11" s="25">
        <v>8</v>
      </c>
      <c r="AY11" s="25">
        <v>8</v>
      </c>
      <c r="AZ11" s="25">
        <v>35</v>
      </c>
      <c r="BA11" s="28">
        <f t="shared" si="13"/>
        <v>51</v>
      </c>
      <c r="BB11" s="29">
        <v>32</v>
      </c>
      <c r="BC11" s="28">
        <f t="shared" si="14"/>
        <v>83</v>
      </c>
      <c r="BD11" s="25">
        <v>8</v>
      </c>
      <c r="BE11" s="25">
        <v>8</v>
      </c>
      <c r="BF11" s="25">
        <v>27</v>
      </c>
      <c r="BG11" s="28">
        <f t="shared" si="15"/>
        <v>43</v>
      </c>
      <c r="BH11" s="29">
        <v>30</v>
      </c>
      <c r="BI11" s="28">
        <f t="shared" si="16"/>
        <v>73</v>
      </c>
      <c r="BJ11" s="29">
        <f t="shared" si="17"/>
        <v>403</v>
      </c>
      <c r="BK11" s="29">
        <v>72</v>
      </c>
      <c r="BL11" s="10">
        <f t="shared" si="18"/>
        <v>577</v>
      </c>
      <c r="BM11" s="8">
        <f t="shared" si="19"/>
        <v>73.974358974358978</v>
      </c>
      <c r="BO11" s="3" t="s">
        <v>2089</v>
      </c>
      <c r="BP11" s="3" t="s">
        <v>2092</v>
      </c>
      <c r="BQ11" s="3" t="s">
        <v>2092</v>
      </c>
      <c r="BR11" s="3" t="s">
        <v>2092</v>
      </c>
      <c r="BS11" s="3" t="s">
        <v>2089</v>
      </c>
      <c r="BT11" s="3" t="s">
        <v>2033</v>
      </c>
      <c r="BU11" s="3" t="s">
        <v>2090</v>
      </c>
      <c r="BV11" s="3" t="s">
        <v>2090</v>
      </c>
      <c r="BW11" s="3" t="s">
        <v>2090</v>
      </c>
      <c r="BX11" s="3" t="s">
        <v>2090</v>
      </c>
      <c r="BY11" s="3" t="s">
        <v>2032</v>
      </c>
      <c r="BZ11" s="3" t="s">
        <v>2032</v>
      </c>
      <c r="CB11" s="3">
        <v>2</v>
      </c>
      <c r="CC11" s="3">
        <v>3</v>
      </c>
      <c r="CD11" s="3">
        <v>3</v>
      </c>
      <c r="CE11" s="3">
        <v>3</v>
      </c>
      <c r="CF11" s="3">
        <v>3</v>
      </c>
      <c r="CG11" s="3">
        <v>3</v>
      </c>
      <c r="CH11" s="3">
        <v>1</v>
      </c>
      <c r="CI11" s="3">
        <v>1.5</v>
      </c>
      <c r="CJ11" s="3">
        <v>1.5</v>
      </c>
      <c r="CK11" s="3">
        <v>1</v>
      </c>
      <c r="CL11" s="3">
        <v>1</v>
      </c>
      <c r="CM11" s="3">
        <v>0.5</v>
      </c>
      <c r="CN11" s="3">
        <f t="shared" si="20"/>
        <v>2</v>
      </c>
      <c r="CO11" s="31" t="str">
        <f t="shared" si="21"/>
        <v>Fail</v>
      </c>
      <c r="CP11" s="32">
        <v>5.2872340425531918</v>
      </c>
      <c r="CQ11" s="3">
        <v>18.5</v>
      </c>
      <c r="CR11" s="3">
        <v>124.25</v>
      </c>
      <c r="CS11" s="3">
        <v>714</v>
      </c>
      <c r="CT11" s="33">
        <f>CR11/23.5</f>
        <v>5.2872340425531918</v>
      </c>
    </row>
    <row r="12" spans="1:98" ht="18" customHeight="1" x14ac:dyDescent="0.2">
      <c r="A12" s="4">
        <v>5</v>
      </c>
      <c r="B12" s="7" t="s">
        <v>947</v>
      </c>
      <c r="C12" s="7" t="s">
        <v>948</v>
      </c>
      <c r="D12" s="7" t="s">
        <v>1982</v>
      </c>
      <c r="E12" s="7" t="s">
        <v>1486</v>
      </c>
      <c r="F12" s="7"/>
      <c r="G12" s="25" t="s">
        <v>2033</v>
      </c>
      <c r="H12" s="25" t="s">
        <v>2033</v>
      </c>
      <c r="I12" s="24">
        <v>10</v>
      </c>
      <c r="J12" s="26">
        <f t="shared" si="0"/>
        <v>10</v>
      </c>
      <c r="K12" s="25">
        <v>2</v>
      </c>
      <c r="L12" s="25">
        <v>10</v>
      </c>
      <c r="M12" s="24">
        <v>10</v>
      </c>
      <c r="N12" s="26">
        <f t="shared" si="1"/>
        <v>22</v>
      </c>
      <c r="O12" s="25">
        <v>3</v>
      </c>
      <c r="P12" s="25">
        <v>7</v>
      </c>
      <c r="Q12" s="24">
        <v>10</v>
      </c>
      <c r="R12" s="26">
        <f t="shared" si="2"/>
        <v>20</v>
      </c>
      <c r="S12" s="25">
        <v>4</v>
      </c>
      <c r="T12" s="25">
        <v>6</v>
      </c>
      <c r="U12" s="24">
        <v>10</v>
      </c>
      <c r="V12" s="26">
        <f t="shared" si="3"/>
        <v>20</v>
      </c>
      <c r="W12" s="25">
        <v>3</v>
      </c>
      <c r="X12" s="25">
        <v>10</v>
      </c>
      <c r="Y12" s="24">
        <v>10</v>
      </c>
      <c r="Z12" s="26">
        <f t="shared" si="4"/>
        <v>23</v>
      </c>
      <c r="AA12" s="25">
        <v>4</v>
      </c>
      <c r="AB12" s="25">
        <v>7</v>
      </c>
      <c r="AC12" s="24">
        <v>10</v>
      </c>
      <c r="AD12" s="26">
        <f t="shared" si="5"/>
        <v>21</v>
      </c>
      <c r="AE12" s="27">
        <f t="shared" si="6"/>
        <v>116</v>
      </c>
      <c r="AF12" s="25">
        <v>8</v>
      </c>
      <c r="AG12" s="25">
        <v>8</v>
      </c>
      <c r="AH12" s="25">
        <v>33</v>
      </c>
      <c r="AI12" s="28">
        <f t="shared" si="7"/>
        <v>49</v>
      </c>
      <c r="AJ12" s="29">
        <v>32</v>
      </c>
      <c r="AK12" s="28">
        <f t="shared" si="8"/>
        <v>81</v>
      </c>
      <c r="AL12" s="25">
        <v>7</v>
      </c>
      <c r="AM12" s="25">
        <v>8</v>
      </c>
      <c r="AN12" s="25">
        <v>33</v>
      </c>
      <c r="AO12" s="28">
        <f t="shared" si="9"/>
        <v>48</v>
      </c>
      <c r="AP12" s="29">
        <v>30</v>
      </c>
      <c r="AQ12" s="28">
        <f t="shared" si="10"/>
        <v>78</v>
      </c>
      <c r="AR12" s="25">
        <v>9</v>
      </c>
      <c r="AS12" s="25">
        <v>8</v>
      </c>
      <c r="AT12" s="25">
        <v>33</v>
      </c>
      <c r="AU12" s="28">
        <f t="shared" si="11"/>
        <v>50</v>
      </c>
      <c r="AV12" s="29">
        <v>32</v>
      </c>
      <c r="AW12" s="28">
        <f t="shared" si="12"/>
        <v>82</v>
      </c>
      <c r="AX12" s="25">
        <v>8</v>
      </c>
      <c r="AY12" s="25">
        <v>8</v>
      </c>
      <c r="AZ12" s="25">
        <v>35</v>
      </c>
      <c r="BA12" s="28">
        <f t="shared" si="13"/>
        <v>51</v>
      </c>
      <c r="BB12" s="29">
        <v>30</v>
      </c>
      <c r="BC12" s="28">
        <f t="shared" si="14"/>
        <v>81</v>
      </c>
      <c r="BD12" s="25">
        <v>8</v>
      </c>
      <c r="BE12" s="25">
        <v>8</v>
      </c>
      <c r="BF12" s="25">
        <v>35</v>
      </c>
      <c r="BG12" s="28">
        <f t="shared" si="15"/>
        <v>51</v>
      </c>
      <c r="BH12" s="29">
        <v>32</v>
      </c>
      <c r="BI12" s="28">
        <f t="shared" si="16"/>
        <v>83</v>
      </c>
      <c r="BJ12" s="29">
        <f t="shared" si="17"/>
        <v>405</v>
      </c>
      <c r="BK12" s="29">
        <v>69</v>
      </c>
      <c r="BL12" s="10">
        <f t="shared" si="18"/>
        <v>590</v>
      </c>
      <c r="BM12" s="8">
        <f t="shared" si="19"/>
        <v>75.641025641025635</v>
      </c>
      <c r="BO12" s="3" t="s">
        <v>2033</v>
      </c>
      <c r="BP12" s="3" t="s">
        <v>2093</v>
      </c>
      <c r="BQ12" s="3" t="s">
        <v>2092</v>
      </c>
      <c r="BR12" s="3" t="s">
        <v>2093</v>
      </c>
      <c r="BS12" s="3" t="s">
        <v>2094</v>
      </c>
      <c r="BT12" s="3" t="s">
        <v>2092</v>
      </c>
      <c r="BU12" s="3" t="s">
        <v>2090</v>
      </c>
      <c r="BV12" s="3" t="s">
        <v>2091</v>
      </c>
      <c r="BW12" s="3" t="s">
        <v>2090</v>
      </c>
      <c r="BX12" s="3" t="s">
        <v>2090</v>
      </c>
      <c r="BY12" s="3" t="s">
        <v>2090</v>
      </c>
      <c r="BZ12" s="3" t="s">
        <v>2087</v>
      </c>
      <c r="CB12" s="3">
        <v>2</v>
      </c>
      <c r="CC12" s="3">
        <v>3</v>
      </c>
      <c r="CD12" s="3">
        <v>3</v>
      </c>
      <c r="CE12" s="3">
        <v>3</v>
      </c>
      <c r="CF12" s="3">
        <v>3</v>
      </c>
      <c r="CG12" s="3">
        <v>3</v>
      </c>
      <c r="CH12" s="3">
        <v>1</v>
      </c>
      <c r="CI12" s="3">
        <v>1.5</v>
      </c>
      <c r="CJ12" s="3">
        <v>1.5</v>
      </c>
      <c r="CK12" s="3">
        <v>1</v>
      </c>
      <c r="CL12" s="3">
        <v>1</v>
      </c>
      <c r="CM12" s="3">
        <v>0.5</v>
      </c>
      <c r="CN12" s="3">
        <f t="shared" si="20"/>
        <v>0</v>
      </c>
      <c r="CO12" s="31" t="str">
        <f t="shared" si="21"/>
        <v>Pass</v>
      </c>
      <c r="CP12" s="3">
        <v>6.83</v>
      </c>
      <c r="CQ12" s="3">
        <v>23.5</v>
      </c>
      <c r="CR12" s="3">
        <v>160.5</v>
      </c>
      <c r="CS12" s="3">
        <v>766</v>
      </c>
    </row>
    <row r="13" spans="1:98" ht="18" customHeight="1" x14ac:dyDescent="0.2">
      <c r="A13" s="4">
        <v>6</v>
      </c>
      <c r="B13" s="7" t="s">
        <v>949</v>
      </c>
      <c r="C13" s="7" t="s">
        <v>950</v>
      </c>
      <c r="D13" s="7" t="s">
        <v>1983</v>
      </c>
      <c r="E13" s="7" t="s">
        <v>1487</v>
      </c>
      <c r="F13" s="7"/>
      <c r="G13" s="25">
        <v>2</v>
      </c>
      <c r="H13" s="25">
        <v>9</v>
      </c>
      <c r="I13" s="24">
        <v>10</v>
      </c>
      <c r="J13" s="26">
        <f t="shared" si="0"/>
        <v>21</v>
      </c>
      <c r="K13" s="25">
        <v>2</v>
      </c>
      <c r="L13" s="25">
        <v>10</v>
      </c>
      <c r="M13" s="24">
        <v>10</v>
      </c>
      <c r="N13" s="26">
        <f t="shared" si="1"/>
        <v>22</v>
      </c>
      <c r="O13" s="25">
        <v>3</v>
      </c>
      <c r="P13" s="25">
        <v>6</v>
      </c>
      <c r="Q13" s="24">
        <v>10</v>
      </c>
      <c r="R13" s="26">
        <f t="shared" si="2"/>
        <v>19</v>
      </c>
      <c r="S13" s="25">
        <v>2</v>
      </c>
      <c r="T13" s="25">
        <v>5</v>
      </c>
      <c r="U13" s="24">
        <v>10</v>
      </c>
      <c r="V13" s="26">
        <f t="shared" si="3"/>
        <v>17</v>
      </c>
      <c r="W13" s="25">
        <v>1</v>
      </c>
      <c r="X13" s="25">
        <v>8</v>
      </c>
      <c r="Y13" s="24">
        <v>10</v>
      </c>
      <c r="Z13" s="26">
        <f t="shared" si="4"/>
        <v>19</v>
      </c>
      <c r="AA13" s="25">
        <v>1</v>
      </c>
      <c r="AB13" s="25">
        <v>5</v>
      </c>
      <c r="AC13" s="24">
        <v>10</v>
      </c>
      <c r="AD13" s="26">
        <f t="shared" si="5"/>
        <v>16</v>
      </c>
      <c r="AE13" s="27">
        <f t="shared" si="6"/>
        <v>114</v>
      </c>
      <c r="AF13" s="25">
        <v>8</v>
      </c>
      <c r="AG13" s="25">
        <v>8</v>
      </c>
      <c r="AH13" s="25">
        <v>33</v>
      </c>
      <c r="AI13" s="28">
        <f t="shared" si="7"/>
        <v>49</v>
      </c>
      <c r="AJ13" s="29">
        <v>31</v>
      </c>
      <c r="AK13" s="28">
        <f t="shared" si="8"/>
        <v>80</v>
      </c>
      <c r="AL13" s="25">
        <v>7</v>
      </c>
      <c r="AM13" s="25">
        <v>9</v>
      </c>
      <c r="AN13" s="25">
        <v>36</v>
      </c>
      <c r="AO13" s="28">
        <f t="shared" si="9"/>
        <v>52</v>
      </c>
      <c r="AP13" s="29">
        <v>31</v>
      </c>
      <c r="AQ13" s="28">
        <f t="shared" si="10"/>
        <v>83</v>
      </c>
      <c r="AR13" s="25">
        <v>9</v>
      </c>
      <c r="AS13" s="25">
        <v>9</v>
      </c>
      <c r="AT13" s="25">
        <v>32</v>
      </c>
      <c r="AU13" s="28">
        <f t="shared" si="11"/>
        <v>50</v>
      </c>
      <c r="AV13" s="29">
        <v>31</v>
      </c>
      <c r="AW13" s="28">
        <f t="shared" si="12"/>
        <v>81</v>
      </c>
      <c r="AX13" s="25">
        <v>8</v>
      </c>
      <c r="AY13" s="25">
        <v>9</v>
      </c>
      <c r="AZ13" s="25">
        <v>36</v>
      </c>
      <c r="BA13" s="28">
        <f t="shared" si="13"/>
        <v>53</v>
      </c>
      <c r="BB13" s="29">
        <v>31</v>
      </c>
      <c r="BC13" s="28">
        <f t="shared" si="14"/>
        <v>84</v>
      </c>
      <c r="BD13" s="25">
        <v>8</v>
      </c>
      <c r="BE13" s="25">
        <v>8</v>
      </c>
      <c r="BF13" s="25">
        <v>36</v>
      </c>
      <c r="BG13" s="28">
        <f t="shared" si="15"/>
        <v>52</v>
      </c>
      <c r="BH13" s="29">
        <v>30</v>
      </c>
      <c r="BI13" s="28">
        <f t="shared" si="16"/>
        <v>82</v>
      </c>
      <c r="BJ13" s="29">
        <f t="shared" si="17"/>
        <v>410</v>
      </c>
      <c r="BK13" s="29">
        <v>79</v>
      </c>
      <c r="BL13" s="10">
        <f t="shared" si="18"/>
        <v>603</v>
      </c>
      <c r="BM13" s="8">
        <f t="shared" si="19"/>
        <v>77.307692307692307</v>
      </c>
      <c r="BO13" s="3" t="s">
        <v>2089</v>
      </c>
      <c r="BP13" s="3" t="s">
        <v>2089</v>
      </c>
      <c r="BQ13" s="3" t="s">
        <v>2089</v>
      </c>
      <c r="BR13" s="3" t="s">
        <v>2089</v>
      </c>
      <c r="BS13" s="3" t="s">
        <v>2089</v>
      </c>
      <c r="BT13" s="3" t="s">
        <v>2089</v>
      </c>
      <c r="BU13" s="3" t="s">
        <v>2091</v>
      </c>
      <c r="BV13" s="3" t="s">
        <v>2090</v>
      </c>
      <c r="BW13" s="3" t="s">
        <v>2090</v>
      </c>
      <c r="BX13" s="3" t="s">
        <v>2090</v>
      </c>
      <c r="BY13" s="3" t="s">
        <v>2090</v>
      </c>
      <c r="BZ13" s="3" t="s">
        <v>2091</v>
      </c>
      <c r="CB13" s="3">
        <v>2</v>
      </c>
      <c r="CC13" s="3">
        <v>3</v>
      </c>
      <c r="CD13" s="3">
        <v>3</v>
      </c>
      <c r="CE13" s="3">
        <v>3</v>
      </c>
      <c r="CF13" s="3">
        <v>3</v>
      </c>
      <c r="CG13" s="3">
        <v>3</v>
      </c>
      <c r="CH13" s="3">
        <v>1</v>
      </c>
      <c r="CI13" s="3">
        <v>1.5</v>
      </c>
      <c r="CJ13" s="3">
        <v>1.5</v>
      </c>
      <c r="CK13" s="3">
        <v>1</v>
      </c>
      <c r="CL13" s="3">
        <v>1</v>
      </c>
      <c r="CM13" s="3">
        <v>0.5</v>
      </c>
      <c r="CN13" s="3">
        <f t="shared" si="20"/>
        <v>6</v>
      </c>
      <c r="CO13" s="31" t="str">
        <f t="shared" si="21"/>
        <v>Fail</v>
      </c>
      <c r="CP13" s="32">
        <v>2.7021276595744679</v>
      </c>
      <c r="CQ13" s="3">
        <v>6.5</v>
      </c>
      <c r="CR13" s="3">
        <v>63.5</v>
      </c>
      <c r="CS13" s="3">
        <v>655</v>
      </c>
      <c r="CT13" s="33">
        <f>CR13/23.5</f>
        <v>2.7021276595744679</v>
      </c>
    </row>
    <row r="14" spans="1:98" ht="18" customHeight="1" x14ac:dyDescent="0.2">
      <c r="A14" s="4">
        <v>7</v>
      </c>
      <c r="B14" s="7" t="s">
        <v>951</v>
      </c>
      <c r="C14" s="7" t="s">
        <v>952</v>
      </c>
      <c r="D14" s="7" t="s">
        <v>1984</v>
      </c>
      <c r="E14" s="7" t="s">
        <v>1488</v>
      </c>
      <c r="F14" s="7"/>
      <c r="G14" s="25" t="s">
        <v>2033</v>
      </c>
      <c r="H14" s="25" t="s">
        <v>2033</v>
      </c>
      <c r="I14" s="24">
        <v>10</v>
      </c>
      <c r="J14" s="26">
        <f t="shared" si="0"/>
        <v>10</v>
      </c>
      <c r="K14" s="25">
        <v>2</v>
      </c>
      <c r="L14" s="25" t="s">
        <v>2033</v>
      </c>
      <c r="M14" s="24">
        <v>10</v>
      </c>
      <c r="N14" s="26">
        <f t="shared" si="1"/>
        <v>12</v>
      </c>
      <c r="O14" s="25" t="s">
        <v>2033</v>
      </c>
      <c r="P14" s="25">
        <v>9</v>
      </c>
      <c r="Q14" s="24">
        <v>10</v>
      </c>
      <c r="R14" s="26">
        <f t="shared" si="2"/>
        <v>19</v>
      </c>
      <c r="S14" s="25">
        <v>8</v>
      </c>
      <c r="T14" s="25">
        <v>5</v>
      </c>
      <c r="U14" s="24">
        <v>10</v>
      </c>
      <c r="V14" s="26">
        <f t="shared" si="3"/>
        <v>23</v>
      </c>
      <c r="W14" s="25">
        <v>4</v>
      </c>
      <c r="X14" s="25" t="s">
        <v>2033</v>
      </c>
      <c r="Y14" s="24">
        <v>10</v>
      </c>
      <c r="Z14" s="26">
        <f t="shared" si="4"/>
        <v>14</v>
      </c>
      <c r="AA14" s="25" t="s">
        <v>2033</v>
      </c>
      <c r="AB14" s="25">
        <v>6</v>
      </c>
      <c r="AC14" s="24">
        <v>10</v>
      </c>
      <c r="AD14" s="26">
        <f t="shared" si="5"/>
        <v>16</v>
      </c>
      <c r="AE14" s="27">
        <f t="shared" si="6"/>
        <v>94</v>
      </c>
      <c r="AF14" s="25">
        <v>8</v>
      </c>
      <c r="AG14" s="25">
        <v>8</v>
      </c>
      <c r="AH14" s="25">
        <v>34</v>
      </c>
      <c r="AI14" s="28">
        <f t="shared" si="7"/>
        <v>50</v>
      </c>
      <c r="AJ14" s="29">
        <v>32</v>
      </c>
      <c r="AK14" s="28">
        <f t="shared" si="8"/>
        <v>82</v>
      </c>
      <c r="AL14" s="25">
        <v>8</v>
      </c>
      <c r="AM14" s="25">
        <v>8</v>
      </c>
      <c r="AN14" s="25">
        <v>34</v>
      </c>
      <c r="AO14" s="28">
        <f t="shared" si="9"/>
        <v>50</v>
      </c>
      <c r="AP14" s="29">
        <v>32</v>
      </c>
      <c r="AQ14" s="28">
        <f t="shared" si="10"/>
        <v>82</v>
      </c>
      <c r="AR14" s="25">
        <v>9</v>
      </c>
      <c r="AS14" s="25">
        <v>8</v>
      </c>
      <c r="AT14" s="25">
        <v>34</v>
      </c>
      <c r="AU14" s="28">
        <f t="shared" si="11"/>
        <v>51</v>
      </c>
      <c r="AV14" s="29">
        <v>33</v>
      </c>
      <c r="AW14" s="28">
        <f t="shared" si="12"/>
        <v>84</v>
      </c>
      <c r="AX14" s="25">
        <v>8</v>
      </c>
      <c r="AY14" s="25">
        <v>8</v>
      </c>
      <c r="AZ14" s="25">
        <v>34</v>
      </c>
      <c r="BA14" s="28">
        <f t="shared" si="13"/>
        <v>50</v>
      </c>
      <c r="BB14" s="29">
        <v>32</v>
      </c>
      <c r="BC14" s="28">
        <f t="shared" si="14"/>
        <v>82</v>
      </c>
      <c r="BD14" s="25">
        <v>8</v>
      </c>
      <c r="BE14" s="25">
        <v>8</v>
      </c>
      <c r="BF14" s="25">
        <v>26</v>
      </c>
      <c r="BG14" s="28">
        <f t="shared" si="15"/>
        <v>42</v>
      </c>
      <c r="BH14" s="29">
        <v>30</v>
      </c>
      <c r="BI14" s="28">
        <f t="shared" si="16"/>
        <v>72</v>
      </c>
      <c r="BJ14" s="29">
        <f t="shared" si="17"/>
        <v>402</v>
      </c>
      <c r="BK14" s="29">
        <v>76</v>
      </c>
      <c r="BL14" s="10">
        <f t="shared" si="18"/>
        <v>572</v>
      </c>
      <c r="BM14" s="8">
        <f t="shared" si="19"/>
        <v>73.333333333333329</v>
      </c>
      <c r="BO14" s="3" t="s">
        <v>2089</v>
      </c>
      <c r="BP14" s="3" t="s">
        <v>2092</v>
      </c>
      <c r="BQ14" s="3" t="s">
        <v>2096</v>
      </c>
      <c r="BR14" s="3" t="s">
        <v>2093</v>
      </c>
      <c r="BS14" s="3" t="s">
        <v>2089</v>
      </c>
      <c r="BT14" s="3" t="s">
        <v>2089</v>
      </c>
      <c r="BU14" s="3" t="s">
        <v>2090</v>
      </c>
      <c r="BV14" s="3" t="s">
        <v>2090</v>
      </c>
      <c r="BW14" s="3" t="s">
        <v>2090</v>
      </c>
      <c r="BX14" s="3" t="s">
        <v>2090</v>
      </c>
      <c r="BY14" s="3" t="s">
        <v>2032</v>
      </c>
      <c r="BZ14" s="3" t="s">
        <v>2091</v>
      </c>
      <c r="CB14" s="3">
        <v>2</v>
      </c>
      <c r="CC14" s="3">
        <v>3</v>
      </c>
      <c r="CD14" s="3">
        <v>3</v>
      </c>
      <c r="CE14" s="3">
        <v>3</v>
      </c>
      <c r="CF14" s="3">
        <v>3</v>
      </c>
      <c r="CG14" s="3">
        <v>3</v>
      </c>
      <c r="CH14" s="3">
        <v>1</v>
      </c>
      <c r="CI14" s="3">
        <v>1.5</v>
      </c>
      <c r="CJ14" s="3">
        <v>1.5</v>
      </c>
      <c r="CK14" s="3">
        <v>1</v>
      </c>
      <c r="CL14" s="3">
        <v>1</v>
      </c>
      <c r="CM14" s="3">
        <v>0.5</v>
      </c>
      <c r="CN14" s="3">
        <f t="shared" si="20"/>
        <v>3</v>
      </c>
      <c r="CO14" s="31" t="str">
        <f t="shared" si="21"/>
        <v>Fail</v>
      </c>
      <c r="CP14" s="32">
        <v>4.5957446808510642</v>
      </c>
      <c r="CQ14" s="3">
        <v>15.5</v>
      </c>
      <c r="CR14" s="3">
        <v>108</v>
      </c>
      <c r="CS14" s="3">
        <v>681</v>
      </c>
      <c r="CT14" s="33">
        <f>CR14/23.5</f>
        <v>4.5957446808510642</v>
      </c>
    </row>
    <row r="15" spans="1:98" ht="18" customHeight="1" x14ac:dyDescent="0.2">
      <c r="A15" s="4">
        <v>8</v>
      </c>
      <c r="B15" s="7" t="s">
        <v>953</v>
      </c>
      <c r="C15" s="7" t="s">
        <v>954</v>
      </c>
      <c r="D15" s="7" t="s">
        <v>1985</v>
      </c>
      <c r="E15" s="7" t="s">
        <v>1489</v>
      </c>
      <c r="F15" s="7"/>
      <c r="G15" s="25">
        <v>9</v>
      </c>
      <c r="H15" s="25">
        <v>10</v>
      </c>
      <c r="I15" s="24">
        <v>10</v>
      </c>
      <c r="J15" s="26">
        <f t="shared" si="0"/>
        <v>29</v>
      </c>
      <c r="K15" s="25">
        <v>9</v>
      </c>
      <c r="L15" s="25">
        <v>10</v>
      </c>
      <c r="M15" s="24">
        <v>10</v>
      </c>
      <c r="N15" s="26">
        <f t="shared" si="1"/>
        <v>29</v>
      </c>
      <c r="O15" s="25">
        <v>10</v>
      </c>
      <c r="P15" s="25">
        <v>10</v>
      </c>
      <c r="Q15" s="24">
        <v>10</v>
      </c>
      <c r="R15" s="26">
        <f t="shared" si="2"/>
        <v>30</v>
      </c>
      <c r="S15" s="25">
        <v>10</v>
      </c>
      <c r="T15" s="25">
        <v>10</v>
      </c>
      <c r="U15" s="24">
        <v>10</v>
      </c>
      <c r="V15" s="26">
        <f t="shared" si="3"/>
        <v>30</v>
      </c>
      <c r="W15" s="25">
        <v>10</v>
      </c>
      <c r="X15" s="25">
        <v>10</v>
      </c>
      <c r="Y15" s="24">
        <v>10</v>
      </c>
      <c r="Z15" s="26">
        <f t="shared" si="4"/>
        <v>30</v>
      </c>
      <c r="AA15" s="25">
        <v>10</v>
      </c>
      <c r="AB15" s="25">
        <v>10</v>
      </c>
      <c r="AC15" s="24">
        <v>10</v>
      </c>
      <c r="AD15" s="26">
        <f t="shared" si="5"/>
        <v>30</v>
      </c>
      <c r="AE15" s="27">
        <f t="shared" si="6"/>
        <v>178</v>
      </c>
      <c r="AF15" s="25">
        <v>10</v>
      </c>
      <c r="AG15" s="25">
        <v>9</v>
      </c>
      <c r="AH15" s="25">
        <v>39</v>
      </c>
      <c r="AI15" s="28">
        <f t="shared" si="7"/>
        <v>58</v>
      </c>
      <c r="AJ15" s="29">
        <v>37</v>
      </c>
      <c r="AK15" s="28">
        <f t="shared" si="8"/>
        <v>95</v>
      </c>
      <c r="AL15" s="25">
        <v>9</v>
      </c>
      <c r="AM15" s="25">
        <v>10</v>
      </c>
      <c r="AN15" s="25">
        <v>39</v>
      </c>
      <c r="AO15" s="28">
        <f t="shared" si="9"/>
        <v>58</v>
      </c>
      <c r="AP15" s="29">
        <v>37</v>
      </c>
      <c r="AQ15" s="28">
        <f t="shared" si="10"/>
        <v>95</v>
      </c>
      <c r="AR15" s="25">
        <v>9</v>
      </c>
      <c r="AS15" s="25">
        <v>10</v>
      </c>
      <c r="AT15" s="25">
        <v>39</v>
      </c>
      <c r="AU15" s="28">
        <f t="shared" si="11"/>
        <v>58</v>
      </c>
      <c r="AV15" s="29">
        <v>38</v>
      </c>
      <c r="AW15" s="28">
        <f t="shared" si="12"/>
        <v>96</v>
      </c>
      <c r="AX15" s="25">
        <v>10</v>
      </c>
      <c r="AY15" s="25">
        <v>10</v>
      </c>
      <c r="AZ15" s="25">
        <v>39</v>
      </c>
      <c r="BA15" s="28">
        <f t="shared" si="13"/>
        <v>59</v>
      </c>
      <c r="BB15" s="29">
        <v>37</v>
      </c>
      <c r="BC15" s="28">
        <f t="shared" si="14"/>
        <v>96</v>
      </c>
      <c r="BD15" s="25">
        <v>10</v>
      </c>
      <c r="BE15" s="25">
        <v>10</v>
      </c>
      <c r="BF15" s="25">
        <v>39</v>
      </c>
      <c r="BG15" s="28">
        <f t="shared" si="15"/>
        <v>59</v>
      </c>
      <c r="BH15" s="29">
        <v>38</v>
      </c>
      <c r="BI15" s="28">
        <f t="shared" si="16"/>
        <v>97</v>
      </c>
      <c r="BJ15" s="29">
        <f t="shared" si="17"/>
        <v>479</v>
      </c>
      <c r="BK15" s="29">
        <v>90</v>
      </c>
      <c r="BL15" s="10">
        <f t="shared" si="18"/>
        <v>747</v>
      </c>
      <c r="BM15" s="8">
        <f t="shared" si="19"/>
        <v>95.769230769230774</v>
      </c>
      <c r="BO15" s="3" t="s">
        <v>2090</v>
      </c>
      <c r="BP15" s="3" t="s">
        <v>2090</v>
      </c>
      <c r="BQ15" s="3" t="s">
        <v>2090</v>
      </c>
      <c r="BR15" s="3" t="s">
        <v>2090</v>
      </c>
      <c r="BS15" s="3" t="s">
        <v>2090</v>
      </c>
      <c r="BT15" s="3" t="s">
        <v>2091</v>
      </c>
      <c r="BU15" s="3" t="s">
        <v>2090</v>
      </c>
      <c r="BV15" s="3" t="s">
        <v>2090</v>
      </c>
      <c r="BW15" s="3" t="s">
        <v>2090</v>
      </c>
      <c r="BX15" s="3" t="s">
        <v>2090</v>
      </c>
      <c r="BY15" s="3" t="s">
        <v>2090</v>
      </c>
      <c r="BZ15" s="3" t="s">
        <v>2090</v>
      </c>
      <c r="CB15" s="3">
        <v>2</v>
      </c>
      <c r="CC15" s="3">
        <v>3</v>
      </c>
      <c r="CD15" s="3">
        <v>3</v>
      </c>
      <c r="CE15" s="3">
        <v>3</v>
      </c>
      <c r="CF15" s="3">
        <v>3</v>
      </c>
      <c r="CG15" s="3">
        <v>3</v>
      </c>
      <c r="CH15" s="3">
        <v>1</v>
      </c>
      <c r="CI15" s="3">
        <v>1.5</v>
      </c>
      <c r="CJ15" s="3">
        <v>1.5</v>
      </c>
      <c r="CK15" s="3">
        <v>1</v>
      </c>
      <c r="CL15" s="3">
        <v>1</v>
      </c>
      <c r="CM15" s="3">
        <v>0.5</v>
      </c>
      <c r="CN15" s="3">
        <f t="shared" si="20"/>
        <v>0</v>
      </c>
      <c r="CO15" s="31" t="str">
        <f t="shared" si="21"/>
        <v>Pass</v>
      </c>
      <c r="CP15" s="3">
        <v>9.8699999999999992</v>
      </c>
      <c r="CQ15" s="3">
        <v>23.5</v>
      </c>
      <c r="CR15" s="3">
        <v>232</v>
      </c>
      <c r="CS15" s="3">
        <v>1075</v>
      </c>
    </row>
    <row r="16" spans="1:98" ht="18" customHeight="1" x14ac:dyDescent="0.2">
      <c r="A16" s="4">
        <v>9</v>
      </c>
      <c r="B16" s="7" t="s">
        <v>955</v>
      </c>
      <c r="C16" s="7" t="s">
        <v>956</v>
      </c>
      <c r="D16" s="7" t="s">
        <v>1986</v>
      </c>
      <c r="E16" s="7" t="s">
        <v>1490</v>
      </c>
      <c r="F16" s="7"/>
      <c r="G16" s="25">
        <v>9</v>
      </c>
      <c r="H16" s="25">
        <v>10</v>
      </c>
      <c r="I16" s="24">
        <v>10</v>
      </c>
      <c r="J16" s="26">
        <f t="shared" si="0"/>
        <v>29</v>
      </c>
      <c r="K16" s="25">
        <v>9</v>
      </c>
      <c r="L16" s="25">
        <v>10</v>
      </c>
      <c r="M16" s="24">
        <v>8</v>
      </c>
      <c r="N16" s="26">
        <f t="shared" si="1"/>
        <v>27</v>
      </c>
      <c r="O16" s="25">
        <v>8</v>
      </c>
      <c r="P16" s="25">
        <v>10</v>
      </c>
      <c r="Q16" s="24">
        <v>10</v>
      </c>
      <c r="R16" s="26">
        <f t="shared" si="2"/>
        <v>28</v>
      </c>
      <c r="S16" s="25">
        <v>9</v>
      </c>
      <c r="T16" s="25">
        <v>10</v>
      </c>
      <c r="U16" s="24">
        <v>10</v>
      </c>
      <c r="V16" s="26">
        <f t="shared" si="3"/>
        <v>29</v>
      </c>
      <c r="W16" s="25">
        <v>8</v>
      </c>
      <c r="X16" s="25">
        <v>10</v>
      </c>
      <c r="Y16" s="24">
        <v>10</v>
      </c>
      <c r="Z16" s="26">
        <f t="shared" si="4"/>
        <v>28</v>
      </c>
      <c r="AA16" s="25">
        <v>9</v>
      </c>
      <c r="AB16" s="25">
        <v>10</v>
      </c>
      <c r="AC16" s="24">
        <v>10</v>
      </c>
      <c r="AD16" s="26">
        <f t="shared" si="5"/>
        <v>29</v>
      </c>
      <c r="AE16" s="27">
        <f t="shared" si="6"/>
        <v>170</v>
      </c>
      <c r="AF16" s="25">
        <v>9</v>
      </c>
      <c r="AG16" s="25">
        <v>9</v>
      </c>
      <c r="AH16" s="25">
        <v>35</v>
      </c>
      <c r="AI16" s="28">
        <f t="shared" si="7"/>
        <v>53</v>
      </c>
      <c r="AJ16" s="29">
        <v>33</v>
      </c>
      <c r="AK16" s="28">
        <f t="shared" si="8"/>
        <v>86</v>
      </c>
      <c r="AL16" s="25">
        <v>9</v>
      </c>
      <c r="AM16" s="25">
        <v>9</v>
      </c>
      <c r="AN16" s="25">
        <v>36</v>
      </c>
      <c r="AO16" s="28">
        <f t="shared" si="9"/>
        <v>54</v>
      </c>
      <c r="AP16" s="29">
        <v>33</v>
      </c>
      <c r="AQ16" s="28">
        <f t="shared" si="10"/>
        <v>87</v>
      </c>
      <c r="AR16" s="25">
        <v>10</v>
      </c>
      <c r="AS16" s="25">
        <v>9</v>
      </c>
      <c r="AT16" s="25">
        <v>34</v>
      </c>
      <c r="AU16" s="28">
        <f t="shared" si="11"/>
        <v>53</v>
      </c>
      <c r="AV16" s="29">
        <v>33</v>
      </c>
      <c r="AW16" s="28">
        <f t="shared" si="12"/>
        <v>86</v>
      </c>
      <c r="AX16" s="25">
        <v>9</v>
      </c>
      <c r="AY16" s="25">
        <v>9</v>
      </c>
      <c r="AZ16" s="25">
        <v>36</v>
      </c>
      <c r="BA16" s="28">
        <f t="shared" si="13"/>
        <v>54</v>
      </c>
      <c r="BB16" s="29">
        <v>33</v>
      </c>
      <c r="BC16" s="28">
        <f t="shared" si="14"/>
        <v>87</v>
      </c>
      <c r="BD16" s="25">
        <v>9</v>
      </c>
      <c r="BE16" s="25">
        <v>9</v>
      </c>
      <c r="BF16" s="25">
        <v>40</v>
      </c>
      <c r="BG16" s="28">
        <f t="shared" si="15"/>
        <v>58</v>
      </c>
      <c r="BH16" s="29">
        <v>34</v>
      </c>
      <c r="BI16" s="28">
        <f t="shared" si="16"/>
        <v>92</v>
      </c>
      <c r="BJ16" s="29">
        <f t="shared" si="17"/>
        <v>438</v>
      </c>
      <c r="BK16" s="29">
        <v>93</v>
      </c>
      <c r="BL16" s="10">
        <f t="shared" si="18"/>
        <v>701</v>
      </c>
      <c r="BM16" s="8">
        <f t="shared" si="19"/>
        <v>89.871794871794876</v>
      </c>
      <c r="BO16" s="3" t="s">
        <v>2090</v>
      </c>
      <c r="BP16" s="3" t="s">
        <v>2090</v>
      </c>
      <c r="BQ16" s="3" t="s">
        <v>2087</v>
      </c>
      <c r="BR16" s="3" t="s">
        <v>2090</v>
      </c>
      <c r="BS16" s="3" t="s">
        <v>2032</v>
      </c>
      <c r="BT16" s="3" t="s">
        <v>2091</v>
      </c>
      <c r="BU16" s="3" t="s">
        <v>2090</v>
      </c>
      <c r="BV16" s="3" t="s">
        <v>2090</v>
      </c>
      <c r="BW16" s="3" t="s">
        <v>2090</v>
      </c>
      <c r="BX16" s="3" t="s">
        <v>2090</v>
      </c>
      <c r="BY16" s="3" t="s">
        <v>2090</v>
      </c>
      <c r="BZ16" s="3" t="s">
        <v>2090</v>
      </c>
      <c r="CB16" s="3">
        <v>2</v>
      </c>
      <c r="CC16" s="3">
        <v>3</v>
      </c>
      <c r="CD16" s="3">
        <v>3</v>
      </c>
      <c r="CE16" s="3">
        <v>3</v>
      </c>
      <c r="CF16" s="3">
        <v>3</v>
      </c>
      <c r="CG16" s="3">
        <v>3</v>
      </c>
      <c r="CH16" s="3">
        <v>1</v>
      </c>
      <c r="CI16" s="3">
        <v>1.5</v>
      </c>
      <c r="CJ16" s="3">
        <v>1.5</v>
      </c>
      <c r="CK16" s="3">
        <v>1</v>
      </c>
      <c r="CL16" s="3">
        <v>1</v>
      </c>
      <c r="CM16" s="3">
        <v>0.5</v>
      </c>
      <c r="CN16" s="3">
        <f t="shared" si="20"/>
        <v>0</v>
      </c>
      <c r="CO16" s="31" t="str">
        <f t="shared" si="21"/>
        <v>Pass</v>
      </c>
      <c r="CP16" s="3">
        <v>9.43</v>
      </c>
      <c r="CQ16" s="3">
        <v>23.5</v>
      </c>
      <c r="CR16" s="3">
        <v>221.5</v>
      </c>
      <c r="CS16" s="3">
        <v>1005</v>
      </c>
    </row>
    <row r="17" spans="1:98" ht="18" customHeight="1" x14ac:dyDescent="0.2">
      <c r="A17" s="4">
        <v>10</v>
      </c>
      <c r="B17" s="7" t="s">
        <v>957</v>
      </c>
      <c r="C17" s="7" t="s">
        <v>958</v>
      </c>
      <c r="D17" s="7" t="s">
        <v>1987</v>
      </c>
      <c r="E17" s="7" t="s">
        <v>1491</v>
      </c>
      <c r="F17" s="7"/>
      <c r="G17" s="25">
        <v>8</v>
      </c>
      <c r="H17" s="25">
        <v>10</v>
      </c>
      <c r="I17" s="24">
        <v>10</v>
      </c>
      <c r="J17" s="26">
        <f t="shared" si="0"/>
        <v>28</v>
      </c>
      <c r="K17" s="25">
        <v>8</v>
      </c>
      <c r="L17" s="25">
        <v>10</v>
      </c>
      <c r="M17" s="24">
        <v>10</v>
      </c>
      <c r="N17" s="26">
        <f t="shared" si="1"/>
        <v>28</v>
      </c>
      <c r="O17" s="25">
        <v>7</v>
      </c>
      <c r="P17" s="25">
        <v>10</v>
      </c>
      <c r="Q17" s="24">
        <v>10</v>
      </c>
      <c r="R17" s="26">
        <f t="shared" si="2"/>
        <v>27</v>
      </c>
      <c r="S17" s="25">
        <v>9</v>
      </c>
      <c r="T17" s="25">
        <v>10</v>
      </c>
      <c r="U17" s="24">
        <v>10</v>
      </c>
      <c r="V17" s="26">
        <f t="shared" si="3"/>
        <v>29</v>
      </c>
      <c r="W17" s="25">
        <v>9</v>
      </c>
      <c r="X17" s="25">
        <v>10</v>
      </c>
      <c r="Y17" s="24">
        <v>10</v>
      </c>
      <c r="Z17" s="26">
        <f t="shared" si="4"/>
        <v>29</v>
      </c>
      <c r="AA17" s="25">
        <v>7</v>
      </c>
      <c r="AB17" s="25">
        <v>10</v>
      </c>
      <c r="AC17" s="24">
        <v>10</v>
      </c>
      <c r="AD17" s="26">
        <f t="shared" si="5"/>
        <v>27</v>
      </c>
      <c r="AE17" s="27">
        <f t="shared" si="6"/>
        <v>168</v>
      </c>
      <c r="AF17" s="25">
        <v>9</v>
      </c>
      <c r="AG17" s="25">
        <v>9</v>
      </c>
      <c r="AH17" s="25">
        <v>37</v>
      </c>
      <c r="AI17" s="28">
        <f t="shared" si="7"/>
        <v>55</v>
      </c>
      <c r="AJ17" s="29">
        <v>35</v>
      </c>
      <c r="AK17" s="28">
        <f t="shared" si="8"/>
        <v>90</v>
      </c>
      <c r="AL17" s="25">
        <v>8</v>
      </c>
      <c r="AM17" s="25">
        <v>9</v>
      </c>
      <c r="AN17" s="25">
        <v>37</v>
      </c>
      <c r="AO17" s="28">
        <f t="shared" si="9"/>
        <v>54</v>
      </c>
      <c r="AP17" s="29">
        <v>35</v>
      </c>
      <c r="AQ17" s="28">
        <f t="shared" si="10"/>
        <v>89</v>
      </c>
      <c r="AR17" s="25">
        <v>8</v>
      </c>
      <c r="AS17" s="25">
        <v>9</v>
      </c>
      <c r="AT17" s="25">
        <v>36</v>
      </c>
      <c r="AU17" s="28">
        <f t="shared" si="11"/>
        <v>53</v>
      </c>
      <c r="AV17" s="29">
        <v>35</v>
      </c>
      <c r="AW17" s="28">
        <f t="shared" si="12"/>
        <v>88</v>
      </c>
      <c r="AX17" s="25">
        <v>9</v>
      </c>
      <c r="AY17" s="25">
        <v>9</v>
      </c>
      <c r="AZ17" s="25">
        <v>37</v>
      </c>
      <c r="BA17" s="28">
        <f t="shared" si="13"/>
        <v>55</v>
      </c>
      <c r="BB17" s="29">
        <v>35</v>
      </c>
      <c r="BC17" s="28">
        <f t="shared" si="14"/>
        <v>90</v>
      </c>
      <c r="BD17" s="25">
        <v>9</v>
      </c>
      <c r="BE17" s="25">
        <v>9</v>
      </c>
      <c r="BF17" s="25">
        <v>37</v>
      </c>
      <c r="BG17" s="28">
        <f t="shared" si="15"/>
        <v>55</v>
      </c>
      <c r="BH17" s="29">
        <v>36</v>
      </c>
      <c r="BI17" s="28">
        <f t="shared" si="16"/>
        <v>91</v>
      </c>
      <c r="BJ17" s="29">
        <f t="shared" si="17"/>
        <v>448</v>
      </c>
      <c r="BK17" s="29">
        <v>87</v>
      </c>
      <c r="BL17" s="10">
        <f t="shared" si="18"/>
        <v>703</v>
      </c>
      <c r="BM17" s="8">
        <f t="shared" si="19"/>
        <v>90.128205128205124</v>
      </c>
      <c r="BO17" s="3" t="s">
        <v>2091</v>
      </c>
      <c r="BP17" s="3" t="s">
        <v>2087</v>
      </c>
      <c r="BQ17" s="3" t="s">
        <v>2087</v>
      </c>
      <c r="BR17" s="3" t="s">
        <v>2032</v>
      </c>
      <c r="BS17" s="3" t="s">
        <v>2091</v>
      </c>
      <c r="BT17" s="3" t="s">
        <v>2095</v>
      </c>
      <c r="BU17" s="3" t="s">
        <v>2090</v>
      </c>
      <c r="BV17" s="3" t="s">
        <v>2090</v>
      </c>
      <c r="BW17" s="3" t="s">
        <v>2090</v>
      </c>
      <c r="BX17" s="3" t="s">
        <v>2090</v>
      </c>
      <c r="BY17" s="3" t="s">
        <v>2090</v>
      </c>
      <c r="BZ17" s="3" t="s">
        <v>2090</v>
      </c>
      <c r="CB17" s="3">
        <v>2</v>
      </c>
      <c r="CC17" s="3">
        <v>3</v>
      </c>
      <c r="CD17" s="3">
        <v>3</v>
      </c>
      <c r="CE17" s="3">
        <v>3</v>
      </c>
      <c r="CF17" s="3">
        <v>3</v>
      </c>
      <c r="CG17" s="3">
        <v>3</v>
      </c>
      <c r="CH17" s="3">
        <v>1</v>
      </c>
      <c r="CI17" s="3">
        <v>1.5</v>
      </c>
      <c r="CJ17" s="3">
        <v>1.5</v>
      </c>
      <c r="CK17" s="3">
        <v>1</v>
      </c>
      <c r="CL17" s="3">
        <v>1</v>
      </c>
      <c r="CM17" s="3">
        <v>0.5</v>
      </c>
      <c r="CN17" s="3">
        <f t="shared" si="20"/>
        <v>0</v>
      </c>
      <c r="CO17" s="31" t="str">
        <f t="shared" si="21"/>
        <v>Pass</v>
      </c>
      <c r="CP17" s="3">
        <v>8.77</v>
      </c>
      <c r="CQ17" s="3">
        <v>23.5</v>
      </c>
      <c r="CR17" s="3">
        <v>206</v>
      </c>
      <c r="CS17" s="3">
        <v>961</v>
      </c>
    </row>
    <row r="18" spans="1:98" ht="18" customHeight="1" x14ac:dyDescent="0.2">
      <c r="A18" s="4">
        <v>11</v>
      </c>
      <c r="B18" s="7" t="s">
        <v>959</v>
      </c>
      <c r="C18" s="7" t="s">
        <v>960</v>
      </c>
      <c r="D18" s="7" t="s">
        <v>1988</v>
      </c>
      <c r="E18" s="7" t="s">
        <v>1492</v>
      </c>
      <c r="F18" s="7"/>
      <c r="G18" s="25">
        <v>6</v>
      </c>
      <c r="H18" s="25">
        <v>10</v>
      </c>
      <c r="I18" s="24">
        <v>10</v>
      </c>
      <c r="J18" s="26">
        <f t="shared" si="0"/>
        <v>26</v>
      </c>
      <c r="K18" s="25">
        <v>6</v>
      </c>
      <c r="L18" s="25">
        <v>10</v>
      </c>
      <c r="M18" s="24">
        <v>8</v>
      </c>
      <c r="N18" s="26">
        <f t="shared" si="1"/>
        <v>24</v>
      </c>
      <c r="O18" s="25">
        <v>7</v>
      </c>
      <c r="P18" s="25">
        <v>10</v>
      </c>
      <c r="Q18" s="24">
        <v>10</v>
      </c>
      <c r="R18" s="26">
        <f t="shared" si="2"/>
        <v>27</v>
      </c>
      <c r="S18" s="25">
        <v>8</v>
      </c>
      <c r="T18" s="25">
        <v>10</v>
      </c>
      <c r="U18" s="24">
        <v>10</v>
      </c>
      <c r="V18" s="26">
        <f t="shared" si="3"/>
        <v>28</v>
      </c>
      <c r="W18" s="25">
        <v>6</v>
      </c>
      <c r="X18" s="25">
        <v>10</v>
      </c>
      <c r="Y18" s="24">
        <v>10</v>
      </c>
      <c r="Z18" s="26">
        <f t="shared" si="4"/>
        <v>26</v>
      </c>
      <c r="AA18" s="25">
        <v>7</v>
      </c>
      <c r="AB18" s="25">
        <v>10</v>
      </c>
      <c r="AC18" s="24">
        <v>10</v>
      </c>
      <c r="AD18" s="26">
        <f t="shared" si="5"/>
        <v>27</v>
      </c>
      <c r="AE18" s="27">
        <f t="shared" si="6"/>
        <v>158</v>
      </c>
      <c r="AF18" s="25">
        <v>8</v>
      </c>
      <c r="AG18" s="25">
        <v>9</v>
      </c>
      <c r="AH18" s="25">
        <v>34</v>
      </c>
      <c r="AI18" s="28">
        <f t="shared" si="7"/>
        <v>51</v>
      </c>
      <c r="AJ18" s="29">
        <v>34</v>
      </c>
      <c r="AK18" s="28">
        <f t="shared" si="8"/>
        <v>85</v>
      </c>
      <c r="AL18" s="25">
        <v>8</v>
      </c>
      <c r="AM18" s="25">
        <v>9</v>
      </c>
      <c r="AN18" s="25">
        <v>34</v>
      </c>
      <c r="AO18" s="28">
        <f t="shared" si="9"/>
        <v>51</v>
      </c>
      <c r="AP18" s="29">
        <v>34</v>
      </c>
      <c r="AQ18" s="28">
        <f t="shared" si="10"/>
        <v>85</v>
      </c>
      <c r="AR18" s="25">
        <v>7</v>
      </c>
      <c r="AS18" s="25">
        <v>10</v>
      </c>
      <c r="AT18" s="25">
        <v>36</v>
      </c>
      <c r="AU18" s="28">
        <f t="shared" si="11"/>
        <v>53</v>
      </c>
      <c r="AV18" s="29">
        <v>35</v>
      </c>
      <c r="AW18" s="28">
        <f t="shared" si="12"/>
        <v>88</v>
      </c>
      <c r="AX18" s="25">
        <v>8</v>
      </c>
      <c r="AY18" s="25">
        <v>9</v>
      </c>
      <c r="AZ18" s="25">
        <v>34</v>
      </c>
      <c r="BA18" s="28">
        <f t="shared" si="13"/>
        <v>51</v>
      </c>
      <c r="BB18" s="29">
        <v>34</v>
      </c>
      <c r="BC18" s="28">
        <f t="shared" si="14"/>
        <v>85</v>
      </c>
      <c r="BD18" s="25">
        <v>8</v>
      </c>
      <c r="BE18" s="25">
        <v>8</v>
      </c>
      <c r="BF18" s="25">
        <v>34</v>
      </c>
      <c r="BG18" s="28">
        <f t="shared" si="15"/>
        <v>50</v>
      </c>
      <c r="BH18" s="29">
        <v>31</v>
      </c>
      <c r="BI18" s="28">
        <f t="shared" si="16"/>
        <v>81</v>
      </c>
      <c r="BJ18" s="29">
        <f t="shared" si="17"/>
        <v>424</v>
      </c>
      <c r="BK18" s="29">
        <v>87</v>
      </c>
      <c r="BL18" s="10">
        <f t="shared" si="18"/>
        <v>669</v>
      </c>
      <c r="BM18" s="8">
        <f t="shared" si="19"/>
        <v>85.769230769230759</v>
      </c>
      <c r="BO18" s="3" t="s">
        <v>2092</v>
      </c>
      <c r="BP18" s="3" t="s">
        <v>2032</v>
      </c>
      <c r="BQ18" s="3" t="s">
        <v>2091</v>
      </c>
      <c r="BR18" s="3" t="s">
        <v>2095</v>
      </c>
      <c r="BS18" s="3" t="s">
        <v>2087</v>
      </c>
      <c r="BT18" s="3" t="s">
        <v>2091</v>
      </c>
      <c r="BU18" s="3" t="s">
        <v>2090</v>
      </c>
      <c r="BV18" s="3" t="s">
        <v>2090</v>
      </c>
      <c r="BW18" s="3" t="s">
        <v>2090</v>
      </c>
      <c r="BX18" s="3" t="s">
        <v>2090</v>
      </c>
      <c r="BY18" s="3" t="s">
        <v>2090</v>
      </c>
      <c r="BZ18" s="3" t="s">
        <v>2090</v>
      </c>
      <c r="CB18" s="3">
        <v>2</v>
      </c>
      <c r="CC18" s="3">
        <v>3</v>
      </c>
      <c r="CD18" s="3">
        <v>3</v>
      </c>
      <c r="CE18" s="3">
        <v>3</v>
      </c>
      <c r="CF18" s="3">
        <v>3</v>
      </c>
      <c r="CG18" s="3">
        <v>3</v>
      </c>
      <c r="CH18" s="3">
        <v>1</v>
      </c>
      <c r="CI18" s="3">
        <v>1.5</v>
      </c>
      <c r="CJ18" s="3">
        <v>1.5</v>
      </c>
      <c r="CK18" s="3">
        <v>1</v>
      </c>
      <c r="CL18" s="3">
        <v>1</v>
      </c>
      <c r="CM18" s="3">
        <v>0.5</v>
      </c>
      <c r="CN18" s="3">
        <f t="shared" si="20"/>
        <v>0</v>
      </c>
      <c r="CO18" s="31" t="str">
        <f t="shared" si="21"/>
        <v>Pass</v>
      </c>
      <c r="CP18" s="3">
        <v>8.5500000000000007</v>
      </c>
      <c r="CQ18" s="3">
        <v>23.5</v>
      </c>
      <c r="CR18" s="3">
        <v>201</v>
      </c>
      <c r="CS18" s="3">
        <v>916</v>
      </c>
    </row>
    <row r="19" spans="1:98" ht="18" customHeight="1" x14ac:dyDescent="0.2">
      <c r="A19" s="4">
        <v>12</v>
      </c>
      <c r="B19" s="7" t="s">
        <v>961</v>
      </c>
      <c r="C19" s="7" t="s">
        <v>962</v>
      </c>
      <c r="D19" s="7" t="s">
        <v>1989</v>
      </c>
      <c r="E19" s="7" t="s">
        <v>1493</v>
      </c>
      <c r="F19" s="7"/>
      <c r="G19" s="25">
        <v>6</v>
      </c>
      <c r="H19" s="25">
        <v>10</v>
      </c>
      <c r="I19" s="24">
        <v>10</v>
      </c>
      <c r="J19" s="26">
        <f t="shared" si="0"/>
        <v>26</v>
      </c>
      <c r="K19" s="25" t="s">
        <v>2033</v>
      </c>
      <c r="L19" s="25">
        <v>10</v>
      </c>
      <c r="M19" s="24">
        <v>10</v>
      </c>
      <c r="N19" s="26">
        <f t="shared" si="1"/>
        <v>20</v>
      </c>
      <c r="O19" s="25">
        <v>6</v>
      </c>
      <c r="P19" s="25">
        <v>10</v>
      </c>
      <c r="Q19" s="24">
        <v>10</v>
      </c>
      <c r="R19" s="26">
        <f t="shared" si="2"/>
        <v>26</v>
      </c>
      <c r="S19" s="25">
        <v>10</v>
      </c>
      <c r="T19" s="25">
        <v>10</v>
      </c>
      <c r="U19" s="24">
        <v>10</v>
      </c>
      <c r="V19" s="26">
        <f t="shared" si="3"/>
        <v>30</v>
      </c>
      <c r="W19" s="25">
        <v>8</v>
      </c>
      <c r="X19" s="25">
        <v>10</v>
      </c>
      <c r="Y19" s="24">
        <v>10</v>
      </c>
      <c r="Z19" s="26">
        <f t="shared" si="4"/>
        <v>28</v>
      </c>
      <c r="AA19" s="25">
        <v>9</v>
      </c>
      <c r="AB19" s="25">
        <v>10</v>
      </c>
      <c r="AC19" s="24">
        <v>10</v>
      </c>
      <c r="AD19" s="26">
        <f t="shared" si="5"/>
        <v>29</v>
      </c>
      <c r="AE19" s="27">
        <f t="shared" si="6"/>
        <v>159</v>
      </c>
      <c r="AF19" s="25">
        <v>9</v>
      </c>
      <c r="AG19" s="25">
        <v>10</v>
      </c>
      <c r="AH19" s="25">
        <v>36</v>
      </c>
      <c r="AI19" s="28">
        <f t="shared" si="7"/>
        <v>55</v>
      </c>
      <c r="AJ19" s="29">
        <v>35</v>
      </c>
      <c r="AK19" s="28">
        <f t="shared" si="8"/>
        <v>90</v>
      </c>
      <c r="AL19" s="25">
        <v>9</v>
      </c>
      <c r="AM19" s="25">
        <v>10</v>
      </c>
      <c r="AN19" s="25">
        <v>38</v>
      </c>
      <c r="AO19" s="28">
        <f t="shared" si="9"/>
        <v>57</v>
      </c>
      <c r="AP19" s="29">
        <v>35</v>
      </c>
      <c r="AQ19" s="28">
        <f t="shared" si="10"/>
        <v>92</v>
      </c>
      <c r="AR19" s="25">
        <v>8</v>
      </c>
      <c r="AS19" s="25">
        <v>9</v>
      </c>
      <c r="AT19" s="25">
        <v>36</v>
      </c>
      <c r="AU19" s="28">
        <f t="shared" si="11"/>
        <v>53</v>
      </c>
      <c r="AV19" s="29">
        <v>35</v>
      </c>
      <c r="AW19" s="28">
        <f t="shared" si="12"/>
        <v>88</v>
      </c>
      <c r="AX19" s="25">
        <v>9</v>
      </c>
      <c r="AY19" s="25">
        <v>9</v>
      </c>
      <c r="AZ19" s="25">
        <v>37</v>
      </c>
      <c r="BA19" s="28">
        <f t="shared" si="13"/>
        <v>55</v>
      </c>
      <c r="BB19" s="29">
        <v>35</v>
      </c>
      <c r="BC19" s="28">
        <f t="shared" si="14"/>
        <v>90</v>
      </c>
      <c r="BD19" s="25">
        <v>9</v>
      </c>
      <c r="BE19" s="25">
        <v>9</v>
      </c>
      <c r="BF19" s="25">
        <v>37</v>
      </c>
      <c r="BG19" s="28">
        <f t="shared" si="15"/>
        <v>55</v>
      </c>
      <c r="BH19" s="29">
        <v>31</v>
      </c>
      <c r="BI19" s="28">
        <f t="shared" si="16"/>
        <v>86</v>
      </c>
      <c r="BJ19" s="29">
        <f t="shared" si="17"/>
        <v>446</v>
      </c>
      <c r="BK19" s="29">
        <v>90</v>
      </c>
      <c r="BL19" s="10">
        <f t="shared" si="18"/>
        <v>695</v>
      </c>
      <c r="BM19" s="8">
        <f t="shared" si="19"/>
        <v>89.102564102564102</v>
      </c>
      <c r="BO19" s="3" t="s">
        <v>2094</v>
      </c>
      <c r="BP19" s="3" t="s">
        <v>2032</v>
      </c>
      <c r="BQ19" s="3" t="s">
        <v>2094</v>
      </c>
      <c r="BR19" s="3" t="s">
        <v>2095</v>
      </c>
      <c r="BS19" s="3" t="s">
        <v>2032</v>
      </c>
      <c r="BT19" s="3" t="s">
        <v>2091</v>
      </c>
      <c r="BU19" s="3" t="s">
        <v>2090</v>
      </c>
      <c r="BV19" s="3" t="s">
        <v>2090</v>
      </c>
      <c r="BW19" s="3" t="s">
        <v>2090</v>
      </c>
      <c r="BX19" s="3" t="s">
        <v>2090</v>
      </c>
      <c r="BY19" s="3" t="s">
        <v>2090</v>
      </c>
      <c r="BZ19" s="3" t="s">
        <v>2090</v>
      </c>
      <c r="CB19" s="3">
        <v>2</v>
      </c>
      <c r="CC19" s="3">
        <v>3</v>
      </c>
      <c r="CD19" s="3">
        <v>3</v>
      </c>
      <c r="CE19" s="3">
        <v>3</v>
      </c>
      <c r="CF19" s="3">
        <v>3</v>
      </c>
      <c r="CG19" s="3">
        <v>3</v>
      </c>
      <c r="CH19" s="3">
        <v>1</v>
      </c>
      <c r="CI19" s="3">
        <v>1.5</v>
      </c>
      <c r="CJ19" s="3">
        <v>1.5</v>
      </c>
      <c r="CK19" s="3">
        <v>1</v>
      </c>
      <c r="CL19" s="3">
        <v>1</v>
      </c>
      <c r="CM19" s="3">
        <v>0.5</v>
      </c>
      <c r="CN19" s="3">
        <f t="shared" si="20"/>
        <v>0</v>
      </c>
      <c r="CO19" s="31" t="str">
        <f t="shared" si="21"/>
        <v>Pass</v>
      </c>
      <c r="CP19" s="3">
        <v>8.5299999999999994</v>
      </c>
      <c r="CQ19" s="3">
        <v>23.5</v>
      </c>
      <c r="CR19" s="3">
        <v>200.5</v>
      </c>
      <c r="CS19" s="3">
        <v>943</v>
      </c>
    </row>
    <row r="20" spans="1:98" ht="18" customHeight="1" x14ac:dyDescent="0.2">
      <c r="A20" s="4">
        <v>13</v>
      </c>
      <c r="B20" s="7" t="s">
        <v>963</v>
      </c>
      <c r="C20" s="7" t="s">
        <v>2064</v>
      </c>
      <c r="D20" s="7" t="s">
        <v>1990</v>
      </c>
      <c r="E20" s="7" t="s">
        <v>1494</v>
      </c>
      <c r="F20" s="7"/>
      <c r="G20" s="25">
        <v>5</v>
      </c>
      <c r="H20" s="25">
        <v>10</v>
      </c>
      <c r="I20" s="24">
        <v>10</v>
      </c>
      <c r="J20" s="26">
        <f t="shared" si="0"/>
        <v>25</v>
      </c>
      <c r="K20" s="25">
        <v>7</v>
      </c>
      <c r="L20" s="25">
        <v>10</v>
      </c>
      <c r="M20" s="24">
        <v>10</v>
      </c>
      <c r="N20" s="26">
        <f t="shared" si="1"/>
        <v>27</v>
      </c>
      <c r="O20" s="25">
        <v>7</v>
      </c>
      <c r="P20" s="25">
        <v>10</v>
      </c>
      <c r="Q20" s="24">
        <v>10</v>
      </c>
      <c r="R20" s="26">
        <f t="shared" si="2"/>
        <v>27</v>
      </c>
      <c r="S20" s="25">
        <v>9</v>
      </c>
      <c r="T20" s="25">
        <v>10</v>
      </c>
      <c r="U20" s="24">
        <v>10</v>
      </c>
      <c r="V20" s="26">
        <f t="shared" si="3"/>
        <v>29</v>
      </c>
      <c r="W20" s="25">
        <v>8</v>
      </c>
      <c r="X20" s="25">
        <v>10</v>
      </c>
      <c r="Y20" s="24">
        <v>10</v>
      </c>
      <c r="Z20" s="26">
        <f t="shared" si="4"/>
        <v>28</v>
      </c>
      <c r="AA20" s="25">
        <v>10</v>
      </c>
      <c r="AB20" s="25">
        <v>10</v>
      </c>
      <c r="AC20" s="24">
        <v>10</v>
      </c>
      <c r="AD20" s="26">
        <f t="shared" si="5"/>
        <v>30</v>
      </c>
      <c r="AE20" s="27">
        <f t="shared" si="6"/>
        <v>166</v>
      </c>
      <c r="AF20" s="25">
        <v>9</v>
      </c>
      <c r="AG20" s="25">
        <v>9</v>
      </c>
      <c r="AH20" s="25">
        <v>40</v>
      </c>
      <c r="AI20" s="28">
        <f t="shared" si="7"/>
        <v>58</v>
      </c>
      <c r="AJ20" s="29">
        <v>36</v>
      </c>
      <c r="AK20" s="28">
        <f t="shared" si="8"/>
        <v>94</v>
      </c>
      <c r="AL20" s="25">
        <v>8</v>
      </c>
      <c r="AM20" s="25">
        <v>9</v>
      </c>
      <c r="AN20" s="25">
        <v>40</v>
      </c>
      <c r="AO20" s="28">
        <f t="shared" si="9"/>
        <v>57</v>
      </c>
      <c r="AP20" s="29">
        <v>36</v>
      </c>
      <c r="AQ20" s="28">
        <f t="shared" si="10"/>
        <v>93</v>
      </c>
      <c r="AR20" s="25">
        <v>10</v>
      </c>
      <c r="AS20" s="25">
        <v>10</v>
      </c>
      <c r="AT20" s="25">
        <v>40</v>
      </c>
      <c r="AU20" s="28">
        <f t="shared" si="11"/>
        <v>60</v>
      </c>
      <c r="AV20" s="29">
        <v>36</v>
      </c>
      <c r="AW20" s="28">
        <f t="shared" si="12"/>
        <v>96</v>
      </c>
      <c r="AX20" s="25">
        <v>9</v>
      </c>
      <c r="AY20" s="25">
        <v>9</v>
      </c>
      <c r="AZ20" s="25">
        <v>40</v>
      </c>
      <c r="BA20" s="28">
        <f t="shared" si="13"/>
        <v>58</v>
      </c>
      <c r="BB20" s="29">
        <v>36</v>
      </c>
      <c r="BC20" s="28">
        <f t="shared" si="14"/>
        <v>94</v>
      </c>
      <c r="BD20" s="25">
        <v>9</v>
      </c>
      <c r="BE20" s="25">
        <v>9</v>
      </c>
      <c r="BF20" s="25">
        <v>40</v>
      </c>
      <c r="BG20" s="28">
        <f t="shared" si="15"/>
        <v>58</v>
      </c>
      <c r="BH20" s="29">
        <v>33</v>
      </c>
      <c r="BI20" s="28">
        <f t="shared" si="16"/>
        <v>91</v>
      </c>
      <c r="BJ20" s="29">
        <f t="shared" si="17"/>
        <v>468</v>
      </c>
      <c r="BK20" s="29">
        <v>93</v>
      </c>
      <c r="BL20" s="10">
        <f t="shared" si="18"/>
        <v>727</v>
      </c>
      <c r="BM20" s="8">
        <f t="shared" si="19"/>
        <v>93.205128205128204</v>
      </c>
      <c r="BO20" s="3" t="s">
        <v>2087</v>
      </c>
      <c r="BP20" s="3" t="s">
        <v>2090</v>
      </c>
      <c r="BQ20" s="3" t="s">
        <v>2090</v>
      </c>
      <c r="BR20" s="3" t="s">
        <v>2090</v>
      </c>
      <c r="BS20" s="3" t="s">
        <v>2090</v>
      </c>
      <c r="BT20" s="3" t="s">
        <v>2087</v>
      </c>
      <c r="BU20" s="3" t="s">
        <v>2090</v>
      </c>
      <c r="BV20" s="3" t="s">
        <v>2090</v>
      </c>
      <c r="BW20" s="3" t="s">
        <v>2090</v>
      </c>
      <c r="BX20" s="3" t="s">
        <v>2090</v>
      </c>
      <c r="BY20" s="3" t="s">
        <v>2090</v>
      </c>
      <c r="BZ20" s="3" t="s">
        <v>2090</v>
      </c>
      <c r="CB20" s="3">
        <v>2</v>
      </c>
      <c r="CC20" s="3">
        <v>3</v>
      </c>
      <c r="CD20" s="3">
        <v>3</v>
      </c>
      <c r="CE20" s="3">
        <v>3</v>
      </c>
      <c r="CF20" s="3">
        <v>3</v>
      </c>
      <c r="CG20" s="3">
        <v>3</v>
      </c>
      <c r="CH20" s="3">
        <v>1</v>
      </c>
      <c r="CI20" s="3">
        <v>1.5</v>
      </c>
      <c r="CJ20" s="3">
        <v>1.5</v>
      </c>
      <c r="CK20" s="3">
        <v>1</v>
      </c>
      <c r="CL20" s="3">
        <v>1</v>
      </c>
      <c r="CM20" s="3">
        <v>0.5</v>
      </c>
      <c r="CN20" s="3">
        <f t="shared" si="20"/>
        <v>0</v>
      </c>
      <c r="CO20" s="31" t="str">
        <f t="shared" si="21"/>
        <v>Pass</v>
      </c>
      <c r="CP20" s="3">
        <v>9.57</v>
      </c>
      <c r="CQ20" s="3">
        <v>23.5</v>
      </c>
      <c r="CR20" s="3">
        <v>225</v>
      </c>
      <c r="CS20" s="3">
        <v>1027</v>
      </c>
    </row>
    <row r="21" spans="1:98" ht="18" customHeight="1" x14ac:dyDescent="0.2">
      <c r="A21" s="4">
        <v>14</v>
      </c>
      <c r="B21" s="7" t="s">
        <v>964</v>
      </c>
      <c r="C21" s="7" t="s">
        <v>192</v>
      </c>
      <c r="D21" s="7" t="s">
        <v>1991</v>
      </c>
      <c r="E21" s="7" t="s">
        <v>1495</v>
      </c>
      <c r="F21" s="7"/>
      <c r="G21" s="25">
        <v>8</v>
      </c>
      <c r="H21" s="25">
        <v>10</v>
      </c>
      <c r="I21" s="24">
        <v>10</v>
      </c>
      <c r="J21" s="26">
        <f t="shared" si="0"/>
        <v>28</v>
      </c>
      <c r="K21" s="25">
        <v>7</v>
      </c>
      <c r="L21" s="25">
        <v>10</v>
      </c>
      <c r="M21" s="24">
        <v>10</v>
      </c>
      <c r="N21" s="26">
        <f t="shared" si="1"/>
        <v>27</v>
      </c>
      <c r="O21" s="25">
        <v>8</v>
      </c>
      <c r="P21" s="25">
        <v>10</v>
      </c>
      <c r="Q21" s="24">
        <v>10</v>
      </c>
      <c r="R21" s="26">
        <f t="shared" si="2"/>
        <v>28</v>
      </c>
      <c r="S21" s="25">
        <v>9</v>
      </c>
      <c r="T21" s="25">
        <v>10</v>
      </c>
      <c r="U21" s="24">
        <v>10</v>
      </c>
      <c r="V21" s="26">
        <f t="shared" si="3"/>
        <v>29</v>
      </c>
      <c r="W21" s="25">
        <v>10</v>
      </c>
      <c r="X21" s="25">
        <v>10</v>
      </c>
      <c r="Y21" s="24">
        <v>10</v>
      </c>
      <c r="Z21" s="26">
        <f t="shared" si="4"/>
        <v>30</v>
      </c>
      <c r="AA21" s="25">
        <v>8</v>
      </c>
      <c r="AB21" s="25">
        <v>10</v>
      </c>
      <c r="AC21" s="24">
        <v>10</v>
      </c>
      <c r="AD21" s="26">
        <f t="shared" si="5"/>
        <v>28</v>
      </c>
      <c r="AE21" s="27">
        <f t="shared" si="6"/>
        <v>170</v>
      </c>
      <c r="AF21" s="25">
        <v>8</v>
      </c>
      <c r="AG21" s="25">
        <v>8</v>
      </c>
      <c r="AH21" s="25">
        <v>36</v>
      </c>
      <c r="AI21" s="28">
        <f t="shared" si="7"/>
        <v>52</v>
      </c>
      <c r="AJ21" s="29">
        <v>32</v>
      </c>
      <c r="AK21" s="28">
        <f t="shared" si="8"/>
        <v>84</v>
      </c>
      <c r="AL21" s="25">
        <v>8</v>
      </c>
      <c r="AM21" s="25">
        <v>8</v>
      </c>
      <c r="AN21" s="25">
        <v>37</v>
      </c>
      <c r="AO21" s="28">
        <f t="shared" si="9"/>
        <v>53</v>
      </c>
      <c r="AP21" s="29">
        <v>32</v>
      </c>
      <c r="AQ21" s="28">
        <f t="shared" si="10"/>
        <v>85</v>
      </c>
      <c r="AR21" s="25">
        <v>8</v>
      </c>
      <c r="AS21" s="25">
        <v>8</v>
      </c>
      <c r="AT21" s="25">
        <v>34</v>
      </c>
      <c r="AU21" s="28">
        <f t="shared" si="11"/>
        <v>50</v>
      </c>
      <c r="AV21" s="29">
        <v>33</v>
      </c>
      <c r="AW21" s="28">
        <f t="shared" si="12"/>
        <v>83</v>
      </c>
      <c r="AX21" s="25">
        <v>8</v>
      </c>
      <c r="AY21" s="25">
        <v>8</v>
      </c>
      <c r="AZ21" s="25">
        <v>37</v>
      </c>
      <c r="BA21" s="28">
        <f t="shared" si="13"/>
        <v>53</v>
      </c>
      <c r="BB21" s="29">
        <v>32</v>
      </c>
      <c r="BC21" s="28">
        <f t="shared" si="14"/>
        <v>85</v>
      </c>
      <c r="BD21" s="25">
        <v>8</v>
      </c>
      <c r="BE21" s="25">
        <v>9</v>
      </c>
      <c r="BF21" s="25">
        <v>39</v>
      </c>
      <c r="BG21" s="28">
        <f t="shared" si="15"/>
        <v>56</v>
      </c>
      <c r="BH21" s="29">
        <v>31</v>
      </c>
      <c r="BI21" s="28">
        <f t="shared" si="16"/>
        <v>87</v>
      </c>
      <c r="BJ21" s="29">
        <f t="shared" si="17"/>
        <v>424</v>
      </c>
      <c r="BK21" s="29">
        <v>90</v>
      </c>
      <c r="BL21" s="10">
        <f t="shared" si="18"/>
        <v>684</v>
      </c>
      <c r="BM21" s="8">
        <f t="shared" si="19"/>
        <v>87.692307692307693</v>
      </c>
      <c r="BO21" s="3" t="s">
        <v>2094</v>
      </c>
      <c r="BP21" s="3" t="s">
        <v>2087</v>
      </c>
      <c r="BQ21" s="3" t="s">
        <v>2094</v>
      </c>
      <c r="BR21" s="3" t="s">
        <v>2094</v>
      </c>
      <c r="BS21" s="3" t="s">
        <v>2032</v>
      </c>
      <c r="BT21" s="3" t="s">
        <v>2088</v>
      </c>
      <c r="BU21" s="3" t="s">
        <v>2090</v>
      </c>
      <c r="BV21" s="3" t="s">
        <v>2090</v>
      </c>
      <c r="BW21" s="3" t="s">
        <v>2090</v>
      </c>
      <c r="BX21" s="3" t="s">
        <v>2090</v>
      </c>
      <c r="BY21" s="3" t="s">
        <v>2090</v>
      </c>
      <c r="BZ21" s="3" t="s">
        <v>2090</v>
      </c>
      <c r="CB21" s="3">
        <v>2</v>
      </c>
      <c r="CC21" s="3">
        <v>3</v>
      </c>
      <c r="CD21" s="3">
        <v>3</v>
      </c>
      <c r="CE21" s="3">
        <v>3</v>
      </c>
      <c r="CF21" s="3">
        <v>3</v>
      </c>
      <c r="CG21" s="3">
        <v>3</v>
      </c>
      <c r="CH21" s="3">
        <v>1</v>
      </c>
      <c r="CI21" s="3">
        <v>1.5</v>
      </c>
      <c r="CJ21" s="3">
        <v>1.5</v>
      </c>
      <c r="CK21" s="3">
        <v>1</v>
      </c>
      <c r="CL21" s="3">
        <v>1</v>
      </c>
      <c r="CM21" s="3">
        <v>0.5</v>
      </c>
      <c r="CN21" s="3">
        <f t="shared" si="20"/>
        <v>0</v>
      </c>
      <c r="CO21" s="31" t="str">
        <f t="shared" si="21"/>
        <v>Pass</v>
      </c>
      <c r="CP21" s="3">
        <v>8.09</v>
      </c>
      <c r="CQ21" s="3">
        <v>23.5</v>
      </c>
      <c r="CR21" s="3">
        <v>190</v>
      </c>
      <c r="CS21" s="3">
        <v>892</v>
      </c>
    </row>
    <row r="22" spans="1:98" ht="18" customHeight="1" x14ac:dyDescent="0.2">
      <c r="A22" s="4">
        <v>15</v>
      </c>
      <c r="B22" s="7" t="s">
        <v>965</v>
      </c>
      <c r="C22" s="7" t="s">
        <v>192</v>
      </c>
      <c r="D22" s="7" t="s">
        <v>1992</v>
      </c>
      <c r="E22" s="7" t="s">
        <v>1496</v>
      </c>
      <c r="F22" s="7"/>
      <c r="G22" s="25" t="s">
        <v>2033</v>
      </c>
      <c r="H22" s="25">
        <v>8</v>
      </c>
      <c r="I22" s="24">
        <v>10</v>
      </c>
      <c r="J22" s="26">
        <f t="shared" si="0"/>
        <v>18</v>
      </c>
      <c r="K22" s="25">
        <v>3</v>
      </c>
      <c r="L22" s="25">
        <v>9</v>
      </c>
      <c r="M22" s="24">
        <v>10</v>
      </c>
      <c r="N22" s="26">
        <f t="shared" si="1"/>
        <v>22</v>
      </c>
      <c r="O22" s="25">
        <v>4</v>
      </c>
      <c r="P22" s="25">
        <v>5</v>
      </c>
      <c r="Q22" s="24">
        <v>10</v>
      </c>
      <c r="R22" s="26">
        <f t="shared" si="2"/>
        <v>19</v>
      </c>
      <c r="S22" s="25">
        <v>3</v>
      </c>
      <c r="T22" s="25">
        <v>6</v>
      </c>
      <c r="U22" s="24">
        <v>10</v>
      </c>
      <c r="V22" s="26">
        <f t="shared" si="3"/>
        <v>19</v>
      </c>
      <c r="W22" s="25">
        <v>2</v>
      </c>
      <c r="X22" s="25">
        <v>9</v>
      </c>
      <c r="Y22" s="24">
        <v>10</v>
      </c>
      <c r="Z22" s="26">
        <f t="shared" si="4"/>
        <v>21</v>
      </c>
      <c r="AA22" s="25">
        <v>4</v>
      </c>
      <c r="AB22" s="25">
        <v>5</v>
      </c>
      <c r="AC22" s="24">
        <v>10</v>
      </c>
      <c r="AD22" s="26">
        <f t="shared" si="5"/>
        <v>19</v>
      </c>
      <c r="AE22" s="27">
        <f t="shared" si="6"/>
        <v>118</v>
      </c>
      <c r="AF22" s="25">
        <v>9</v>
      </c>
      <c r="AG22" s="25">
        <v>8</v>
      </c>
      <c r="AH22" s="25">
        <v>33</v>
      </c>
      <c r="AI22" s="28">
        <f t="shared" si="7"/>
        <v>50</v>
      </c>
      <c r="AJ22" s="29">
        <v>34</v>
      </c>
      <c r="AK22" s="28">
        <f t="shared" si="8"/>
        <v>84</v>
      </c>
      <c r="AL22" s="25">
        <v>8</v>
      </c>
      <c r="AM22" s="25">
        <v>8</v>
      </c>
      <c r="AN22" s="25">
        <v>33</v>
      </c>
      <c r="AO22" s="28">
        <f t="shared" si="9"/>
        <v>49</v>
      </c>
      <c r="AP22" s="29">
        <v>32</v>
      </c>
      <c r="AQ22" s="28">
        <f t="shared" si="10"/>
        <v>81</v>
      </c>
      <c r="AR22" s="25">
        <v>9</v>
      </c>
      <c r="AS22" s="25">
        <v>8</v>
      </c>
      <c r="AT22" s="25">
        <v>35</v>
      </c>
      <c r="AU22" s="28">
        <f t="shared" si="11"/>
        <v>52</v>
      </c>
      <c r="AV22" s="29">
        <v>34</v>
      </c>
      <c r="AW22" s="28">
        <f t="shared" si="12"/>
        <v>86</v>
      </c>
      <c r="AX22" s="25">
        <v>9</v>
      </c>
      <c r="AY22" s="25">
        <v>8</v>
      </c>
      <c r="AZ22" s="25">
        <v>33</v>
      </c>
      <c r="BA22" s="28">
        <f t="shared" si="13"/>
        <v>50</v>
      </c>
      <c r="BB22" s="29">
        <v>32</v>
      </c>
      <c r="BC22" s="28">
        <f t="shared" si="14"/>
        <v>82</v>
      </c>
      <c r="BD22" s="25">
        <v>8</v>
      </c>
      <c r="BE22" s="25">
        <v>8</v>
      </c>
      <c r="BF22" s="25">
        <v>35</v>
      </c>
      <c r="BG22" s="28">
        <f t="shared" si="15"/>
        <v>51</v>
      </c>
      <c r="BH22" s="29">
        <v>30</v>
      </c>
      <c r="BI22" s="28">
        <f t="shared" si="16"/>
        <v>81</v>
      </c>
      <c r="BJ22" s="29">
        <f t="shared" si="17"/>
        <v>414</v>
      </c>
      <c r="BK22" s="29">
        <v>78</v>
      </c>
      <c r="BL22" s="10">
        <f t="shared" si="18"/>
        <v>610</v>
      </c>
      <c r="BM22" s="8">
        <f t="shared" si="19"/>
        <v>78.205128205128204</v>
      </c>
      <c r="BO22" s="3" t="s">
        <v>2088</v>
      </c>
      <c r="BP22" s="3" t="s">
        <v>2088</v>
      </c>
      <c r="BQ22" s="3" t="s">
        <v>2096</v>
      </c>
      <c r="BR22" s="3" t="s">
        <v>2033</v>
      </c>
      <c r="BS22" s="3" t="s">
        <v>2093</v>
      </c>
      <c r="BT22" s="3" t="s">
        <v>2096</v>
      </c>
      <c r="BU22" s="3" t="s">
        <v>2090</v>
      </c>
      <c r="BV22" s="3" t="s">
        <v>2090</v>
      </c>
      <c r="BW22" s="3" t="s">
        <v>2090</v>
      </c>
      <c r="BX22" s="3" t="s">
        <v>2090</v>
      </c>
      <c r="BY22" s="3" t="s">
        <v>2090</v>
      </c>
      <c r="BZ22" s="3" t="s">
        <v>2091</v>
      </c>
      <c r="CB22" s="3">
        <v>2</v>
      </c>
      <c r="CC22" s="3">
        <v>3</v>
      </c>
      <c r="CD22" s="3">
        <v>3</v>
      </c>
      <c r="CE22" s="3">
        <v>3</v>
      </c>
      <c r="CF22" s="3">
        <v>3</v>
      </c>
      <c r="CG22" s="3">
        <v>3</v>
      </c>
      <c r="CH22" s="3">
        <v>1</v>
      </c>
      <c r="CI22" s="3">
        <v>1.5</v>
      </c>
      <c r="CJ22" s="3">
        <v>1.5</v>
      </c>
      <c r="CK22" s="3">
        <v>1</v>
      </c>
      <c r="CL22" s="3">
        <v>1</v>
      </c>
      <c r="CM22" s="3">
        <v>0.5</v>
      </c>
      <c r="CN22" s="3">
        <f t="shared" si="20"/>
        <v>0</v>
      </c>
      <c r="CO22" s="31" t="str">
        <f t="shared" si="21"/>
        <v>Pass</v>
      </c>
      <c r="CP22" s="3">
        <v>6.62</v>
      </c>
      <c r="CQ22" s="3">
        <v>23.5</v>
      </c>
      <c r="CR22" s="3">
        <v>155.5</v>
      </c>
      <c r="CS22" s="3">
        <v>776</v>
      </c>
    </row>
    <row r="23" spans="1:98" ht="18" customHeight="1" x14ac:dyDescent="0.2">
      <c r="A23" s="4">
        <v>16</v>
      </c>
      <c r="B23" s="7" t="s">
        <v>966</v>
      </c>
      <c r="C23" s="7" t="s">
        <v>967</v>
      </c>
      <c r="D23" s="7" t="s">
        <v>1993</v>
      </c>
      <c r="E23" s="7" t="s">
        <v>1497</v>
      </c>
      <c r="F23" s="7"/>
      <c r="G23" s="25" t="s">
        <v>2033</v>
      </c>
      <c r="H23" s="25" t="s">
        <v>2033</v>
      </c>
      <c r="I23" s="24">
        <v>10</v>
      </c>
      <c r="J23" s="26">
        <f t="shared" si="0"/>
        <v>10</v>
      </c>
      <c r="K23" s="25">
        <v>3</v>
      </c>
      <c r="L23" s="25">
        <v>10</v>
      </c>
      <c r="M23" s="24">
        <v>10</v>
      </c>
      <c r="N23" s="26">
        <f t="shared" si="1"/>
        <v>23</v>
      </c>
      <c r="O23" s="25">
        <v>5</v>
      </c>
      <c r="P23" s="25">
        <v>5</v>
      </c>
      <c r="Q23" s="24">
        <v>10</v>
      </c>
      <c r="R23" s="26">
        <f t="shared" si="2"/>
        <v>20</v>
      </c>
      <c r="S23" s="25">
        <v>4</v>
      </c>
      <c r="T23" s="25">
        <v>9</v>
      </c>
      <c r="U23" s="24">
        <v>10</v>
      </c>
      <c r="V23" s="26">
        <f t="shared" si="3"/>
        <v>23</v>
      </c>
      <c r="W23" s="25" t="s">
        <v>2033</v>
      </c>
      <c r="X23" s="25">
        <v>9</v>
      </c>
      <c r="Y23" s="24">
        <v>9</v>
      </c>
      <c r="Z23" s="26">
        <f t="shared" si="4"/>
        <v>18</v>
      </c>
      <c r="AA23" s="25">
        <v>3</v>
      </c>
      <c r="AB23" s="25">
        <v>5</v>
      </c>
      <c r="AC23" s="24">
        <v>10</v>
      </c>
      <c r="AD23" s="26">
        <f t="shared" si="5"/>
        <v>18</v>
      </c>
      <c r="AE23" s="27">
        <f t="shared" si="6"/>
        <v>112</v>
      </c>
      <c r="AF23" s="25">
        <v>8</v>
      </c>
      <c r="AG23" s="25">
        <v>9</v>
      </c>
      <c r="AH23" s="25">
        <v>36</v>
      </c>
      <c r="AI23" s="28">
        <f t="shared" si="7"/>
        <v>53</v>
      </c>
      <c r="AJ23" s="29">
        <v>34</v>
      </c>
      <c r="AK23" s="28">
        <f t="shared" si="8"/>
        <v>87</v>
      </c>
      <c r="AL23" s="25">
        <v>7</v>
      </c>
      <c r="AM23" s="25">
        <v>9</v>
      </c>
      <c r="AN23" s="25">
        <v>36</v>
      </c>
      <c r="AO23" s="28">
        <f t="shared" si="9"/>
        <v>52</v>
      </c>
      <c r="AP23" s="29">
        <v>34</v>
      </c>
      <c r="AQ23" s="28">
        <f t="shared" si="10"/>
        <v>86</v>
      </c>
      <c r="AR23" s="25">
        <v>7</v>
      </c>
      <c r="AS23" s="25">
        <v>9</v>
      </c>
      <c r="AT23" s="25">
        <v>35</v>
      </c>
      <c r="AU23" s="28">
        <f t="shared" si="11"/>
        <v>51</v>
      </c>
      <c r="AV23" s="29">
        <v>34</v>
      </c>
      <c r="AW23" s="28">
        <f t="shared" si="12"/>
        <v>85</v>
      </c>
      <c r="AX23" s="25">
        <v>8</v>
      </c>
      <c r="AY23" s="25">
        <v>9</v>
      </c>
      <c r="AZ23" s="25">
        <v>36</v>
      </c>
      <c r="BA23" s="28">
        <f t="shared" si="13"/>
        <v>53</v>
      </c>
      <c r="BB23" s="29">
        <v>34</v>
      </c>
      <c r="BC23" s="28">
        <f t="shared" si="14"/>
        <v>87</v>
      </c>
      <c r="BD23" s="25">
        <v>8</v>
      </c>
      <c r="BE23" s="25">
        <v>8</v>
      </c>
      <c r="BF23" s="25">
        <v>35</v>
      </c>
      <c r="BG23" s="28">
        <f t="shared" si="15"/>
        <v>51</v>
      </c>
      <c r="BH23" s="29">
        <v>30</v>
      </c>
      <c r="BI23" s="28">
        <f t="shared" si="16"/>
        <v>81</v>
      </c>
      <c r="BJ23" s="29">
        <f t="shared" si="17"/>
        <v>426</v>
      </c>
      <c r="BK23" s="29">
        <v>77</v>
      </c>
      <c r="BL23" s="10">
        <f t="shared" si="18"/>
        <v>615</v>
      </c>
      <c r="BM23" s="8">
        <f t="shared" si="19"/>
        <v>78.84615384615384</v>
      </c>
      <c r="BO23" s="3" t="s">
        <v>2092</v>
      </c>
      <c r="BP23" s="3" t="s">
        <v>2092</v>
      </c>
      <c r="BQ23" s="3" t="s">
        <v>2092</v>
      </c>
      <c r="BR23" s="3" t="s">
        <v>2092</v>
      </c>
      <c r="BS23" s="3" t="s">
        <v>2092</v>
      </c>
      <c r="BT23" s="3" t="s">
        <v>2096</v>
      </c>
      <c r="BU23" s="3" t="s">
        <v>2090</v>
      </c>
      <c r="BV23" s="3" t="s">
        <v>2090</v>
      </c>
      <c r="BW23" s="3" t="s">
        <v>2090</v>
      </c>
      <c r="BX23" s="3" t="s">
        <v>2090</v>
      </c>
      <c r="BY23" s="3" t="s">
        <v>2090</v>
      </c>
      <c r="BZ23" s="3" t="s">
        <v>2091</v>
      </c>
      <c r="CB23" s="3">
        <v>2</v>
      </c>
      <c r="CC23" s="3">
        <v>3</v>
      </c>
      <c r="CD23" s="3">
        <v>3</v>
      </c>
      <c r="CE23" s="3">
        <v>3</v>
      </c>
      <c r="CF23" s="3">
        <v>3</v>
      </c>
      <c r="CG23" s="3">
        <v>3</v>
      </c>
      <c r="CH23" s="3">
        <v>1</v>
      </c>
      <c r="CI23" s="3">
        <v>1.5</v>
      </c>
      <c r="CJ23" s="3">
        <v>1.5</v>
      </c>
      <c r="CK23" s="3">
        <v>1</v>
      </c>
      <c r="CL23" s="3">
        <v>1</v>
      </c>
      <c r="CM23" s="3">
        <v>0.5</v>
      </c>
      <c r="CN23" s="3">
        <f t="shared" si="20"/>
        <v>0</v>
      </c>
      <c r="CO23" s="31" t="str">
        <f t="shared" si="21"/>
        <v>Pass</v>
      </c>
      <c r="CP23" s="3">
        <v>6.23</v>
      </c>
      <c r="CQ23" s="3">
        <v>23.5</v>
      </c>
      <c r="CR23" s="3">
        <v>146.5</v>
      </c>
      <c r="CS23" s="3">
        <v>757</v>
      </c>
      <c r="CT23" s="33">
        <f>CR23/23.5</f>
        <v>6.2340425531914896</v>
      </c>
    </row>
    <row r="24" spans="1:98" ht="18" customHeight="1" x14ac:dyDescent="0.2">
      <c r="A24" s="4">
        <v>17</v>
      </c>
      <c r="B24" s="7" t="s">
        <v>968</v>
      </c>
      <c r="C24" s="7" t="s">
        <v>969</v>
      </c>
      <c r="D24" s="7" t="s">
        <v>1994</v>
      </c>
      <c r="E24" s="7" t="s">
        <v>1498</v>
      </c>
      <c r="F24" s="7"/>
      <c r="G24" s="25" t="s">
        <v>2033</v>
      </c>
      <c r="H24" s="25">
        <v>10</v>
      </c>
      <c r="I24" s="24">
        <v>10</v>
      </c>
      <c r="J24" s="26">
        <f t="shared" si="0"/>
        <v>20</v>
      </c>
      <c r="K24" s="25">
        <v>7</v>
      </c>
      <c r="L24" s="25">
        <v>10</v>
      </c>
      <c r="M24" s="24">
        <v>10</v>
      </c>
      <c r="N24" s="26">
        <f t="shared" si="1"/>
        <v>27</v>
      </c>
      <c r="O24" s="25">
        <v>7</v>
      </c>
      <c r="P24" s="25">
        <v>10</v>
      </c>
      <c r="Q24" s="24">
        <v>10</v>
      </c>
      <c r="R24" s="26">
        <f t="shared" si="2"/>
        <v>27</v>
      </c>
      <c r="S24" s="25">
        <v>9</v>
      </c>
      <c r="T24" s="25">
        <v>10</v>
      </c>
      <c r="U24" s="24">
        <v>10</v>
      </c>
      <c r="V24" s="26">
        <f t="shared" si="3"/>
        <v>29</v>
      </c>
      <c r="W24" s="25">
        <v>10</v>
      </c>
      <c r="X24" s="25">
        <v>10</v>
      </c>
      <c r="Y24" s="24">
        <v>10</v>
      </c>
      <c r="Z24" s="26">
        <f t="shared" si="4"/>
        <v>30</v>
      </c>
      <c r="AA24" s="25">
        <v>7</v>
      </c>
      <c r="AB24" s="25">
        <v>10</v>
      </c>
      <c r="AC24" s="24">
        <v>10</v>
      </c>
      <c r="AD24" s="26">
        <f t="shared" si="5"/>
        <v>27</v>
      </c>
      <c r="AE24" s="27">
        <f t="shared" si="6"/>
        <v>160</v>
      </c>
      <c r="AF24" s="25">
        <v>9</v>
      </c>
      <c r="AG24" s="25">
        <v>9</v>
      </c>
      <c r="AH24" s="25">
        <v>37</v>
      </c>
      <c r="AI24" s="28">
        <f t="shared" si="7"/>
        <v>55</v>
      </c>
      <c r="AJ24" s="29">
        <v>36</v>
      </c>
      <c r="AK24" s="28">
        <f t="shared" si="8"/>
        <v>91</v>
      </c>
      <c r="AL24" s="25">
        <v>9</v>
      </c>
      <c r="AM24" s="25">
        <v>9</v>
      </c>
      <c r="AN24" s="25">
        <v>37</v>
      </c>
      <c r="AO24" s="28">
        <f t="shared" si="9"/>
        <v>55</v>
      </c>
      <c r="AP24" s="29">
        <v>36</v>
      </c>
      <c r="AQ24" s="28">
        <f t="shared" si="10"/>
        <v>91</v>
      </c>
      <c r="AR24" s="25">
        <v>7</v>
      </c>
      <c r="AS24" s="25">
        <v>9</v>
      </c>
      <c r="AT24" s="25">
        <v>37</v>
      </c>
      <c r="AU24" s="28">
        <f t="shared" si="11"/>
        <v>53</v>
      </c>
      <c r="AV24" s="29">
        <v>36</v>
      </c>
      <c r="AW24" s="28">
        <f t="shared" si="12"/>
        <v>89</v>
      </c>
      <c r="AX24" s="25">
        <v>9</v>
      </c>
      <c r="AY24" s="25">
        <v>9</v>
      </c>
      <c r="AZ24" s="25">
        <v>37</v>
      </c>
      <c r="BA24" s="28">
        <f t="shared" si="13"/>
        <v>55</v>
      </c>
      <c r="BB24" s="29">
        <v>36</v>
      </c>
      <c r="BC24" s="28">
        <f t="shared" si="14"/>
        <v>91</v>
      </c>
      <c r="BD24" s="25">
        <v>9</v>
      </c>
      <c r="BE24" s="25">
        <v>9</v>
      </c>
      <c r="BF24" s="25">
        <v>38</v>
      </c>
      <c r="BG24" s="28">
        <f t="shared" si="15"/>
        <v>56</v>
      </c>
      <c r="BH24" s="29">
        <v>36</v>
      </c>
      <c r="BI24" s="28">
        <f t="shared" si="16"/>
        <v>92</v>
      </c>
      <c r="BJ24" s="29">
        <f t="shared" si="17"/>
        <v>454</v>
      </c>
      <c r="BK24" s="29">
        <v>96</v>
      </c>
      <c r="BL24" s="10">
        <f t="shared" si="18"/>
        <v>710</v>
      </c>
      <c r="BM24" s="8">
        <f t="shared" si="19"/>
        <v>91.025641025641022</v>
      </c>
      <c r="BO24" s="3" t="s">
        <v>2087</v>
      </c>
      <c r="BP24" s="3" t="s">
        <v>2032</v>
      </c>
      <c r="BQ24" s="3" t="s">
        <v>2095</v>
      </c>
      <c r="BR24" s="3" t="s">
        <v>2095</v>
      </c>
      <c r="BS24" s="3" t="s">
        <v>2091</v>
      </c>
      <c r="BT24" s="3" t="s">
        <v>2088</v>
      </c>
      <c r="BU24" s="3" t="s">
        <v>2090</v>
      </c>
      <c r="BV24" s="3" t="s">
        <v>2090</v>
      </c>
      <c r="BW24" s="3" t="s">
        <v>2090</v>
      </c>
      <c r="BX24" s="3" t="s">
        <v>2090</v>
      </c>
      <c r="BY24" s="3" t="s">
        <v>2090</v>
      </c>
      <c r="BZ24" s="3" t="s">
        <v>2090</v>
      </c>
      <c r="CB24" s="3">
        <v>2</v>
      </c>
      <c r="CC24" s="3">
        <v>3</v>
      </c>
      <c r="CD24" s="3">
        <v>3</v>
      </c>
      <c r="CE24" s="3">
        <v>3</v>
      </c>
      <c r="CF24" s="3">
        <v>3</v>
      </c>
      <c r="CG24" s="3">
        <v>3</v>
      </c>
      <c r="CH24" s="3">
        <v>1</v>
      </c>
      <c r="CI24" s="3">
        <v>1.5</v>
      </c>
      <c r="CJ24" s="3">
        <v>1.5</v>
      </c>
      <c r="CK24" s="3">
        <v>1</v>
      </c>
      <c r="CL24" s="3">
        <v>1</v>
      </c>
      <c r="CM24" s="3">
        <v>0.5</v>
      </c>
      <c r="CN24" s="3">
        <f t="shared" si="20"/>
        <v>0</v>
      </c>
      <c r="CO24" s="31" t="str">
        <f t="shared" si="21"/>
        <v>Pass</v>
      </c>
      <c r="CP24" s="3">
        <v>8.43</v>
      </c>
      <c r="CQ24" s="3">
        <v>23.5</v>
      </c>
      <c r="CR24" s="3">
        <v>198</v>
      </c>
      <c r="CS24" s="3">
        <v>958</v>
      </c>
    </row>
    <row r="25" spans="1:98" ht="18" customHeight="1" x14ac:dyDescent="0.2">
      <c r="A25" s="4">
        <v>18</v>
      </c>
      <c r="B25" s="7" t="s">
        <v>970</v>
      </c>
      <c r="C25" s="7" t="s">
        <v>971</v>
      </c>
      <c r="D25" s="7" t="s">
        <v>1995</v>
      </c>
      <c r="E25" s="7" t="s">
        <v>1499</v>
      </c>
      <c r="F25" s="7"/>
      <c r="G25" s="25">
        <v>5</v>
      </c>
      <c r="H25" s="25">
        <v>10</v>
      </c>
      <c r="I25" s="24">
        <v>10</v>
      </c>
      <c r="J25" s="26">
        <f t="shared" si="0"/>
        <v>25</v>
      </c>
      <c r="K25" s="25">
        <v>8</v>
      </c>
      <c r="L25" s="25">
        <v>10</v>
      </c>
      <c r="M25" s="24">
        <v>8</v>
      </c>
      <c r="N25" s="26">
        <f t="shared" si="1"/>
        <v>26</v>
      </c>
      <c r="O25" s="25">
        <v>8</v>
      </c>
      <c r="P25" s="25">
        <v>10</v>
      </c>
      <c r="Q25" s="24">
        <v>10</v>
      </c>
      <c r="R25" s="26">
        <f t="shared" si="2"/>
        <v>28</v>
      </c>
      <c r="S25" s="25">
        <v>7</v>
      </c>
      <c r="T25" s="25">
        <v>10</v>
      </c>
      <c r="U25" s="24">
        <v>10</v>
      </c>
      <c r="V25" s="26">
        <f t="shared" si="3"/>
        <v>27</v>
      </c>
      <c r="W25" s="25">
        <v>7</v>
      </c>
      <c r="X25" s="25">
        <v>10</v>
      </c>
      <c r="Y25" s="24">
        <v>10</v>
      </c>
      <c r="Z25" s="26">
        <f t="shared" si="4"/>
        <v>27</v>
      </c>
      <c r="AA25" s="25">
        <v>8</v>
      </c>
      <c r="AB25" s="25">
        <v>10</v>
      </c>
      <c r="AC25" s="24">
        <v>10</v>
      </c>
      <c r="AD25" s="26">
        <f t="shared" si="5"/>
        <v>28</v>
      </c>
      <c r="AE25" s="27">
        <f t="shared" si="6"/>
        <v>161</v>
      </c>
      <c r="AF25" s="25">
        <v>8</v>
      </c>
      <c r="AG25" s="25">
        <v>9</v>
      </c>
      <c r="AH25" s="25">
        <v>35</v>
      </c>
      <c r="AI25" s="28">
        <f t="shared" si="7"/>
        <v>52</v>
      </c>
      <c r="AJ25" s="29">
        <v>35</v>
      </c>
      <c r="AK25" s="28">
        <f t="shared" si="8"/>
        <v>87</v>
      </c>
      <c r="AL25" s="25">
        <v>8</v>
      </c>
      <c r="AM25" s="25">
        <v>9</v>
      </c>
      <c r="AN25" s="25">
        <v>35</v>
      </c>
      <c r="AO25" s="28">
        <f t="shared" si="9"/>
        <v>52</v>
      </c>
      <c r="AP25" s="29">
        <v>35</v>
      </c>
      <c r="AQ25" s="28">
        <f t="shared" si="10"/>
        <v>87</v>
      </c>
      <c r="AR25" s="25">
        <v>8</v>
      </c>
      <c r="AS25" s="25">
        <v>9</v>
      </c>
      <c r="AT25" s="25">
        <v>36</v>
      </c>
      <c r="AU25" s="28">
        <f t="shared" si="11"/>
        <v>53</v>
      </c>
      <c r="AV25" s="29">
        <v>35</v>
      </c>
      <c r="AW25" s="28">
        <f t="shared" si="12"/>
        <v>88</v>
      </c>
      <c r="AX25" s="25">
        <v>9</v>
      </c>
      <c r="AY25" s="25">
        <v>9</v>
      </c>
      <c r="AZ25" s="25">
        <v>35</v>
      </c>
      <c r="BA25" s="28">
        <f t="shared" si="13"/>
        <v>53</v>
      </c>
      <c r="BB25" s="29">
        <v>35</v>
      </c>
      <c r="BC25" s="28">
        <f t="shared" si="14"/>
        <v>88</v>
      </c>
      <c r="BD25" s="25">
        <v>8</v>
      </c>
      <c r="BE25" s="25">
        <v>9</v>
      </c>
      <c r="BF25" s="25">
        <v>35</v>
      </c>
      <c r="BG25" s="28">
        <f t="shared" si="15"/>
        <v>52</v>
      </c>
      <c r="BH25" s="29">
        <v>33</v>
      </c>
      <c r="BI25" s="28">
        <f t="shared" si="16"/>
        <v>85</v>
      </c>
      <c r="BJ25" s="29">
        <f t="shared" si="17"/>
        <v>435</v>
      </c>
      <c r="BK25" s="29">
        <v>90</v>
      </c>
      <c r="BL25" s="10">
        <f t="shared" si="18"/>
        <v>686</v>
      </c>
      <c r="BM25" s="8">
        <f t="shared" si="19"/>
        <v>87.948717948717942</v>
      </c>
      <c r="BO25" s="3" t="s">
        <v>2087</v>
      </c>
      <c r="BP25" s="3" t="s">
        <v>2090</v>
      </c>
      <c r="BQ25" s="3" t="s">
        <v>2087</v>
      </c>
      <c r="BR25" s="3" t="s">
        <v>2032</v>
      </c>
      <c r="BS25" s="3" t="s">
        <v>2087</v>
      </c>
      <c r="BT25" s="3" t="s">
        <v>2091</v>
      </c>
      <c r="BU25" s="3" t="s">
        <v>2090</v>
      </c>
      <c r="BV25" s="3" t="s">
        <v>2090</v>
      </c>
      <c r="BW25" s="3" t="s">
        <v>2090</v>
      </c>
      <c r="BX25" s="3" t="s">
        <v>2090</v>
      </c>
      <c r="BY25" s="3" t="s">
        <v>2090</v>
      </c>
      <c r="BZ25" s="3" t="s">
        <v>2090</v>
      </c>
      <c r="CB25" s="3">
        <v>2</v>
      </c>
      <c r="CC25" s="3">
        <v>3</v>
      </c>
      <c r="CD25" s="3">
        <v>3</v>
      </c>
      <c r="CE25" s="3">
        <v>3</v>
      </c>
      <c r="CF25" s="3">
        <v>3</v>
      </c>
      <c r="CG25" s="3">
        <v>3</v>
      </c>
      <c r="CH25" s="3">
        <v>1</v>
      </c>
      <c r="CI25" s="3">
        <v>1.5</v>
      </c>
      <c r="CJ25" s="3">
        <v>1.5</v>
      </c>
      <c r="CK25" s="3">
        <v>1</v>
      </c>
      <c r="CL25" s="3">
        <v>1</v>
      </c>
      <c r="CM25" s="3">
        <v>0.5</v>
      </c>
      <c r="CN25" s="3">
        <f t="shared" si="20"/>
        <v>0</v>
      </c>
      <c r="CO25" s="31" t="str">
        <f t="shared" si="21"/>
        <v>Pass</v>
      </c>
      <c r="CP25" s="3">
        <v>9</v>
      </c>
      <c r="CQ25" s="3">
        <v>23.5</v>
      </c>
      <c r="CR25" s="3">
        <v>211.5</v>
      </c>
      <c r="CS25" s="3">
        <v>970</v>
      </c>
    </row>
    <row r="26" spans="1:98" ht="18" customHeight="1" x14ac:dyDescent="0.2">
      <c r="A26" s="4">
        <v>19</v>
      </c>
      <c r="B26" s="7" t="s">
        <v>972</v>
      </c>
      <c r="C26" s="7" t="s">
        <v>973</v>
      </c>
      <c r="D26" s="7" t="s">
        <v>1996</v>
      </c>
      <c r="E26" s="7" t="s">
        <v>1500</v>
      </c>
      <c r="F26" s="7"/>
      <c r="G26" s="25" t="s">
        <v>2033</v>
      </c>
      <c r="H26" s="25" t="s">
        <v>2033</v>
      </c>
      <c r="I26" s="24">
        <v>10</v>
      </c>
      <c r="J26" s="26">
        <f t="shared" si="0"/>
        <v>10</v>
      </c>
      <c r="K26" s="25">
        <v>3</v>
      </c>
      <c r="L26" s="25">
        <v>7</v>
      </c>
      <c r="M26" s="24">
        <v>8</v>
      </c>
      <c r="N26" s="26">
        <f t="shared" si="1"/>
        <v>18</v>
      </c>
      <c r="O26" s="25" t="s">
        <v>2033</v>
      </c>
      <c r="P26" s="25" t="s">
        <v>2033</v>
      </c>
      <c r="Q26" s="24">
        <v>10</v>
      </c>
      <c r="R26" s="26">
        <f t="shared" si="2"/>
        <v>10</v>
      </c>
      <c r="S26" s="25">
        <v>6</v>
      </c>
      <c r="T26" s="25">
        <v>8</v>
      </c>
      <c r="U26" s="24">
        <v>5</v>
      </c>
      <c r="V26" s="26">
        <f t="shared" si="3"/>
        <v>19</v>
      </c>
      <c r="W26" s="25" t="s">
        <v>2033</v>
      </c>
      <c r="X26" s="25" t="s">
        <v>2033</v>
      </c>
      <c r="Y26" s="24">
        <v>10</v>
      </c>
      <c r="Z26" s="26">
        <f t="shared" si="4"/>
        <v>10</v>
      </c>
      <c r="AA26" s="25">
        <v>5</v>
      </c>
      <c r="AB26" s="25">
        <v>7</v>
      </c>
      <c r="AC26" s="24">
        <v>6</v>
      </c>
      <c r="AD26" s="26">
        <f t="shared" si="5"/>
        <v>18</v>
      </c>
      <c r="AE26" s="27">
        <f t="shared" si="6"/>
        <v>85</v>
      </c>
      <c r="AF26" s="25">
        <v>7</v>
      </c>
      <c r="AG26" s="25">
        <v>6</v>
      </c>
      <c r="AH26" s="25">
        <v>30</v>
      </c>
      <c r="AI26" s="28">
        <f t="shared" si="7"/>
        <v>43</v>
      </c>
      <c r="AJ26" s="29">
        <v>27</v>
      </c>
      <c r="AK26" s="28">
        <f t="shared" si="8"/>
        <v>70</v>
      </c>
      <c r="AL26" s="25">
        <v>7</v>
      </c>
      <c r="AM26" s="25">
        <v>6</v>
      </c>
      <c r="AN26" s="25">
        <v>30</v>
      </c>
      <c r="AO26" s="28">
        <f t="shared" si="9"/>
        <v>43</v>
      </c>
      <c r="AP26" s="29">
        <v>22</v>
      </c>
      <c r="AQ26" s="28">
        <f t="shared" si="10"/>
        <v>65</v>
      </c>
      <c r="AR26" s="25">
        <v>9</v>
      </c>
      <c r="AS26" s="25">
        <v>6</v>
      </c>
      <c r="AT26" s="25">
        <v>23</v>
      </c>
      <c r="AU26" s="28">
        <f t="shared" si="11"/>
        <v>38</v>
      </c>
      <c r="AV26" s="29">
        <v>22</v>
      </c>
      <c r="AW26" s="28">
        <f t="shared" si="12"/>
        <v>60</v>
      </c>
      <c r="AX26" s="25">
        <v>7</v>
      </c>
      <c r="AY26" s="25">
        <v>6</v>
      </c>
      <c r="AZ26" s="25">
        <v>22</v>
      </c>
      <c r="BA26" s="28">
        <f t="shared" si="13"/>
        <v>35</v>
      </c>
      <c r="BB26" s="29">
        <v>22</v>
      </c>
      <c r="BC26" s="28">
        <f t="shared" si="14"/>
        <v>57</v>
      </c>
      <c r="BD26" s="25">
        <v>7</v>
      </c>
      <c r="BE26" s="25">
        <v>7</v>
      </c>
      <c r="BF26" s="25">
        <v>25</v>
      </c>
      <c r="BG26" s="28">
        <f t="shared" si="15"/>
        <v>39</v>
      </c>
      <c r="BH26" s="29">
        <v>26</v>
      </c>
      <c r="BI26" s="28">
        <f t="shared" si="16"/>
        <v>65</v>
      </c>
      <c r="BJ26" s="29">
        <f t="shared" si="17"/>
        <v>317</v>
      </c>
      <c r="BK26" s="29">
        <v>67</v>
      </c>
      <c r="BL26" s="10">
        <f t="shared" si="18"/>
        <v>469</v>
      </c>
      <c r="BM26" s="8">
        <f t="shared" si="19"/>
        <v>60.128205128205124</v>
      </c>
      <c r="BO26" s="3" t="s">
        <v>2033</v>
      </c>
      <c r="BP26" s="3" t="s">
        <v>2089</v>
      </c>
      <c r="BQ26" s="3" t="s">
        <v>2033</v>
      </c>
      <c r="BR26" s="3" t="s">
        <v>2093</v>
      </c>
      <c r="BS26" s="3" t="s">
        <v>2092</v>
      </c>
      <c r="BT26" s="3" t="s">
        <v>2095</v>
      </c>
      <c r="BU26" s="3" t="s">
        <v>2087</v>
      </c>
      <c r="BV26" s="3" t="s">
        <v>2095</v>
      </c>
      <c r="BW26" s="3" t="s">
        <v>2094</v>
      </c>
      <c r="BX26" s="3" t="s">
        <v>2088</v>
      </c>
      <c r="BY26" s="3" t="s">
        <v>2095</v>
      </c>
      <c r="BZ26" s="3" t="s">
        <v>2087</v>
      </c>
      <c r="CB26" s="3">
        <v>2</v>
      </c>
      <c r="CC26" s="3">
        <v>3</v>
      </c>
      <c r="CD26" s="3">
        <v>3</v>
      </c>
      <c r="CE26" s="3">
        <v>3</v>
      </c>
      <c r="CF26" s="3">
        <v>3</v>
      </c>
      <c r="CG26" s="3">
        <v>3</v>
      </c>
      <c r="CH26" s="3">
        <v>1</v>
      </c>
      <c r="CI26" s="3">
        <v>1.5</v>
      </c>
      <c r="CJ26" s="3">
        <v>1.5</v>
      </c>
      <c r="CK26" s="3">
        <v>1</v>
      </c>
      <c r="CL26" s="3">
        <v>1</v>
      </c>
      <c r="CM26" s="3">
        <v>0.5</v>
      </c>
      <c r="CN26" s="3">
        <f t="shared" si="20"/>
        <v>1</v>
      </c>
      <c r="CO26" s="31" t="str">
        <f t="shared" si="21"/>
        <v>Fail</v>
      </c>
      <c r="CP26" s="32">
        <v>5.5638297872340425</v>
      </c>
      <c r="CQ26" s="3">
        <v>20.5</v>
      </c>
      <c r="CR26" s="3">
        <v>130.75</v>
      </c>
      <c r="CS26" s="3">
        <v>669</v>
      </c>
      <c r="CT26" s="33">
        <f>CR26/23.5</f>
        <v>5.5638297872340425</v>
      </c>
    </row>
    <row r="27" spans="1:98" ht="18" customHeight="1" x14ac:dyDescent="0.2">
      <c r="A27" s="4">
        <v>20</v>
      </c>
      <c r="B27" s="7" t="s">
        <v>974</v>
      </c>
      <c r="C27" s="7" t="s">
        <v>975</v>
      </c>
      <c r="D27" s="7" t="s">
        <v>1997</v>
      </c>
      <c r="E27" s="7" t="s">
        <v>1501</v>
      </c>
      <c r="F27" s="7"/>
      <c r="G27" s="25">
        <v>2</v>
      </c>
      <c r="H27" s="25">
        <v>9</v>
      </c>
      <c r="I27" s="24">
        <v>10</v>
      </c>
      <c r="J27" s="26">
        <f t="shared" si="0"/>
        <v>21</v>
      </c>
      <c r="K27" s="25">
        <v>3</v>
      </c>
      <c r="L27" s="25">
        <v>9</v>
      </c>
      <c r="M27" s="24">
        <v>10</v>
      </c>
      <c r="N27" s="26">
        <f t="shared" si="1"/>
        <v>22</v>
      </c>
      <c r="O27" s="25">
        <v>3</v>
      </c>
      <c r="P27" s="25">
        <v>10</v>
      </c>
      <c r="Q27" s="24">
        <v>10</v>
      </c>
      <c r="R27" s="26">
        <f t="shared" si="2"/>
        <v>23</v>
      </c>
      <c r="S27" s="25">
        <v>5</v>
      </c>
      <c r="T27" s="25">
        <v>10</v>
      </c>
      <c r="U27" s="24">
        <v>10</v>
      </c>
      <c r="V27" s="26">
        <f t="shared" si="3"/>
        <v>25</v>
      </c>
      <c r="W27" s="25">
        <v>5</v>
      </c>
      <c r="X27" s="25">
        <v>8</v>
      </c>
      <c r="Y27" s="24">
        <v>9</v>
      </c>
      <c r="Z27" s="26">
        <f t="shared" si="4"/>
        <v>22</v>
      </c>
      <c r="AA27" s="25">
        <v>5</v>
      </c>
      <c r="AB27" s="25">
        <v>9</v>
      </c>
      <c r="AC27" s="24">
        <v>10</v>
      </c>
      <c r="AD27" s="26">
        <f t="shared" si="5"/>
        <v>24</v>
      </c>
      <c r="AE27" s="27">
        <f t="shared" si="6"/>
        <v>137</v>
      </c>
      <c r="AF27" s="25">
        <v>9</v>
      </c>
      <c r="AG27" s="25">
        <v>8</v>
      </c>
      <c r="AH27" s="25">
        <v>37</v>
      </c>
      <c r="AI27" s="28">
        <f t="shared" si="7"/>
        <v>54</v>
      </c>
      <c r="AJ27" s="29">
        <v>34</v>
      </c>
      <c r="AK27" s="28">
        <f t="shared" si="8"/>
        <v>88</v>
      </c>
      <c r="AL27" s="25">
        <v>7</v>
      </c>
      <c r="AM27" s="25">
        <v>8</v>
      </c>
      <c r="AN27" s="25">
        <v>37</v>
      </c>
      <c r="AO27" s="28">
        <f t="shared" si="9"/>
        <v>52</v>
      </c>
      <c r="AP27" s="29">
        <v>34</v>
      </c>
      <c r="AQ27" s="28">
        <f t="shared" si="10"/>
        <v>86</v>
      </c>
      <c r="AR27" s="25">
        <v>9</v>
      </c>
      <c r="AS27" s="25">
        <v>8</v>
      </c>
      <c r="AT27" s="25">
        <v>35</v>
      </c>
      <c r="AU27" s="28">
        <f t="shared" si="11"/>
        <v>52</v>
      </c>
      <c r="AV27" s="29">
        <v>34</v>
      </c>
      <c r="AW27" s="28">
        <f t="shared" si="12"/>
        <v>86</v>
      </c>
      <c r="AX27" s="25">
        <v>9</v>
      </c>
      <c r="AY27" s="25">
        <v>8</v>
      </c>
      <c r="AZ27" s="25">
        <v>37</v>
      </c>
      <c r="BA27" s="28">
        <f t="shared" si="13"/>
        <v>54</v>
      </c>
      <c r="BB27" s="29">
        <v>34</v>
      </c>
      <c r="BC27" s="28">
        <f t="shared" si="14"/>
        <v>88</v>
      </c>
      <c r="BD27" s="25">
        <v>9</v>
      </c>
      <c r="BE27" s="25">
        <v>9</v>
      </c>
      <c r="BF27" s="25">
        <v>40</v>
      </c>
      <c r="BG27" s="28">
        <f t="shared" si="15"/>
        <v>58</v>
      </c>
      <c r="BH27" s="29">
        <v>33</v>
      </c>
      <c r="BI27" s="28">
        <f t="shared" si="16"/>
        <v>91</v>
      </c>
      <c r="BJ27" s="29">
        <f t="shared" si="17"/>
        <v>439</v>
      </c>
      <c r="BK27" s="29">
        <v>82</v>
      </c>
      <c r="BL27" s="10">
        <f t="shared" si="18"/>
        <v>658</v>
      </c>
      <c r="BM27" s="8">
        <f t="shared" si="19"/>
        <v>84.358974358974365</v>
      </c>
      <c r="BO27" s="3" t="s">
        <v>2033</v>
      </c>
      <c r="BP27" s="3" t="s">
        <v>2093</v>
      </c>
      <c r="BQ27" s="3" t="s">
        <v>2092</v>
      </c>
      <c r="BR27" s="3" t="s">
        <v>2092</v>
      </c>
      <c r="BS27" s="3" t="s">
        <v>2092</v>
      </c>
      <c r="BT27" s="3" t="s">
        <v>2095</v>
      </c>
      <c r="BU27" s="3" t="s">
        <v>2090</v>
      </c>
      <c r="BV27" s="3" t="s">
        <v>2090</v>
      </c>
      <c r="BW27" s="3" t="s">
        <v>2090</v>
      </c>
      <c r="BX27" s="3" t="s">
        <v>2090</v>
      </c>
      <c r="BY27" s="3" t="s">
        <v>2090</v>
      </c>
      <c r="BZ27" s="3" t="s">
        <v>2090</v>
      </c>
      <c r="CB27" s="3">
        <v>2</v>
      </c>
      <c r="CC27" s="3">
        <v>3</v>
      </c>
      <c r="CD27" s="3">
        <v>3</v>
      </c>
      <c r="CE27" s="3">
        <v>3</v>
      </c>
      <c r="CF27" s="3">
        <v>3</v>
      </c>
      <c r="CG27" s="3">
        <v>3</v>
      </c>
      <c r="CH27" s="3">
        <v>1</v>
      </c>
      <c r="CI27" s="3">
        <v>1.5</v>
      </c>
      <c r="CJ27" s="3">
        <v>1.5</v>
      </c>
      <c r="CK27" s="3">
        <v>1</v>
      </c>
      <c r="CL27" s="3">
        <v>1</v>
      </c>
      <c r="CM27" s="3">
        <v>0.5</v>
      </c>
      <c r="CN27" s="3">
        <f t="shared" si="20"/>
        <v>0</v>
      </c>
      <c r="CO27" s="31" t="str">
        <f t="shared" si="21"/>
        <v>Pass</v>
      </c>
      <c r="CP27" s="3">
        <v>6.87</v>
      </c>
      <c r="CQ27" s="3">
        <v>23.5</v>
      </c>
      <c r="CR27" s="3">
        <v>161.5</v>
      </c>
      <c r="CS27" s="3">
        <v>808</v>
      </c>
    </row>
    <row r="28" spans="1:98" ht="18" customHeight="1" x14ac:dyDescent="0.2">
      <c r="A28" s="4">
        <v>21</v>
      </c>
      <c r="B28" s="7" t="s">
        <v>976</v>
      </c>
      <c r="C28" s="7" t="s">
        <v>977</v>
      </c>
      <c r="D28" s="7" t="s">
        <v>1998</v>
      </c>
      <c r="E28" s="7" t="s">
        <v>1502</v>
      </c>
      <c r="F28" s="7"/>
      <c r="G28" s="25">
        <v>1</v>
      </c>
      <c r="H28" s="25">
        <v>10</v>
      </c>
      <c r="I28" s="24">
        <v>10</v>
      </c>
      <c r="J28" s="26">
        <f t="shared" si="0"/>
        <v>21</v>
      </c>
      <c r="K28" s="25">
        <v>2</v>
      </c>
      <c r="L28" s="25">
        <v>9</v>
      </c>
      <c r="M28" s="24">
        <v>8</v>
      </c>
      <c r="N28" s="26">
        <f t="shared" si="1"/>
        <v>19</v>
      </c>
      <c r="O28" s="25">
        <v>4</v>
      </c>
      <c r="P28" s="25">
        <v>10</v>
      </c>
      <c r="Q28" s="24">
        <v>10</v>
      </c>
      <c r="R28" s="26">
        <f t="shared" si="2"/>
        <v>24</v>
      </c>
      <c r="S28" s="25">
        <v>7</v>
      </c>
      <c r="T28" s="25">
        <v>8</v>
      </c>
      <c r="U28" s="24">
        <v>10</v>
      </c>
      <c r="V28" s="26">
        <f t="shared" si="3"/>
        <v>25</v>
      </c>
      <c r="W28" s="25">
        <v>5</v>
      </c>
      <c r="X28" s="25">
        <v>8</v>
      </c>
      <c r="Y28" s="24">
        <v>10</v>
      </c>
      <c r="Z28" s="26">
        <f t="shared" si="4"/>
        <v>23</v>
      </c>
      <c r="AA28" s="25">
        <v>6</v>
      </c>
      <c r="AB28" s="25">
        <v>10</v>
      </c>
      <c r="AC28" s="24">
        <v>10</v>
      </c>
      <c r="AD28" s="26">
        <f t="shared" si="5"/>
        <v>26</v>
      </c>
      <c r="AE28" s="27">
        <f t="shared" si="6"/>
        <v>138</v>
      </c>
      <c r="AF28" s="25">
        <v>8</v>
      </c>
      <c r="AG28" s="25">
        <v>9</v>
      </c>
      <c r="AH28" s="25">
        <v>35</v>
      </c>
      <c r="AI28" s="28">
        <f t="shared" si="7"/>
        <v>52</v>
      </c>
      <c r="AJ28" s="29">
        <v>35</v>
      </c>
      <c r="AK28" s="28">
        <f t="shared" si="8"/>
        <v>87</v>
      </c>
      <c r="AL28" s="25">
        <v>7</v>
      </c>
      <c r="AM28" s="25">
        <v>9</v>
      </c>
      <c r="AN28" s="25">
        <v>35</v>
      </c>
      <c r="AO28" s="28">
        <f t="shared" si="9"/>
        <v>51</v>
      </c>
      <c r="AP28" s="29">
        <v>35</v>
      </c>
      <c r="AQ28" s="28">
        <f t="shared" si="10"/>
        <v>86</v>
      </c>
      <c r="AR28" s="25">
        <v>7</v>
      </c>
      <c r="AS28" s="25">
        <v>9</v>
      </c>
      <c r="AT28" s="25">
        <v>36</v>
      </c>
      <c r="AU28" s="28">
        <f t="shared" si="11"/>
        <v>52</v>
      </c>
      <c r="AV28" s="29">
        <v>35</v>
      </c>
      <c r="AW28" s="28">
        <f t="shared" si="12"/>
        <v>87</v>
      </c>
      <c r="AX28" s="25">
        <v>8</v>
      </c>
      <c r="AY28" s="25">
        <v>9</v>
      </c>
      <c r="AZ28" s="25">
        <v>35</v>
      </c>
      <c r="BA28" s="28">
        <f t="shared" si="13"/>
        <v>52</v>
      </c>
      <c r="BB28" s="29">
        <v>35</v>
      </c>
      <c r="BC28" s="28">
        <f t="shared" si="14"/>
        <v>87</v>
      </c>
      <c r="BD28" s="25">
        <v>8</v>
      </c>
      <c r="BE28" s="25">
        <v>8</v>
      </c>
      <c r="BF28" s="25">
        <v>36</v>
      </c>
      <c r="BG28" s="28">
        <f t="shared" si="15"/>
        <v>52</v>
      </c>
      <c r="BH28" s="29">
        <v>31</v>
      </c>
      <c r="BI28" s="28">
        <f t="shared" si="16"/>
        <v>83</v>
      </c>
      <c r="BJ28" s="29">
        <f t="shared" si="17"/>
        <v>430</v>
      </c>
      <c r="BK28" s="29">
        <v>78</v>
      </c>
      <c r="BL28" s="10">
        <f t="shared" si="18"/>
        <v>646</v>
      </c>
      <c r="BM28" s="8">
        <f t="shared" si="19"/>
        <v>82.820512820512832</v>
      </c>
      <c r="BO28" s="3" t="s">
        <v>2094</v>
      </c>
      <c r="BP28" s="3" t="s">
        <v>2087</v>
      </c>
      <c r="BQ28" s="3" t="s">
        <v>2094</v>
      </c>
      <c r="BR28" s="3" t="s">
        <v>2032</v>
      </c>
      <c r="BS28" s="3" t="s">
        <v>2094</v>
      </c>
      <c r="BT28" s="3" t="s">
        <v>2087</v>
      </c>
      <c r="BU28" s="3" t="s">
        <v>2090</v>
      </c>
      <c r="BV28" s="3" t="s">
        <v>2090</v>
      </c>
      <c r="BW28" s="3" t="s">
        <v>2090</v>
      </c>
      <c r="BX28" s="3" t="s">
        <v>2090</v>
      </c>
      <c r="BY28" s="3" t="s">
        <v>2090</v>
      </c>
      <c r="BZ28" s="3" t="s">
        <v>2091</v>
      </c>
      <c r="CB28" s="3">
        <v>2</v>
      </c>
      <c r="CC28" s="3">
        <v>3</v>
      </c>
      <c r="CD28" s="3">
        <v>3</v>
      </c>
      <c r="CE28" s="3">
        <v>3</v>
      </c>
      <c r="CF28" s="3">
        <v>3</v>
      </c>
      <c r="CG28" s="3">
        <v>3</v>
      </c>
      <c r="CH28" s="3">
        <v>1</v>
      </c>
      <c r="CI28" s="3">
        <v>1.5</v>
      </c>
      <c r="CJ28" s="3">
        <v>1.5</v>
      </c>
      <c r="CK28" s="3">
        <v>1</v>
      </c>
      <c r="CL28" s="3">
        <v>1</v>
      </c>
      <c r="CM28" s="3">
        <v>0.5</v>
      </c>
      <c r="CN28" s="3">
        <f t="shared" si="20"/>
        <v>0</v>
      </c>
      <c r="CO28" s="31" t="str">
        <f t="shared" si="21"/>
        <v>Pass</v>
      </c>
      <c r="CP28" s="3">
        <v>8.26</v>
      </c>
      <c r="CQ28" s="3">
        <v>23.5</v>
      </c>
      <c r="CR28" s="3">
        <v>194</v>
      </c>
      <c r="CS28" s="3">
        <v>895</v>
      </c>
    </row>
    <row r="29" spans="1:98" ht="18" customHeight="1" x14ac:dyDescent="0.2">
      <c r="A29" s="4">
        <v>22</v>
      </c>
      <c r="B29" s="7" t="s">
        <v>978</v>
      </c>
      <c r="C29" s="7" t="s">
        <v>979</v>
      </c>
      <c r="D29" s="7" t="s">
        <v>1999</v>
      </c>
      <c r="E29" s="7" t="s">
        <v>1503</v>
      </c>
      <c r="F29" s="7"/>
      <c r="G29" s="25">
        <v>4</v>
      </c>
      <c r="H29" s="25">
        <v>10</v>
      </c>
      <c r="I29" s="24">
        <v>10</v>
      </c>
      <c r="J29" s="26">
        <f t="shared" si="0"/>
        <v>24</v>
      </c>
      <c r="K29" s="25">
        <v>4</v>
      </c>
      <c r="L29" s="25">
        <v>9</v>
      </c>
      <c r="M29" s="24">
        <v>10</v>
      </c>
      <c r="N29" s="26">
        <f t="shared" si="1"/>
        <v>23</v>
      </c>
      <c r="O29" s="25">
        <v>5</v>
      </c>
      <c r="P29" s="25">
        <v>10</v>
      </c>
      <c r="Q29" s="24">
        <v>10</v>
      </c>
      <c r="R29" s="26">
        <f t="shared" si="2"/>
        <v>25</v>
      </c>
      <c r="S29" s="25" t="s">
        <v>2033</v>
      </c>
      <c r="T29" s="25">
        <v>10</v>
      </c>
      <c r="U29" s="24">
        <v>10</v>
      </c>
      <c r="V29" s="26">
        <f t="shared" si="3"/>
        <v>20</v>
      </c>
      <c r="W29" s="25">
        <v>6</v>
      </c>
      <c r="X29" s="25">
        <v>9</v>
      </c>
      <c r="Y29" s="24">
        <v>10</v>
      </c>
      <c r="Z29" s="26">
        <f t="shared" si="4"/>
        <v>25</v>
      </c>
      <c r="AA29" s="25">
        <v>7</v>
      </c>
      <c r="AB29" s="25">
        <v>10</v>
      </c>
      <c r="AC29" s="24">
        <v>10</v>
      </c>
      <c r="AD29" s="26">
        <f t="shared" si="5"/>
        <v>27</v>
      </c>
      <c r="AE29" s="27">
        <f t="shared" si="6"/>
        <v>144</v>
      </c>
      <c r="AF29" s="25">
        <v>9</v>
      </c>
      <c r="AG29" s="25">
        <v>9</v>
      </c>
      <c r="AH29" s="25">
        <v>36</v>
      </c>
      <c r="AI29" s="28">
        <f t="shared" si="7"/>
        <v>54</v>
      </c>
      <c r="AJ29" s="29">
        <v>35</v>
      </c>
      <c r="AK29" s="28">
        <f t="shared" si="8"/>
        <v>89</v>
      </c>
      <c r="AL29" s="25">
        <v>9</v>
      </c>
      <c r="AM29" s="25">
        <v>9</v>
      </c>
      <c r="AN29" s="25">
        <v>36</v>
      </c>
      <c r="AO29" s="28">
        <f t="shared" si="9"/>
        <v>54</v>
      </c>
      <c r="AP29" s="29">
        <v>35</v>
      </c>
      <c r="AQ29" s="28">
        <f t="shared" si="10"/>
        <v>89</v>
      </c>
      <c r="AR29" s="25">
        <v>9</v>
      </c>
      <c r="AS29" s="25">
        <v>9</v>
      </c>
      <c r="AT29" s="25">
        <v>36</v>
      </c>
      <c r="AU29" s="28">
        <f t="shared" si="11"/>
        <v>54</v>
      </c>
      <c r="AV29" s="29">
        <v>35</v>
      </c>
      <c r="AW29" s="28">
        <f t="shared" si="12"/>
        <v>89</v>
      </c>
      <c r="AX29" s="25">
        <v>9</v>
      </c>
      <c r="AY29" s="25">
        <v>9</v>
      </c>
      <c r="AZ29" s="25">
        <v>36</v>
      </c>
      <c r="BA29" s="28">
        <f t="shared" si="13"/>
        <v>54</v>
      </c>
      <c r="BB29" s="29">
        <v>35</v>
      </c>
      <c r="BC29" s="28">
        <f t="shared" si="14"/>
        <v>89</v>
      </c>
      <c r="BD29" s="25">
        <v>9</v>
      </c>
      <c r="BE29" s="25">
        <v>9</v>
      </c>
      <c r="BF29" s="25">
        <v>39</v>
      </c>
      <c r="BG29" s="28">
        <f t="shared" si="15"/>
        <v>57</v>
      </c>
      <c r="BH29" s="29">
        <v>34</v>
      </c>
      <c r="BI29" s="28">
        <f t="shared" si="16"/>
        <v>91</v>
      </c>
      <c r="BJ29" s="29">
        <f t="shared" si="17"/>
        <v>447</v>
      </c>
      <c r="BK29" s="29">
        <v>82</v>
      </c>
      <c r="BL29" s="10">
        <f t="shared" si="18"/>
        <v>673</v>
      </c>
      <c r="BM29" s="8">
        <f t="shared" si="19"/>
        <v>86.282051282051285</v>
      </c>
      <c r="BO29" s="3" t="s">
        <v>2088</v>
      </c>
      <c r="BP29" s="3" t="s">
        <v>2095</v>
      </c>
      <c r="BQ29" s="3" t="s">
        <v>2088</v>
      </c>
      <c r="BR29" s="3" t="s">
        <v>2033</v>
      </c>
      <c r="BS29" s="3" t="s">
        <v>2033</v>
      </c>
      <c r="BT29" s="3" t="s">
        <v>2088</v>
      </c>
      <c r="BU29" s="3" t="s">
        <v>2090</v>
      </c>
      <c r="BV29" s="3" t="s">
        <v>2090</v>
      </c>
      <c r="BW29" s="3" t="s">
        <v>2090</v>
      </c>
      <c r="BX29" s="3" t="s">
        <v>2090</v>
      </c>
      <c r="BY29" s="3" t="s">
        <v>2090</v>
      </c>
      <c r="BZ29" s="3" t="s">
        <v>2090</v>
      </c>
      <c r="CB29" s="3">
        <v>2</v>
      </c>
      <c r="CC29" s="3">
        <v>3</v>
      </c>
      <c r="CD29" s="3">
        <v>3</v>
      </c>
      <c r="CE29" s="3">
        <v>3</v>
      </c>
      <c r="CF29" s="3">
        <v>3</v>
      </c>
      <c r="CG29" s="3">
        <v>3</v>
      </c>
      <c r="CH29" s="3">
        <v>1</v>
      </c>
      <c r="CI29" s="3">
        <v>1.5</v>
      </c>
      <c r="CJ29" s="3">
        <v>1.5</v>
      </c>
      <c r="CK29" s="3">
        <v>1</v>
      </c>
      <c r="CL29" s="3">
        <v>1</v>
      </c>
      <c r="CM29" s="3">
        <v>0.5</v>
      </c>
      <c r="CN29" s="3">
        <f t="shared" si="20"/>
        <v>0</v>
      </c>
      <c r="CO29" s="31" t="str">
        <f t="shared" si="21"/>
        <v>Pass</v>
      </c>
      <c r="CP29" s="3">
        <v>7.34</v>
      </c>
      <c r="CQ29" s="3">
        <v>23.5</v>
      </c>
      <c r="CR29" s="3">
        <v>172.5</v>
      </c>
      <c r="CS29" s="3">
        <v>848</v>
      </c>
    </row>
    <row r="30" spans="1:98" ht="18" customHeight="1" x14ac:dyDescent="0.2">
      <c r="A30" s="4">
        <v>23</v>
      </c>
      <c r="B30" s="7" t="s">
        <v>980</v>
      </c>
      <c r="C30" s="7" t="s">
        <v>981</v>
      </c>
      <c r="D30" s="7" t="s">
        <v>2000</v>
      </c>
      <c r="E30" s="7" t="s">
        <v>1504</v>
      </c>
      <c r="F30" s="7"/>
      <c r="G30" s="25">
        <v>1</v>
      </c>
      <c r="H30" s="25">
        <v>9</v>
      </c>
      <c r="I30" s="24">
        <v>10</v>
      </c>
      <c r="J30" s="26">
        <f t="shared" si="0"/>
        <v>20</v>
      </c>
      <c r="K30" s="25">
        <v>3</v>
      </c>
      <c r="L30" s="25">
        <v>9</v>
      </c>
      <c r="M30" s="24">
        <v>8</v>
      </c>
      <c r="N30" s="26">
        <f t="shared" si="1"/>
        <v>20</v>
      </c>
      <c r="O30" s="25">
        <v>4</v>
      </c>
      <c r="P30" s="25">
        <v>7</v>
      </c>
      <c r="Q30" s="24">
        <v>10</v>
      </c>
      <c r="R30" s="26">
        <f t="shared" si="2"/>
        <v>21</v>
      </c>
      <c r="S30" s="25">
        <v>6</v>
      </c>
      <c r="T30" s="25">
        <v>10</v>
      </c>
      <c r="U30" s="24">
        <v>10</v>
      </c>
      <c r="V30" s="26">
        <f t="shared" si="3"/>
        <v>26</v>
      </c>
      <c r="W30" s="25">
        <v>5</v>
      </c>
      <c r="X30" s="25">
        <v>10</v>
      </c>
      <c r="Y30" s="24">
        <v>10</v>
      </c>
      <c r="Z30" s="26">
        <f t="shared" si="4"/>
        <v>25</v>
      </c>
      <c r="AA30" s="25">
        <v>8</v>
      </c>
      <c r="AB30" s="25">
        <v>8</v>
      </c>
      <c r="AC30" s="24">
        <v>10</v>
      </c>
      <c r="AD30" s="26">
        <f t="shared" si="5"/>
        <v>26</v>
      </c>
      <c r="AE30" s="27">
        <f t="shared" si="6"/>
        <v>138</v>
      </c>
      <c r="AF30" s="25">
        <v>9</v>
      </c>
      <c r="AG30" s="25">
        <v>8</v>
      </c>
      <c r="AH30" s="25">
        <v>33</v>
      </c>
      <c r="AI30" s="28">
        <f t="shared" si="7"/>
        <v>50</v>
      </c>
      <c r="AJ30" s="29">
        <v>32</v>
      </c>
      <c r="AK30" s="28">
        <f t="shared" si="8"/>
        <v>82</v>
      </c>
      <c r="AL30" s="25">
        <v>7</v>
      </c>
      <c r="AM30" s="25">
        <v>8</v>
      </c>
      <c r="AN30" s="25">
        <v>33</v>
      </c>
      <c r="AO30" s="28">
        <f t="shared" si="9"/>
        <v>48</v>
      </c>
      <c r="AP30" s="29">
        <v>32</v>
      </c>
      <c r="AQ30" s="28">
        <f t="shared" si="10"/>
        <v>80</v>
      </c>
      <c r="AR30" s="25">
        <v>10</v>
      </c>
      <c r="AS30" s="25">
        <v>8</v>
      </c>
      <c r="AT30" s="25">
        <v>33</v>
      </c>
      <c r="AU30" s="28">
        <f t="shared" si="11"/>
        <v>51</v>
      </c>
      <c r="AV30" s="29">
        <v>32</v>
      </c>
      <c r="AW30" s="28">
        <f t="shared" si="12"/>
        <v>83</v>
      </c>
      <c r="AX30" s="25">
        <v>9</v>
      </c>
      <c r="AY30" s="25">
        <v>8</v>
      </c>
      <c r="AZ30" s="25">
        <v>33</v>
      </c>
      <c r="BA30" s="28">
        <f t="shared" si="13"/>
        <v>50</v>
      </c>
      <c r="BB30" s="29">
        <v>32</v>
      </c>
      <c r="BC30" s="28">
        <f t="shared" si="14"/>
        <v>82</v>
      </c>
      <c r="BD30" s="25">
        <v>9</v>
      </c>
      <c r="BE30" s="25">
        <v>8</v>
      </c>
      <c r="BF30" s="25">
        <v>37</v>
      </c>
      <c r="BG30" s="28">
        <f t="shared" si="15"/>
        <v>54</v>
      </c>
      <c r="BH30" s="29">
        <v>31</v>
      </c>
      <c r="BI30" s="28">
        <f t="shared" si="16"/>
        <v>85</v>
      </c>
      <c r="BJ30" s="29">
        <f t="shared" si="17"/>
        <v>412</v>
      </c>
      <c r="BK30" s="29">
        <v>82</v>
      </c>
      <c r="BL30" s="10">
        <f t="shared" si="18"/>
        <v>632</v>
      </c>
      <c r="BM30" s="8">
        <f t="shared" si="19"/>
        <v>81.025641025641022</v>
      </c>
      <c r="BO30" s="3" t="s">
        <v>2092</v>
      </c>
      <c r="BP30" s="3" t="s">
        <v>2088</v>
      </c>
      <c r="BQ30" s="3" t="s">
        <v>2093</v>
      </c>
      <c r="BR30" s="3" t="s">
        <v>2093</v>
      </c>
      <c r="BS30" s="3" t="s">
        <v>2093</v>
      </c>
      <c r="BT30" s="3" t="s">
        <v>2093</v>
      </c>
      <c r="BU30" s="3" t="s">
        <v>2090</v>
      </c>
      <c r="BV30" s="3" t="s">
        <v>2091</v>
      </c>
      <c r="BW30" s="3" t="s">
        <v>2090</v>
      </c>
      <c r="BX30" s="3" t="s">
        <v>2090</v>
      </c>
      <c r="BY30" s="3" t="s">
        <v>2090</v>
      </c>
      <c r="BZ30" s="3" t="s">
        <v>2090</v>
      </c>
      <c r="CB30" s="3">
        <v>2</v>
      </c>
      <c r="CC30" s="3">
        <v>3</v>
      </c>
      <c r="CD30" s="3">
        <v>3</v>
      </c>
      <c r="CE30" s="3">
        <v>3</v>
      </c>
      <c r="CF30" s="3">
        <v>3</v>
      </c>
      <c r="CG30" s="3">
        <v>3</v>
      </c>
      <c r="CH30" s="3">
        <v>1</v>
      </c>
      <c r="CI30" s="3">
        <v>1.5</v>
      </c>
      <c r="CJ30" s="3">
        <v>1.5</v>
      </c>
      <c r="CK30" s="3">
        <v>1</v>
      </c>
      <c r="CL30" s="3">
        <v>1</v>
      </c>
      <c r="CM30" s="3">
        <v>0.5</v>
      </c>
      <c r="CN30" s="3">
        <f t="shared" si="20"/>
        <v>0</v>
      </c>
      <c r="CO30" s="31" t="str">
        <f t="shared" si="21"/>
        <v>Pass</v>
      </c>
      <c r="CP30" s="3">
        <v>7.02</v>
      </c>
      <c r="CQ30" s="3">
        <v>23.5</v>
      </c>
      <c r="CR30" s="3">
        <v>165</v>
      </c>
      <c r="CS30" s="3">
        <v>797</v>
      </c>
    </row>
    <row r="31" spans="1:98" ht="18" customHeight="1" x14ac:dyDescent="0.2">
      <c r="A31" s="4">
        <v>24</v>
      </c>
      <c r="B31" s="7" t="s">
        <v>982</v>
      </c>
      <c r="C31" s="7" t="s">
        <v>983</v>
      </c>
      <c r="D31" s="7" t="s">
        <v>2001</v>
      </c>
      <c r="E31" s="7" t="s">
        <v>1505</v>
      </c>
      <c r="F31" s="7"/>
      <c r="G31" s="25" t="s">
        <v>2033</v>
      </c>
      <c r="H31" s="25" t="s">
        <v>2033</v>
      </c>
      <c r="I31" s="24">
        <v>10</v>
      </c>
      <c r="J31" s="26">
        <f t="shared" si="0"/>
        <v>10</v>
      </c>
      <c r="K31" s="25">
        <v>2</v>
      </c>
      <c r="L31" s="25">
        <v>7</v>
      </c>
      <c r="M31" s="24">
        <v>8</v>
      </c>
      <c r="N31" s="26">
        <f t="shared" si="1"/>
        <v>17</v>
      </c>
      <c r="O31" s="25">
        <v>2</v>
      </c>
      <c r="P31" s="25">
        <v>6</v>
      </c>
      <c r="Q31" s="24">
        <v>10</v>
      </c>
      <c r="R31" s="26">
        <f t="shared" si="2"/>
        <v>18</v>
      </c>
      <c r="S31" s="25">
        <v>3</v>
      </c>
      <c r="T31" s="25">
        <v>6</v>
      </c>
      <c r="U31" s="24">
        <v>10</v>
      </c>
      <c r="V31" s="26">
        <f t="shared" si="3"/>
        <v>19</v>
      </c>
      <c r="W31" s="25">
        <v>4</v>
      </c>
      <c r="X31" s="25">
        <v>4</v>
      </c>
      <c r="Y31" s="24">
        <v>10</v>
      </c>
      <c r="Z31" s="26">
        <f t="shared" si="4"/>
        <v>18</v>
      </c>
      <c r="AA31" s="25">
        <v>3</v>
      </c>
      <c r="AB31" s="25">
        <v>7</v>
      </c>
      <c r="AC31" s="24">
        <v>10</v>
      </c>
      <c r="AD31" s="26">
        <f t="shared" si="5"/>
        <v>20</v>
      </c>
      <c r="AE31" s="27">
        <f t="shared" si="6"/>
        <v>102</v>
      </c>
      <c r="AF31" s="25">
        <v>8</v>
      </c>
      <c r="AG31" s="25">
        <v>8</v>
      </c>
      <c r="AH31" s="25">
        <v>35</v>
      </c>
      <c r="AI31" s="28">
        <f t="shared" si="7"/>
        <v>51</v>
      </c>
      <c r="AJ31" s="29">
        <v>34</v>
      </c>
      <c r="AK31" s="28">
        <f t="shared" si="8"/>
        <v>85</v>
      </c>
      <c r="AL31" s="25">
        <v>7</v>
      </c>
      <c r="AM31" s="25">
        <v>9</v>
      </c>
      <c r="AN31" s="25">
        <v>35</v>
      </c>
      <c r="AO31" s="28">
        <f t="shared" si="9"/>
        <v>51</v>
      </c>
      <c r="AP31" s="29">
        <v>33</v>
      </c>
      <c r="AQ31" s="28">
        <f t="shared" si="10"/>
        <v>84</v>
      </c>
      <c r="AR31" s="25">
        <v>8</v>
      </c>
      <c r="AS31" s="25">
        <v>9</v>
      </c>
      <c r="AT31" s="25">
        <v>34</v>
      </c>
      <c r="AU31" s="28">
        <f t="shared" si="11"/>
        <v>51</v>
      </c>
      <c r="AV31" s="29">
        <v>33</v>
      </c>
      <c r="AW31" s="28">
        <f t="shared" si="12"/>
        <v>84</v>
      </c>
      <c r="AX31" s="25">
        <v>8</v>
      </c>
      <c r="AY31" s="25">
        <v>9</v>
      </c>
      <c r="AZ31" s="25">
        <v>35</v>
      </c>
      <c r="BA31" s="28">
        <f t="shared" si="13"/>
        <v>52</v>
      </c>
      <c r="BB31" s="29">
        <v>33</v>
      </c>
      <c r="BC31" s="28">
        <f t="shared" si="14"/>
        <v>85</v>
      </c>
      <c r="BD31" s="25">
        <v>8</v>
      </c>
      <c r="BE31" s="25">
        <v>8</v>
      </c>
      <c r="BF31" s="25">
        <v>36</v>
      </c>
      <c r="BG31" s="28">
        <f t="shared" si="15"/>
        <v>52</v>
      </c>
      <c r="BH31" s="29">
        <v>30</v>
      </c>
      <c r="BI31" s="28">
        <f t="shared" si="16"/>
        <v>82</v>
      </c>
      <c r="BJ31" s="29">
        <f t="shared" si="17"/>
        <v>420</v>
      </c>
      <c r="BK31" s="29">
        <v>76</v>
      </c>
      <c r="BL31" s="10">
        <f t="shared" si="18"/>
        <v>598</v>
      </c>
      <c r="BM31" s="8">
        <f t="shared" si="19"/>
        <v>76.666666666666671</v>
      </c>
      <c r="BO31" s="3" t="s">
        <v>2092</v>
      </c>
      <c r="BP31" s="3" t="s">
        <v>2033</v>
      </c>
      <c r="BQ31" s="3" t="s">
        <v>2089</v>
      </c>
      <c r="BR31" s="3" t="s">
        <v>2089</v>
      </c>
      <c r="BS31" s="3" t="s">
        <v>2089</v>
      </c>
      <c r="BT31" s="3" t="s">
        <v>2033</v>
      </c>
      <c r="BU31" s="3" t="s">
        <v>2090</v>
      </c>
      <c r="BV31" s="3" t="s">
        <v>2090</v>
      </c>
      <c r="BW31" s="3" t="s">
        <v>2090</v>
      </c>
      <c r="BX31" s="3" t="s">
        <v>2090</v>
      </c>
      <c r="BY31" s="3" t="s">
        <v>2090</v>
      </c>
      <c r="BZ31" s="3" t="s">
        <v>2091</v>
      </c>
      <c r="CB31" s="3">
        <v>2</v>
      </c>
      <c r="CC31" s="3">
        <v>3</v>
      </c>
      <c r="CD31" s="3">
        <v>3</v>
      </c>
      <c r="CE31" s="3">
        <v>3</v>
      </c>
      <c r="CF31" s="3">
        <v>3</v>
      </c>
      <c r="CG31" s="3">
        <v>3</v>
      </c>
      <c r="CH31" s="3">
        <v>1</v>
      </c>
      <c r="CI31" s="3">
        <v>1.5</v>
      </c>
      <c r="CJ31" s="3">
        <v>1.5</v>
      </c>
      <c r="CK31" s="3">
        <v>1</v>
      </c>
      <c r="CL31" s="3">
        <v>1</v>
      </c>
      <c r="CM31" s="3">
        <v>0.5</v>
      </c>
      <c r="CN31" s="3">
        <f t="shared" si="20"/>
        <v>3</v>
      </c>
      <c r="CO31" s="31" t="str">
        <f t="shared" si="21"/>
        <v>Fail</v>
      </c>
      <c r="CP31" s="32">
        <v>4.5744680851063828</v>
      </c>
      <c r="CQ31" s="3">
        <v>14.5</v>
      </c>
      <c r="CR31" s="3">
        <v>107.5</v>
      </c>
      <c r="CS31" s="3">
        <v>726</v>
      </c>
      <c r="CT31" s="33">
        <f>CR31/23.5</f>
        <v>4.5744680851063828</v>
      </c>
    </row>
    <row r="32" spans="1:98" ht="18" customHeight="1" x14ac:dyDescent="0.2">
      <c r="A32" s="4">
        <v>25</v>
      </c>
      <c r="B32" s="7" t="s">
        <v>984</v>
      </c>
      <c r="C32" s="7" t="s">
        <v>985</v>
      </c>
      <c r="D32" s="7" t="s">
        <v>2002</v>
      </c>
      <c r="E32" s="7" t="s">
        <v>1506</v>
      </c>
      <c r="F32" s="7"/>
      <c r="G32" s="25" t="s">
        <v>2033</v>
      </c>
      <c r="H32" s="25" t="s">
        <v>2033</v>
      </c>
      <c r="I32" s="24">
        <v>10</v>
      </c>
      <c r="J32" s="26">
        <f t="shared" si="0"/>
        <v>10</v>
      </c>
      <c r="K32" s="25">
        <v>1</v>
      </c>
      <c r="L32" s="25">
        <v>6</v>
      </c>
      <c r="M32" s="24">
        <v>8</v>
      </c>
      <c r="N32" s="26">
        <f t="shared" si="1"/>
        <v>15</v>
      </c>
      <c r="O32" s="25">
        <v>2</v>
      </c>
      <c r="P32" s="25">
        <v>6</v>
      </c>
      <c r="Q32" s="24">
        <v>8</v>
      </c>
      <c r="R32" s="26">
        <f t="shared" si="2"/>
        <v>16</v>
      </c>
      <c r="S32" s="25">
        <v>3</v>
      </c>
      <c r="T32" s="25">
        <v>6</v>
      </c>
      <c r="U32" s="24">
        <v>8</v>
      </c>
      <c r="V32" s="26">
        <f t="shared" si="3"/>
        <v>17</v>
      </c>
      <c r="W32" s="25">
        <v>1</v>
      </c>
      <c r="X32" s="25">
        <v>5</v>
      </c>
      <c r="Y32" s="24">
        <v>8</v>
      </c>
      <c r="Z32" s="26">
        <f t="shared" si="4"/>
        <v>14</v>
      </c>
      <c r="AA32" s="25">
        <v>3</v>
      </c>
      <c r="AB32" s="25">
        <v>8</v>
      </c>
      <c r="AC32" s="24">
        <v>8</v>
      </c>
      <c r="AD32" s="26">
        <f t="shared" si="5"/>
        <v>19</v>
      </c>
      <c r="AE32" s="27">
        <f t="shared" si="6"/>
        <v>91</v>
      </c>
      <c r="AF32" s="25">
        <v>8</v>
      </c>
      <c r="AG32" s="25">
        <v>8</v>
      </c>
      <c r="AH32" s="25">
        <v>33</v>
      </c>
      <c r="AI32" s="28">
        <f t="shared" si="7"/>
        <v>49</v>
      </c>
      <c r="AJ32" s="29">
        <v>32</v>
      </c>
      <c r="AK32" s="28">
        <f t="shared" si="8"/>
        <v>81</v>
      </c>
      <c r="AL32" s="25">
        <v>7</v>
      </c>
      <c r="AM32" s="25">
        <v>8</v>
      </c>
      <c r="AN32" s="25">
        <v>33</v>
      </c>
      <c r="AO32" s="28">
        <f t="shared" si="9"/>
        <v>48</v>
      </c>
      <c r="AP32" s="29">
        <v>33</v>
      </c>
      <c r="AQ32" s="28">
        <f t="shared" si="10"/>
        <v>81</v>
      </c>
      <c r="AR32" s="25">
        <v>7</v>
      </c>
      <c r="AS32" s="25">
        <v>8</v>
      </c>
      <c r="AT32" s="25">
        <v>34</v>
      </c>
      <c r="AU32" s="28">
        <f t="shared" si="11"/>
        <v>49</v>
      </c>
      <c r="AV32" s="29">
        <v>33</v>
      </c>
      <c r="AW32" s="28">
        <f t="shared" si="12"/>
        <v>82</v>
      </c>
      <c r="AX32" s="25">
        <v>8</v>
      </c>
      <c r="AY32" s="25">
        <v>8</v>
      </c>
      <c r="AZ32" s="25">
        <v>33</v>
      </c>
      <c r="BA32" s="28">
        <f t="shared" si="13"/>
        <v>49</v>
      </c>
      <c r="BB32" s="29">
        <v>33</v>
      </c>
      <c r="BC32" s="28">
        <f t="shared" si="14"/>
        <v>82</v>
      </c>
      <c r="BD32" s="25">
        <v>8</v>
      </c>
      <c r="BE32" s="25">
        <v>8</v>
      </c>
      <c r="BF32" s="25">
        <v>34</v>
      </c>
      <c r="BG32" s="28">
        <f t="shared" si="15"/>
        <v>50</v>
      </c>
      <c r="BH32" s="29">
        <v>30</v>
      </c>
      <c r="BI32" s="28">
        <f t="shared" si="16"/>
        <v>80</v>
      </c>
      <c r="BJ32" s="29">
        <f t="shared" si="17"/>
        <v>406</v>
      </c>
      <c r="BK32" s="29">
        <v>66</v>
      </c>
      <c r="BL32" s="10">
        <f t="shared" si="18"/>
        <v>563</v>
      </c>
      <c r="BM32" s="8">
        <f t="shared" si="19"/>
        <v>72.179487179487182</v>
      </c>
      <c r="BO32" s="3" t="s">
        <v>2089</v>
      </c>
      <c r="BP32" s="3" t="s">
        <v>2089</v>
      </c>
      <c r="BQ32" s="3" t="s">
        <v>2089</v>
      </c>
      <c r="BR32" s="3" t="s">
        <v>2089</v>
      </c>
      <c r="BS32" s="3" t="s">
        <v>2033</v>
      </c>
      <c r="BT32" s="3" t="s">
        <v>2096</v>
      </c>
      <c r="BU32" s="3" t="s">
        <v>2090</v>
      </c>
      <c r="BV32" s="3" t="s">
        <v>2090</v>
      </c>
      <c r="BW32" s="3" t="s">
        <v>2090</v>
      </c>
      <c r="BX32" s="3" t="s">
        <v>2090</v>
      </c>
      <c r="BY32" s="3" t="s">
        <v>2091</v>
      </c>
      <c r="BZ32" s="3" t="s">
        <v>2095</v>
      </c>
      <c r="CB32" s="3">
        <v>2</v>
      </c>
      <c r="CC32" s="3">
        <v>3</v>
      </c>
      <c r="CD32" s="3">
        <v>3</v>
      </c>
      <c r="CE32" s="3">
        <v>3</v>
      </c>
      <c r="CF32" s="3">
        <v>3</v>
      </c>
      <c r="CG32" s="3">
        <v>3</v>
      </c>
      <c r="CH32" s="3">
        <v>1</v>
      </c>
      <c r="CI32" s="3">
        <v>1.5</v>
      </c>
      <c r="CJ32" s="3">
        <v>1.5</v>
      </c>
      <c r="CK32" s="3">
        <v>1</v>
      </c>
      <c r="CL32" s="3">
        <v>1</v>
      </c>
      <c r="CM32" s="3">
        <v>0.5</v>
      </c>
      <c r="CN32" s="3">
        <f t="shared" si="20"/>
        <v>4</v>
      </c>
      <c r="CO32" s="31" t="str">
        <f t="shared" si="21"/>
        <v>Fail</v>
      </c>
      <c r="CP32" s="32">
        <v>3.8829787234042552</v>
      </c>
      <c r="CQ32" s="3">
        <v>12.5</v>
      </c>
      <c r="CR32" s="3">
        <v>91.25</v>
      </c>
      <c r="CS32" s="3">
        <v>656</v>
      </c>
      <c r="CT32" s="33">
        <f>CR32/23.5</f>
        <v>3.8829787234042552</v>
      </c>
    </row>
    <row r="33" spans="1:98" ht="18" customHeight="1" x14ac:dyDescent="0.2">
      <c r="A33" s="4">
        <v>26</v>
      </c>
      <c r="B33" s="7" t="s">
        <v>986</v>
      </c>
      <c r="C33" s="7" t="s">
        <v>987</v>
      </c>
      <c r="D33" s="7" t="s">
        <v>2003</v>
      </c>
      <c r="E33" s="7" t="s">
        <v>1507</v>
      </c>
      <c r="F33" s="7"/>
      <c r="G33" s="25">
        <v>5</v>
      </c>
      <c r="H33" s="25" t="s">
        <v>2033</v>
      </c>
      <c r="I33" s="24">
        <v>10</v>
      </c>
      <c r="J33" s="26">
        <f t="shared" si="0"/>
        <v>15</v>
      </c>
      <c r="K33" s="25">
        <v>5</v>
      </c>
      <c r="L33" s="25">
        <v>9</v>
      </c>
      <c r="M33" s="24">
        <v>10</v>
      </c>
      <c r="N33" s="26">
        <f t="shared" si="1"/>
        <v>24</v>
      </c>
      <c r="O33" s="25">
        <v>3</v>
      </c>
      <c r="P33" s="25">
        <v>6</v>
      </c>
      <c r="Q33" s="24">
        <v>10</v>
      </c>
      <c r="R33" s="26">
        <f t="shared" si="2"/>
        <v>19</v>
      </c>
      <c r="S33" s="25">
        <v>6</v>
      </c>
      <c r="T33" s="25" t="s">
        <v>2033</v>
      </c>
      <c r="U33" s="24">
        <v>10</v>
      </c>
      <c r="V33" s="26">
        <f t="shared" si="3"/>
        <v>16</v>
      </c>
      <c r="W33" s="25">
        <v>4</v>
      </c>
      <c r="X33" s="25" t="s">
        <v>2033</v>
      </c>
      <c r="Y33" s="24">
        <v>10</v>
      </c>
      <c r="Z33" s="26">
        <f t="shared" si="4"/>
        <v>14</v>
      </c>
      <c r="AA33" s="25">
        <v>7</v>
      </c>
      <c r="AB33" s="25">
        <v>8</v>
      </c>
      <c r="AC33" s="24">
        <v>10</v>
      </c>
      <c r="AD33" s="26">
        <f t="shared" si="5"/>
        <v>25</v>
      </c>
      <c r="AE33" s="27">
        <f t="shared" si="6"/>
        <v>113</v>
      </c>
      <c r="AF33" s="25">
        <v>8</v>
      </c>
      <c r="AG33" s="25">
        <v>7</v>
      </c>
      <c r="AH33" s="25">
        <v>38</v>
      </c>
      <c r="AI33" s="28">
        <f t="shared" si="7"/>
        <v>53</v>
      </c>
      <c r="AJ33" s="29">
        <v>28</v>
      </c>
      <c r="AK33" s="28">
        <f t="shared" si="8"/>
        <v>81</v>
      </c>
      <c r="AL33" s="25">
        <v>8</v>
      </c>
      <c r="AM33" s="25">
        <v>7</v>
      </c>
      <c r="AN33" s="25">
        <v>38</v>
      </c>
      <c r="AO33" s="28">
        <f t="shared" si="9"/>
        <v>53</v>
      </c>
      <c r="AP33" s="29">
        <v>26</v>
      </c>
      <c r="AQ33" s="28">
        <f t="shared" si="10"/>
        <v>79</v>
      </c>
      <c r="AR33" s="25">
        <v>8</v>
      </c>
      <c r="AS33" s="25">
        <v>7</v>
      </c>
      <c r="AT33" s="25">
        <v>34</v>
      </c>
      <c r="AU33" s="28">
        <f t="shared" si="11"/>
        <v>49</v>
      </c>
      <c r="AV33" s="29">
        <v>26</v>
      </c>
      <c r="AW33" s="28">
        <f t="shared" si="12"/>
        <v>75</v>
      </c>
      <c r="AX33" s="25">
        <v>8</v>
      </c>
      <c r="AY33" s="25">
        <v>7</v>
      </c>
      <c r="AZ33" s="25">
        <v>38</v>
      </c>
      <c r="BA33" s="28">
        <f t="shared" si="13"/>
        <v>53</v>
      </c>
      <c r="BB33" s="29">
        <v>26</v>
      </c>
      <c r="BC33" s="28">
        <f t="shared" si="14"/>
        <v>79</v>
      </c>
      <c r="BD33" s="25">
        <v>8</v>
      </c>
      <c r="BE33" s="25">
        <v>8</v>
      </c>
      <c r="BF33" s="25">
        <v>34</v>
      </c>
      <c r="BG33" s="28">
        <f t="shared" si="15"/>
        <v>50</v>
      </c>
      <c r="BH33" s="29">
        <v>31</v>
      </c>
      <c r="BI33" s="28">
        <f t="shared" si="16"/>
        <v>81</v>
      </c>
      <c r="BJ33" s="29">
        <f t="shared" si="17"/>
        <v>395</v>
      </c>
      <c r="BK33" s="29">
        <v>78</v>
      </c>
      <c r="BL33" s="10">
        <f t="shared" si="18"/>
        <v>586</v>
      </c>
      <c r="BM33" s="8">
        <f t="shared" si="19"/>
        <v>75.128205128205124</v>
      </c>
      <c r="BO33" s="3" t="s">
        <v>2032</v>
      </c>
      <c r="BP33" s="3" t="s">
        <v>2033</v>
      </c>
      <c r="BQ33" s="3" t="s">
        <v>2088</v>
      </c>
      <c r="BR33" s="3" t="s">
        <v>2094</v>
      </c>
      <c r="BS33" s="3" t="s">
        <v>2094</v>
      </c>
      <c r="BT33" s="3" t="s">
        <v>2095</v>
      </c>
      <c r="BU33" s="3" t="s">
        <v>2090</v>
      </c>
      <c r="BV33" s="3" t="s">
        <v>2091</v>
      </c>
      <c r="BW33" s="3" t="s">
        <v>2032</v>
      </c>
      <c r="BX33" s="3" t="s">
        <v>2091</v>
      </c>
      <c r="BY33" s="3" t="s">
        <v>2090</v>
      </c>
      <c r="BZ33" s="3" t="s">
        <v>2091</v>
      </c>
      <c r="CB33" s="3">
        <v>2</v>
      </c>
      <c r="CC33" s="3">
        <v>3</v>
      </c>
      <c r="CD33" s="3">
        <v>3</v>
      </c>
      <c r="CE33" s="3">
        <v>3</v>
      </c>
      <c r="CF33" s="3">
        <v>3</v>
      </c>
      <c r="CG33" s="3">
        <v>3</v>
      </c>
      <c r="CH33" s="3">
        <v>1</v>
      </c>
      <c r="CI33" s="3">
        <v>1.5</v>
      </c>
      <c r="CJ33" s="3">
        <v>1.5</v>
      </c>
      <c r="CK33" s="3">
        <v>1</v>
      </c>
      <c r="CL33" s="3">
        <v>1</v>
      </c>
      <c r="CM33" s="3">
        <v>0.5</v>
      </c>
      <c r="CN33" s="3">
        <f t="shared" si="20"/>
        <v>0</v>
      </c>
      <c r="CO33" s="31" t="str">
        <f t="shared" si="21"/>
        <v>Pass</v>
      </c>
      <c r="CP33" s="3">
        <v>7.54</v>
      </c>
      <c r="CQ33" s="3">
        <v>23.5</v>
      </c>
      <c r="CR33" s="3">
        <v>177.25</v>
      </c>
      <c r="CS33" s="3">
        <v>832</v>
      </c>
    </row>
    <row r="34" spans="1:98" ht="18" customHeight="1" x14ac:dyDescent="0.2">
      <c r="A34" s="4">
        <v>27</v>
      </c>
      <c r="B34" s="7" t="s">
        <v>988</v>
      </c>
      <c r="C34" s="7" t="s">
        <v>989</v>
      </c>
      <c r="D34" s="7" t="s">
        <v>2004</v>
      </c>
      <c r="E34" s="7" t="s">
        <v>1508</v>
      </c>
      <c r="F34" s="7"/>
      <c r="G34" s="25">
        <v>2</v>
      </c>
      <c r="H34" s="25" t="s">
        <v>2033</v>
      </c>
      <c r="I34" s="24">
        <v>10</v>
      </c>
      <c r="J34" s="26">
        <f t="shared" si="0"/>
        <v>12</v>
      </c>
      <c r="K34" s="25" t="s">
        <v>2033</v>
      </c>
      <c r="L34" s="25" t="s">
        <v>2033</v>
      </c>
      <c r="M34" s="24">
        <v>10</v>
      </c>
      <c r="N34" s="26">
        <f t="shared" si="1"/>
        <v>10</v>
      </c>
      <c r="O34" s="25" t="s">
        <v>2033</v>
      </c>
      <c r="P34" s="25" t="s">
        <v>2033</v>
      </c>
      <c r="Q34" s="24">
        <v>10</v>
      </c>
      <c r="R34" s="26">
        <f t="shared" si="2"/>
        <v>10</v>
      </c>
      <c r="S34" s="25" t="s">
        <v>2033</v>
      </c>
      <c r="T34" s="25">
        <v>3</v>
      </c>
      <c r="U34" s="24">
        <v>9</v>
      </c>
      <c r="V34" s="26">
        <f t="shared" si="3"/>
        <v>12</v>
      </c>
      <c r="W34" s="25">
        <v>0</v>
      </c>
      <c r="X34" s="25">
        <v>4</v>
      </c>
      <c r="Y34" s="24">
        <v>10</v>
      </c>
      <c r="Z34" s="26">
        <f t="shared" si="4"/>
        <v>14</v>
      </c>
      <c r="AA34" s="25">
        <v>6</v>
      </c>
      <c r="AB34" s="25">
        <v>9</v>
      </c>
      <c r="AC34" s="24">
        <v>9</v>
      </c>
      <c r="AD34" s="26">
        <f t="shared" si="5"/>
        <v>24</v>
      </c>
      <c r="AE34" s="27">
        <f t="shared" si="6"/>
        <v>82</v>
      </c>
      <c r="AF34" s="25">
        <v>8</v>
      </c>
      <c r="AG34" s="25">
        <v>8</v>
      </c>
      <c r="AH34" s="25">
        <v>31</v>
      </c>
      <c r="AI34" s="28">
        <f t="shared" si="7"/>
        <v>47</v>
      </c>
      <c r="AJ34" s="29">
        <v>30</v>
      </c>
      <c r="AK34" s="28">
        <f t="shared" si="8"/>
        <v>77</v>
      </c>
      <c r="AL34" s="25">
        <v>8</v>
      </c>
      <c r="AM34" s="25">
        <v>8</v>
      </c>
      <c r="AN34" s="25">
        <v>31</v>
      </c>
      <c r="AO34" s="28">
        <f t="shared" si="9"/>
        <v>47</v>
      </c>
      <c r="AP34" s="29">
        <v>30</v>
      </c>
      <c r="AQ34" s="28">
        <f t="shared" si="10"/>
        <v>77</v>
      </c>
      <c r="AR34" s="25">
        <v>10</v>
      </c>
      <c r="AS34" s="25">
        <v>8</v>
      </c>
      <c r="AT34" s="25">
        <v>31</v>
      </c>
      <c r="AU34" s="28">
        <f t="shared" si="11"/>
        <v>49</v>
      </c>
      <c r="AV34" s="29">
        <v>30</v>
      </c>
      <c r="AW34" s="28">
        <f t="shared" si="12"/>
        <v>79</v>
      </c>
      <c r="AX34" s="25">
        <v>8</v>
      </c>
      <c r="AY34" s="25">
        <v>8</v>
      </c>
      <c r="AZ34" s="25">
        <v>31</v>
      </c>
      <c r="BA34" s="28">
        <f t="shared" si="13"/>
        <v>47</v>
      </c>
      <c r="BB34" s="29">
        <v>30</v>
      </c>
      <c r="BC34" s="28">
        <f t="shared" si="14"/>
        <v>77</v>
      </c>
      <c r="BD34" s="25">
        <v>8</v>
      </c>
      <c r="BE34" s="25">
        <v>8</v>
      </c>
      <c r="BF34" s="25">
        <v>21</v>
      </c>
      <c r="BG34" s="28">
        <f t="shared" si="15"/>
        <v>37</v>
      </c>
      <c r="BH34" s="29">
        <v>29</v>
      </c>
      <c r="BI34" s="28">
        <f t="shared" si="16"/>
        <v>66</v>
      </c>
      <c r="BJ34" s="29">
        <f t="shared" si="17"/>
        <v>376</v>
      </c>
      <c r="BK34" s="29">
        <v>74</v>
      </c>
      <c r="BL34" s="10">
        <f t="shared" si="18"/>
        <v>532</v>
      </c>
      <c r="BM34" s="8">
        <f t="shared" si="19"/>
        <v>68.205128205128204</v>
      </c>
      <c r="BO34" s="3" t="s">
        <v>2033</v>
      </c>
      <c r="BP34" s="3" t="s">
        <v>2094</v>
      </c>
      <c r="BQ34" s="3" t="s">
        <v>2089</v>
      </c>
      <c r="BR34" s="3" t="s">
        <v>2096</v>
      </c>
      <c r="BS34" s="3" t="s">
        <v>2033</v>
      </c>
      <c r="BT34" s="3" t="s">
        <v>2095</v>
      </c>
      <c r="BU34" s="3" t="s">
        <v>2091</v>
      </c>
      <c r="BV34" s="3" t="s">
        <v>2091</v>
      </c>
      <c r="BW34" s="3" t="s">
        <v>2091</v>
      </c>
      <c r="BX34" s="3" t="s">
        <v>2091</v>
      </c>
      <c r="BY34" s="3" t="s">
        <v>2095</v>
      </c>
      <c r="BZ34" s="3" t="s">
        <v>2032</v>
      </c>
      <c r="CB34" s="3">
        <v>2</v>
      </c>
      <c r="CC34" s="3">
        <v>3</v>
      </c>
      <c r="CD34" s="3">
        <v>3</v>
      </c>
      <c r="CE34" s="3">
        <v>3</v>
      </c>
      <c r="CF34" s="3">
        <v>3</v>
      </c>
      <c r="CG34" s="3">
        <v>3</v>
      </c>
      <c r="CH34" s="3">
        <v>1</v>
      </c>
      <c r="CI34" s="3">
        <v>1.5</v>
      </c>
      <c r="CJ34" s="3">
        <v>1.5</v>
      </c>
      <c r="CK34" s="3">
        <v>1</v>
      </c>
      <c r="CL34" s="3">
        <v>1</v>
      </c>
      <c r="CM34" s="3">
        <v>0.5</v>
      </c>
      <c r="CN34" s="3">
        <f t="shared" si="20"/>
        <v>1</v>
      </c>
      <c r="CO34" s="31" t="str">
        <f t="shared" si="21"/>
        <v>Fail</v>
      </c>
      <c r="CP34" s="32">
        <v>5.9468085106382977</v>
      </c>
      <c r="CQ34" s="3">
        <v>20.5</v>
      </c>
      <c r="CR34" s="3">
        <v>139.75</v>
      </c>
      <c r="CS34" s="3">
        <v>740</v>
      </c>
      <c r="CT34" s="33">
        <f>CR34/23.5</f>
        <v>5.9468085106382977</v>
      </c>
    </row>
    <row r="35" spans="1:98" ht="18" customHeight="1" x14ac:dyDescent="0.2">
      <c r="A35" s="4">
        <v>28</v>
      </c>
      <c r="B35" s="7" t="s">
        <v>990</v>
      </c>
      <c r="C35" s="7" t="s">
        <v>991</v>
      </c>
      <c r="D35" s="7" t="s">
        <v>2005</v>
      </c>
      <c r="E35" s="7" t="s">
        <v>1509</v>
      </c>
      <c r="F35" s="7"/>
      <c r="G35" s="25">
        <v>5</v>
      </c>
      <c r="H35" s="25">
        <v>10</v>
      </c>
      <c r="I35" s="24">
        <v>10</v>
      </c>
      <c r="J35" s="26">
        <f t="shared" si="0"/>
        <v>25</v>
      </c>
      <c r="K35" s="25">
        <v>4</v>
      </c>
      <c r="L35" s="25">
        <v>10</v>
      </c>
      <c r="M35" s="24">
        <v>8</v>
      </c>
      <c r="N35" s="26">
        <f t="shared" si="1"/>
        <v>22</v>
      </c>
      <c r="O35" s="25">
        <v>8</v>
      </c>
      <c r="P35" s="25">
        <v>10</v>
      </c>
      <c r="Q35" s="24">
        <v>10</v>
      </c>
      <c r="R35" s="26">
        <f t="shared" si="2"/>
        <v>28</v>
      </c>
      <c r="S35" s="25">
        <v>6</v>
      </c>
      <c r="T35" s="25">
        <v>10</v>
      </c>
      <c r="U35" s="24">
        <v>10</v>
      </c>
      <c r="V35" s="26">
        <f t="shared" si="3"/>
        <v>26</v>
      </c>
      <c r="W35" s="25">
        <v>9</v>
      </c>
      <c r="X35" s="25">
        <v>10</v>
      </c>
      <c r="Y35" s="24">
        <v>10</v>
      </c>
      <c r="Z35" s="26">
        <f t="shared" si="4"/>
        <v>29</v>
      </c>
      <c r="AA35" s="25">
        <v>9</v>
      </c>
      <c r="AB35" s="25">
        <v>10</v>
      </c>
      <c r="AC35" s="24">
        <v>10</v>
      </c>
      <c r="AD35" s="26">
        <f t="shared" si="5"/>
        <v>29</v>
      </c>
      <c r="AE35" s="27">
        <f t="shared" si="6"/>
        <v>159</v>
      </c>
      <c r="AF35" s="25">
        <v>9</v>
      </c>
      <c r="AG35" s="25">
        <v>9</v>
      </c>
      <c r="AH35" s="25">
        <v>36</v>
      </c>
      <c r="AI35" s="28">
        <f t="shared" si="7"/>
        <v>54</v>
      </c>
      <c r="AJ35" s="29">
        <v>32</v>
      </c>
      <c r="AK35" s="28">
        <f t="shared" si="8"/>
        <v>86</v>
      </c>
      <c r="AL35" s="25">
        <v>8</v>
      </c>
      <c r="AM35" s="25">
        <v>9</v>
      </c>
      <c r="AN35" s="25">
        <v>36</v>
      </c>
      <c r="AO35" s="28">
        <f t="shared" si="9"/>
        <v>53</v>
      </c>
      <c r="AP35" s="29">
        <v>32</v>
      </c>
      <c r="AQ35" s="28">
        <f t="shared" si="10"/>
        <v>85</v>
      </c>
      <c r="AR35" s="25">
        <v>8</v>
      </c>
      <c r="AS35" s="25">
        <v>8</v>
      </c>
      <c r="AT35" s="25">
        <v>33</v>
      </c>
      <c r="AU35" s="28">
        <f t="shared" si="11"/>
        <v>49</v>
      </c>
      <c r="AV35" s="29">
        <v>32</v>
      </c>
      <c r="AW35" s="28">
        <f t="shared" si="12"/>
        <v>81</v>
      </c>
      <c r="AX35" s="25">
        <v>9</v>
      </c>
      <c r="AY35" s="25">
        <v>8</v>
      </c>
      <c r="AZ35" s="25">
        <v>36</v>
      </c>
      <c r="BA35" s="28">
        <f t="shared" si="13"/>
        <v>53</v>
      </c>
      <c r="BB35" s="29">
        <v>32</v>
      </c>
      <c r="BC35" s="28">
        <f t="shared" si="14"/>
        <v>85</v>
      </c>
      <c r="BD35" s="25">
        <v>9</v>
      </c>
      <c r="BE35" s="25">
        <v>10</v>
      </c>
      <c r="BF35" s="25">
        <v>38</v>
      </c>
      <c r="BG35" s="28">
        <f t="shared" si="15"/>
        <v>57</v>
      </c>
      <c r="BH35" s="29">
        <v>36</v>
      </c>
      <c r="BI35" s="28">
        <f t="shared" si="16"/>
        <v>93</v>
      </c>
      <c r="BJ35" s="29">
        <f t="shared" si="17"/>
        <v>430</v>
      </c>
      <c r="BK35" s="29">
        <v>83</v>
      </c>
      <c r="BL35" s="10">
        <f t="shared" si="18"/>
        <v>672</v>
      </c>
      <c r="BM35" s="8">
        <f t="shared" si="19"/>
        <v>86.15384615384616</v>
      </c>
      <c r="BO35" s="3" t="s">
        <v>2087</v>
      </c>
      <c r="BP35" s="3" t="s">
        <v>2094</v>
      </c>
      <c r="BQ35" s="3" t="s">
        <v>2093</v>
      </c>
      <c r="BR35" s="3" t="s">
        <v>2087</v>
      </c>
      <c r="BS35" s="3" t="s">
        <v>2087</v>
      </c>
      <c r="BT35" s="3" t="s">
        <v>2090</v>
      </c>
      <c r="BU35" s="3" t="s">
        <v>2090</v>
      </c>
      <c r="BV35" s="3" t="s">
        <v>2090</v>
      </c>
      <c r="BW35" s="3" t="s">
        <v>2090</v>
      </c>
      <c r="BX35" s="3" t="s">
        <v>2090</v>
      </c>
      <c r="BY35" s="3" t="s">
        <v>2090</v>
      </c>
      <c r="BZ35" s="3" t="s">
        <v>2090</v>
      </c>
      <c r="CB35" s="3">
        <v>2</v>
      </c>
      <c r="CC35" s="3">
        <v>3</v>
      </c>
      <c r="CD35" s="3">
        <v>3</v>
      </c>
      <c r="CE35" s="3">
        <v>3</v>
      </c>
      <c r="CF35" s="3">
        <v>3</v>
      </c>
      <c r="CG35" s="3">
        <v>3</v>
      </c>
      <c r="CH35" s="3">
        <v>1</v>
      </c>
      <c r="CI35" s="3">
        <v>1.5</v>
      </c>
      <c r="CJ35" s="3">
        <v>1.5</v>
      </c>
      <c r="CK35" s="3">
        <v>1</v>
      </c>
      <c r="CL35" s="3">
        <v>1</v>
      </c>
      <c r="CM35" s="3">
        <v>0.5</v>
      </c>
      <c r="CN35" s="3">
        <f t="shared" si="20"/>
        <v>0</v>
      </c>
      <c r="CO35" s="31" t="str">
        <f t="shared" si="21"/>
        <v>Pass</v>
      </c>
      <c r="CP35" s="3">
        <v>8.43</v>
      </c>
      <c r="CQ35" s="3">
        <v>23.5</v>
      </c>
      <c r="CR35" s="3">
        <v>198</v>
      </c>
      <c r="CS35" s="3">
        <v>906</v>
      </c>
    </row>
    <row r="36" spans="1:98" ht="18" customHeight="1" x14ac:dyDescent="0.2">
      <c r="A36" s="4">
        <v>29</v>
      </c>
      <c r="B36" s="7" t="s">
        <v>992</v>
      </c>
      <c r="C36" s="7" t="s">
        <v>993</v>
      </c>
      <c r="D36" s="7" t="s">
        <v>2006</v>
      </c>
      <c r="E36" s="7" t="s">
        <v>1510</v>
      </c>
      <c r="F36" s="7"/>
      <c r="G36" s="25">
        <v>1</v>
      </c>
      <c r="H36" s="25">
        <v>7</v>
      </c>
      <c r="I36" s="24">
        <v>10</v>
      </c>
      <c r="J36" s="26">
        <f t="shared" si="0"/>
        <v>18</v>
      </c>
      <c r="K36" s="25">
        <v>2</v>
      </c>
      <c r="L36" s="25">
        <v>6</v>
      </c>
      <c r="M36" s="24">
        <v>8</v>
      </c>
      <c r="N36" s="26">
        <f t="shared" si="1"/>
        <v>16</v>
      </c>
      <c r="O36" s="25">
        <v>3</v>
      </c>
      <c r="P36" s="25">
        <v>5</v>
      </c>
      <c r="Q36" s="24">
        <v>10</v>
      </c>
      <c r="R36" s="26">
        <f t="shared" si="2"/>
        <v>18</v>
      </c>
      <c r="S36" s="25">
        <v>1</v>
      </c>
      <c r="T36" s="25">
        <v>7</v>
      </c>
      <c r="U36" s="24">
        <v>10</v>
      </c>
      <c r="V36" s="26">
        <f t="shared" si="3"/>
        <v>18</v>
      </c>
      <c r="W36" s="25">
        <v>3</v>
      </c>
      <c r="X36" s="25">
        <v>4</v>
      </c>
      <c r="Y36" s="24">
        <v>10</v>
      </c>
      <c r="Z36" s="26">
        <f t="shared" si="4"/>
        <v>17</v>
      </c>
      <c r="AA36" s="25">
        <v>1</v>
      </c>
      <c r="AB36" s="25">
        <v>6</v>
      </c>
      <c r="AC36" s="24">
        <v>10</v>
      </c>
      <c r="AD36" s="26">
        <f t="shared" si="5"/>
        <v>17</v>
      </c>
      <c r="AE36" s="27">
        <f t="shared" si="6"/>
        <v>104</v>
      </c>
      <c r="AF36" s="25">
        <v>8</v>
      </c>
      <c r="AG36" s="25">
        <v>8</v>
      </c>
      <c r="AH36" s="25">
        <v>33</v>
      </c>
      <c r="AI36" s="28">
        <f t="shared" si="7"/>
        <v>49</v>
      </c>
      <c r="AJ36" s="29">
        <v>31</v>
      </c>
      <c r="AK36" s="28">
        <f t="shared" si="8"/>
        <v>80</v>
      </c>
      <c r="AL36" s="25">
        <v>7</v>
      </c>
      <c r="AM36" s="25">
        <v>9</v>
      </c>
      <c r="AN36" s="25">
        <v>33</v>
      </c>
      <c r="AO36" s="28">
        <f t="shared" si="9"/>
        <v>49</v>
      </c>
      <c r="AP36" s="29">
        <v>31</v>
      </c>
      <c r="AQ36" s="28">
        <f t="shared" si="10"/>
        <v>80</v>
      </c>
      <c r="AR36" s="25">
        <v>8</v>
      </c>
      <c r="AS36" s="25">
        <v>8</v>
      </c>
      <c r="AT36" s="25">
        <v>32</v>
      </c>
      <c r="AU36" s="28">
        <f t="shared" si="11"/>
        <v>48</v>
      </c>
      <c r="AV36" s="29">
        <v>31</v>
      </c>
      <c r="AW36" s="28">
        <f t="shared" si="12"/>
        <v>79</v>
      </c>
      <c r="AX36" s="25">
        <v>7</v>
      </c>
      <c r="AY36" s="25">
        <v>8</v>
      </c>
      <c r="AZ36" s="25">
        <v>33</v>
      </c>
      <c r="BA36" s="28">
        <f t="shared" si="13"/>
        <v>48</v>
      </c>
      <c r="BB36" s="29">
        <v>31</v>
      </c>
      <c r="BC36" s="28">
        <f t="shared" si="14"/>
        <v>79</v>
      </c>
      <c r="BD36" s="25">
        <v>7</v>
      </c>
      <c r="BE36" s="25">
        <v>7</v>
      </c>
      <c r="BF36" s="25">
        <v>34</v>
      </c>
      <c r="BG36" s="28">
        <f t="shared" si="15"/>
        <v>48</v>
      </c>
      <c r="BH36" s="29">
        <v>29</v>
      </c>
      <c r="BI36" s="28">
        <f t="shared" si="16"/>
        <v>77</v>
      </c>
      <c r="BJ36" s="29">
        <f t="shared" si="17"/>
        <v>395</v>
      </c>
      <c r="BK36" s="29">
        <v>69</v>
      </c>
      <c r="BL36" s="10">
        <f t="shared" si="18"/>
        <v>568</v>
      </c>
      <c r="BM36" s="8">
        <f t="shared" si="19"/>
        <v>72.820512820512818</v>
      </c>
      <c r="BO36" s="3" t="s">
        <v>2092</v>
      </c>
      <c r="BP36" s="3" t="s">
        <v>2089</v>
      </c>
      <c r="BQ36" s="3" t="s">
        <v>2089</v>
      </c>
      <c r="BR36" s="3" t="s">
        <v>2089</v>
      </c>
      <c r="BS36" s="3" t="s">
        <v>2089</v>
      </c>
      <c r="BT36" s="3" t="s">
        <v>2092</v>
      </c>
      <c r="BU36" s="3" t="s">
        <v>2091</v>
      </c>
      <c r="BV36" s="3" t="s">
        <v>2091</v>
      </c>
      <c r="BW36" s="3" t="s">
        <v>2091</v>
      </c>
      <c r="BX36" s="3" t="s">
        <v>2091</v>
      </c>
      <c r="BY36" s="3" t="s">
        <v>2091</v>
      </c>
      <c r="BZ36" s="3" t="s">
        <v>2087</v>
      </c>
      <c r="CB36" s="3">
        <v>2</v>
      </c>
      <c r="CC36" s="3">
        <v>3</v>
      </c>
      <c r="CD36" s="3">
        <v>3</v>
      </c>
      <c r="CE36" s="3">
        <v>3</v>
      </c>
      <c r="CF36" s="3">
        <v>3</v>
      </c>
      <c r="CG36" s="3">
        <v>3</v>
      </c>
      <c r="CH36" s="3">
        <v>1</v>
      </c>
      <c r="CI36" s="3">
        <v>1.5</v>
      </c>
      <c r="CJ36" s="3">
        <v>1.5</v>
      </c>
      <c r="CK36" s="3">
        <v>1</v>
      </c>
      <c r="CL36" s="3">
        <v>1</v>
      </c>
      <c r="CM36" s="3">
        <v>0.5</v>
      </c>
      <c r="CN36" s="3">
        <f t="shared" si="20"/>
        <v>4</v>
      </c>
      <c r="CO36" s="31" t="str">
        <f t="shared" si="21"/>
        <v>Fail</v>
      </c>
      <c r="CP36" s="32">
        <v>3.5319148936170213</v>
      </c>
      <c r="CQ36" s="3">
        <v>11.5</v>
      </c>
      <c r="CR36" s="3">
        <v>83</v>
      </c>
      <c r="CS36" s="3">
        <v>676</v>
      </c>
      <c r="CT36" s="33">
        <f t="shared" ref="CT36:CT41" si="22">CR36/23.5</f>
        <v>3.5319148936170213</v>
      </c>
    </row>
    <row r="37" spans="1:98" ht="18" customHeight="1" x14ac:dyDescent="0.2">
      <c r="A37" s="4">
        <v>30</v>
      </c>
      <c r="B37" s="7" t="s">
        <v>994</v>
      </c>
      <c r="C37" s="7" t="s">
        <v>995</v>
      </c>
      <c r="D37" s="7" t="s">
        <v>2007</v>
      </c>
      <c r="E37" s="7" t="s">
        <v>1511</v>
      </c>
      <c r="F37" s="7"/>
      <c r="G37" s="25">
        <v>2</v>
      </c>
      <c r="H37" s="25" t="s">
        <v>2033</v>
      </c>
      <c r="I37" s="24">
        <v>10</v>
      </c>
      <c r="J37" s="26">
        <f t="shared" si="0"/>
        <v>12</v>
      </c>
      <c r="K37" s="25">
        <v>2</v>
      </c>
      <c r="L37" s="25" t="s">
        <v>2033</v>
      </c>
      <c r="M37" s="24">
        <v>10</v>
      </c>
      <c r="N37" s="26">
        <f t="shared" si="1"/>
        <v>12</v>
      </c>
      <c r="O37" s="25">
        <v>4</v>
      </c>
      <c r="P37" s="25">
        <v>8</v>
      </c>
      <c r="Q37" s="24">
        <v>10</v>
      </c>
      <c r="R37" s="26">
        <f t="shared" si="2"/>
        <v>22</v>
      </c>
      <c r="S37" s="25" t="s">
        <v>2033</v>
      </c>
      <c r="T37" s="25">
        <v>8</v>
      </c>
      <c r="U37" s="24">
        <v>10</v>
      </c>
      <c r="V37" s="26">
        <f t="shared" si="3"/>
        <v>18</v>
      </c>
      <c r="W37" s="25">
        <v>4</v>
      </c>
      <c r="X37" s="25">
        <v>9</v>
      </c>
      <c r="Y37" s="24">
        <v>10</v>
      </c>
      <c r="Z37" s="26">
        <f t="shared" si="4"/>
        <v>23</v>
      </c>
      <c r="AA37" s="25" t="s">
        <v>2033</v>
      </c>
      <c r="AB37" s="25" t="s">
        <v>2033</v>
      </c>
      <c r="AC37" s="24">
        <v>10</v>
      </c>
      <c r="AD37" s="26">
        <f t="shared" si="5"/>
        <v>10</v>
      </c>
      <c r="AE37" s="27">
        <f t="shared" si="6"/>
        <v>97</v>
      </c>
      <c r="AF37" s="25">
        <v>8</v>
      </c>
      <c r="AG37" s="25">
        <v>8</v>
      </c>
      <c r="AH37" s="25">
        <v>32</v>
      </c>
      <c r="AI37" s="28">
        <f t="shared" si="7"/>
        <v>48</v>
      </c>
      <c r="AJ37" s="29">
        <v>33</v>
      </c>
      <c r="AK37" s="28">
        <f t="shared" si="8"/>
        <v>81</v>
      </c>
      <c r="AL37" s="25">
        <v>7</v>
      </c>
      <c r="AM37" s="25">
        <v>8</v>
      </c>
      <c r="AN37" s="25">
        <v>32</v>
      </c>
      <c r="AO37" s="28">
        <f t="shared" si="9"/>
        <v>47</v>
      </c>
      <c r="AP37" s="29">
        <v>33</v>
      </c>
      <c r="AQ37" s="28">
        <f t="shared" si="10"/>
        <v>80</v>
      </c>
      <c r="AR37" s="25">
        <v>8</v>
      </c>
      <c r="AS37" s="25">
        <v>8</v>
      </c>
      <c r="AT37" s="25">
        <v>34</v>
      </c>
      <c r="AU37" s="28">
        <f t="shared" si="11"/>
        <v>50</v>
      </c>
      <c r="AV37" s="29">
        <v>33</v>
      </c>
      <c r="AW37" s="28">
        <f t="shared" si="12"/>
        <v>83</v>
      </c>
      <c r="AX37" s="25">
        <v>8</v>
      </c>
      <c r="AY37" s="25">
        <v>8</v>
      </c>
      <c r="AZ37" s="25">
        <v>32</v>
      </c>
      <c r="BA37" s="28">
        <f t="shared" si="13"/>
        <v>48</v>
      </c>
      <c r="BB37" s="29">
        <v>33</v>
      </c>
      <c r="BC37" s="28">
        <f t="shared" si="14"/>
        <v>81</v>
      </c>
      <c r="BD37" s="25">
        <v>8</v>
      </c>
      <c r="BE37" s="25">
        <v>8</v>
      </c>
      <c r="BF37" s="25">
        <v>30</v>
      </c>
      <c r="BG37" s="28">
        <f t="shared" si="15"/>
        <v>46</v>
      </c>
      <c r="BH37" s="29">
        <v>31</v>
      </c>
      <c r="BI37" s="28">
        <f t="shared" si="16"/>
        <v>77</v>
      </c>
      <c r="BJ37" s="29">
        <f t="shared" si="17"/>
        <v>402</v>
      </c>
      <c r="BK37" s="29">
        <v>71</v>
      </c>
      <c r="BL37" s="10">
        <f t="shared" si="18"/>
        <v>570</v>
      </c>
      <c r="BM37" s="8">
        <f t="shared" si="19"/>
        <v>73.076923076923066</v>
      </c>
      <c r="BO37" s="3" t="s">
        <v>2089</v>
      </c>
      <c r="BP37" s="3" t="s">
        <v>2093</v>
      </c>
      <c r="BQ37" s="3" t="s">
        <v>2094</v>
      </c>
      <c r="BR37" s="3" t="s">
        <v>2088</v>
      </c>
      <c r="BS37" s="3" t="s">
        <v>2088</v>
      </c>
      <c r="BT37" s="3" t="s">
        <v>2088</v>
      </c>
      <c r="BU37" s="3" t="s">
        <v>2090</v>
      </c>
      <c r="BV37" s="3" t="s">
        <v>2091</v>
      </c>
      <c r="BW37" s="3" t="s">
        <v>2090</v>
      </c>
      <c r="BX37" s="3" t="s">
        <v>2090</v>
      </c>
      <c r="BY37" s="3" t="s">
        <v>2091</v>
      </c>
      <c r="BZ37" s="3" t="s">
        <v>2087</v>
      </c>
      <c r="CB37" s="3">
        <v>2</v>
      </c>
      <c r="CC37" s="3">
        <v>3</v>
      </c>
      <c r="CD37" s="3">
        <v>3</v>
      </c>
      <c r="CE37" s="3">
        <v>3</v>
      </c>
      <c r="CF37" s="3">
        <v>3</v>
      </c>
      <c r="CG37" s="3">
        <v>3</v>
      </c>
      <c r="CH37" s="3">
        <v>1</v>
      </c>
      <c r="CI37" s="3">
        <v>1.5</v>
      </c>
      <c r="CJ37" s="3">
        <v>1.5</v>
      </c>
      <c r="CK37" s="3">
        <v>1</v>
      </c>
      <c r="CL37" s="3">
        <v>1</v>
      </c>
      <c r="CM37" s="3">
        <v>0.5</v>
      </c>
      <c r="CN37" s="3">
        <f t="shared" si="20"/>
        <v>1</v>
      </c>
      <c r="CO37" s="31" t="str">
        <f t="shared" si="21"/>
        <v>Fail</v>
      </c>
      <c r="CP37" s="32">
        <v>6.7659574468085104</v>
      </c>
      <c r="CQ37" s="3">
        <v>21.5</v>
      </c>
      <c r="CR37" s="3">
        <v>159</v>
      </c>
      <c r="CS37" s="3">
        <v>779</v>
      </c>
      <c r="CT37" s="33">
        <f t="shared" si="22"/>
        <v>6.7659574468085104</v>
      </c>
    </row>
    <row r="38" spans="1:98" ht="18" customHeight="1" x14ac:dyDescent="0.2">
      <c r="A38" s="4">
        <v>31</v>
      </c>
      <c r="B38" s="7" t="s">
        <v>996</v>
      </c>
      <c r="C38" s="7" t="s">
        <v>997</v>
      </c>
      <c r="D38" s="7" t="s">
        <v>2008</v>
      </c>
      <c r="E38" s="7" t="s">
        <v>1512</v>
      </c>
      <c r="F38" s="7"/>
      <c r="G38" s="25">
        <v>2</v>
      </c>
      <c r="H38" s="25">
        <v>9</v>
      </c>
      <c r="I38" s="24">
        <v>10</v>
      </c>
      <c r="J38" s="26">
        <f t="shared" si="0"/>
        <v>21</v>
      </c>
      <c r="K38" s="25">
        <v>1</v>
      </c>
      <c r="L38" s="25">
        <v>5</v>
      </c>
      <c r="M38" s="24">
        <v>8</v>
      </c>
      <c r="N38" s="26">
        <f t="shared" si="1"/>
        <v>14</v>
      </c>
      <c r="O38" s="25">
        <v>2</v>
      </c>
      <c r="P38" s="25">
        <v>7</v>
      </c>
      <c r="Q38" s="24">
        <v>10</v>
      </c>
      <c r="R38" s="26">
        <f t="shared" si="2"/>
        <v>19</v>
      </c>
      <c r="S38" s="25">
        <v>3</v>
      </c>
      <c r="T38" s="25">
        <v>5</v>
      </c>
      <c r="U38" s="24">
        <v>10</v>
      </c>
      <c r="V38" s="26">
        <f t="shared" si="3"/>
        <v>18</v>
      </c>
      <c r="W38" s="25">
        <v>2</v>
      </c>
      <c r="X38" s="25">
        <v>7</v>
      </c>
      <c r="Y38" s="24">
        <v>10</v>
      </c>
      <c r="Z38" s="26">
        <f t="shared" si="4"/>
        <v>19</v>
      </c>
      <c r="AA38" s="25">
        <v>1</v>
      </c>
      <c r="AB38" s="25">
        <v>8</v>
      </c>
      <c r="AC38" s="24">
        <v>10</v>
      </c>
      <c r="AD38" s="26">
        <f t="shared" si="5"/>
        <v>19</v>
      </c>
      <c r="AE38" s="27">
        <f t="shared" si="6"/>
        <v>110</v>
      </c>
      <c r="AF38" s="25">
        <v>9</v>
      </c>
      <c r="AG38" s="25">
        <v>9</v>
      </c>
      <c r="AH38" s="25">
        <v>36</v>
      </c>
      <c r="AI38" s="28">
        <f t="shared" si="7"/>
        <v>54</v>
      </c>
      <c r="AJ38" s="29">
        <v>34</v>
      </c>
      <c r="AK38" s="28">
        <f t="shared" si="8"/>
        <v>88</v>
      </c>
      <c r="AL38" s="25">
        <v>9</v>
      </c>
      <c r="AM38" s="25">
        <v>9</v>
      </c>
      <c r="AN38" s="25">
        <v>36</v>
      </c>
      <c r="AO38" s="28">
        <f t="shared" si="9"/>
        <v>54</v>
      </c>
      <c r="AP38" s="29">
        <v>34</v>
      </c>
      <c r="AQ38" s="28">
        <f t="shared" si="10"/>
        <v>88</v>
      </c>
      <c r="AR38" s="25">
        <v>8</v>
      </c>
      <c r="AS38" s="25">
        <v>9</v>
      </c>
      <c r="AT38" s="25">
        <v>35</v>
      </c>
      <c r="AU38" s="28">
        <f t="shared" si="11"/>
        <v>52</v>
      </c>
      <c r="AV38" s="29">
        <v>34</v>
      </c>
      <c r="AW38" s="28">
        <f t="shared" si="12"/>
        <v>86</v>
      </c>
      <c r="AX38" s="25">
        <v>9</v>
      </c>
      <c r="AY38" s="25">
        <v>9</v>
      </c>
      <c r="AZ38" s="25">
        <v>36</v>
      </c>
      <c r="BA38" s="28">
        <f t="shared" si="13"/>
        <v>54</v>
      </c>
      <c r="BB38" s="29">
        <v>34</v>
      </c>
      <c r="BC38" s="28">
        <f t="shared" si="14"/>
        <v>88</v>
      </c>
      <c r="BD38" s="25">
        <v>9</v>
      </c>
      <c r="BE38" s="25">
        <v>8</v>
      </c>
      <c r="BF38" s="25">
        <v>34</v>
      </c>
      <c r="BG38" s="28">
        <f t="shared" si="15"/>
        <v>51</v>
      </c>
      <c r="BH38" s="29">
        <v>33</v>
      </c>
      <c r="BI38" s="28">
        <f t="shared" si="16"/>
        <v>84</v>
      </c>
      <c r="BJ38" s="29">
        <f t="shared" si="17"/>
        <v>434</v>
      </c>
      <c r="BK38" s="29">
        <v>86</v>
      </c>
      <c r="BL38" s="10">
        <f t="shared" si="18"/>
        <v>630</v>
      </c>
      <c r="BM38" s="8">
        <f t="shared" si="19"/>
        <v>80.769230769230774</v>
      </c>
      <c r="BO38" s="3" t="s">
        <v>2096</v>
      </c>
      <c r="BP38" s="3" t="s">
        <v>2088</v>
      </c>
      <c r="BQ38" s="3" t="s">
        <v>2089</v>
      </c>
      <c r="BR38" s="3" t="s">
        <v>2092</v>
      </c>
      <c r="BS38" s="3" t="s">
        <v>2093</v>
      </c>
      <c r="BT38" s="3" t="s">
        <v>2096</v>
      </c>
      <c r="BU38" s="3" t="s">
        <v>2090</v>
      </c>
      <c r="BV38" s="3" t="s">
        <v>2090</v>
      </c>
      <c r="BW38" s="3" t="s">
        <v>2090</v>
      </c>
      <c r="BX38" s="3" t="s">
        <v>2090</v>
      </c>
      <c r="BY38" s="3" t="s">
        <v>2090</v>
      </c>
      <c r="BZ38" s="3" t="s">
        <v>2090</v>
      </c>
      <c r="CB38" s="3">
        <v>2</v>
      </c>
      <c r="CC38" s="3">
        <v>3</v>
      </c>
      <c r="CD38" s="3">
        <v>3</v>
      </c>
      <c r="CE38" s="3">
        <v>3</v>
      </c>
      <c r="CF38" s="3">
        <v>3</v>
      </c>
      <c r="CG38" s="3">
        <v>3</v>
      </c>
      <c r="CH38" s="3">
        <v>1</v>
      </c>
      <c r="CI38" s="3">
        <v>1.5</v>
      </c>
      <c r="CJ38" s="3">
        <v>1.5</v>
      </c>
      <c r="CK38" s="3">
        <v>1</v>
      </c>
      <c r="CL38" s="3">
        <v>1</v>
      </c>
      <c r="CM38" s="3">
        <v>0.5</v>
      </c>
      <c r="CN38" s="3">
        <f t="shared" si="20"/>
        <v>1</v>
      </c>
      <c r="CO38" s="31" t="str">
        <f t="shared" si="21"/>
        <v>Fail</v>
      </c>
      <c r="CP38" s="32">
        <v>5.8510638297872344</v>
      </c>
      <c r="CQ38" s="3">
        <v>20.5</v>
      </c>
      <c r="CR38" s="3">
        <v>137.5</v>
      </c>
      <c r="CS38" s="3">
        <v>756</v>
      </c>
      <c r="CT38" s="33">
        <f t="shared" si="22"/>
        <v>5.8510638297872344</v>
      </c>
    </row>
    <row r="39" spans="1:98" ht="18" customHeight="1" x14ac:dyDescent="0.2">
      <c r="A39" s="4">
        <v>32</v>
      </c>
      <c r="B39" s="7" t="s">
        <v>998</v>
      </c>
      <c r="C39" s="7" t="s">
        <v>999</v>
      </c>
      <c r="D39" s="7" t="s">
        <v>2009</v>
      </c>
      <c r="E39" s="7" t="s">
        <v>1513</v>
      </c>
      <c r="F39" s="7"/>
      <c r="G39" s="25" t="s">
        <v>2033</v>
      </c>
      <c r="H39" s="25" t="s">
        <v>2033</v>
      </c>
      <c r="I39" s="24">
        <v>10</v>
      </c>
      <c r="J39" s="26">
        <f t="shared" si="0"/>
        <v>10</v>
      </c>
      <c r="K39" s="25" t="s">
        <v>2033</v>
      </c>
      <c r="L39" s="25" t="s">
        <v>2033</v>
      </c>
      <c r="M39" s="24">
        <v>10</v>
      </c>
      <c r="N39" s="26">
        <f t="shared" si="1"/>
        <v>10</v>
      </c>
      <c r="O39" s="25">
        <v>0</v>
      </c>
      <c r="P39" s="25">
        <v>4</v>
      </c>
      <c r="Q39" s="24">
        <v>9</v>
      </c>
      <c r="R39" s="26">
        <f t="shared" si="2"/>
        <v>13</v>
      </c>
      <c r="S39" s="25">
        <v>0</v>
      </c>
      <c r="T39" s="25">
        <v>3</v>
      </c>
      <c r="U39" s="24">
        <v>9</v>
      </c>
      <c r="V39" s="26">
        <f t="shared" si="3"/>
        <v>12</v>
      </c>
      <c r="W39" s="25">
        <v>0</v>
      </c>
      <c r="X39" s="25">
        <v>4</v>
      </c>
      <c r="Y39" s="24">
        <v>9</v>
      </c>
      <c r="Z39" s="26">
        <f t="shared" si="4"/>
        <v>13</v>
      </c>
      <c r="AA39" s="25" t="s">
        <v>2033</v>
      </c>
      <c r="AB39" s="25" t="s">
        <v>2033</v>
      </c>
      <c r="AC39" s="24">
        <v>10</v>
      </c>
      <c r="AD39" s="26">
        <f t="shared" si="5"/>
        <v>10</v>
      </c>
      <c r="AE39" s="27">
        <f t="shared" si="6"/>
        <v>68</v>
      </c>
      <c r="AF39" s="25">
        <v>8</v>
      </c>
      <c r="AG39" s="25">
        <v>7</v>
      </c>
      <c r="AH39" s="25">
        <v>29</v>
      </c>
      <c r="AI39" s="28">
        <f t="shared" si="7"/>
        <v>44</v>
      </c>
      <c r="AJ39" s="29">
        <v>25</v>
      </c>
      <c r="AK39" s="28">
        <f t="shared" si="8"/>
        <v>69</v>
      </c>
      <c r="AL39" s="25">
        <v>8</v>
      </c>
      <c r="AM39" s="25">
        <v>7</v>
      </c>
      <c r="AN39" s="25">
        <v>24</v>
      </c>
      <c r="AO39" s="28">
        <f t="shared" si="9"/>
        <v>39</v>
      </c>
      <c r="AP39" s="29">
        <v>25</v>
      </c>
      <c r="AQ39" s="28">
        <f t="shared" si="10"/>
        <v>64</v>
      </c>
      <c r="AR39" s="25">
        <v>8</v>
      </c>
      <c r="AS39" s="25">
        <v>7</v>
      </c>
      <c r="AT39" s="25">
        <v>26</v>
      </c>
      <c r="AU39" s="28">
        <f t="shared" si="11"/>
        <v>41</v>
      </c>
      <c r="AV39" s="29">
        <v>25</v>
      </c>
      <c r="AW39" s="28">
        <f t="shared" si="12"/>
        <v>66</v>
      </c>
      <c r="AX39" s="25">
        <v>8</v>
      </c>
      <c r="AY39" s="25">
        <v>7</v>
      </c>
      <c r="AZ39" s="25">
        <v>24</v>
      </c>
      <c r="BA39" s="28">
        <f t="shared" si="13"/>
        <v>39</v>
      </c>
      <c r="BB39" s="29">
        <v>25</v>
      </c>
      <c r="BC39" s="28">
        <f t="shared" si="14"/>
        <v>64</v>
      </c>
      <c r="BD39" s="25">
        <v>8</v>
      </c>
      <c r="BE39" s="25">
        <v>7</v>
      </c>
      <c r="BF39" s="25">
        <v>27</v>
      </c>
      <c r="BG39" s="28">
        <f t="shared" si="15"/>
        <v>42</v>
      </c>
      <c r="BH39" s="29">
        <v>29</v>
      </c>
      <c r="BI39" s="28">
        <f t="shared" si="16"/>
        <v>71</v>
      </c>
      <c r="BJ39" s="29">
        <f t="shared" si="17"/>
        <v>334</v>
      </c>
      <c r="BK39" s="29">
        <v>76</v>
      </c>
      <c r="BL39" s="10">
        <f t="shared" si="18"/>
        <v>478</v>
      </c>
      <c r="BM39" s="8">
        <f t="shared" si="19"/>
        <v>61.282051282051285</v>
      </c>
      <c r="BO39" s="3" t="s">
        <v>2089</v>
      </c>
      <c r="BP39" s="3" t="s">
        <v>2093</v>
      </c>
      <c r="BQ39" s="3" t="s">
        <v>2033</v>
      </c>
      <c r="BR39" s="3" t="s">
        <v>2089</v>
      </c>
      <c r="BS39" s="3" t="s">
        <v>2089</v>
      </c>
      <c r="BT39" s="3" t="s">
        <v>2089</v>
      </c>
      <c r="BU39" s="3" t="s">
        <v>2087</v>
      </c>
      <c r="BV39" s="3" t="s">
        <v>2095</v>
      </c>
      <c r="BW39" s="3" t="s">
        <v>2095</v>
      </c>
      <c r="BX39" s="3" t="s">
        <v>2095</v>
      </c>
      <c r="BY39" s="3" t="s">
        <v>2087</v>
      </c>
      <c r="BZ39" s="3" t="s">
        <v>2091</v>
      </c>
      <c r="CB39" s="3">
        <v>2</v>
      </c>
      <c r="CC39" s="3">
        <v>3</v>
      </c>
      <c r="CD39" s="3">
        <v>3</v>
      </c>
      <c r="CE39" s="3">
        <v>3</v>
      </c>
      <c r="CF39" s="3">
        <v>3</v>
      </c>
      <c r="CG39" s="3">
        <v>3</v>
      </c>
      <c r="CH39" s="3">
        <v>1</v>
      </c>
      <c r="CI39" s="3">
        <v>1.5</v>
      </c>
      <c r="CJ39" s="3">
        <v>1.5</v>
      </c>
      <c r="CK39" s="3">
        <v>1</v>
      </c>
      <c r="CL39" s="3">
        <v>1</v>
      </c>
      <c r="CM39" s="3">
        <v>0.5</v>
      </c>
      <c r="CN39" s="3">
        <f t="shared" si="20"/>
        <v>4</v>
      </c>
      <c r="CO39" s="31" t="str">
        <f t="shared" si="21"/>
        <v>Fail</v>
      </c>
      <c r="CP39" s="32">
        <v>3.6170212765957448</v>
      </c>
      <c r="CQ39" s="3">
        <v>12.5</v>
      </c>
      <c r="CR39" s="3">
        <v>85</v>
      </c>
      <c r="CS39" s="3">
        <v>601</v>
      </c>
      <c r="CT39" s="33">
        <f t="shared" si="22"/>
        <v>3.6170212765957448</v>
      </c>
    </row>
    <row r="40" spans="1:98" ht="18" customHeight="1" x14ac:dyDescent="0.2">
      <c r="A40" s="4">
        <v>33</v>
      </c>
      <c r="B40" s="7" t="s">
        <v>1000</v>
      </c>
      <c r="C40" s="7" t="s">
        <v>1001</v>
      </c>
      <c r="D40" s="7" t="s">
        <v>2010</v>
      </c>
      <c r="E40" s="7" t="s">
        <v>1514</v>
      </c>
      <c r="F40" s="7"/>
      <c r="G40" s="25" t="s">
        <v>2033</v>
      </c>
      <c r="H40" s="25" t="s">
        <v>2033</v>
      </c>
      <c r="I40" s="24">
        <v>10</v>
      </c>
      <c r="J40" s="26">
        <f t="shared" ref="J40:J71" si="23">IF(AND((G40="A"),(H40 ="A"), (I40="A")),"A",SUM(G40:I40))</f>
        <v>10</v>
      </c>
      <c r="K40" s="25">
        <v>1</v>
      </c>
      <c r="L40" s="25">
        <v>6</v>
      </c>
      <c r="M40" s="24">
        <v>8</v>
      </c>
      <c r="N40" s="26">
        <f t="shared" ref="N40:N71" si="24">IF(AND((K40="A"),(L40 ="A"), (M40="A")),"A",SUM(K40:M40))</f>
        <v>15</v>
      </c>
      <c r="O40" s="25">
        <v>1</v>
      </c>
      <c r="P40" s="25">
        <v>4</v>
      </c>
      <c r="Q40" s="24">
        <v>9</v>
      </c>
      <c r="R40" s="26">
        <f t="shared" ref="R40:R71" si="25">IF(AND((O40="A"),(P40 ="A"), (Q40="A")),"A",SUM(O40:Q40))</f>
        <v>14</v>
      </c>
      <c r="S40" s="25">
        <v>1</v>
      </c>
      <c r="T40" s="25">
        <v>3</v>
      </c>
      <c r="U40" s="24">
        <v>9</v>
      </c>
      <c r="V40" s="26">
        <f t="shared" ref="V40:V71" si="26">IF(AND((S40="A"),(T40 ="A"), (U40="A")),"A",SUM(S40:U40))</f>
        <v>13</v>
      </c>
      <c r="W40" s="25">
        <v>2</v>
      </c>
      <c r="X40" s="25" t="s">
        <v>2033</v>
      </c>
      <c r="Y40" s="24">
        <v>10</v>
      </c>
      <c r="Z40" s="26">
        <f t="shared" ref="Z40:Z71" si="27">IF(AND((W40="A"),(X40 ="A"), (Y40="A")),"A",SUM(W40:Y40))</f>
        <v>12</v>
      </c>
      <c r="AA40" s="25">
        <v>2</v>
      </c>
      <c r="AB40" s="25" t="s">
        <v>2033</v>
      </c>
      <c r="AC40" s="24">
        <v>10</v>
      </c>
      <c r="AD40" s="26">
        <f t="shared" ref="AD40:AD71" si="28">IF(AND((AA40="A"),(AB40 ="A"), (AC40="A")),"A",SUM(AA40:AC40))</f>
        <v>12</v>
      </c>
      <c r="AE40" s="27">
        <f t="shared" ref="AE40:AE71" si="29">SUM(J40,N40,R40,V40,Z40,AD40)</f>
        <v>76</v>
      </c>
      <c r="AF40" s="25">
        <v>7</v>
      </c>
      <c r="AG40" s="25">
        <v>7</v>
      </c>
      <c r="AH40" s="25">
        <v>29</v>
      </c>
      <c r="AI40" s="28">
        <f t="shared" ref="AI40:AI71" si="30">IF(AND((AF40="A"), (AG40 ="A"), (AH40="A")),"A",SUM(AF40:AH40))</f>
        <v>43</v>
      </c>
      <c r="AJ40" s="29">
        <v>26</v>
      </c>
      <c r="AK40" s="28">
        <f t="shared" ref="AK40:AK71" si="31">IF(AND((AI40 ="A"), (AJ40="A")),"A",SUM(AI40:AJ40))</f>
        <v>69</v>
      </c>
      <c r="AL40" s="25">
        <v>7</v>
      </c>
      <c r="AM40" s="25">
        <v>7</v>
      </c>
      <c r="AN40" s="25">
        <v>29</v>
      </c>
      <c r="AO40" s="28">
        <f t="shared" ref="AO40:AO71" si="32">IF(AND((AL40="A"), (AM40 ="A"), (AN40="A")),"A",SUM(AL40:AN40))</f>
        <v>43</v>
      </c>
      <c r="AP40" s="29">
        <v>25</v>
      </c>
      <c r="AQ40" s="28">
        <f t="shared" ref="AQ40:AQ71" si="33">IF(AND((AO40 ="A"), (AP40="A")),"A",SUM(AO40:AP40))</f>
        <v>68</v>
      </c>
      <c r="AR40" s="25">
        <v>8</v>
      </c>
      <c r="AS40" s="25">
        <v>7</v>
      </c>
      <c r="AT40" s="25">
        <v>26</v>
      </c>
      <c r="AU40" s="28">
        <f t="shared" ref="AU40:AU71" si="34">IF(AND((AR40="A"), (AS40 ="A"), (AT40="A")),"A",SUM(AR40:AT40))</f>
        <v>41</v>
      </c>
      <c r="AV40" s="29">
        <v>25</v>
      </c>
      <c r="AW40" s="28">
        <f t="shared" ref="AW40:AW71" si="35">IF(AND((AU40 ="A"), (AV40="A")),"A",SUM(AU40:AV40))</f>
        <v>66</v>
      </c>
      <c r="AX40" s="25">
        <v>7</v>
      </c>
      <c r="AY40" s="25">
        <v>7</v>
      </c>
      <c r="AZ40" s="25">
        <v>29</v>
      </c>
      <c r="BA40" s="28">
        <f t="shared" ref="BA40:BA71" si="36">IF(AND((AX40="A"), (AY40 ="A"), (AZ40="A")),"A",SUM(AX40:AZ40))</f>
        <v>43</v>
      </c>
      <c r="BB40" s="29">
        <v>25</v>
      </c>
      <c r="BC40" s="28">
        <f t="shared" ref="BC40:BC71" si="37">IF(AND((BA40 ="A"), (BB40="A")),"A",SUM(BA40:BB40))</f>
        <v>68</v>
      </c>
      <c r="BD40" s="25">
        <v>7</v>
      </c>
      <c r="BE40" s="25">
        <v>8</v>
      </c>
      <c r="BF40" s="25">
        <v>30</v>
      </c>
      <c r="BG40" s="28">
        <f t="shared" ref="BG40:BG71" si="38">IF(AND((BD40="A"), (BE40 ="A"), (BF40="A")),"A",SUM(BD40:BF40))</f>
        <v>45</v>
      </c>
      <c r="BH40" s="29">
        <v>29</v>
      </c>
      <c r="BI40" s="28">
        <f t="shared" ref="BI40:BI71" si="39">IF(AND((BG40 ="A"), (BH40="A")),"A",SUM(BG40:BH40))</f>
        <v>74</v>
      </c>
      <c r="BJ40" s="29">
        <f t="shared" ref="BJ40:BJ71" si="40">SUM(AK40,AQ40,AW40,BC40,BI40)</f>
        <v>345</v>
      </c>
      <c r="BK40" s="29">
        <v>63</v>
      </c>
      <c r="BL40" s="10">
        <f t="shared" ref="BL40:BL71" si="41">BJ40+AE40+BK40</f>
        <v>484</v>
      </c>
      <c r="BM40" s="8">
        <f t="shared" ref="BM40:BM71" si="42">BL40/780*100</f>
        <v>62.051282051282051</v>
      </c>
      <c r="BO40" s="3" t="s">
        <v>2092</v>
      </c>
      <c r="BP40" s="3" t="s">
        <v>2093</v>
      </c>
      <c r="BQ40" s="3" t="s">
        <v>2089</v>
      </c>
      <c r="BR40" s="3" t="s">
        <v>2092</v>
      </c>
      <c r="BS40" s="3" t="s">
        <v>2089</v>
      </c>
      <c r="BT40" s="3" t="s">
        <v>2089</v>
      </c>
      <c r="BU40" s="3" t="s">
        <v>2087</v>
      </c>
      <c r="BV40" s="3" t="s">
        <v>2087</v>
      </c>
      <c r="BW40" s="3" t="s">
        <v>2095</v>
      </c>
      <c r="BX40" s="3" t="s">
        <v>2087</v>
      </c>
      <c r="BY40" s="3" t="s">
        <v>2032</v>
      </c>
      <c r="BZ40" s="3" t="s">
        <v>2095</v>
      </c>
      <c r="CB40" s="3">
        <v>2</v>
      </c>
      <c r="CC40" s="3">
        <v>3</v>
      </c>
      <c r="CD40" s="3">
        <v>3</v>
      </c>
      <c r="CE40" s="3">
        <v>3</v>
      </c>
      <c r="CF40" s="3">
        <v>3</v>
      </c>
      <c r="CG40" s="3">
        <v>3</v>
      </c>
      <c r="CH40" s="3">
        <v>1</v>
      </c>
      <c r="CI40" s="3">
        <v>1.5</v>
      </c>
      <c r="CJ40" s="3">
        <v>1.5</v>
      </c>
      <c r="CK40" s="3">
        <v>1</v>
      </c>
      <c r="CL40" s="3">
        <v>1</v>
      </c>
      <c r="CM40" s="3">
        <v>0.5</v>
      </c>
      <c r="CN40" s="3">
        <f t="shared" ref="CN40:CN63" si="43">COUNTIF(BO40:BZ40,"F")</f>
        <v>3</v>
      </c>
      <c r="CO40" s="31" t="str">
        <f t="shared" ref="CO40:CO71" si="44">IF(CN40=0,"Pass","Fail")</f>
        <v>Fail</v>
      </c>
      <c r="CP40" s="32">
        <v>4.0212765957446805</v>
      </c>
      <c r="CQ40" s="3">
        <v>14.5</v>
      </c>
      <c r="CR40" s="3">
        <v>94.5</v>
      </c>
      <c r="CS40" s="3">
        <v>621</v>
      </c>
      <c r="CT40" s="33">
        <f t="shared" si="22"/>
        <v>4.0212765957446805</v>
      </c>
    </row>
    <row r="41" spans="1:98" ht="18" customHeight="1" x14ac:dyDescent="0.2">
      <c r="A41" s="4">
        <v>34</v>
      </c>
      <c r="B41" s="7" t="s">
        <v>1002</v>
      </c>
      <c r="C41" s="7" t="s">
        <v>641</v>
      </c>
      <c r="D41" s="7" t="s">
        <v>2011</v>
      </c>
      <c r="E41" s="7" t="s">
        <v>1515</v>
      </c>
      <c r="F41" s="7"/>
      <c r="G41" s="25" t="s">
        <v>2033</v>
      </c>
      <c r="H41" s="25" t="s">
        <v>2033</v>
      </c>
      <c r="I41" s="24">
        <v>10</v>
      </c>
      <c r="J41" s="26">
        <f t="shared" si="23"/>
        <v>10</v>
      </c>
      <c r="K41" s="25">
        <v>2</v>
      </c>
      <c r="L41" s="25" t="s">
        <v>2033</v>
      </c>
      <c r="M41" s="24">
        <v>10</v>
      </c>
      <c r="N41" s="26">
        <f t="shared" si="24"/>
        <v>12</v>
      </c>
      <c r="O41" s="25">
        <v>0</v>
      </c>
      <c r="P41" s="25">
        <v>4</v>
      </c>
      <c r="Q41" s="24">
        <v>9</v>
      </c>
      <c r="R41" s="26">
        <f t="shared" si="25"/>
        <v>13</v>
      </c>
      <c r="S41" s="25">
        <v>1</v>
      </c>
      <c r="T41" s="25">
        <v>3</v>
      </c>
      <c r="U41" s="24">
        <v>9</v>
      </c>
      <c r="V41" s="26">
        <f t="shared" si="26"/>
        <v>13</v>
      </c>
      <c r="W41" s="25" t="s">
        <v>2033</v>
      </c>
      <c r="X41" s="25" t="s">
        <v>2033</v>
      </c>
      <c r="Y41" s="24">
        <v>10</v>
      </c>
      <c r="Z41" s="26">
        <f t="shared" si="27"/>
        <v>10</v>
      </c>
      <c r="AA41" s="25" t="s">
        <v>2033</v>
      </c>
      <c r="AB41" s="25" t="s">
        <v>2032</v>
      </c>
      <c r="AC41" s="24">
        <v>10</v>
      </c>
      <c r="AD41" s="26">
        <f t="shared" si="28"/>
        <v>10</v>
      </c>
      <c r="AE41" s="27">
        <f t="shared" si="29"/>
        <v>68</v>
      </c>
      <c r="AF41" s="25">
        <v>8</v>
      </c>
      <c r="AG41" s="25">
        <v>7</v>
      </c>
      <c r="AH41" s="25">
        <v>29</v>
      </c>
      <c r="AI41" s="28">
        <f t="shared" si="30"/>
        <v>44</v>
      </c>
      <c r="AJ41" s="29">
        <v>25</v>
      </c>
      <c r="AK41" s="28">
        <f t="shared" si="31"/>
        <v>69</v>
      </c>
      <c r="AL41" s="25">
        <v>7</v>
      </c>
      <c r="AM41" s="25">
        <v>7</v>
      </c>
      <c r="AN41" s="25">
        <v>26</v>
      </c>
      <c r="AO41" s="28">
        <f t="shared" si="32"/>
        <v>40</v>
      </c>
      <c r="AP41" s="29">
        <v>25</v>
      </c>
      <c r="AQ41" s="28">
        <f t="shared" si="33"/>
        <v>65</v>
      </c>
      <c r="AR41" s="25">
        <v>8</v>
      </c>
      <c r="AS41" s="25">
        <v>7</v>
      </c>
      <c r="AT41" s="25">
        <v>26</v>
      </c>
      <c r="AU41" s="28">
        <f t="shared" si="34"/>
        <v>41</v>
      </c>
      <c r="AV41" s="29">
        <v>25</v>
      </c>
      <c r="AW41" s="28">
        <f t="shared" si="35"/>
        <v>66</v>
      </c>
      <c r="AX41" s="25">
        <v>8</v>
      </c>
      <c r="AY41" s="25">
        <v>7</v>
      </c>
      <c r="AZ41" s="25">
        <v>22</v>
      </c>
      <c r="BA41" s="28">
        <f t="shared" si="36"/>
        <v>37</v>
      </c>
      <c r="BB41" s="29">
        <v>25</v>
      </c>
      <c r="BC41" s="28">
        <f t="shared" si="37"/>
        <v>62</v>
      </c>
      <c r="BD41" s="25">
        <v>8</v>
      </c>
      <c r="BE41" s="25">
        <v>7</v>
      </c>
      <c r="BF41" s="25">
        <v>11</v>
      </c>
      <c r="BG41" s="28">
        <f t="shared" si="38"/>
        <v>26</v>
      </c>
      <c r="BH41" s="29">
        <v>28</v>
      </c>
      <c r="BI41" s="28">
        <f t="shared" si="39"/>
        <v>54</v>
      </c>
      <c r="BJ41" s="29">
        <f t="shared" si="40"/>
        <v>316</v>
      </c>
      <c r="BK41" s="29">
        <v>65</v>
      </c>
      <c r="BL41" s="10">
        <f t="shared" si="41"/>
        <v>449</v>
      </c>
      <c r="BM41" s="8">
        <f t="shared" si="42"/>
        <v>57.564102564102562</v>
      </c>
      <c r="BO41" s="3" t="s">
        <v>2089</v>
      </c>
      <c r="BP41" s="3" t="s">
        <v>2089</v>
      </c>
      <c r="BQ41" s="3" t="s">
        <v>2089</v>
      </c>
      <c r="BR41" s="3" t="s">
        <v>2033</v>
      </c>
      <c r="BS41" s="3" t="s">
        <v>2089</v>
      </c>
      <c r="BT41" s="3" t="s">
        <v>2089</v>
      </c>
      <c r="BU41" s="3" t="s">
        <v>2087</v>
      </c>
      <c r="BV41" s="3" t="s">
        <v>2095</v>
      </c>
      <c r="BW41" s="3" t="s">
        <v>2095</v>
      </c>
      <c r="BX41" s="3" t="s">
        <v>2094</v>
      </c>
      <c r="BY41" s="3" t="s">
        <v>2088</v>
      </c>
      <c r="BZ41" s="3" t="s">
        <v>2095</v>
      </c>
      <c r="CB41" s="3">
        <v>2</v>
      </c>
      <c r="CC41" s="3">
        <v>3</v>
      </c>
      <c r="CD41" s="3">
        <v>3</v>
      </c>
      <c r="CE41" s="3">
        <v>3</v>
      </c>
      <c r="CF41" s="3">
        <v>3</v>
      </c>
      <c r="CG41" s="3">
        <v>3</v>
      </c>
      <c r="CH41" s="3">
        <v>1</v>
      </c>
      <c r="CI41" s="3">
        <v>1.5</v>
      </c>
      <c r="CJ41" s="3">
        <v>1.5</v>
      </c>
      <c r="CK41" s="3">
        <v>1</v>
      </c>
      <c r="CL41" s="3">
        <v>1</v>
      </c>
      <c r="CM41" s="3">
        <v>0.5</v>
      </c>
      <c r="CN41" s="3">
        <f t="shared" si="43"/>
        <v>5</v>
      </c>
      <c r="CO41" s="31" t="str">
        <f t="shared" si="44"/>
        <v>Fail</v>
      </c>
      <c r="CP41" s="32">
        <v>2.7340425531914891</v>
      </c>
      <c r="CQ41" s="3">
        <v>9.5</v>
      </c>
      <c r="CR41" s="3">
        <v>64.25</v>
      </c>
      <c r="CS41" s="3">
        <v>518</v>
      </c>
      <c r="CT41" s="33">
        <f t="shared" si="22"/>
        <v>2.7340425531914891</v>
      </c>
    </row>
    <row r="42" spans="1:98" ht="18" customHeight="1" x14ac:dyDescent="0.2">
      <c r="A42" s="4">
        <v>35</v>
      </c>
      <c r="B42" s="7" t="s">
        <v>936</v>
      </c>
      <c r="C42" s="7" t="s">
        <v>2065</v>
      </c>
      <c r="D42" s="7" t="s">
        <v>1975</v>
      </c>
      <c r="E42" s="7" t="s">
        <v>1479</v>
      </c>
      <c r="F42" s="7"/>
      <c r="G42" s="25">
        <v>8</v>
      </c>
      <c r="H42" s="25">
        <v>10</v>
      </c>
      <c r="I42" s="24">
        <v>10</v>
      </c>
      <c r="J42" s="26">
        <f t="shared" si="23"/>
        <v>28</v>
      </c>
      <c r="K42" s="25">
        <v>8</v>
      </c>
      <c r="L42" s="25">
        <v>10</v>
      </c>
      <c r="M42" s="24">
        <v>10</v>
      </c>
      <c r="N42" s="26">
        <f t="shared" si="24"/>
        <v>28</v>
      </c>
      <c r="O42" s="25">
        <v>8</v>
      </c>
      <c r="P42" s="25">
        <v>10</v>
      </c>
      <c r="Q42" s="24">
        <v>10</v>
      </c>
      <c r="R42" s="26">
        <f t="shared" si="25"/>
        <v>28</v>
      </c>
      <c r="S42" s="25">
        <v>9</v>
      </c>
      <c r="T42" s="25">
        <v>10</v>
      </c>
      <c r="U42" s="24">
        <v>10</v>
      </c>
      <c r="V42" s="26">
        <f t="shared" si="26"/>
        <v>29</v>
      </c>
      <c r="W42" s="25">
        <v>9</v>
      </c>
      <c r="X42" s="25">
        <v>10</v>
      </c>
      <c r="Y42" s="24">
        <v>10</v>
      </c>
      <c r="Z42" s="26">
        <f t="shared" si="27"/>
        <v>29</v>
      </c>
      <c r="AA42" s="25">
        <v>6</v>
      </c>
      <c r="AB42" s="25">
        <v>10</v>
      </c>
      <c r="AC42" s="24">
        <v>10</v>
      </c>
      <c r="AD42" s="26">
        <f t="shared" si="28"/>
        <v>26</v>
      </c>
      <c r="AE42" s="27">
        <f t="shared" si="29"/>
        <v>168</v>
      </c>
      <c r="AF42" s="25">
        <v>9</v>
      </c>
      <c r="AG42" s="25">
        <v>8</v>
      </c>
      <c r="AH42" s="25">
        <v>35</v>
      </c>
      <c r="AI42" s="28">
        <f t="shared" si="30"/>
        <v>52</v>
      </c>
      <c r="AJ42" s="29">
        <v>32</v>
      </c>
      <c r="AK42" s="28">
        <f t="shared" si="31"/>
        <v>84</v>
      </c>
      <c r="AL42" s="25">
        <v>9</v>
      </c>
      <c r="AM42" s="25">
        <v>7</v>
      </c>
      <c r="AN42" s="25">
        <v>34</v>
      </c>
      <c r="AO42" s="28">
        <f t="shared" si="32"/>
        <v>50</v>
      </c>
      <c r="AP42" s="29">
        <v>35</v>
      </c>
      <c r="AQ42" s="28">
        <f t="shared" si="33"/>
        <v>85</v>
      </c>
      <c r="AR42" s="25">
        <v>9</v>
      </c>
      <c r="AS42" s="25">
        <v>9</v>
      </c>
      <c r="AT42" s="25">
        <v>37</v>
      </c>
      <c r="AU42" s="28">
        <f t="shared" si="34"/>
        <v>55</v>
      </c>
      <c r="AV42" s="29">
        <v>36</v>
      </c>
      <c r="AW42" s="28">
        <f t="shared" si="35"/>
        <v>91</v>
      </c>
      <c r="AX42" s="25">
        <v>9</v>
      </c>
      <c r="AY42" s="25">
        <v>9</v>
      </c>
      <c r="AZ42" s="25">
        <v>35</v>
      </c>
      <c r="BA42" s="28">
        <f t="shared" si="36"/>
        <v>53</v>
      </c>
      <c r="BB42" s="29">
        <v>35</v>
      </c>
      <c r="BC42" s="28">
        <f t="shared" si="37"/>
        <v>88</v>
      </c>
      <c r="BD42" s="25">
        <v>9</v>
      </c>
      <c r="BE42" s="25">
        <v>9</v>
      </c>
      <c r="BF42" s="25">
        <v>40</v>
      </c>
      <c r="BG42" s="28">
        <f t="shared" si="38"/>
        <v>58</v>
      </c>
      <c r="BH42" s="29">
        <v>32</v>
      </c>
      <c r="BI42" s="28">
        <f t="shared" si="39"/>
        <v>90</v>
      </c>
      <c r="BJ42" s="29">
        <f t="shared" si="40"/>
        <v>438</v>
      </c>
      <c r="BK42" s="29">
        <v>88</v>
      </c>
      <c r="BL42" s="10">
        <f t="shared" si="41"/>
        <v>694</v>
      </c>
      <c r="BM42" s="8">
        <f t="shared" si="42"/>
        <v>88.974358974358964</v>
      </c>
      <c r="BO42" s="3" t="s">
        <v>2032</v>
      </c>
      <c r="BP42" s="3" t="s">
        <v>2087</v>
      </c>
      <c r="BQ42" s="3" t="s">
        <v>2091</v>
      </c>
      <c r="BR42" s="3" t="s">
        <v>2090</v>
      </c>
      <c r="BS42" s="3" t="s">
        <v>2032</v>
      </c>
      <c r="BT42" s="3" t="s">
        <v>2090</v>
      </c>
      <c r="BU42" s="3" t="s">
        <v>2090</v>
      </c>
      <c r="BV42" s="3" t="s">
        <v>2090</v>
      </c>
      <c r="BW42" s="3" t="s">
        <v>2090</v>
      </c>
      <c r="BX42" s="3" t="s">
        <v>2090</v>
      </c>
      <c r="BY42" s="3" t="s">
        <v>2090</v>
      </c>
      <c r="BZ42" s="3" t="s">
        <v>2090</v>
      </c>
      <c r="CB42" s="3">
        <v>2</v>
      </c>
      <c r="CC42" s="3">
        <v>3</v>
      </c>
      <c r="CD42" s="3">
        <v>3</v>
      </c>
      <c r="CE42" s="3">
        <v>3</v>
      </c>
      <c r="CF42" s="3">
        <v>3</v>
      </c>
      <c r="CG42" s="3">
        <v>3</v>
      </c>
      <c r="CH42" s="3">
        <v>1</v>
      </c>
      <c r="CI42" s="3">
        <v>1.5</v>
      </c>
      <c r="CJ42" s="3">
        <v>1.5</v>
      </c>
      <c r="CK42" s="3">
        <v>1</v>
      </c>
      <c r="CL42" s="3">
        <v>1</v>
      </c>
      <c r="CM42" s="3">
        <v>0.5</v>
      </c>
      <c r="CN42" s="3">
        <f t="shared" si="43"/>
        <v>0</v>
      </c>
      <c r="CO42" s="31" t="str">
        <f t="shared" si="44"/>
        <v>Pass</v>
      </c>
      <c r="CP42" s="3">
        <v>9.3000000000000007</v>
      </c>
      <c r="CQ42" s="3">
        <v>23.5</v>
      </c>
      <c r="CR42" s="3">
        <v>218.5</v>
      </c>
      <c r="CS42" s="3">
        <v>1003</v>
      </c>
    </row>
    <row r="43" spans="1:98" ht="18" customHeight="1" x14ac:dyDescent="0.2">
      <c r="A43" s="4">
        <v>36</v>
      </c>
      <c r="B43" s="7" t="s">
        <v>945</v>
      </c>
      <c r="C43" s="7" t="s">
        <v>2066</v>
      </c>
      <c r="D43" s="7" t="s">
        <v>1980</v>
      </c>
      <c r="E43" s="7" t="s">
        <v>1484</v>
      </c>
      <c r="F43" s="7"/>
      <c r="G43" s="25">
        <v>7</v>
      </c>
      <c r="H43" s="25">
        <v>10</v>
      </c>
      <c r="I43" s="24">
        <v>10</v>
      </c>
      <c r="J43" s="26">
        <f t="shared" si="23"/>
        <v>27</v>
      </c>
      <c r="K43" s="25">
        <v>6</v>
      </c>
      <c r="L43" s="25">
        <v>10</v>
      </c>
      <c r="M43" s="24">
        <v>10</v>
      </c>
      <c r="N43" s="26">
        <f t="shared" si="24"/>
        <v>26</v>
      </c>
      <c r="O43" s="25">
        <v>6</v>
      </c>
      <c r="P43" s="25">
        <v>10</v>
      </c>
      <c r="Q43" s="24">
        <v>10</v>
      </c>
      <c r="R43" s="26">
        <f t="shared" si="25"/>
        <v>26</v>
      </c>
      <c r="S43" s="25">
        <v>9</v>
      </c>
      <c r="T43" s="25">
        <v>10</v>
      </c>
      <c r="U43" s="24">
        <v>10</v>
      </c>
      <c r="V43" s="26">
        <f t="shared" si="26"/>
        <v>29</v>
      </c>
      <c r="W43" s="25">
        <v>2</v>
      </c>
      <c r="X43" s="25">
        <v>10</v>
      </c>
      <c r="Y43" s="24">
        <v>10</v>
      </c>
      <c r="Z43" s="26">
        <f t="shared" si="27"/>
        <v>22</v>
      </c>
      <c r="AA43" s="25">
        <v>3</v>
      </c>
      <c r="AB43" s="25">
        <v>10</v>
      </c>
      <c r="AC43" s="24">
        <v>10</v>
      </c>
      <c r="AD43" s="26">
        <f t="shared" si="28"/>
        <v>23</v>
      </c>
      <c r="AE43" s="27">
        <f t="shared" si="29"/>
        <v>153</v>
      </c>
      <c r="AF43" s="25">
        <v>9</v>
      </c>
      <c r="AG43" s="25">
        <v>9</v>
      </c>
      <c r="AH43" s="25">
        <v>33</v>
      </c>
      <c r="AI43" s="28">
        <f t="shared" si="30"/>
        <v>51</v>
      </c>
      <c r="AJ43" s="29">
        <v>34</v>
      </c>
      <c r="AK43" s="28">
        <f t="shared" si="31"/>
        <v>85</v>
      </c>
      <c r="AL43" s="25">
        <v>9</v>
      </c>
      <c r="AM43" s="25">
        <v>9</v>
      </c>
      <c r="AN43" s="25">
        <v>35</v>
      </c>
      <c r="AO43" s="28">
        <f t="shared" si="32"/>
        <v>53</v>
      </c>
      <c r="AP43" s="29">
        <v>36</v>
      </c>
      <c r="AQ43" s="28">
        <f t="shared" si="33"/>
        <v>89</v>
      </c>
      <c r="AR43" s="25">
        <v>7</v>
      </c>
      <c r="AS43" s="25">
        <v>9</v>
      </c>
      <c r="AT43" s="25">
        <v>37</v>
      </c>
      <c r="AU43" s="28">
        <f t="shared" si="34"/>
        <v>53</v>
      </c>
      <c r="AV43" s="29">
        <v>36</v>
      </c>
      <c r="AW43" s="28">
        <f t="shared" si="35"/>
        <v>89</v>
      </c>
      <c r="AX43" s="25">
        <v>9</v>
      </c>
      <c r="AY43" s="25">
        <v>9</v>
      </c>
      <c r="AZ43" s="25">
        <v>35</v>
      </c>
      <c r="BA43" s="28">
        <f t="shared" si="36"/>
        <v>53</v>
      </c>
      <c r="BB43" s="29">
        <v>36</v>
      </c>
      <c r="BC43" s="28">
        <f t="shared" si="37"/>
        <v>89</v>
      </c>
      <c r="BD43" s="25">
        <v>9</v>
      </c>
      <c r="BE43" s="25">
        <v>8</v>
      </c>
      <c r="BF43" s="25">
        <v>40</v>
      </c>
      <c r="BG43" s="28">
        <f t="shared" si="38"/>
        <v>57</v>
      </c>
      <c r="BH43" s="29">
        <v>32</v>
      </c>
      <c r="BI43" s="28">
        <f t="shared" si="39"/>
        <v>89</v>
      </c>
      <c r="BJ43" s="29">
        <f t="shared" si="40"/>
        <v>441</v>
      </c>
      <c r="BK43" s="29">
        <v>88</v>
      </c>
      <c r="BL43" s="10">
        <f t="shared" si="41"/>
        <v>682</v>
      </c>
      <c r="BM43" s="8">
        <f t="shared" si="42"/>
        <v>87.435897435897431</v>
      </c>
      <c r="BO43" s="3" t="s">
        <v>2090</v>
      </c>
      <c r="BP43" s="3" t="s">
        <v>2087</v>
      </c>
      <c r="BQ43" s="3" t="s">
        <v>2095</v>
      </c>
      <c r="BR43" s="3" t="s">
        <v>2090</v>
      </c>
      <c r="BS43" s="3" t="s">
        <v>2091</v>
      </c>
      <c r="BT43" s="3" t="s">
        <v>2087</v>
      </c>
      <c r="BU43" s="3" t="s">
        <v>2090</v>
      </c>
      <c r="BV43" s="3" t="s">
        <v>2090</v>
      </c>
      <c r="BW43" s="3" t="s">
        <v>2090</v>
      </c>
      <c r="BX43" s="3" t="s">
        <v>2090</v>
      </c>
      <c r="BY43" s="3" t="s">
        <v>2090</v>
      </c>
      <c r="BZ43" s="3" t="s">
        <v>2090</v>
      </c>
      <c r="CB43" s="3">
        <v>2</v>
      </c>
      <c r="CC43" s="3">
        <v>3</v>
      </c>
      <c r="CD43" s="3">
        <v>3</v>
      </c>
      <c r="CE43" s="3">
        <v>3</v>
      </c>
      <c r="CF43" s="3">
        <v>3</v>
      </c>
      <c r="CG43" s="3">
        <v>3</v>
      </c>
      <c r="CH43" s="3">
        <v>1</v>
      </c>
      <c r="CI43" s="3">
        <v>1.5</v>
      </c>
      <c r="CJ43" s="3">
        <v>1.5</v>
      </c>
      <c r="CK43" s="3">
        <v>1</v>
      </c>
      <c r="CL43" s="3">
        <v>1</v>
      </c>
      <c r="CM43" s="3">
        <v>0.5</v>
      </c>
      <c r="CN43" s="3">
        <f t="shared" si="43"/>
        <v>0</v>
      </c>
      <c r="CO43" s="31" t="str">
        <f t="shared" si="44"/>
        <v>Pass</v>
      </c>
      <c r="CP43" s="3">
        <v>9.0399999999999991</v>
      </c>
      <c r="CQ43" s="3">
        <v>23.5</v>
      </c>
      <c r="CR43" s="3">
        <v>212.5</v>
      </c>
      <c r="CS43" s="3">
        <v>979</v>
      </c>
    </row>
    <row r="44" spans="1:98" ht="18" customHeight="1" x14ac:dyDescent="0.2">
      <c r="A44" s="4">
        <v>37</v>
      </c>
      <c r="B44" s="7" t="s">
        <v>1018</v>
      </c>
      <c r="C44" s="7" t="s">
        <v>2067</v>
      </c>
      <c r="D44" s="7" t="s">
        <v>2020</v>
      </c>
      <c r="E44" s="7" t="s">
        <v>1524</v>
      </c>
      <c r="F44" s="7"/>
      <c r="G44" s="25">
        <v>5</v>
      </c>
      <c r="H44" s="25">
        <v>6</v>
      </c>
      <c r="I44" s="24">
        <v>10</v>
      </c>
      <c r="J44" s="26">
        <f t="shared" si="23"/>
        <v>21</v>
      </c>
      <c r="K44" s="25">
        <v>3</v>
      </c>
      <c r="L44" s="25">
        <v>8</v>
      </c>
      <c r="M44" s="24">
        <v>10</v>
      </c>
      <c r="N44" s="26">
        <f t="shared" si="24"/>
        <v>21</v>
      </c>
      <c r="O44" s="25">
        <v>4</v>
      </c>
      <c r="P44" s="25">
        <v>9</v>
      </c>
      <c r="Q44" s="24">
        <v>10</v>
      </c>
      <c r="R44" s="26">
        <f t="shared" si="25"/>
        <v>23</v>
      </c>
      <c r="S44" s="25" t="s">
        <v>2033</v>
      </c>
      <c r="T44" s="25">
        <v>7</v>
      </c>
      <c r="U44" s="24">
        <v>10</v>
      </c>
      <c r="V44" s="26">
        <f t="shared" si="26"/>
        <v>17</v>
      </c>
      <c r="W44" s="25">
        <v>3</v>
      </c>
      <c r="X44" s="25">
        <v>10</v>
      </c>
      <c r="Y44" s="24">
        <v>10</v>
      </c>
      <c r="Z44" s="26">
        <f t="shared" si="27"/>
        <v>23</v>
      </c>
      <c r="AA44" s="25">
        <v>4</v>
      </c>
      <c r="AB44" s="25">
        <v>9</v>
      </c>
      <c r="AC44" s="24">
        <v>10</v>
      </c>
      <c r="AD44" s="26">
        <f t="shared" si="28"/>
        <v>23</v>
      </c>
      <c r="AE44" s="27">
        <f t="shared" si="29"/>
        <v>128</v>
      </c>
      <c r="AF44" s="25">
        <v>9</v>
      </c>
      <c r="AG44" s="25">
        <v>8</v>
      </c>
      <c r="AH44" s="25">
        <v>35</v>
      </c>
      <c r="AI44" s="28">
        <f t="shared" si="30"/>
        <v>52</v>
      </c>
      <c r="AJ44" s="29">
        <v>33</v>
      </c>
      <c r="AK44" s="28">
        <f t="shared" si="31"/>
        <v>85</v>
      </c>
      <c r="AL44" s="25">
        <v>8</v>
      </c>
      <c r="AM44" s="25">
        <v>8</v>
      </c>
      <c r="AN44" s="25">
        <v>35</v>
      </c>
      <c r="AO44" s="28">
        <f t="shared" si="32"/>
        <v>51</v>
      </c>
      <c r="AP44" s="29">
        <v>33</v>
      </c>
      <c r="AQ44" s="28">
        <f t="shared" si="33"/>
        <v>84</v>
      </c>
      <c r="AR44" s="25">
        <v>9</v>
      </c>
      <c r="AS44" s="25">
        <v>8</v>
      </c>
      <c r="AT44" s="25">
        <v>34</v>
      </c>
      <c r="AU44" s="28">
        <f t="shared" si="34"/>
        <v>51</v>
      </c>
      <c r="AV44" s="29">
        <v>33</v>
      </c>
      <c r="AW44" s="28">
        <f t="shared" si="35"/>
        <v>84</v>
      </c>
      <c r="AX44" s="25">
        <v>9</v>
      </c>
      <c r="AY44" s="25">
        <v>8</v>
      </c>
      <c r="AZ44" s="25">
        <v>35</v>
      </c>
      <c r="BA44" s="28">
        <f t="shared" si="36"/>
        <v>52</v>
      </c>
      <c r="BB44" s="29">
        <v>33</v>
      </c>
      <c r="BC44" s="28">
        <f t="shared" si="37"/>
        <v>85</v>
      </c>
      <c r="BD44" s="25">
        <v>9</v>
      </c>
      <c r="BE44" s="25">
        <v>8</v>
      </c>
      <c r="BF44" s="25">
        <v>37</v>
      </c>
      <c r="BG44" s="28">
        <f t="shared" si="38"/>
        <v>54</v>
      </c>
      <c r="BH44" s="29">
        <v>33</v>
      </c>
      <c r="BI44" s="28">
        <f t="shared" si="39"/>
        <v>87</v>
      </c>
      <c r="BJ44" s="29">
        <f t="shared" si="40"/>
        <v>425</v>
      </c>
      <c r="BK44" s="29">
        <v>89</v>
      </c>
      <c r="BL44" s="10">
        <f t="shared" si="41"/>
        <v>642</v>
      </c>
      <c r="BM44" s="8">
        <f t="shared" si="42"/>
        <v>82.307692307692307</v>
      </c>
      <c r="BO44" s="3" t="s">
        <v>2094</v>
      </c>
      <c r="BP44" s="3" t="s">
        <v>2033</v>
      </c>
      <c r="BQ44" s="3" t="s">
        <v>2033</v>
      </c>
      <c r="BR44" s="3" t="s">
        <v>2087</v>
      </c>
      <c r="BS44" s="3" t="s">
        <v>2093</v>
      </c>
      <c r="BT44" s="3" t="s">
        <v>2033</v>
      </c>
      <c r="BU44" s="3" t="s">
        <v>2090</v>
      </c>
      <c r="BV44" s="3" t="s">
        <v>2090</v>
      </c>
      <c r="BW44" s="3" t="s">
        <v>2090</v>
      </c>
      <c r="BX44" s="3" t="s">
        <v>2090</v>
      </c>
      <c r="BY44" s="3" t="s">
        <v>2090</v>
      </c>
      <c r="BZ44" s="3" t="s">
        <v>2090</v>
      </c>
      <c r="CB44" s="3">
        <v>2</v>
      </c>
      <c r="CC44" s="3">
        <v>3</v>
      </c>
      <c r="CD44" s="3">
        <v>3</v>
      </c>
      <c r="CE44" s="3">
        <v>3</v>
      </c>
      <c r="CF44" s="3">
        <v>3</v>
      </c>
      <c r="CG44" s="3">
        <v>3</v>
      </c>
      <c r="CH44" s="3">
        <v>1</v>
      </c>
      <c r="CI44" s="3">
        <v>1.5</v>
      </c>
      <c r="CJ44" s="3">
        <v>1.5</v>
      </c>
      <c r="CK44" s="3">
        <v>1</v>
      </c>
      <c r="CL44" s="3">
        <v>1</v>
      </c>
      <c r="CM44" s="3">
        <v>0.5</v>
      </c>
      <c r="CN44" s="3">
        <f t="shared" si="43"/>
        <v>0</v>
      </c>
      <c r="CO44" s="31" t="str">
        <f t="shared" si="44"/>
        <v>Pass</v>
      </c>
      <c r="CP44" s="3">
        <v>7.26</v>
      </c>
      <c r="CQ44" s="3">
        <v>23.5</v>
      </c>
      <c r="CR44" s="3">
        <v>170.5</v>
      </c>
      <c r="CS44" s="3">
        <v>832</v>
      </c>
    </row>
    <row r="45" spans="1:98" ht="18" customHeight="1" x14ac:dyDescent="0.2">
      <c r="A45" s="4">
        <v>38</v>
      </c>
      <c r="B45" s="7" t="s">
        <v>1023</v>
      </c>
      <c r="C45" s="7" t="s">
        <v>2068</v>
      </c>
      <c r="D45" s="7" t="s">
        <v>2023</v>
      </c>
      <c r="E45" s="7" t="s">
        <v>1527</v>
      </c>
      <c r="F45" s="7"/>
      <c r="G45" s="25">
        <v>7</v>
      </c>
      <c r="H45" s="25">
        <v>9</v>
      </c>
      <c r="I45" s="24">
        <v>10</v>
      </c>
      <c r="J45" s="26">
        <f t="shared" si="23"/>
        <v>26</v>
      </c>
      <c r="K45" s="25">
        <v>3</v>
      </c>
      <c r="L45" s="25">
        <v>9</v>
      </c>
      <c r="M45" s="24">
        <v>8</v>
      </c>
      <c r="N45" s="26">
        <f t="shared" si="24"/>
        <v>20</v>
      </c>
      <c r="O45" s="25">
        <v>6</v>
      </c>
      <c r="P45" s="25">
        <v>10</v>
      </c>
      <c r="Q45" s="24">
        <v>10</v>
      </c>
      <c r="R45" s="26">
        <f t="shared" si="25"/>
        <v>26</v>
      </c>
      <c r="S45" s="25">
        <v>7</v>
      </c>
      <c r="T45" s="25">
        <v>9</v>
      </c>
      <c r="U45" s="24">
        <v>10</v>
      </c>
      <c r="V45" s="26">
        <f t="shared" si="26"/>
        <v>26</v>
      </c>
      <c r="W45" s="25">
        <v>7</v>
      </c>
      <c r="X45" s="25">
        <v>10</v>
      </c>
      <c r="Y45" s="24">
        <v>10</v>
      </c>
      <c r="Z45" s="26">
        <f t="shared" si="27"/>
        <v>27</v>
      </c>
      <c r="AA45" s="25">
        <v>6</v>
      </c>
      <c r="AB45" s="25">
        <v>10</v>
      </c>
      <c r="AC45" s="24">
        <v>10</v>
      </c>
      <c r="AD45" s="26">
        <f t="shared" si="28"/>
        <v>26</v>
      </c>
      <c r="AE45" s="27">
        <f t="shared" si="29"/>
        <v>151</v>
      </c>
      <c r="AF45" s="25">
        <v>9</v>
      </c>
      <c r="AG45" s="25">
        <v>9</v>
      </c>
      <c r="AH45" s="25">
        <v>36</v>
      </c>
      <c r="AI45" s="28">
        <f t="shared" si="30"/>
        <v>54</v>
      </c>
      <c r="AJ45" s="29">
        <v>35</v>
      </c>
      <c r="AK45" s="28">
        <f t="shared" si="31"/>
        <v>89</v>
      </c>
      <c r="AL45" s="25">
        <v>9</v>
      </c>
      <c r="AM45" s="25">
        <v>9</v>
      </c>
      <c r="AN45" s="25">
        <v>36</v>
      </c>
      <c r="AO45" s="28">
        <f t="shared" si="32"/>
        <v>54</v>
      </c>
      <c r="AP45" s="29">
        <v>35</v>
      </c>
      <c r="AQ45" s="28">
        <f t="shared" si="33"/>
        <v>89</v>
      </c>
      <c r="AR45" s="25">
        <v>10</v>
      </c>
      <c r="AS45" s="25">
        <v>10</v>
      </c>
      <c r="AT45" s="25">
        <v>36</v>
      </c>
      <c r="AU45" s="28">
        <f t="shared" si="34"/>
        <v>56</v>
      </c>
      <c r="AV45" s="29">
        <v>35</v>
      </c>
      <c r="AW45" s="28">
        <f t="shared" si="35"/>
        <v>91</v>
      </c>
      <c r="AX45" s="25">
        <v>9</v>
      </c>
      <c r="AY45" s="25">
        <v>9</v>
      </c>
      <c r="AZ45" s="25">
        <v>36</v>
      </c>
      <c r="BA45" s="28">
        <f t="shared" si="36"/>
        <v>54</v>
      </c>
      <c r="BB45" s="29">
        <v>35</v>
      </c>
      <c r="BC45" s="28">
        <f t="shared" si="37"/>
        <v>89</v>
      </c>
      <c r="BD45" s="25">
        <v>9</v>
      </c>
      <c r="BE45" s="25">
        <v>9</v>
      </c>
      <c r="BF45" s="25">
        <v>40</v>
      </c>
      <c r="BG45" s="28">
        <f t="shared" si="38"/>
        <v>58</v>
      </c>
      <c r="BH45" s="29">
        <v>35</v>
      </c>
      <c r="BI45" s="28">
        <f t="shared" si="39"/>
        <v>93</v>
      </c>
      <c r="BJ45" s="29">
        <f t="shared" si="40"/>
        <v>451</v>
      </c>
      <c r="BK45" s="29">
        <v>85</v>
      </c>
      <c r="BL45" s="10">
        <f t="shared" si="41"/>
        <v>687</v>
      </c>
      <c r="BM45" s="8">
        <f t="shared" si="42"/>
        <v>88.07692307692308</v>
      </c>
      <c r="BO45" s="3" t="s">
        <v>2087</v>
      </c>
      <c r="BP45" s="3" t="s">
        <v>2095</v>
      </c>
      <c r="BQ45" s="3" t="s">
        <v>2094</v>
      </c>
      <c r="BR45" s="3" t="s">
        <v>2032</v>
      </c>
      <c r="BS45" s="3" t="s">
        <v>2087</v>
      </c>
      <c r="BT45" s="3" t="s">
        <v>2032</v>
      </c>
      <c r="BU45" s="3" t="s">
        <v>2090</v>
      </c>
      <c r="BV45" s="3" t="s">
        <v>2090</v>
      </c>
      <c r="BW45" s="3" t="s">
        <v>2090</v>
      </c>
      <c r="BX45" s="3" t="s">
        <v>2090</v>
      </c>
      <c r="BY45" s="3" t="s">
        <v>2090</v>
      </c>
      <c r="BZ45" s="3" t="s">
        <v>2090</v>
      </c>
      <c r="CB45" s="3">
        <v>2</v>
      </c>
      <c r="CC45" s="3">
        <v>3</v>
      </c>
      <c r="CD45" s="3">
        <v>3</v>
      </c>
      <c r="CE45" s="3">
        <v>3</v>
      </c>
      <c r="CF45" s="3">
        <v>3</v>
      </c>
      <c r="CG45" s="3">
        <v>3</v>
      </c>
      <c r="CH45" s="3">
        <v>1</v>
      </c>
      <c r="CI45" s="3">
        <v>1.5</v>
      </c>
      <c r="CJ45" s="3">
        <v>1.5</v>
      </c>
      <c r="CK45" s="3">
        <v>1</v>
      </c>
      <c r="CL45" s="3">
        <v>1</v>
      </c>
      <c r="CM45" s="3">
        <v>0.5</v>
      </c>
      <c r="CN45" s="3">
        <f t="shared" si="43"/>
        <v>0</v>
      </c>
      <c r="CO45" s="31" t="str">
        <f t="shared" si="44"/>
        <v>Pass</v>
      </c>
      <c r="CP45" s="3">
        <v>8.49</v>
      </c>
      <c r="CQ45" s="3">
        <v>23.5</v>
      </c>
      <c r="CR45" s="3">
        <v>199.5</v>
      </c>
      <c r="CS45" s="3">
        <v>946</v>
      </c>
    </row>
    <row r="46" spans="1:98" ht="18" customHeight="1" x14ac:dyDescent="0.2">
      <c r="A46" s="4">
        <v>39</v>
      </c>
      <c r="B46" s="7" t="s">
        <v>1034</v>
      </c>
      <c r="C46" s="7" t="s">
        <v>1035</v>
      </c>
      <c r="D46" s="7" t="s">
        <v>2029</v>
      </c>
      <c r="E46" s="7" t="s">
        <v>1533</v>
      </c>
      <c r="F46" s="7"/>
      <c r="G46" s="25">
        <v>5</v>
      </c>
      <c r="H46" s="25">
        <v>10</v>
      </c>
      <c r="I46" s="24">
        <v>10</v>
      </c>
      <c r="J46" s="26">
        <f t="shared" si="23"/>
        <v>25</v>
      </c>
      <c r="K46" s="25">
        <v>3</v>
      </c>
      <c r="L46" s="25">
        <v>10</v>
      </c>
      <c r="M46" s="24">
        <v>10</v>
      </c>
      <c r="N46" s="26">
        <f t="shared" si="24"/>
        <v>23</v>
      </c>
      <c r="O46" s="25">
        <v>6</v>
      </c>
      <c r="P46" s="25">
        <v>10</v>
      </c>
      <c r="Q46" s="24">
        <v>10</v>
      </c>
      <c r="R46" s="26">
        <f t="shared" si="25"/>
        <v>26</v>
      </c>
      <c r="S46" s="25">
        <v>8</v>
      </c>
      <c r="T46" s="25">
        <v>10</v>
      </c>
      <c r="U46" s="24">
        <v>10</v>
      </c>
      <c r="V46" s="26">
        <f t="shared" si="26"/>
        <v>28</v>
      </c>
      <c r="W46" s="25">
        <v>8</v>
      </c>
      <c r="X46" s="25">
        <v>10</v>
      </c>
      <c r="Y46" s="24">
        <v>10</v>
      </c>
      <c r="Z46" s="26">
        <f t="shared" si="27"/>
        <v>28</v>
      </c>
      <c r="AA46" s="25" t="s">
        <v>2033</v>
      </c>
      <c r="AB46" s="25">
        <v>10</v>
      </c>
      <c r="AC46" s="24">
        <v>10</v>
      </c>
      <c r="AD46" s="26">
        <f t="shared" si="28"/>
        <v>20</v>
      </c>
      <c r="AE46" s="27">
        <f t="shared" si="29"/>
        <v>150</v>
      </c>
      <c r="AF46" s="25">
        <v>9</v>
      </c>
      <c r="AG46" s="25">
        <v>9</v>
      </c>
      <c r="AH46" s="25">
        <v>35</v>
      </c>
      <c r="AI46" s="28">
        <f t="shared" si="30"/>
        <v>53</v>
      </c>
      <c r="AJ46" s="29">
        <v>32</v>
      </c>
      <c r="AK46" s="28">
        <f t="shared" si="31"/>
        <v>85</v>
      </c>
      <c r="AL46" s="25">
        <v>8</v>
      </c>
      <c r="AM46" s="25">
        <v>9</v>
      </c>
      <c r="AN46" s="25">
        <v>34</v>
      </c>
      <c r="AO46" s="28">
        <f t="shared" si="32"/>
        <v>51</v>
      </c>
      <c r="AP46" s="29">
        <v>32</v>
      </c>
      <c r="AQ46" s="28">
        <f t="shared" si="33"/>
        <v>83</v>
      </c>
      <c r="AR46" s="25">
        <v>8</v>
      </c>
      <c r="AS46" s="25">
        <v>9</v>
      </c>
      <c r="AT46" s="25">
        <v>33</v>
      </c>
      <c r="AU46" s="28">
        <f t="shared" si="34"/>
        <v>50</v>
      </c>
      <c r="AV46" s="29">
        <v>32</v>
      </c>
      <c r="AW46" s="28">
        <f t="shared" si="35"/>
        <v>82</v>
      </c>
      <c r="AX46" s="25">
        <v>8</v>
      </c>
      <c r="AY46" s="25">
        <v>9</v>
      </c>
      <c r="AZ46" s="25">
        <v>34</v>
      </c>
      <c r="BA46" s="28">
        <f t="shared" si="36"/>
        <v>51</v>
      </c>
      <c r="BB46" s="29">
        <v>32</v>
      </c>
      <c r="BC46" s="28">
        <f t="shared" si="37"/>
        <v>83</v>
      </c>
      <c r="BD46" s="25">
        <v>8</v>
      </c>
      <c r="BE46" s="25">
        <v>8</v>
      </c>
      <c r="BF46" s="25">
        <v>34</v>
      </c>
      <c r="BG46" s="28">
        <f t="shared" si="38"/>
        <v>50</v>
      </c>
      <c r="BH46" s="29">
        <v>33</v>
      </c>
      <c r="BI46" s="28">
        <f t="shared" si="39"/>
        <v>83</v>
      </c>
      <c r="BJ46" s="29">
        <f t="shared" si="40"/>
        <v>416</v>
      </c>
      <c r="BK46" s="29">
        <v>84</v>
      </c>
      <c r="BL46" s="10">
        <f t="shared" si="41"/>
        <v>650</v>
      </c>
      <c r="BM46" s="8">
        <f t="shared" si="42"/>
        <v>83.333333333333343</v>
      </c>
      <c r="BO46" s="3" t="s">
        <v>2093</v>
      </c>
      <c r="BP46" s="3" t="s">
        <v>2088</v>
      </c>
      <c r="BQ46" s="3" t="s">
        <v>2096</v>
      </c>
      <c r="BR46" s="3" t="s">
        <v>2090</v>
      </c>
      <c r="BS46" s="3" t="s">
        <v>2087</v>
      </c>
      <c r="BT46" s="3" t="s">
        <v>2087</v>
      </c>
      <c r="BU46" s="3" t="s">
        <v>2090</v>
      </c>
      <c r="BV46" s="3" t="s">
        <v>2090</v>
      </c>
      <c r="BW46" s="3" t="s">
        <v>2090</v>
      </c>
      <c r="BX46" s="3" t="s">
        <v>2090</v>
      </c>
      <c r="BY46" s="3" t="s">
        <v>2090</v>
      </c>
      <c r="BZ46" s="3" t="s">
        <v>2090</v>
      </c>
      <c r="CB46" s="3">
        <v>2</v>
      </c>
      <c r="CC46" s="3">
        <v>3</v>
      </c>
      <c r="CD46" s="3">
        <v>3</v>
      </c>
      <c r="CE46" s="3">
        <v>3</v>
      </c>
      <c r="CF46" s="3">
        <v>3</v>
      </c>
      <c r="CG46" s="3">
        <v>3</v>
      </c>
      <c r="CH46" s="3">
        <v>1</v>
      </c>
      <c r="CI46" s="3">
        <v>1.5</v>
      </c>
      <c r="CJ46" s="3">
        <v>1.5</v>
      </c>
      <c r="CK46" s="3">
        <v>1</v>
      </c>
      <c r="CL46" s="3">
        <v>1</v>
      </c>
      <c r="CM46" s="3">
        <v>0.5</v>
      </c>
      <c r="CN46" s="3">
        <f t="shared" si="43"/>
        <v>0</v>
      </c>
      <c r="CO46" s="31" t="str">
        <f t="shared" si="44"/>
        <v>Pass</v>
      </c>
      <c r="CP46" s="3">
        <v>7.94</v>
      </c>
      <c r="CQ46" s="3">
        <v>23.5</v>
      </c>
      <c r="CR46" s="3">
        <v>186.5</v>
      </c>
      <c r="CS46" s="3">
        <v>866</v>
      </c>
    </row>
    <row r="47" spans="1:98" ht="18" customHeight="1" x14ac:dyDescent="0.2">
      <c r="A47" s="4">
        <v>40</v>
      </c>
      <c r="B47" s="7" t="s">
        <v>1003</v>
      </c>
      <c r="C47" s="7" t="s">
        <v>1004</v>
      </c>
      <c r="D47" s="7" t="s">
        <v>2012</v>
      </c>
      <c r="E47" s="7" t="s">
        <v>1516</v>
      </c>
      <c r="F47" s="7"/>
      <c r="G47" s="25" t="s">
        <v>2033</v>
      </c>
      <c r="H47" s="25">
        <v>10</v>
      </c>
      <c r="I47" s="24">
        <v>10</v>
      </c>
      <c r="J47" s="26">
        <f t="shared" si="23"/>
        <v>20</v>
      </c>
      <c r="K47" s="25" t="s">
        <v>2033</v>
      </c>
      <c r="L47" s="25">
        <v>7</v>
      </c>
      <c r="M47" s="24">
        <v>8</v>
      </c>
      <c r="N47" s="26">
        <f t="shared" si="24"/>
        <v>15</v>
      </c>
      <c r="O47" s="25">
        <v>3</v>
      </c>
      <c r="P47" s="25">
        <v>10</v>
      </c>
      <c r="Q47" s="24">
        <v>10</v>
      </c>
      <c r="R47" s="26">
        <f t="shared" si="25"/>
        <v>23</v>
      </c>
      <c r="S47" s="25" t="s">
        <v>2033</v>
      </c>
      <c r="T47" s="25" t="s">
        <v>2033</v>
      </c>
      <c r="U47" s="24">
        <v>10</v>
      </c>
      <c r="V47" s="26">
        <f t="shared" si="26"/>
        <v>10</v>
      </c>
      <c r="W47" s="25">
        <v>0</v>
      </c>
      <c r="X47" s="25">
        <v>10</v>
      </c>
      <c r="Y47" s="24">
        <v>10</v>
      </c>
      <c r="Z47" s="26">
        <f t="shared" si="27"/>
        <v>20</v>
      </c>
      <c r="AA47" s="25">
        <v>7</v>
      </c>
      <c r="AB47" s="25">
        <v>10</v>
      </c>
      <c r="AC47" s="24">
        <v>10</v>
      </c>
      <c r="AD47" s="26">
        <f t="shared" si="28"/>
        <v>27</v>
      </c>
      <c r="AE47" s="27">
        <f t="shared" si="29"/>
        <v>115</v>
      </c>
      <c r="AF47" s="25">
        <v>8</v>
      </c>
      <c r="AG47" s="25">
        <v>8</v>
      </c>
      <c r="AH47" s="25">
        <v>28</v>
      </c>
      <c r="AI47" s="28">
        <f t="shared" si="30"/>
        <v>44</v>
      </c>
      <c r="AJ47" s="29">
        <v>32</v>
      </c>
      <c r="AK47" s="28">
        <f t="shared" si="31"/>
        <v>76</v>
      </c>
      <c r="AL47" s="25">
        <v>7</v>
      </c>
      <c r="AM47" s="25">
        <v>8</v>
      </c>
      <c r="AN47" s="25">
        <v>27</v>
      </c>
      <c r="AO47" s="28">
        <f t="shared" si="32"/>
        <v>42</v>
      </c>
      <c r="AP47" s="29">
        <v>32</v>
      </c>
      <c r="AQ47" s="28">
        <f t="shared" si="33"/>
        <v>74</v>
      </c>
      <c r="AR47" s="25">
        <v>9</v>
      </c>
      <c r="AS47" s="25">
        <v>8</v>
      </c>
      <c r="AT47" s="25">
        <v>33</v>
      </c>
      <c r="AU47" s="28">
        <f t="shared" si="34"/>
        <v>50</v>
      </c>
      <c r="AV47" s="29">
        <v>32</v>
      </c>
      <c r="AW47" s="28">
        <f t="shared" si="35"/>
        <v>82</v>
      </c>
      <c r="AX47" s="25">
        <v>8</v>
      </c>
      <c r="AY47" s="25">
        <v>8</v>
      </c>
      <c r="AZ47" s="25">
        <v>27</v>
      </c>
      <c r="BA47" s="28">
        <f t="shared" si="36"/>
        <v>43</v>
      </c>
      <c r="BB47" s="29">
        <v>32</v>
      </c>
      <c r="BC47" s="28">
        <f t="shared" si="37"/>
        <v>75</v>
      </c>
      <c r="BD47" s="25">
        <v>8</v>
      </c>
      <c r="BE47" s="25">
        <v>8</v>
      </c>
      <c r="BF47" s="25">
        <v>33</v>
      </c>
      <c r="BG47" s="28">
        <f t="shared" si="38"/>
        <v>49</v>
      </c>
      <c r="BH47" s="29">
        <v>30</v>
      </c>
      <c r="BI47" s="28">
        <f t="shared" si="39"/>
        <v>79</v>
      </c>
      <c r="BJ47" s="29">
        <f t="shared" si="40"/>
        <v>386</v>
      </c>
      <c r="BK47" s="29">
        <v>77</v>
      </c>
      <c r="BL47" s="10">
        <f t="shared" si="41"/>
        <v>578</v>
      </c>
      <c r="BM47" s="8">
        <f t="shared" si="42"/>
        <v>74.102564102564102</v>
      </c>
      <c r="BO47" s="3" t="s">
        <v>2095</v>
      </c>
      <c r="BP47" s="3" t="s">
        <v>2091</v>
      </c>
      <c r="BQ47" s="3" t="s">
        <v>2095</v>
      </c>
      <c r="BR47" s="3" t="s">
        <v>2095</v>
      </c>
      <c r="BS47" s="3" t="s">
        <v>2032</v>
      </c>
      <c r="BT47" s="3" t="s">
        <v>2032</v>
      </c>
      <c r="BU47" s="3" t="s">
        <v>2091</v>
      </c>
      <c r="BV47" s="3" t="s">
        <v>2032</v>
      </c>
      <c r="BW47" s="3" t="s">
        <v>2090</v>
      </c>
      <c r="BX47" s="3" t="s">
        <v>2032</v>
      </c>
      <c r="BY47" s="3" t="s">
        <v>2091</v>
      </c>
      <c r="BZ47" s="3" t="s">
        <v>2091</v>
      </c>
      <c r="CB47" s="3">
        <v>2</v>
      </c>
      <c r="CC47" s="3">
        <v>3</v>
      </c>
      <c r="CD47" s="3">
        <v>3</v>
      </c>
      <c r="CE47" s="3">
        <v>3</v>
      </c>
      <c r="CF47" s="3">
        <v>3</v>
      </c>
      <c r="CG47" s="3">
        <v>3</v>
      </c>
      <c r="CH47" s="3">
        <v>1</v>
      </c>
      <c r="CI47" s="3">
        <v>1.5</v>
      </c>
      <c r="CJ47" s="3">
        <v>1.5</v>
      </c>
      <c r="CK47" s="3">
        <v>1</v>
      </c>
      <c r="CL47" s="3">
        <v>1</v>
      </c>
      <c r="CM47" s="3">
        <v>0.5</v>
      </c>
      <c r="CN47" s="3">
        <f t="shared" si="43"/>
        <v>0</v>
      </c>
      <c r="CO47" s="31" t="str">
        <f t="shared" si="44"/>
        <v>Pass</v>
      </c>
      <c r="CP47" s="3">
        <v>8.3699999999999992</v>
      </c>
      <c r="CQ47" s="3">
        <v>23.5</v>
      </c>
      <c r="CR47" s="3">
        <v>196.75</v>
      </c>
      <c r="CS47" s="3">
        <v>881</v>
      </c>
    </row>
    <row r="48" spans="1:98" ht="18" customHeight="1" x14ac:dyDescent="0.2">
      <c r="A48" s="4">
        <v>41</v>
      </c>
      <c r="B48" s="7" t="s">
        <v>1005</v>
      </c>
      <c r="C48" s="7" t="s">
        <v>1006</v>
      </c>
      <c r="D48" s="7" t="s">
        <v>2013</v>
      </c>
      <c r="E48" s="7" t="s">
        <v>1517</v>
      </c>
      <c r="F48" s="7"/>
      <c r="G48" s="25">
        <v>8</v>
      </c>
      <c r="H48" s="25">
        <v>10</v>
      </c>
      <c r="I48" s="24">
        <v>10</v>
      </c>
      <c r="J48" s="26">
        <f t="shared" si="23"/>
        <v>28</v>
      </c>
      <c r="K48" s="25">
        <v>8</v>
      </c>
      <c r="L48" s="25">
        <v>10</v>
      </c>
      <c r="M48" s="24">
        <v>10</v>
      </c>
      <c r="N48" s="26">
        <f t="shared" si="24"/>
        <v>28</v>
      </c>
      <c r="O48" s="25">
        <v>9</v>
      </c>
      <c r="P48" s="25">
        <v>10</v>
      </c>
      <c r="Q48" s="24">
        <v>10</v>
      </c>
      <c r="R48" s="26">
        <f t="shared" si="25"/>
        <v>29</v>
      </c>
      <c r="S48" s="25">
        <v>10</v>
      </c>
      <c r="T48" s="25">
        <v>10</v>
      </c>
      <c r="U48" s="24">
        <v>10</v>
      </c>
      <c r="V48" s="26">
        <f t="shared" si="26"/>
        <v>30</v>
      </c>
      <c r="W48" s="25">
        <v>10</v>
      </c>
      <c r="X48" s="25">
        <v>10</v>
      </c>
      <c r="Y48" s="24">
        <v>10</v>
      </c>
      <c r="Z48" s="26">
        <f t="shared" si="27"/>
        <v>30</v>
      </c>
      <c r="AA48" s="25">
        <v>9</v>
      </c>
      <c r="AB48" s="25">
        <v>10</v>
      </c>
      <c r="AC48" s="24">
        <v>10</v>
      </c>
      <c r="AD48" s="26">
        <f t="shared" si="28"/>
        <v>29</v>
      </c>
      <c r="AE48" s="27">
        <f t="shared" si="29"/>
        <v>174</v>
      </c>
      <c r="AF48" s="25">
        <v>9</v>
      </c>
      <c r="AG48" s="25">
        <v>9</v>
      </c>
      <c r="AH48" s="25">
        <v>35</v>
      </c>
      <c r="AI48" s="28">
        <f t="shared" si="30"/>
        <v>53</v>
      </c>
      <c r="AJ48" s="29">
        <v>33</v>
      </c>
      <c r="AK48" s="28">
        <f t="shared" si="31"/>
        <v>86</v>
      </c>
      <c r="AL48" s="25">
        <v>8</v>
      </c>
      <c r="AM48" s="25">
        <v>9</v>
      </c>
      <c r="AN48" s="25">
        <v>37</v>
      </c>
      <c r="AO48" s="28">
        <f t="shared" si="32"/>
        <v>54</v>
      </c>
      <c r="AP48" s="29">
        <v>33</v>
      </c>
      <c r="AQ48" s="28">
        <f t="shared" si="33"/>
        <v>87</v>
      </c>
      <c r="AR48" s="25">
        <v>9</v>
      </c>
      <c r="AS48" s="25">
        <v>9</v>
      </c>
      <c r="AT48" s="25">
        <v>34</v>
      </c>
      <c r="AU48" s="28">
        <f t="shared" si="34"/>
        <v>52</v>
      </c>
      <c r="AV48" s="29">
        <v>33</v>
      </c>
      <c r="AW48" s="28">
        <f t="shared" si="35"/>
        <v>85</v>
      </c>
      <c r="AX48" s="25">
        <v>9</v>
      </c>
      <c r="AY48" s="25">
        <v>9</v>
      </c>
      <c r="AZ48" s="25">
        <v>37</v>
      </c>
      <c r="BA48" s="28">
        <f t="shared" si="36"/>
        <v>55</v>
      </c>
      <c r="BB48" s="29">
        <v>33</v>
      </c>
      <c r="BC48" s="28">
        <f t="shared" si="37"/>
        <v>88</v>
      </c>
      <c r="BD48" s="25">
        <v>9</v>
      </c>
      <c r="BE48" s="25">
        <v>9</v>
      </c>
      <c r="BF48" s="25">
        <v>39</v>
      </c>
      <c r="BG48" s="28">
        <f t="shared" si="38"/>
        <v>57</v>
      </c>
      <c r="BH48" s="29">
        <v>36</v>
      </c>
      <c r="BI48" s="28">
        <f t="shared" si="39"/>
        <v>93</v>
      </c>
      <c r="BJ48" s="29">
        <f t="shared" si="40"/>
        <v>439</v>
      </c>
      <c r="BK48" s="29">
        <v>90</v>
      </c>
      <c r="BL48" s="10">
        <f t="shared" si="41"/>
        <v>703</v>
      </c>
      <c r="BM48" s="8">
        <f t="shared" si="42"/>
        <v>90.128205128205124</v>
      </c>
      <c r="BO48" s="3" t="s">
        <v>2087</v>
      </c>
      <c r="BP48" s="3" t="s">
        <v>2091</v>
      </c>
      <c r="BQ48" s="3" t="s">
        <v>2095</v>
      </c>
      <c r="BR48" s="3" t="s">
        <v>2090</v>
      </c>
      <c r="BS48" s="3" t="s">
        <v>2091</v>
      </c>
      <c r="BT48" s="3" t="s">
        <v>2090</v>
      </c>
      <c r="BU48" s="3" t="s">
        <v>2090</v>
      </c>
      <c r="BV48" s="3" t="s">
        <v>2090</v>
      </c>
      <c r="BW48" s="3" t="s">
        <v>2090</v>
      </c>
      <c r="BX48" s="3" t="s">
        <v>2090</v>
      </c>
      <c r="BY48" s="3" t="s">
        <v>2090</v>
      </c>
      <c r="BZ48" s="3" t="s">
        <v>2090</v>
      </c>
      <c r="CB48" s="3">
        <v>2</v>
      </c>
      <c r="CC48" s="3">
        <v>3</v>
      </c>
      <c r="CD48" s="3">
        <v>3</v>
      </c>
      <c r="CE48" s="3">
        <v>3</v>
      </c>
      <c r="CF48" s="3">
        <v>3</v>
      </c>
      <c r="CG48" s="3">
        <v>3</v>
      </c>
      <c r="CH48" s="3">
        <v>1</v>
      </c>
      <c r="CI48" s="3">
        <v>1.5</v>
      </c>
      <c r="CJ48" s="3">
        <v>1.5</v>
      </c>
      <c r="CK48" s="3">
        <v>1</v>
      </c>
      <c r="CL48" s="3">
        <v>1</v>
      </c>
      <c r="CM48" s="3">
        <v>0.5</v>
      </c>
      <c r="CN48" s="3">
        <f t="shared" si="43"/>
        <v>0</v>
      </c>
      <c r="CO48" s="31" t="str">
        <f t="shared" si="44"/>
        <v>Pass</v>
      </c>
      <c r="CP48" s="3">
        <v>9.26</v>
      </c>
      <c r="CQ48" s="3">
        <v>23.5</v>
      </c>
      <c r="CR48" s="3">
        <v>217.5</v>
      </c>
      <c r="CS48" s="3">
        <v>986</v>
      </c>
    </row>
    <row r="49" spans="1:98" ht="18.75" customHeight="1" x14ac:dyDescent="0.2">
      <c r="A49" s="4">
        <v>42</v>
      </c>
      <c r="B49" s="7" t="s">
        <v>1007</v>
      </c>
      <c r="C49" s="7" t="s">
        <v>1008</v>
      </c>
      <c r="D49" s="7" t="s">
        <v>2014</v>
      </c>
      <c r="E49" s="7" t="s">
        <v>1518</v>
      </c>
      <c r="F49" s="7"/>
      <c r="G49" s="25" t="s">
        <v>2033</v>
      </c>
      <c r="H49" s="25">
        <v>10</v>
      </c>
      <c r="I49" s="24">
        <v>10</v>
      </c>
      <c r="J49" s="26">
        <f t="shared" si="23"/>
        <v>20</v>
      </c>
      <c r="K49" s="25">
        <v>6</v>
      </c>
      <c r="L49" s="25">
        <v>8</v>
      </c>
      <c r="M49" s="24">
        <v>8</v>
      </c>
      <c r="N49" s="26">
        <f t="shared" si="24"/>
        <v>22</v>
      </c>
      <c r="O49" s="25">
        <v>6</v>
      </c>
      <c r="P49" s="25">
        <v>10</v>
      </c>
      <c r="Q49" s="24">
        <v>10</v>
      </c>
      <c r="R49" s="26">
        <f t="shared" si="25"/>
        <v>26</v>
      </c>
      <c r="S49" s="25">
        <v>9</v>
      </c>
      <c r="T49" s="25">
        <v>10</v>
      </c>
      <c r="U49" s="24">
        <v>10</v>
      </c>
      <c r="V49" s="26">
        <f t="shared" si="26"/>
        <v>29</v>
      </c>
      <c r="W49" s="25">
        <v>7</v>
      </c>
      <c r="X49" s="25">
        <v>10</v>
      </c>
      <c r="Y49" s="24">
        <v>10</v>
      </c>
      <c r="Z49" s="26">
        <f t="shared" si="27"/>
        <v>27</v>
      </c>
      <c r="AA49" s="25">
        <v>7</v>
      </c>
      <c r="AB49" s="25">
        <v>9</v>
      </c>
      <c r="AC49" s="24">
        <v>10</v>
      </c>
      <c r="AD49" s="26">
        <f t="shared" si="28"/>
        <v>26</v>
      </c>
      <c r="AE49" s="27">
        <f t="shared" si="29"/>
        <v>150</v>
      </c>
      <c r="AF49" s="25">
        <v>9</v>
      </c>
      <c r="AG49" s="25">
        <v>9</v>
      </c>
      <c r="AH49" s="25">
        <v>34</v>
      </c>
      <c r="AI49" s="28">
        <f t="shared" si="30"/>
        <v>52</v>
      </c>
      <c r="AJ49" s="29">
        <v>35</v>
      </c>
      <c r="AK49" s="28">
        <f t="shared" si="31"/>
        <v>87</v>
      </c>
      <c r="AL49" s="25">
        <v>8</v>
      </c>
      <c r="AM49" s="25">
        <v>9</v>
      </c>
      <c r="AN49" s="25">
        <v>34</v>
      </c>
      <c r="AO49" s="28">
        <f t="shared" si="32"/>
        <v>51</v>
      </c>
      <c r="AP49" s="29">
        <v>35</v>
      </c>
      <c r="AQ49" s="28">
        <f t="shared" si="33"/>
        <v>86</v>
      </c>
      <c r="AR49" s="25">
        <v>9</v>
      </c>
      <c r="AS49" s="25">
        <v>9</v>
      </c>
      <c r="AT49" s="25">
        <v>36</v>
      </c>
      <c r="AU49" s="28">
        <f t="shared" si="34"/>
        <v>54</v>
      </c>
      <c r="AV49" s="29">
        <v>35</v>
      </c>
      <c r="AW49" s="28">
        <f t="shared" si="35"/>
        <v>89</v>
      </c>
      <c r="AX49" s="25">
        <v>9</v>
      </c>
      <c r="AY49" s="25">
        <v>9</v>
      </c>
      <c r="AZ49" s="25">
        <v>34</v>
      </c>
      <c r="BA49" s="28">
        <f t="shared" si="36"/>
        <v>52</v>
      </c>
      <c r="BB49" s="29">
        <v>35</v>
      </c>
      <c r="BC49" s="28">
        <f t="shared" si="37"/>
        <v>87</v>
      </c>
      <c r="BD49" s="25">
        <v>9</v>
      </c>
      <c r="BE49" s="25">
        <v>9</v>
      </c>
      <c r="BF49" s="25">
        <v>36</v>
      </c>
      <c r="BG49" s="28">
        <f t="shared" si="38"/>
        <v>54</v>
      </c>
      <c r="BH49" s="29">
        <v>35</v>
      </c>
      <c r="BI49" s="28">
        <f t="shared" si="39"/>
        <v>89</v>
      </c>
      <c r="BJ49" s="29">
        <f t="shared" si="40"/>
        <v>438</v>
      </c>
      <c r="BK49" s="29">
        <v>87</v>
      </c>
      <c r="BL49" s="10">
        <f t="shared" si="41"/>
        <v>675</v>
      </c>
      <c r="BM49" s="8">
        <f t="shared" si="42"/>
        <v>86.538461538461547</v>
      </c>
      <c r="BO49" s="3" t="s">
        <v>2088</v>
      </c>
      <c r="BP49" s="3" t="s">
        <v>2093</v>
      </c>
      <c r="BQ49" s="3" t="s">
        <v>2094</v>
      </c>
      <c r="BR49" s="3" t="s">
        <v>2091</v>
      </c>
      <c r="BS49" s="3" t="s">
        <v>2091</v>
      </c>
      <c r="BT49" s="3" t="s">
        <v>2094</v>
      </c>
      <c r="BU49" s="3" t="s">
        <v>2090</v>
      </c>
      <c r="BV49" s="3" t="s">
        <v>2090</v>
      </c>
      <c r="BW49" s="3" t="s">
        <v>2090</v>
      </c>
      <c r="BX49" s="3" t="s">
        <v>2090</v>
      </c>
      <c r="BY49" s="3" t="s">
        <v>2090</v>
      </c>
      <c r="BZ49" s="3" t="s">
        <v>2090</v>
      </c>
      <c r="CB49" s="3">
        <v>2</v>
      </c>
      <c r="CC49" s="3">
        <v>3</v>
      </c>
      <c r="CD49" s="3">
        <v>3</v>
      </c>
      <c r="CE49" s="3">
        <v>3</v>
      </c>
      <c r="CF49" s="3">
        <v>3</v>
      </c>
      <c r="CG49" s="3">
        <v>3</v>
      </c>
      <c r="CH49" s="3">
        <v>1</v>
      </c>
      <c r="CI49" s="3">
        <v>1.5</v>
      </c>
      <c r="CJ49" s="3">
        <v>1.5</v>
      </c>
      <c r="CK49" s="3">
        <v>1</v>
      </c>
      <c r="CL49" s="3">
        <v>1</v>
      </c>
      <c r="CM49" s="3">
        <v>0.5</v>
      </c>
      <c r="CN49" s="3">
        <f t="shared" si="43"/>
        <v>0</v>
      </c>
      <c r="CO49" s="31" t="str">
        <f t="shared" si="44"/>
        <v>Pass</v>
      </c>
      <c r="CP49" s="3">
        <v>8.17</v>
      </c>
      <c r="CQ49" s="3">
        <v>23.5</v>
      </c>
      <c r="CR49" s="3">
        <v>192</v>
      </c>
      <c r="CS49" s="3">
        <v>903</v>
      </c>
    </row>
    <row r="50" spans="1:98" ht="18" customHeight="1" x14ac:dyDescent="0.2">
      <c r="A50" s="4">
        <v>43</v>
      </c>
      <c r="B50" s="7" t="s">
        <v>1009</v>
      </c>
      <c r="C50" s="7" t="s">
        <v>1010</v>
      </c>
      <c r="D50" s="7" t="s">
        <v>2015</v>
      </c>
      <c r="E50" s="7" t="s">
        <v>1519</v>
      </c>
      <c r="F50" s="7"/>
      <c r="G50" s="25">
        <v>7</v>
      </c>
      <c r="H50" s="25">
        <v>10</v>
      </c>
      <c r="I50" s="24">
        <v>10</v>
      </c>
      <c r="J50" s="26">
        <f t="shared" si="23"/>
        <v>27</v>
      </c>
      <c r="K50" s="25">
        <v>6</v>
      </c>
      <c r="L50" s="25">
        <v>10</v>
      </c>
      <c r="M50" s="24">
        <v>8</v>
      </c>
      <c r="N50" s="26">
        <f t="shared" si="24"/>
        <v>24</v>
      </c>
      <c r="O50" s="25">
        <v>8</v>
      </c>
      <c r="P50" s="25">
        <v>7</v>
      </c>
      <c r="Q50" s="24">
        <v>10</v>
      </c>
      <c r="R50" s="26">
        <f t="shared" si="25"/>
        <v>25</v>
      </c>
      <c r="S50" s="25">
        <v>9</v>
      </c>
      <c r="T50" s="25">
        <v>10</v>
      </c>
      <c r="U50" s="24">
        <v>10</v>
      </c>
      <c r="V50" s="26">
        <f t="shared" si="26"/>
        <v>29</v>
      </c>
      <c r="W50" s="25">
        <v>10</v>
      </c>
      <c r="X50" s="25">
        <v>8</v>
      </c>
      <c r="Y50" s="24">
        <v>10</v>
      </c>
      <c r="Z50" s="26">
        <f t="shared" si="27"/>
        <v>28</v>
      </c>
      <c r="AA50" s="25">
        <v>8</v>
      </c>
      <c r="AB50" s="25">
        <v>10</v>
      </c>
      <c r="AC50" s="24">
        <v>10</v>
      </c>
      <c r="AD50" s="26">
        <f t="shared" si="28"/>
        <v>28</v>
      </c>
      <c r="AE50" s="27">
        <f t="shared" si="29"/>
        <v>161</v>
      </c>
      <c r="AF50" s="25">
        <v>9</v>
      </c>
      <c r="AG50" s="25">
        <v>9</v>
      </c>
      <c r="AH50" s="25">
        <v>37</v>
      </c>
      <c r="AI50" s="28">
        <f t="shared" si="30"/>
        <v>55</v>
      </c>
      <c r="AJ50" s="29">
        <v>35</v>
      </c>
      <c r="AK50" s="28">
        <f t="shared" si="31"/>
        <v>90</v>
      </c>
      <c r="AL50" s="25">
        <v>9</v>
      </c>
      <c r="AM50" s="25">
        <v>9</v>
      </c>
      <c r="AN50" s="25">
        <v>37</v>
      </c>
      <c r="AO50" s="28">
        <f t="shared" si="32"/>
        <v>55</v>
      </c>
      <c r="AP50" s="29">
        <v>35</v>
      </c>
      <c r="AQ50" s="28">
        <f t="shared" si="33"/>
        <v>90</v>
      </c>
      <c r="AR50" s="25">
        <v>9</v>
      </c>
      <c r="AS50" s="25">
        <v>9</v>
      </c>
      <c r="AT50" s="25">
        <v>36</v>
      </c>
      <c r="AU50" s="28">
        <f t="shared" si="34"/>
        <v>54</v>
      </c>
      <c r="AV50" s="29">
        <v>35</v>
      </c>
      <c r="AW50" s="28">
        <f t="shared" si="35"/>
        <v>89</v>
      </c>
      <c r="AX50" s="25">
        <v>9</v>
      </c>
      <c r="AY50" s="25">
        <v>9</v>
      </c>
      <c r="AZ50" s="25">
        <v>37</v>
      </c>
      <c r="BA50" s="28">
        <f t="shared" si="36"/>
        <v>55</v>
      </c>
      <c r="BB50" s="29">
        <v>35</v>
      </c>
      <c r="BC50" s="28">
        <f t="shared" si="37"/>
        <v>90</v>
      </c>
      <c r="BD50" s="25">
        <v>9</v>
      </c>
      <c r="BE50" s="25">
        <v>9</v>
      </c>
      <c r="BF50" s="25">
        <v>38</v>
      </c>
      <c r="BG50" s="28">
        <f t="shared" si="38"/>
        <v>56</v>
      </c>
      <c r="BH50" s="29">
        <v>36</v>
      </c>
      <c r="BI50" s="28">
        <f t="shared" si="39"/>
        <v>92</v>
      </c>
      <c r="BJ50" s="29">
        <f t="shared" si="40"/>
        <v>451</v>
      </c>
      <c r="BK50" s="29">
        <v>89</v>
      </c>
      <c r="BL50" s="10">
        <f t="shared" si="41"/>
        <v>701</v>
      </c>
      <c r="BM50" s="8">
        <f t="shared" si="42"/>
        <v>89.871794871794876</v>
      </c>
      <c r="BO50" s="3" t="s">
        <v>2094</v>
      </c>
      <c r="BP50" s="3" t="s">
        <v>2094</v>
      </c>
      <c r="BQ50" s="3" t="s">
        <v>2095</v>
      </c>
      <c r="BR50" s="3" t="s">
        <v>2091</v>
      </c>
      <c r="BS50" s="3" t="s">
        <v>2091</v>
      </c>
      <c r="BT50" s="3" t="s">
        <v>2087</v>
      </c>
      <c r="BU50" s="3" t="s">
        <v>2090</v>
      </c>
      <c r="BV50" s="3" t="s">
        <v>2090</v>
      </c>
      <c r="BW50" s="3" t="s">
        <v>2090</v>
      </c>
      <c r="BX50" s="3" t="s">
        <v>2090</v>
      </c>
      <c r="BY50" s="3" t="s">
        <v>2090</v>
      </c>
      <c r="BZ50" s="3" t="s">
        <v>2090</v>
      </c>
      <c r="CB50" s="3">
        <v>2</v>
      </c>
      <c r="CC50" s="3">
        <v>3</v>
      </c>
      <c r="CD50" s="3">
        <v>3</v>
      </c>
      <c r="CE50" s="3">
        <v>3</v>
      </c>
      <c r="CF50" s="3">
        <v>3</v>
      </c>
      <c r="CG50" s="3">
        <v>3</v>
      </c>
      <c r="CH50" s="3">
        <v>1</v>
      </c>
      <c r="CI50" s="3">
        <v>1.5</v>
      </c>
      <c r="CJ50" s="3">
        <v>1.5</v>
      </c>
      <c r="CK50" s="3">
        <v>1</v>
      </c>
      <c r="CL50" s="3">
        <v>1</v>
      </c>
      <c r="CM50" s="3">
        <v>0.5</v>
      </c>
      <c r="CN50" s="3">
        <f t="shared" si="43"/>
        <v>0</v>
      </c>
      <c r="CO50" s="31" t="str">
        <f t="shared" si="44"/>
        <v>Pass</v>
      </c>
      <c r="CP50" s="3">
        <v>8.5299999999999994</v>
      </c>
      <c r="CQ50" s="3">
        <v>23.5</v>
      </c>
      <c r="CR50" s="3">
        <v>200.5</v>
      </c>
      <c r="CS50" s="3">
        <v>958</v>
      </c>
    </row>
    <row r="51" spans="1:98" ht="18" customHeight="1" x14ac:dyDescent="0.2">
      <c r="A51" s="4">
        <v>44</v>
      </c>
      <c r="B51" s="7" t="s">
        <v>1011</v>
      </c>
      <c r="C51" s="7" t="s">
        <v>1012</v>
      </c>
      <c r="D51" s="7" t="s">
        <v>2016</v>
      </c>
      <c r="E51" s="7" t="s">
        <v>1520</v>
      </c>
      <c r="F51" s="7"/>
      <c r="G51" s="25" t="s">
        <v>2033</v>
      </c>
      <c r="H51" s="25" t="s">
        <v>2033</v>
      </c>
      <c r="I51" s="24">
        <v>10</v>
      </c>
      <c r="J51" s="26">
        <f t="shared" si="23"/>
        <v>10</v>
      </c>
      <c r="K51" s="25">
        <v>1</v>
      </c>
      <c r="L51" s="25">
        <v>8</v>
      </c>
      <c r="M51" s="24">
        <v>8</v>
      </c>
      <c r="N51" s="26">
        <f t="shared" si="24"/>
        <v>17</v>
      </c>
      <c r="O51" s="25">
        <v>3</v>
      </c>
      <c r="P51" s="25">
        <v>4</v>
      </c>
      <c r="Q51" s="24">
        <v>6</v>
      </c>
      <c r="R51" s="26">
        <f t="shared" si="25"/>
        <v>13</v>
      </c>
      <c r="S51" s="25">
        <v>5</v>
      </c>
      <c r="T51" s="25">
        <v>5</v>
      </c>
      <c r="U51" s="24">
        <v>6</v>
      </c>
      <c r="V51" s="26">
        <f t="shared" si="26"/>
        <v>16</v>
      </c>
      <c r="W51" s="25">
        <v>0</v>
      </c>
      <c r="X51" s="25">
        <v>4</v>
      </c>
      <c r="Y51" s="24">
        <v>4</v>
      </c>
      <c r="Z51" s="26">
        <f t="shared" si="27"/>
        <v>8</v>
      </c>
      <c r="AA51" s="25">
        <v>2</v>
      </c>
      <c r="AB51" s="25">
        <v>4</v>
      </c>
      <c r="AC51" s="24">
        <v>6</v>
      </c>
      <c r="AD51" s="26">
        <f t="shared" si="28"/>
        <v>12</v>
      </c>
      <c r="AE51" s="27">
        <f t="shared" si="29"/>
        <v>76</v>
      </c>
      <c r="AF51" s="25">
        <v>7</v>
      </c>
      <c r="AG51" s="25">
        <v>7</v>
      </c>
      <c r="AH51" s="25">
        <v>29</v>
      </c>
      <c r="AI51" s="28">
        <f t="shared" si="30"/>
        <v>43</v>
      </c>
      <c r="AJ51" s="29">
        <v>27</v>
      </c>
      <c r="AK51" s="28">
        <f t="shared" si="31"/>
        <v>70</v>
      </c>
      <c r="AL51" s="25">
        <v>7</v>
      </c>
      <c r="AM51" s="25">
        <v>7</v>
      </c>
      <c r="AN51" s="25">
        <v>29</v>
      </c>
      <c r="AO51" s="28">
        <f t="shared" si="32"/>
        <v>43</v>
      </c>
      <c r="AP51" s="29">
        <v>25</v>
      </c>
      <c r="AQ51" s="28">
        <f t="shared" si="33"/>
        <v>68</v>
      </c>
      <c r="AR51" s="25">
        <v>7</v>
      </c>
      <c r="AS51" s="25">
        <v>7</v>
      </c>
      <c r="AT51" s="25">
        <v>26</v>
      </c>
      <c r="AU51" s="28">
        <f t="shared" si="34"/>
        <v>40</v>
      </c>
      <c r="AV51" s="29">
        <v>25</v>
      </c>
      <c r="AW51" s="28">
        <f t="shared" si="35"/>
        <v>65</v>
      </c>
      <c r="AX51" s="25">
        <v>7</v>
      </c>
      <c r="AY51" s="25">
        <v>7</v>
      </c>
      <c r="AZ51" s="25">
        <v>29</v>
      </c>
      <c r="BA51" s="28">
        <f t="shared" si="36"/>
        <v>43</v>
      </c>
      <c r="BB51" s="29">
        <v>25</v>
      </c>
      <c r="BC51" s="28">
        <f t="shared" si="37"/>
        <v>68</v>
      </c>
      <c r="BD51" s="25">
        <v>7</v>
      </c>
      <c r="BE51" s="25">
        <v>8</v>
      </c>
      <c r="BF51" s="25">
        <v>28</v>
      </c>
      <c r="BG51" s="28">
        <f t="shared" si="38"/>
        <v>43</v>
      </c>
      <c r="BH51" s="29">
        <v>29</v>
      </c>
      <c r="BI51" s="28">
        <f t="shared" si="39"/>
        <v>72</v>
      </c>
      <c r="BJ51" s="29">
        <f t="shared" si="40"/>
        <v>343</v>
      </c>
      <c r="BK51" s="29">
        <v>77</v>
      </c>
      <c r="BL51" s="10">
        <f t="shared" si="41"/>
        <v>496</v>
      </c>
      <c r="BM51" s="8">
        <f t="shared" si="42"/>
        <v>63.589743589743584</v>
      </c>
      <c r="BO51" s="3" t="s">
        <v>2089</v>
      </c>
      <c r="BP51" s="3" t="s">
        <v>2089</v>
      </c>
      <c r="BQ51" s="3" t="s">
        <v>2089</v>
      </c>
      <c r="BR51" s="3" t="s">
        <v>2089</v>
      </c>
      <c r="BS51" s="3" t="s">
        <v>2089</v>
      </c>
      <c r="BT51" s="3" t="s">
        <v>2089</v>
      </c>
      <c r="BU51" s="3" t="s">
        <v>2087</v>
      </c>
      <c r="BV51" s="3" t="s">
        <v>2087</v>
      </c>
      <c r="BW51" s="3" t="s">
        <v>2095</v>
      </c>
      <c r="BX51" s="3" t="s">
        <v>2087</v>
      </c>
      <c r="BY51" s="3" t="s">
        <v>2032</v>
      </c>
      <c r="BZ51" s="3" t="s">
        <v>2091</v>
      </c>
      <c r="CB51" s="3">
        <v>2</v>
      </c>
      <c r="CC51" s="3">
        <v>3</v>
      </c>
      <c r="CD51" s="3">
        <v>3</v>
      </c>
      <c r="CE51" s="3">
        <v>3</v>
      </c>
      <c r="CF51" s="3">
        <v>3</v>
      </c>
      <c r="CG51" s="3">
        <v>3</v>
      </c>
      <c r="CH51" s="3">
        <v>1</v>
      </c>
      <c r="CI51" s="3">
        <v>1.5</v>
      </c>
      <c r="CJ51" s="3">
        <v>1.5</v>
      </c>
      <c r="CK51" s="3">
        <v>1</v>
      </c>
      <c r="CL51" s="3">
        <v>1</v>
      </c>
      <c r="CM51" s="3">
        <v>0.5</v>
      </c>
      <c r="CN51" s="3">
        <f t="shared" si="43"/>
        <v>6</v>
      </c>
      <c r="CO51" s="31" t="str">
        <f t="shared" si="44"/>
        <v>Fail</v>
      </c>
      <c r="CP51" s="32">
        <v>2.2234042553191489</v>
      </c>
      <c r="CQ51" s="3">
        <v>6.5</v>
      </c>
      <c r="CR51" s="3">
        <v>52.25</v>
      </c>
      <c r="CS51" s="3">
        <v>543</v>
      </c>
      <c r="CT51" s="33">
        <f>CR51/23.5</f>
        <v>2.2234042553191489</v>
      </c>
    </row>
    <row r="52" spans="1:98" ht="18" customHeight="1" x14ac:dyDescent="0.2">
      <c r="A52" s="4">
        <v>45</v>
      </c>
      <c r="B52" s="7" t="s">
        <v>1013</v>
      </c>
      <c r="C52" s="7" t="s">
        <v>15</v>
      </c>
      <c r="D52" s="7" t="s">
        <v>2017</v>
      </c>
      <c r="E52" s="7" t="s">
        <v>1521</v>
      </c>
      <c r="F52" s="7"/>
      <c r="G52" s="25">
        <v>6</v>
      </c>
      <c r="H52" s="25">
        <v>10</v>
      </c>
      <c r="I52" s="24">
        <v>10</v>
      </c>
      <c r="J52" s="26">
        <f t="shared" si="23"/>
        <v>26</v>
      </c>
      <c r="K52" s="25">
        <v>6</v>
      </c>
      <c r="L52" s="25">
        <v>10</v>
      </c>
      <c r="M52" s="24">
        <v>10</v>
      </c>
      <c r="N52" s="26">
        <f t="shared" si="24"/>
        <v>26</v>
      </c>
      <c r="O52" s="25">
        <v>8</v>
      </c>
      <c r="P52" s="25">
        <v>10</v>
      </c>
      <c r="Q52" s="24">
        <v>10</v>
      </c>
      <c r="R52" s="26">
        <f t="shared" si="25"/>
        <v>28</v>
      </c>
      <c r="S52" s="25">
        <v>8</v>
      </c>
      <c r="T52" s="25">
        <v>9</v>
      </c>
      <c r="U52" s="24">
        <v>10</v>
      </c>
      <c r="V52" s="26">
        <f t="shared" si="26"/>
        <v>27</v>
      </c>
      <c r="W52" s="25">
        <v>6</v>
      </c>
      <c r="X52" s="25">
        <v>10</v>
      </c>
      <c r="Y52" s="24">
        <v>10</v>
      </c>
      <c r="Z52" s="26">
        <f t="shared" si="27"/>
        <v>26</v>
      </c>
      <c r="AA52" s="25">
        <v>9</v>
      </c>
      <c r="AB52" s="25">
        <v>9</v>
      </c>
      <c r="AC52" s="24">
        <v>10</v>
      </c>
      <c r="AD52" s="26">
        <f t="shared" si="28"/>
        <v>28</v>
      </c>
      <c r="AE52" s="27">
        <f t="shared" si="29"/>
        <v>161</v>
      </c>
      <c r="AF52" s="25">
        <v>9</v>
      </c>
      <c r="AG52" s="25">
        <v>9</v>
      </c>
      <c r="AH52" s="25">
        <v>35</v>
      </c>
      <c r="AI52" s="28">
        <f t="shared" si="30"/>
        <v>53</v>
      </c>
      <c r="AJ52" s="29">
        <v>34</v>
      </c>
      <c r="AK52" s="28">
        <f t="shared" si="31"/>
        <v>87</v>
      </c>
      <c r="AL52" s="25">
        <v>8</v>
      </c>
      <c r="AM52" s="25">
        <v>9</v>
      </c>
      <c r="AN52" s="25">
        <v>35</v>
      </c>
      <c r="AO52" s="28">
        <f t="shared" si="32"/>
        <v>52</v>
      </c>
      <c r="AP52" s="29">
        <v>34</v>
      </c>
      <c r="AQ52" s="28">
        <f t="shared" si="33"/>
        <v>86</v>
      </c>
      <c r="AR52" s="25">
        <v>7</v>
      </c>
      <c r="AS52" s="25">
        <v>9</v>
      </c>
      <c r="AT52" s="25">
        <v>35</v>
      </c>
      <c r="AU52" s="28">
        <f t="shared" si="34"/>
        <v>51</v>
      </c>
      <c r="AV52" s="29">
        <v>34</v>
      </c>
      <c r="AW52" s="28">
        <f t="shared" si="35"/>
        <v>85</v>
      </c>
      <c r="AX52" s="25">
        <v>9</v>
      </c>
      <c r="AY52" s="25">
        <v>9</v>
      </c>
      <c r="AZ52" s="25">
        <v>35</v>
      </c>
      <c r="BA52" s="28">
        <f t="shared" si="36"/>
        <v>53</v>
      </c>
      <c r="BB52" s="29">
        <v>34</v>
      </c>
      <c r="BC52" s="28">
        <f t="shared" si="37"/>
        <v>87</v>
      </c>
      <c r="BD52" s="25">
        <v>9</v>
      </c>
      <c r="BE52" s="25">
        <v>9</v>
      </c>
      <c r="BF52" s="25">
        <v>38</v>
      </c>
      <c r="BG52" s="28">
        <f t="shared" si="38"/>
        <v>56</v>
      </c>
      <c r="BH52" s="29">
        <v>35</v>
      </c>
      <c r="BI52" s="28">
        <f t="shared" si="39"/>
        <v>91</v>
      </c>
      <c r="BJ52" s="29">
        <f t="shared" si="40"/>
        <v>436</v>
      </c>
      <c r="BK52" s="29">
        <v>86</v>
      </c>
      <c r="BL52" s="10">
        <f t="shared" si="41"/>
        <v>683</v>
      </c>
      <c r="BM52" s="8">
        <f t="shared" si="42"/>
        <v>87.564102564102569</v>
      </c>
      <c r="BO52" s="3" t="s">
        <v>2088</v>
      </c>
      <c r="BP52" s="3" t="s">
        <v>2090</v>
      </c>
      <c r="BQ52" s="3" t="s">
        <v>2094</v>
      </c>
      <c r="BR52" s="3" t="s">
        <v>2032</v>
      </c>
      <c r="BS52" s="3" t="s">
        <v>2093</v>
      </c>
      <c r="BT52" s="3" t="s">
        <v>2094</v>
      </c>
      <c r="BU52" s="3" t="s">
        <v>2090</v>
      </c>
      <c r="BV52" s="3" t="s">
        <v>2090</v>
      </c>
      <c r="BW52" s="3" t="s">
        <v>2090</v>
      </c>
      <c r="BX52" s="3" t="s">
        <v>2090</v>
      </c>
      <c r="BY52" s="3" t="s">
        <v>2090</v>
      </c>
      <c r="BZ52" s="3" t="s">
        <v>2090</v>
      </c>
      <c r="CB52" s="3">
        <v>2</v>
      </c>
      <c r="CC52" s="3">
        <v>3</v>
      </c>
      <c r="CD52" s="3">
        <v>3</v>
      </c>
      <c r="CE52" s="3">
        <v>3</v>
      </c>
      <c r="CF52" s="3">
        <v>3</v>
      </c>
      <c r="CG52" s="3">
        <v>3</v>
      </c>
      <c r="CH52" s="3">
        <v>1</v>
      </c>
      <c r="CI52" s="3">
        <v>1.5</v>
      </c>
      <c r="CJ52" s="3">
        <v>1.5</v>
      </c>
      <c r="CK52" s="3">
        <v>1</v>
      </c>
      <c r="CL52" s="3">
        <v>1</v>
      </c>
      <c r="CM52" s="3">
        <v>0.5</v>
      </c>
      <c r="CN52" s="3">
        <f t="shared" si="43"/>
        <v>0</v>
      </c>
      <c r="CO52" s="31" t="str">
        <f t="shared" si="44"/>
        <v>Pass</v>
      </c>
      <c r="CP52" s="3">
        <v>8.23</v>
      </c>
      <c r="CQ52" s="3">
        <v>23.5</v>
      </c>
      <c r="CR52" s="3">
        <v>193.5</v>
      </c>
      <c r="CS52" s="3">
        <v>908</v>
      </c>
    </row>
    <row r="53" spans="1:98" ht="18" customHeight="1" x14ac:dyDescent="0.2">
      <c r="A53" s="4">
        <v>46</v>
      </c>
      <c r="B53" s="7" t="s">
        <v>1014</v>
      </c>
      <c r="C53" s="7" t="s">
        <v>1015</v>
      </c>
      <c r="D53" s="7" t="s">
        <v>2018</v>
      </c>
      <c r="E53" s="7" t="s">
        <v>1522</v>
      </c>
      <c r="F53" s="7"/>
      <c r="G53" s="25">
        <v>6</v>
      </c>
      <c r="H53" s="25">
        <v>10</v>
      </c>
      <c r="I53" s="24">
        <v>10</v>
      </c>
      <c r="J53" s="26">
        <f t="shared" si="23"/>
        <v>26</v>
      </c>
      <c r="K53" s="25" t="s">
        <v>2033</v>
      </c>
      <c r="L53" s="25">
        <v>10</v>
      </c>
      <c r="M53" s="24">
        <v>8</v>
      </c>
      <c r="N53" s="26">
        <f t="shared" si="24"/>
        <v>18</v>
      </c>
      <c r="O53" s="25">
        <v>7</v>
      </c>
      <c r="P53" s="25">
        <v>10</v>
      </c>
      <c r="Q53" s="24">
        <v>10</v>
      </c>
      <c r="R53" s="26">
        <f t="shared" si="25"/>
        <v>27</v>
      </c>
      <c r="S53" s="25">
        <v>8</v>
      </c>
      <c r="T53" s="25">
        <v>9</v>
      </c>
      <c r="U53" s="24">
        <v>10</v>
      </c>
      <c r="V53" s="26">
        <f t="shared" si="26"/>
        <v>27</v>
      </c>
      <c r="W53" s="25">
        <v>8</v>
      </c>
      <c r="X53" s="25" t="s">
        <v>2033</v>
      </c>
      <c r="Y53" s="24">
        <v>10</v>
      </c>
      <c r="Z53" s="26">
        <f t="shared" si="27"/>
        <v>18</v>
      </c>
      <c r="AA53" s="25">
        <v>7</v>
      </c>
      <c r="AB53" s="25">
        <v>10</v>
      </c>
      <c r="AC53" s="24">
        <v>10</v>
      </c>
      <c r="AD53" s="26">
        <f t="shared" si="28"/>
        <v>27</v>
      </c>
      <c r="AE53" s="27">
        <f t="shared" si="29"/>
        <v>143</v>
      </c>
      <c r="AF53" s="25">
        <v>9</v>
      </c>
      <c r="AG53" s="25">
        <v>9</v>
      </c>
      <c r="AH53" s="25">
        <v>36</v>
      </c>
      <c r="AI53" s="28">
        <f t="shared" si="30"/>
        <v>54</v>
      </c>
      <c r="AJ53" s="29">
        <v>35</v>
      </c>
      <c r="AK53" s="28">
        <f t="shared" si="31"/>
        <v>89</v>
      </c>
      <c r="AL53" s="25">
        <v>8</v>
      </c>
      <c r="AM53" s="25">
        <v>9</v>
      </c>
      <c r="AN53" s="25">
        <v>36</v>
      </c>
      <c r="AO53" s="28">
        <f t="shared" si="32"/>
        <v>53</v>
      </c>
      <c r="AP53" s="29">
        <v>35</v>
      </c>
      <c r="AQ53" s="28">
        <f t="shared" si="33"/>
        <v>88</v>
      </c>
      <c r="AR53" s="25">
        <v>8</v>
      </c>
      <c r="AS53" s="25">
        <v>9</v>
      </c>
      <c r="AT53" s="25">
        <v>36</v>
      </c>
      <c r="AU53" s="28">
        <f t="shared" si="34"/>
        <v>53</v>
      </c>
      <c r="AV53" s="29">
        <v>35</v>
      </c>
      <c r="AW53" s="28">
        <f t="shared" si="35"/>
        <v>88</v>
      </c>
      <c r="AX53" s="25">
        <v>9</v>
      </c>
      <c r="AY53" s="25">
        <v>9</v>
      </c>
      <c r="AZ53" s="25">
        <v>36</v>
      </c>
      <c r="BA53" s="28">
        <f t="shared" si="36"/>
        <v>54</v>
      </c>
      <c r="BB53" s="29">
        <v>35</v>
      </c>
      <c r="BC53" s="28">
        <f t="shared" si="37"/>
        <v>89</v>
      </c>
      <c r="BD53" s="25">
        <v>9</v>
      </c>
      <c r="BE53" s="25">
        <v>9</v>
      </c>
      <c r="BF53" s="25">
        <v>36</v>
      </c>
      <c r="BG53" s="28">
        <f t="shared" si="38"/>
        <v>54</v>
      </c>
      <c r="BH53" s="29">
        <v>35</v>
      </c>
      <c r="BI53" s="28">
        <f t="shared" si="39"/>
        <v>89</v>
      </c>
      <c r="BJ53" s="29">
        <f t="shared" si="40"/>
        <v>443</v>
      </c>
      <c r="BK53" s="29">
        <v>85</v>
      </c>
      <c r="BL53" s="10">
        <f t="shared" si="41"/>
        <v>671</v>
      </c>
      <c r="BM53" s="8">
        <f t="shared" si="42"/>
        <v>86.025641025641036</v>
      </c>
      <c r="BO53" s="3" t="s">
        <v>2093</v>
      </c>
      <c r="BP53" s="3" t="s">
        <v>2094</v>
      </c>
      <c r="BQ53" s="3" t="s">
        <v>2093</v>
      </c>
      <c r="BR53" s="3" t="s">
        <v>2095</v>
      </c>
      <c r="BS53" s="3" t="s">
        <v>2093</v>
      </c>
      <c r="BT53" s="3" t="s">
        <v>2091</v>
      </c>
      <c r="BU53" s="3" t="s">
        <v>2090</v>
      </c>
      <c r="BV53" s="3" t="s">
        <v>2090</v>
      </c>
      <c r="BW53" s="3" t="s">
        <v>2090</v>
      </c>
      <c r="BX53" s="3" t="s">
        <v>2090</v>
      </c>
      <c r="BY53" s="3" t="s">
        <v>2090</v>
      </c>
      <c r="BZ53" s="3" t="s">
        <v>2090</v>
      </c>
      <c r="CB53" s="3">
        <v>2</v>
      </c>
      <c r="CC53" s="3">
        <v>3</v>
      </c>
      <c r="CD53" s="3">
        <v>3</v>
      </c>
      <c r="CE53" s="3">
        <v>3</v>
      </c>
      <c r="CF53" s="3">
        <v>3</v>
      </c>
      <c r="CG53" s="3">
        <v>3</v>
      </c>
      <c r="CH53" s="3">
        <v>1</v>
      </c>
      <c r="CI53" s="3">
        <v>1.5</v>
      </c>
      <c r="CJ53" s="3">
        <v>1.5</v>
      </c>
      <c r="CK53" s="3">
        <v>1</v>
      </c>
      <c r="CL53" s="3">
        <v>1</v>
      </c>
      <c r="CM53" s="3">
        <v>0.5</v>
      </c>
      <c r="CN53" s="3">
        <f t="shared" si="43"/>
        <v>0</v>
      </c>
      <c r="CO53" s="31" t="str">
        <f t="shared" si="44"/>
        <v>Pass</v>
      </c>
      <c r="CP53" s="3">
        <v>7.81</v>
      </c>
      <c r="CQ53" s="3">
        <v>23.5</v>
      </c>
      <c r="CR53" s="3">
        <v>183.5</v>
      </c>
      <c r="CS53" s="3">
        <v>886</v>
      </c>
    </row>
    <row r="54" spans="1:98" ht="18" customHeight="1" x14ac:dyDescent="0.2">
      <c r="A54" s="4">
        <v>47</v>
      </c>
      <c r="B54" s="7" t="s">
        <v>1016</v>
      </c>
      <c r="C54" s="7" t="s">
        <v>1017</v>
      </c>
      <c r="D54" s="7" t="s">
        <v>2019</v>
      </c>
      <c r="E54" s="7" t="s">
        <v>1523</v>
      </c>
      <c r="F54" s="7"/>
      <c r="G54" s="25" t="s">
        <v>2033</v>
      </c>
      <c r="H54" s="25">
        <v>5</v>
      </c>
      <c r="I54" s="24">
        <v>10</v>
      </c>
      <c r="J54" s="26">
        <f t="shared" si="23"/>
        <v>15</v>
      </c>
      <c r="K54" s="25">
        <v>1</v>
      </c>
      <c r="L54" s="25">
        <v>8</v>
      </c>
      <c r="M54" s="24">
        <v>8</v>
      </c>
      <c r="N54" s="26">
        <f t="shared" si="24"/>
        <v>17</v>
      </c>
      <c r="O54" s="25">
        <v>3</v>
      </c>
      <c r="P54" s="25">
        <v>6</v>
      </c>
      <c r="Q54" s="24">
        <v>10</v>
      </c>
      <c r="R54" s="26">
        <f t="shared" si="25"/>
        <v>19</v>
      </c>
      <c r="S54" s="25">
        <v>5</v>
      </c>
      <c r="T54" s="25">
        <v>4</v>
      </c>
      <c r="U54" s="24">
        <v>10</v>
      </c>
      <c r="V54" s="26">
        <f t="shared" si="26"/>
        <v>19</v>
      </c>
      <c r="W54" s="25">
        <v>1</v>
      </c>
      <c r="X54" s="25">
        <v>8</v>
      </c>
      <c r="Y54" s="24">
        <v>10</v>
      </c>
      <c r="Z54" s="26">
        <f t="shared" si="27"/>
        <v>19</v>
      </c>
      <c r="AA54" s="25">
        <v>3</v>
      </c>
      <c r="AB54" s="25">
        <v>5</v>
      </c>
      <c r="AC54" s="24">
        <v>10</v>
      </c>
      <c r="AD54" s="26">
        <f t="shared" si="28"/>
        <v>18</v>
      </c>
      <c r="AE54" s="27">
        <f t="shared" si="29"/>
        <v>107</v>
      </c>
      <c r="AF54" s="25">
        <v>8</v>
      </c>
      <c r="AG54" s="25">
        <v>8</v>
      </c>
      <c r="AH54" s="25">
        <v>34</v>
      </c>
      <c r="AI54" s="28">
        <f t="shared" si="30"/>
        <v>50</v>
      </c>
      <c r="AJ54" s="29">
        <v>32</v>
      </c>
      <c r="AK54" s="28">
        <f t="shared" si="31"/>
        <v>82</v>
      </c>
      <c r="AL54" s="25">
        <v>8</v>
      </c>
      <c r="AM54" s="25">
        <v>8</v>
      </c>
      <c r="AN54" s="25">
        <v>35</v>
      </c>
      <c r="AO54" s="28">
        <f t="shared" si="32"/>
        <v>51</v>
      </c>
      <c r="AP54" s="29">
        <v>32</v>
      </c>
      <c r="AQ54" s="28">
        <f t="shared" si="33"/>
        <v>83</v>
      </c>
      <c r="AR54" s="25">
        <v>9</v>
      </c>
      <c r="AS54" s="25">
        <v>8</v>
      </c>
      <c r="AT54" s="25">
        <v>33</v>
      </c>
      <c r="AU54" s="28">
        <f t="shared" si="34"/>
        <v>50</v>
      </c>
      <c r="AV54" s="29">
        <v>32</v>
      </c>
      <c r="AW54" s="28">
        <f t="shared" si="35"/>
        <v>82</v>
      </c>
      <c r="AX54" s="25">
        <v>8</v>
      </c>
      <c r="AY54" s="25">
        <v>8</v>
      </c>
      <c r="AZ54" s="25">
        <v>35</v>
      </c>
      <c r="BA54" s="28">
        <f t="shared" si="36"/>
        <v>51</v>
      </c>
      <c r="BB54" s="29">
        <v>32</v>
      </c>
      <c r="BC54" s="28">
        <f t="shared" si="37"/>
        <v>83</v>
      </c>
      <c r="BD54" s="25">
        <v>8</v>
      </c>
      <c r="BE54" s="25">
        <v>8</v>
      </c>
      <c r="BF54" s="25">
        <v>34</v>
      </c>
      <c r="BG54" s="28">
        <f t="shared" si="38"/>
        <v>50</v>
      </c>
      <c r="BH54" s="29">
        <v>30</v>
      </c>
      <c r="BI54" s="28">
        <f t="shared" si="39"/>
        <v>80</v>
      </c>
      <c r="BJ54" s="29">
        <f t="shared" si="40"/>
        <v>410</v>
      </c>
      <c r="BK54" s="29">
        <v>85</v>
      </c>
      <c r="BL54" s="10">
        <f t="shared" si="41"/>
        <v>602</v>
      </c>
      <c r="BM54" s="8">
        <f t="shared" si="42"/>
        <v>77.179487179487182</v>
      </c>
      <c r="BO54" s="3" t="s">
        <v>2093</v>
      </c>
      <c r="BP54" s="3" t="s">
        <v>2096</v>
      </c>
      <c r="BQ54" s="3" t="s">
        <v>2092</v>
      </c>
      <c r="BR54" s="3" t="s">
        <v>2094</v>
      </c>
      <c r="BS54" s="3" t="s">
        <v>2092</v>
      </c>
      <c r="BT54" s="3" t="s">
        <v>2093</v>
      </c>
      <c r="BU54" s="3" t="s">
        <v>2090</v>
      </c>
      <c r="BV54" s="3" t="s">
        <v>2090</v>
      </c>
      <c r="BW54" s="3" t="s">
        <v>2090</v>
      </c>
      <c r="BX54" s="3" t="s">
        <v>2090</v>
      </c>
      <c r="BY54" s="3" t="s">
        <v>2091</v>
      </c>
      <c r="BZ54" s="3" t="s">
        <v>2090</v>
      </c>
      <c r="CB54" s="3">
        <v>2</v>
      </c>
      <c r="CC54" s="3">
        <v>3</v>
      </c>
      <c r="CD54" s="3">
        <v>3</v>
      </c>
      <c r="CE54" s="3">
        <v>3</v>
      </c>
      <c r="CF54" s="3">
        <v>3</v>
      </c>
      <c r="CG54" s="3">
        <v>3</v>
      </c>
      <c r="CH54" s="3">
        <v>1</v>
      </c>
      <c r="CI54" s="3">
        <v>1.5</v>
      </c>
      <c r="CJ54" s="3">
        <v>1.5</v>
      </c>
      <c r="CK54" s="3">
        <v>1</v>
      </c>
      <c r="CL54" s="3">
        <v>1</v>
      </c>
      <c r="CM54" s="3">
        <v>0.5</v>
      </c>
      <c r="CN54" s="3">
        <f t="shared" si="43"/>
        <v>0</v>
      </c>
      <c r="CO54" s="31" t="str">
        <f t="shared" si="44"/>
        <v>Pass</v>
      </c>
      <c r="CP54" s="3">
        <v>6.68</v>
      </c>
      <c r="CQ54" s="3">
        <v>23.5</v>
      </c>
      <c r="CR54" s="3">
        <v>157</v>
      </c>
      <c r="CS54" s="3">
        <v>777</v>
      </c>
    </row>
    <row r="55" spans="1:98" ht="18" customHeight="1" x14ac:dyDescent="0.2">
      <c r="A55" s="4">
        <v>48</v>
      </c>
      <c r="B55" s="7" t="s">
        <v>1019</v>
      </c>
      <c r="C55" s="7" t="s">
        <v>1020</v>
      </c>
      <c r="D55" s="7" t="s">
        <v>2021</v>
      </c>
      <c r="E55" s="7" t="s">
        <v>1525</v>
      </c>
      <c r="F55" s="7"/>
      <c r="G55" s="25" t="s">
        <v>2033</v>
      </c>
      <c r="H55" s="25" t="s">
        <v>2033</v>
      </c>
      <c r="I55" s="24">
        <v>10</v>
      </c>
      <c r="J55" s="26">
        <f t="shared" si="23"/>
        <v>10</v>
      </c>
      <c r="K55" s="25">
        <v>1</v>
      </c>
      <c r="L55" s="25">
        <v>6</v>
      </c>
      <c r="M55" s="24">
        <v>8</v>
      </c>
      <c r="N55" s="26">
        <f t="shared" si="24"/>
        <v>15</v>
      </c>
      <c r="O55" s="25">
        <v>0</v>
      </c>
      <c r="P55" s="25">
        <v>4</v>
      </c>
      <c r="Q55" s="24">
        <v>10</v>
      </c>
      <c r="R55" s="26">
        <f t="shared" si="25"/>
        <v>14</v>
      </c>
      <c r="S55" s="25">
        <v>2</v>
      </c>
      <c r="T55" s="25">
        <v>4</v>
      </c>
      <c r="U55" s="24">
        <v>10</v>
      </c>
      <c r="V55" s="26">
        <f t="shared" si="26"/>
        <v>16</v>
      </c>
      <c r="W55" s="25">
        <v>1</v>
      </c>
      <c r="X55" s="25">
        <v>5</v>
      </c>
      <c r="Y55" s="24">
        <v>10</v>
      </c>
      <c r="Z55" s="26">
        <f t="shared" si="27"/>
        <v>16</v>
      </c>
      <c r="AA55" s="25">
        <v>2</v>
      </c>
      <c r="AB55" s="25" t="s">
        <v>2033</v>
      </c>
      <c r="AC55" s="24">
        <v>10</v>
      </c>
      <c r="AD55" s="26">
        <f t="shared" si="28"/>
        <v>12</v>
      </c>
      <c r="AE55" s="27">
        <f t="shared" si="29"/>
        <v>83</v>
      </c>
      <c r="AF55" s="25">
        <v>8</v>
      </c>
      <c r="AG55" s="25">
        <v>8</v>
      </c>
      <c r="AH55" s="25">
        <v>34</v>
      </c>
      <c r="AI55" s="28">
        <f t="shared" si="30"/>
        <v>50</v>
      </c>
      <c r="AJ55" s="29">
        <v>27</v>
      </c>
      <c r="AK55" s="28">
        <f t="shared" si="31"/>
        <v>77</v>
      </c>
      <c r="AL55" s="25">
        <v>7</v>
      </c>
      <c r="AM55" s="25">
        <v>8</v>
      </c>
      <c r="AN55" s="25">
        <v>33</v>
      </c>
      <c r="AO55" s="28">
        <f t="shared" si="32"/>
        <v>48</v>
      </c>
      <c r="AP55" s="29">
        <v>27</v>
      </c>
      <c r="AQ55" s="28">
        <f t="shared" si="33"/>
        <v>75</v>
      </c>
      <c r="AR55" s="25">
        <v>7</v>
      </c>
      <c r="AS55" s="25">
        <v>7</v>
      </c>
      <c r="AT55" s="25">
        <v>28</v>
      </c>
      <c r="AU55" s="28">
        <f t="shared" si="34"/>
        <v>42</v>
      </c>
      <c r="AV55" s="29">
        <v>27</v>
      </c>
      <c r="AW55" s="28">
        <f t="shared" si="35"/>
        <v>69</v>
      </c>
      <c r="AX55" s="25">
        <v>8</v>
      </c>
      <c r="AY55" s="25">
        <v>7</v>
      </c>
      <c r="AZ55" s="25">
        <v>33</v>
      </c>
      <c r="BA55" s="28">
        <f t="shared" si="36"/>
        <v>48</v>
      </c>
      <c r="BB55" s="29">
        <v>27</v>
      </c>
      <c r="BC55" s="28">
        <f t="shared" si="37"/>
        <v>75</v>
      </c>
      <c r="BD55" s="25">
        <v>8</v>
      </c>
      <c r="BE55" s="25">
        <v>8</v>
      </c>
      <c r="BF55" s="25">
        <v>27</v>
      </c>
      <c r="BG55" s="28">
        <f t="shared" si="38"/>
        <v>43</v>
      </c>
      <c r="BH55" s="29">
        <v>29</v>
      </c>
      <c r="BI55" s="28">
        <f t="shared" si="39"/>
        <v>72</v>
      </c>
      <c r="BJ55" s="29">
        <f t="shared" si="40"/>
        <v>368</v>
      </c>
      <c r="BK55" s="29">
        <v>67</v>
      </c>
      <c r="BL55" s="10">
        <f t="shared" si="41"/>
        <v>518</v>
      </c>
      <c r="BM55" s="8">
        <f t="shared" si="42"/>
        <v>66.410256410256409</v>
      </c>
      <c r="BO55" s="3" t="s">
        <v>2093</v>
      </c>
      <c r="BP55" s="3" t="s">
        <v>2033</v>
      </c>
      <c r="BQ55" s="3" t="s">
        <v>2089</v>
      </c>
      <c r="BR55" s="3" t="s">
        <v>2089</v>
      </c>
      <c r="BS55" s="3" t="s">
        <v>2089</v>
      </c>
      <c r="BT55" s="3" t="s">
        <v>2089</v>
      </c>
      <c r="BU55" s="3" t="s">
        <v>2091</v>
      </c>
      <c r="BV55" s="3" t="s">
        <v>2032</v>
      </c>
      <c r="BW55" s="3" t="s">
        <v>2087</v>
      </c>
      <c r="BX55" s="3" t="s">
        <v>2032</v>
      </c>
      <c r="BY55" s="3" t="s">
        <v>2032</v>
      </c>
      <c r="BZ55" s="3" t="s">
        <v>2087</v>
      </c>
      <c r="CB55" s="3">
        <v>2</v>
      </c>
      <c r="CC55" s="3">
        <v>3</v>
      </c>
      <c r="CD55" s="3">
        <v>3</v>
      </c>
      <c r="CE55" s="3">
        <v>3</v>
      </c>
      <c r="CF55" s="3">
        <v>3</v>
      </c>
      <c r="CG55" s="3">
        <v>3</v>
      </c>
      <c r="CH55" s="3">
        <v>1</v>
      </c>
      <c r="CI55" s="3">
        <v>1.5</v>
      </c>
      <c r="CJ55" s="3">
        <v>1.5</v>
      </c>
      <c r="CK55" s="3">
        <v>1</v>
      </c>
      <c r="CL55" s="3">
        <v>1</v>
      </c>
      <c r="CM55" s="3">
        <v>0.5</v>
      </c>
      <c r="CN55" s="3">
        <f t="shared" si="43"/>
        <v>4</v>
      </c>
      <c r="CO55" s="31" t="str">
        <f t="shared" si="44"/>
        <v>Fail</v>
      </c>
      <c r="CP55" s="32">
        <v>3.5425531914893615</v>
      </c>
      <c r="CQ55" s="3">
        <v>11.5</v>
      </c>
      <c r="CR55" s="3">
        <v>83.25</v>
      </c>
      <c r="CS55" s="3">
        <v>653</v>
      </c>
      <c r="CT55" s="33">
        <f>CR55/23.5</f>
        <v>3.5425531914893615</v>
      </c>
    </row>
    <row r="56" spans="1:98" ht="18" customHeight="1" x14ac:dyDescent="0.2">
      <c r="A56" s="4">
        <v>49</v>
      </c>
      <c r="B56" s="7" t="s">
        <v>1021</v>
      </c>
      <c r="C56" s="7" t="s">
        <v>1022</v>
      </c>
      <c r="D56" s="7" t="s">
        <v>2022</v>
      </c>
      <c r="E56" s="7" t="s">
        <v>1526</v>
      </c>
      <c r="F56" s="7"/>
      <c r="G56" s="25">
        <v>5</v>
      </c>
      <c r="H56" s="25">
        <v>8</v>
      </c>
      <c r="I56" s="24">
        <v>10</v>
      </c>
      <c r="J56" s="26">
        <f t="shared" si="23"/>
        <v>23</v>
      </c>
      <c r="K56" s="25">
        <v>6</v>
      </c>
      <c r="L56" s="25">
        <v>9</v>
      </c>
      <c r="M56" s="24">
        <v>8</v>
      </c>
      <c r="N56" s="26">
        <f t="shared" si="24"/>
        <v>23</v>
      </c>
      <c r="O56" s="25">
        <v>5</v>
      </c>
      <c r="P56" s="25">
        <v>8</v>
      </c>
      <c r="Q56" s="24">
        <v>10</v>
      </c>
      <c r="R56" s="26">
        <f t="shared" si="25"/>
        <v>23</v>
      </c>
      <c r="S56" s="25">
        <v>8</v>
      </c>
      <c r="T56" s="25">
        <v>7</v>
      </c>
      <c r="U56" s="24">
        <v>10</v>
      </c>
      <c r="V56" s="26">
        <f t="shared" si="26"/>
        <v>25</v>
      </c>
      <c r="W56" s="25">
        <v>5</v>
      </c>
      <c r="X56" s="25">
        <v>10</v>
      </c>
      <c r="Y56" s="24">
        <v>10</v>
      </c>
      <c r="Z56" s="26">
        <f t="shared" si="27"/>
        <v>25</v>
      </c>
      <c r="AA56" s="25">
        <v>4</v>
      </c>
      <c r="AB56" s="25">
        <v>7</v>
      </c>
      <c r="AC56" s="24">
        <v>10</v>
      </c>
      <c r="AD56" s="26">
        <f t="shared" si="28"/>
        <v>21</v>
      </c>
      <c r="AE56" s="27">
        <f t="shared" si="29"/>
        <v>140</v>
      </c>
      <c r="AF56" s="25">
        <v>9</v>
      </c>
      <c r="AG56" s="25">
        <v>8</v>
      </c>
      <c r="AH56" s="25">
        <v>37</v>
      </c>
      <c r="AI56" s="28">
        <f t="shared" si="30"/>
        <v>54</v>
      </c>
      <c r="AJ56" s="29">
        <v>32</v>
      </c>
      <c r="AK56" s="28">
        <f t="shared" si="31"/>
        <v>86</v>
      </c>
      <c r="AL56" s="25">
        <v>8</v>
      </c>
      <c r="AM56" s="25">
        <v>8</v>
      </c>
      <c r="AN56" s="25">
        <v>37</v>
      </c>
      <c r="AO56" s="28">
        <f t="shared" si="32"/>
        <v>53</v>
      </c>
      <c r="AP56" s="29">
        <v>32</v>
      </c>
      <c r="AQ56" s="28">
        <f t="shared" si="33"/>
        <v>85</v>
      </c>
      <c r="AR56" s="25">
        <v>9</v>
      </c>
      <c r="AS56" s="25">
        <v>8</v>
      </c>
      <c r="AT56" s="25">
        <v>33</v>
      </c>
      <c r="AU56" s="28">
        <f t="shared" si="34"/>
        <v>50</v>
      </c>
      <c r="AV56" s="29">
        <v>32</v>
      </c>
      <c r="AW56" s="28">
        <f t="shared" si="35"/>
        <v>82</v>
      </c>
      <c r="AX56" s="25">
        <v>9</v>
      </c>
      <c r="AY56" s="25">
        <v>8</v>
      </c>
      <c r="AZ56" s="25">
        <v>37</v>
      </c>
      <c r="BA56" s="28">
        <f t="shared" si="36"/>
        <v>54</v>
      </c>
      <c r="BB56" s="29">
        <v>32</v>
      </c>
      <c r="BC56" s="28">
        <f t="shared" si="37"/>
        <v>86</v>
      </c>
      <c r="BD56" s="25">
        <v>9</v>
      </c>
      <c r="BE56" s="25">
        <v>8</v>
      </c>
      <c r="BF56" s="25">
        <v>38</v>
      </c>
      <c r="BG56" s="28">
        <f t="shared" si="38"/>
        <v>55</v>
      </c>
      <c r="BH56" s="29">
        <v>32</v>
      </c>
      <c r="BI56" s="28">
        <f t="shared" si="39"/>
        <v>87</v>
      </c>
      <c r="BJ56" s="29">
        <f t="shared" si="40"/>
        <v>426</v>
      </c>
      <c r="BK56" s="29">
        <v>81</v>
      </c>
      <c r="BL56" s="10">
        <f t="shared" si="41"/>
        <v>647</v>
      </c>
      <c r="BM56" s="8">
        <f t="shared" si="42"/>
        <v>82.948717948717956</v>
      </c>
      <c r="BO56" s="3" t="s">
        <v>2094</v>
      </c>
      <c r="BP56" s="3" t="s">
        <v>2087</v>
      </c>
      <c r="BQ56" s="3" t="s">
        <v>2088</v>
      </c>
      <c r="BR56" s="3" t="s">
        <v>2094</v>
      </c>
      <c r="BS56" s="3" t="s">
        <v>2091</v>
      </c>
      <c r="BT56" s="3" t="s">
        <v>2095</v>
      </c>
      <c r="BU56" s="3" t="s">
        <v>2090</v>
      </c>
      <c r="BV56" s="3" t="s">
        <v>2090</v>
      </c>
      <c r="BW56" s="3" t="s">
        <v>2090</v>
      </c>
      <c r="BX56" s="3" t="s">
        <v>2090</v>
      </c>
      <c r="BY56" s="3" t="s">
        <v>2090</v>
      </c>
      <c r="BZ56" s="3" t="s">
        <v>2090</v>
      </c>
      <c r="CB56" s="3">
        <v>2</v>
      </c>
      <c r="CC56" s="3">
        <v>3</v>
      </c>
      <c r="CD56" s="3">
        <v>3</v>
      </c>
      <c r="CE56" s="3">
        <v>3</v>
      </c>
      <c r="CF56" s="3">
        <v>3</v>
      </c>
      <c r="CG56" s="3">
        <v>3</v>
      </c>
      <c r="CH56" s="3">
        <v>1</v>
      </c>
      <c r="CI56" s="3">
        <v>1.5</v>
      </c>
      <c r="CJ56" s="3">
        <v>1.5</v>
      </c>
      <c r="CK56" s="3">
        <v>1</v>
      </c>
      <c r="CL56" s="3">
        <v>1</v>
      </c>
      <c r="CM56" s="3">
        <v>0.5</v>
      </c>
      <c r="CN56" s="3">
        <f t="shared" si="43"/>
        <v>0</v>
      </c>
      <c r="CO56" s="31" t="str">
        <f t="shared" si="44"/>
        <v>Pass</v>
      </c>
      <c r="CP56" s="3">
        <v>8.2100000000000009</v>
      </c>
      <c r="CQ56" s="3">
        <v>23.5</v>
      </c>
      <c r="CR56" s="3">
        <v>193</v>
      </c>
      <c r="CS56" s="3">
        <v>889</v>
      </c>
    </row>
    <row r="57" spans="1:98" ht="18" customHeight="1" x14ac:dyDescent="0.2">
      <c r="A57" s="4">
        <v>50</v>
      </c>
      <c r="B57" s="7" t="s">
        <v>1024</v>
      </c>
      <c r="C57" s="7" t="s">
        <v>1025</v>
      </c>
      <c r="D57" s="7" t="s">
        <v>2024</v>
      </c>
      <c r="E57" s="7" t="s">
        <v>1528</v>
      </c>
      <c r="F57" s="7"/>
      <c r="G57" s="25" t="s">
        <v>2033</v>
      </c>
      <c r="H57" s="25" t="s">
        <v>2033</v>
      </c>
      <c r="I57" s="24">
        <v>10</v>
      </c>
      <c r="J57" s="26">
        <f t="shared" si="23"/>
        <v>10</v>
      </c>
      <c r="K57" s="25">
        <v>2</v>
      </c>
      <c r="L57" s="25">
        <v>8</v>
      </c>
      <c r="M57" s="24">
        <v>8</v>
      </c>
      <c r="N57" s="26">
        <f t="shared" si="24"/>
        <v>18</v>
      </c>
      <c r="O57" s="25">
        <v>2</v>
      </c>
      <c r="P57" s="25" t="s">
        <v>2032</v>
      </c>
      <c r="Q57" s="24">
        <v>10</v>
      </c>
      <c r="R57" s="26">
        <f t="shared" si="25"/>
        <v>12</v>
      </c>
      <c r="S57" s="25" t="s">
        <v>2033</v>
      </c>
      <c r="T57" s="25" t="s">
        <v>2033</v>
      </c>
      <c r="U57" s="24">
        <v>10</v>
      </c>
      <c r="V57" s="26">
        <f t="shared" si="26"/>
        <v>10</v>
      </c>
      <c r="W57" s="25" t="s">
        <v>2033</v>
      </c>
      <c r="X57" s="25" t="s">
        <v>2032</v>
      </c>
      <c r="Y57" s="24">
        <v>10</v>
      </c>
      <c r="Z57" s="26">
        <f t="shared" si="27"/>
        <v>10</v>
      </c>
      <c r="AA57" s="25">
        <v>5</v>
      </c>
      <c r="AB57" s="25" t="s">
        <v>2033</v>
      </c>
      <c r="AC57" s="24">
        <v>10</v>
      </c>
      <c r="AD57" s="26">
        <f t="shared" si="28"/>
        <v>15</v>
      </c>
      <c r="AE57" s="27">
        <f t="shared" si="29"/>
        <v>75</v>
      </c>
      <c r="AF57" s="25">
        <v>8</v>
      </c>
      <c r="AG57" s="25">
        <v>6</v>
      </c>
      <c r="AH57" s="25">
        <v>32</v>
      </c>
      <c r="AI57" s="28">
        <f t="shared" si="30"/>
        <v>46</v>
      </c>
      <c r="AJ57" s="29">
        <v>28</v>
      </c>
      <c r="AK57" s="28">
        <f t="shared" si="31"/>
        <v>74</v>
      </c>
      <c r="AL57" s="25">
        <v>8</v>
      </c>
      <c r="AM57" s="25">
        <v>6</v>
      </c>
      <c r="AN57" s="25">
        <v>31</v>
      </c>
      <c r="AO57" s="28">
        <f t="shared" si="32"/>
        <v>45</v>
      </c>
      <c r="AP57" s="29">
        <v>25</v>
      </c>
      <c r="AQ57" s="28">
        <f t="shared" si="33"/>
        <v>70</v>
      </c>
      <c r="AR57" s="25">
        <v>8</v>
      </c>
      <c r="AS57" s="25">
        <v>7</v>
      </c>
      <c r="AT57" s="25">
        <v>26</v>
      </c>
      <c r="AU57" s="28">
        <f t="shared" si="34"/>
        <v>41</v>
      </c>
      <c r="AV57" s="29">
        <v>25</v>
      </c>
      <c r="AW57" s="28">
        <f t="shared" si="35"/>
        <v>66</v>
      </c>
      <c r="AX57" s="25">
        <v>8</v>
      </c>
      <c r="AY57" s="25">
        <v>7</v>
      </c>
      <c r="AZ57" s="25">
        <v>31</v>
      </c>
      <c r="BA57" s="28">
        <f t="shared" si="36"/>
        <v>46</v>
      </c>
      <c r="BB57" s="29">
        <v>25</v>
      </c>
      <c r="BC57" s="28">
        <f t="shared" si="37"/>
        <v>71</v>
      </c>
      <c r="BD57" s="25">
        <v>8</v>
      </c>
      <c r="BE57" s="25">
        <v>8</v>
      </c>
      <c r="BF57" s="25">
        <v>16</v>
      </c>
      <c r="BG57" s="28">
        <f t="shared" si="38"/>
        <v>32</v>
      </c>
      <c r="BH57" s="29">
        <v>29</v>
      </c>
      <c r="BI57" s="28">
        <f t="shared" si="39"/>
        <v>61</v>
      </c>
      <c r="BJ57" s="29">
        <f t="shared" si="40"/>
        <v>342</v>
      </c>
      <c r="BK57" s="29">
        <v>62</v>
      </c>
      <c r="BL57" s="10">
        <f t="shared" si="41"/>
        <v>479</v>
      </c>
      <c r="BM57" s="8">
        <f t="shared" si="42"/>
        <v>61.410256410256416</v>
      </c>
      <c r="BO57" s="3" t="s">
        <v>2088</v>
      </c>
      <c r="BP57" s="3" t="s">
        <v>2033</v>
      </c>
      <c r="BQ57" s="3" t="s">
        <v>2089</v>
      </c>
      <c r="BR57" s="3" t="s">
        <v>2089</v>
      </c>
      <c r="BS57" s="3" t="s">
        <v>2096</v>
      </c>
      <c r="BT57" s="3" t="s">
        <v>2093</v>
      </c>
      <c r="BU57" s="3" t="s">
        <v>2032</v>
      </c>
      <c r="BV57" s="3" t="s">
        <v>2087</v>
      </c>
      <c r="BW57" s="3" t="s">
        <v>2095</v>
      </c>
      <c r="BX57" s="3" t="s">
        <v>2087</v>
      </c>
      <c r="BY57" s="3" t="s">
        <v>2094</v>
      </c>
      <c r="BZ57" s="3" t="s">
        <v>2094</v>
      </c>
      <c r="CB57" s="3">
        <v>2</v>
      </c>
      <c r="CC57" s="3">
        <v>3</v>
      </c>
      <c r="CD57" s="3">
        <v>3</v>
      </c>
      <c r="CE57" s="3">
        <v>3</v>
      </c>
      <c r="CF57" s="3">
        <v>3</v>
      </c>
      <c r="CG57" s="3">
        <v>3</v>
      </c>
      <c r="CH57" s="3">
        <v>1</v>
      </c>
      <c r="CI57" s="3">
        <v>1.5</v>
      </c>
      <c r="CJ57" s="3">
        <v>1.5</v>
      </c>
      <c r="CK57" s="3">
        <v>1</v>
      </c>
      <c r="CL57" s="3">
        <v>1</v>
      </c>
      <c r="CM57" s="3">
        <v>0.5</v>
      </c>
      <c r="CN57" s="3">
        <f t="shared" si="43"/>
        <v>2</v>
      </c>
      <c r="CO57" s="31" t="str">
        <f t="shared" si="44"/>
        <v>Fail</v>
      </c>
      <c r="CP57" s="32">
        <v>4.6702127659574471</v>
      </c>
      <c r="CQ57" s="3">
        <v>17.5</v>
      </c>
      <c r="CR57" s="3">
        <v>109.75</v>
      </c>
      <c r="CS57" s="3">
        <v>643</v>
      </c>
      <c r="CT57" s="33">
        <f>CR57/23.5</f>
        <v>4.6702127659574471</v>
      </c>
    </row>
    <row r="58" spans="1:98" ht="18" customHeight="1" x14ac:dyDescent="0.2">
      <c r="A58" s="4">
        <v>51</v>
      </c>
      <c r="B58" s="7" t="s">
        <v>1026</v>
      </c>
      <c r="C58" s="7" t="s">
        <v>1027</v>
      </c>
      <c r="D58" s="7" t="s">
        <v>2025</v>
      </c>
      <c r="E58" s="7" t="s">
        <v>1529</v>
      </c>
      <c r="F58" s="7"/>
      <c r="G58" s="25">
        <v>2</v>
      </c>
      <c r="H58" s="25" t="s">
        <v>2033</v>
      </c>
      <c r="I58" s="24">
        <v>10</v>
      </c>
      <c r="J58" s="26">
        <f t="shared" si="23"/>
        <v>12</v>
      </c>
      <c r="K58" s="25" t="s">
        <v>2033</v>
      </c>
      <c r="L58" s="25" t="s">
        <v>2033</v>
      </c>
      <c r="M58" s="24">
        <v>10</v>
      </c>
      <c r="N58" s="26">
        <f t="shared" si="24"/>
        <v>10</v>
      </c>
      <c r="O58" s="25">
        <v>1</v>
      </c>
      <c r="P58" s="25">
        <v>4</v>
      </c>
      <c r="Q58" s="24">
        <v>8</v>
      </c>
      <c r="R58" s="26">
        <f t="shared" si="25"/>
        <v>13</v>
      </c>
      <c r="S58" s="25">
        <v>1</v>
      </c>
      <c r="T58" s="25">
        <v>3</v>
      </c>
      <c r="U58" s="24">
        <v>8</v>
      </c>
      <c r="V58" s="26">
        <f t="shared" si="26"/>
        <v>12</v>
      </c>
      <c r="W58" s="25">
        <v>0</v>
      </c>
      <c r="X58" s="25">
        <v>4</v>
      </c>
      <c r="Y58" s="24">
        <v>8</v>
      </c>
      <c r="Z58" s="26">
        <f t="shared" si="27"/>
        <v>12</v>
      </c>
      <c r="AA58" s="25" t="s">
        <v>2033</v>
      </c>
      <c r="AB58" s="25" t="s">
        <v>2033</v>
      </c>
      <c r="AC58" s="24">
        <v>10</v>
      </c>
      <c r="AD58" s="26">
        <f t="shared" si="28"/>
        <v>10</v>
      </c>
      <c r="AE58" s="27">
        <f t="shared" si="29"/>
        <v>69</v>
      </c>
      <c r="AF58" s="25">
        <v>8</v>
      </c>
      <c r="AG58" s="25">
        <v>8</v>
      </c>
      <c r="AH58" s="25">
        <v>31</v>
      </c>
      <c r="AI58" s="28">
        <f t="shared" si="30"/>
        <v>47</v>
      </c>
      <c r="AJ58" s="29">
        <v>25</v>
      </c>
      <c r="AK58" s="28">
        <f t="shared" si="31"/>
        <v>72</v>
      </c>
      <c r="AL58" s="25">
        <v>7</v>
      </c>
      <c r="AM58" s="25">
        <v>8</v>
      </c>
      <c r="AN58" s="25">
        <v>31</v>
      </c>
      <c r="AO58" s="28">
        <f t="shared" si="32"/>
        <v>46</v>
      </c>
      <c r="AP58" s="29">
        <v>25</v>
      </c>
      <c r="AQ58" s="28">
        <f t="shared" si="33"/>
        <v>71</v>
      </c>
      <c r="AR58" s="25">
        <v>7</v>
      </c>
      <c r="AS58" s="25">
        <v>7</v>
      </c>
      <c r="AT58" s="25">
        <v>26</v>
      </c>
      <c r="AU58" s="28">
        <f t="shared" si="34"/>
        <v>40</v>
      </c>
      <c r="AV58" s="29">
        <v>25</v>
      </c>
      <c r="AW58" s="28">
        <f t="shared" si="35"/>
        <v>65</v>
      </c>
      <c r="AX58" s="25">
        <v>8</v>
      </c>
      <c r="AY58" s="25">
        <v>7</v>
      </c>
      <c r="AZ58" s="25">
        <v>31</v>
      </c>
      <c r="BA58" s="28">
        <f t="shared" si="36"/>
        <v>46</v>
      </c>
      <c r="BB58" s="29">
        <v>25</v>
      </c>
      <c r="BC58" s="28">
        <f t="shared" si="37"/>
        <v>71</v>
      </c>
      <c r="BD58" s="25">
        <v>8</v>
      </c>
      <c r="BE58" s="25">
        <v>8</v>
      </c>
      <c r="BF58" s="25">
        <v>26</v>
      </c>
      <c r="BG58" s="28">
        <f t="shared" si="38"/>
        <v>42</v>
      </c>
      <c r="BH58" s="29">
        <v>31</v>
      </c>
      <c r="BI58" s="28">
        <f t="shared" si="39"/>
        <v>73</v>
      </c>
      <c r="BJ58" s="29">
        <f t="shared" si="40"/>
        <v>352</v>
      </c>
      <c r="BK58" s="29">
        <v>65</v>
      </c>
      <c r="BL58" s="10">
        <f t="shared" si="41"/>
        <v>486</v>
      </c>
      <c r="BM58" s="8">
        <f t="shared" si="42"/>
        <v>62.307692307692307</v>
      </c>
      <c r="BO58" s="3" t="s">
        <v>2092</v>
      </c>
      <c r="BP58" s="3" t="s">
        <v>2033</v>
      </c>
      <c r="BQ58" s="3" t="s">
        <v>2089</v>
      </c>
      <c r="BR58" s="3" t="s">
        <v>2089</v>
      </c>
      <c r="BS58" s="3" t="s">
        <v>2092</v>
      </c>
      <c r="BT58" s="3" t="s">
        <v>2089</v>
      </c>
      <c r="BU58" s="3" t="s">
        <v>2032</v>
      </c>
      <c r="BV58" s="3" t="s">
        <v>2087</v>
      </c>
      <c r="BW58" s="3" t="s">
        <v>2095</v>
      </c>
      <c r="BX58" s="3" t="s">
        <v>2087</v>
      </c>
      <c r="BY58" s="3" t="s">
        <v>2032</v>
      </c>
      <c r="BZ58" s="3" t="s">
        <v>2095</v>
      </c>
      <c r="CB58" s="3">
        <v>2</v>
      </c>
      <c r="CC58" s="3">
        <v>3</v>
      </c>
      <c r="CD58" s="3">
        <v>3</v>
      </c>
      <c r="CE58" s="3">
        <v>3</v>
      </c>
      <c r="CF58" s="3">
        <v>3</v>
      </c>
      <c r="CG58" s="3">
        <v>3</v>
      </c>
      <c r="CH58" s="3">
        <v>1</v>
      </c>
      <c r="CI58" s="3">
        <v>1.5</v>
      </c>
      <c r="CJ58" s="3">
        <v>1.5</v>
      </c>
      <c r="CK58" s="3">
        <v>1</v>
      </c>
      <c r="CL58" s="3">
        <v>1</v>
      </c>
      <c r="CM58" s="3">
        <v>0.5</v>
      </c>
      <c r="CN58" s="3">
        <f t="shared" si="43"/>
        <v>3</v>
      </c>
      <c r="CO58" s="31" t="str">
        <f t="shared" si="44"/>
        <v>Fail</v>
      </c>
      <c r="CP58" s="32">
        <v>3.978723404255319</v>
      </c>
      <c r="CQ58" s="3">
        <v>14.5</v>
      </c>
      <c r="CR58" s="3">
        <v>93.5</v>
      </c>
      <c r="CS58" s="3">
        <v>603</v>
      </c>
      <c r="CT58" s="33">
        <f>CR58/23.5</f>
        <v>3.978723404255319</v>
      </c>
    </row>
    <row r="59" spans="1:98" ht="18" customHeight="1" x14ac:dyDescent="0.2">
      <c r="A59" s="4">
        <v>52</v>
      </c>
      <c r="B59" s="7" t="s">
        <v>1028</v>
      </c>
      <c r="C59" s="7" t="s">
        <v>1029</v>
      </c>
      <c r="D59" s="7" t="s">
        <v>2026</v>
      </c>
      <c r="E59" s="7" t="s">
        <v>1530</v>
      </c>
      <c r="F59" s="7"/>
      <c r="G59" s="25">
        <v>7</v>
      </c>
      <c r="H59" s="25">
        <v>10</v>
      </c>
      <c r="I59" s="24">
        <v>10</v>
      </c>
      <c r="J59" s="26">
        <f t="shared" si="23"/>
        <v>27</v>
      </c>
      <c r="K59" s="25">
        <v>7</v>
      </c>
      <c r="L59" s="25">
        <v>10</v>
      </c>
      <c r="M59" s="24">
        <v>10</v>
      </c>
      <c r="N59" s="26">
        <f t="shared" si="24"/>
        <v>27</v>
      </c>
      <c r="O59" s="25">
        <v>7</v>
      </c>
      <c r="P59" s="25">
        <v>10</v>
      </c>
      <c r="Q59" s="24">
        <v>10</v>
      </c>
      <c r="R59" s="26">
        <f t="shared" si="25"/>
        <v>27</v>
      </c>
      <c r="S59" s="25">
        <v>9</v>
      </c>
      <c r="T59" s="25">
        <v>10</v>
      </c>
      <c r="U59" s="24">
        <v>10</v>
      </c>
      <c r="V59" s="26">
        <f t="shared" si="26"/>
        <v>29</v>
      </c>
      <c r="W59" s="25">
        <v>10</v>
      </c>
      <c r="X59" s="25">
        <v>10</v>
      </c>
      <c r="Y59" s="24">
        <v>10</v>
      </c>
      <c r="Z59" s="26">
        <f t="shared" si="27"/>
        <v>30</v>
      </c>
      <c r="AA59" s="25">
        <v>8</v>
      </c>
      <c r="AB59" s="25">
        <v>10</v>
      </c>
      <c r="AC59" s="24">
        <v>10</v>
      </c>
      <c r="AD59" s="26">
        <f t="shared" si="28"/>
        <v>28</v>
      </c>
      <c r="AE59" s="27">
        <f t="shared" si="29"/>
        <v>168</v>
      </c>
      <c r="AF59" s="25">
        <v>9</v>
      </c>
      <c r="AG59" s="25">
        <v>9</v>
      </c>
      <c r="AH59" s="25">
        <v>36</v>
      </c>
      <c r="AI59" s="28">
        <f t="shared" si="30"/>
        <v>54</v>
      </c>
      <c r="AJ59" s="29">
        <v>33</v>
      </c>
      <c r="AK59" s="28">
        <f t="shared" si="31"/>
        <v>87</v>
      </c>
      <c r="AL59" s="25">
        <v>9</v>
      </c>
      <c r="AM59" s="25">
        <v>9</v>
      </c>
      <c r="AN59" s="25">
        <v>36</v>
      </c>
      <c r="AO59" s="28">
        <f t="shared" si="32"/>
        <v>54</v>
      </c>
      <c r="AP59" s="29">
        <v>33</v>
      </c>
      <c r="AQ59" s="28">
        <f t="shared" si="33"/>
        <v>87</v>
      </c>
      <c r="AR59" s="25">
        <v>8</v>
      </c>
      <c r="AS59" s="25">
        <v>9</v>
      </c>
      <c r="AT59" s="25">
        <v>34</v>
      </c>
      <c r="AU59" s="28">
        <f t="shared" si="34"/>
        <v>51</v>
      </c>
      <c r="AV59" s="29">
        <v>33</v>
      </c>
      <c r="AW59" s="28">
        <f t="shared" si="35"/>
        <v>84</v>
      </c>
      <c r="AX59" s="25">
        <v>9</v>
      </c>
      <c r="AY59" s="25">
        <v>9</v>
      </c>
      <c r="AZ59" s="25">
        <v>36</v>
      </c>
      <c r="BA59" s="28">
        <f t="shared" si="36"/>
        <v>54</v>
      </c>
      <c r="BB59" s="29">
        <v>33</v>
      </c>
      <c r="BC59" s="28">
        <f t="shared" si="37"/>
        <v>87</v>
      </c>
      <c r="BD59" s="25">
        <v>9</v>
      </c>
      <c r="BE59" s="25">
        <v>8</v>
      </c>
      <c r="BF59" s="25">
        <v>37</v>
      </c>
      <c r="BG59" s="28">
        <f t="shared" si="38"/>
        <v>54</v>
      </c>
      <c r="BH59" s="29">
        <v>35</v>
      </c>
      <c r="BI59" s="28">
        <f t="shared" si="39"/>
        <v>89</v>
      </c>
      <c r="BJ59" s="29">
        <f t="shared" si="40"/>
        <v>434</v>
      </c>
      <c r="BK59" s="29">
        <v>93</v>
      </c>
      <c r="BL59" s="10">
        <f t="shared" si="41"/>
        <v>695</v>
      </c>
      <c r="BM59" s="8">
        <f t="shared" si="42"/>
        <v>89.102564102564102</v>
      </c>
      <c r="BO59" s="3" t="s">
        <v>2032</v>
      </c>
      <c r="BP59" s="3" t="s">
        <v>2032</v>
      </c>
      <c r="BQ59" s="3" t="s">
        <v>2095</v>
      </c>
      <c r="BR59" s="3" t="s">
        <v>2091</v>
      </c>
      <c r="BS59" s="3" t="s">
        <v>2091</v>
      </c>
      <c r="BT59" s="3" t="s">
        <v>2091</v>
      </c>
      <c r="BU59" s="3" t="s">
        <v>2090</v>
      </c>
      <c r="BV59" s="3" t="s">
        <v>2090</v>
      </c>
      <c r="BW59" s="3" t="s">
        <v>2090</v>
      </c>
      <c r="BX59" s="3" t="s">
        <v>2090</v>
      </c>
      <c r="BY59" s="3" t="s">
        <v>2090</v>
      </c>
      <c r="BZ59" s="3" t="s">
        <v>2090</v>
      </c>
      <c r="CB59" s="3">
        <v>2</v>
      </c>
      <c r="CC59" s="3">
        <v>3</v>
      </c>
      <c r="CD59" s="3">
        <v>3</v>
      </c>
      <c r="CE59" s="3">
        <v>3</v>
      </c>
      <c r="CF59" s="3">
        <v>3</v>
      </c>
      <c r="CG59" s="3">
        <v>3</v>
      </c>
      <c r="CH59" s="3">
        <v>1</v>
      </c>
      <c r="CI59" s="3">
        <v>1.5</v>
      </c>
      <c r="CJ59" s="3">
        <v>1.5</v>
      </c>
      <c r="CK59" s="3">
        <v>1</v>
      </c>
      <c r="CL59" s="3">
        <v>1</v>
      </c>
      <c r="CM59" s="3">
        <v>0.5</v>
      </c>
      <c r="CN59" s="3">
        <f t="shared" si="43"/>
        <v>0</v>
      </c>
      <c r="CO59" s="31" t="str">
        <f t="shared" si="44"/>
        <v>Pass</v>
      </c>
      <c r="CP59" s="3">
        <v>8.98</v>
      </c>
      <c r="CQ59" s="3">
        <v>23.5</v>
      </c>
      <c r="CR59" s="3">
        <v>211</v>
      </c>
      <c r="CS59" s="3">
        <v>971</v>
      </c>
    </row>
    <row r="60" spans="1:98" ht="18" customHeight="1" x14ac:dyDescent="0.2">
      <c r="A60" s="4">
        <v>53</v>
      </c>
      <c r="B60" s="7" t="s">
        <v>1030</v>
      </c>
      <c r="C60" s="7" t="s">
        <v>1031</v>
      </c>
      <c r="D60" s="7" t="s">
        <v>2027</v>
      </c>
      <c r="E60" s="7" t="s">
        <v>1531</v>
      </c>
      <c r="F60" s="7"/>
      <c r="G60" s="25">
        <v>8</v>
      </c>
      <c r="H60" s="25">
        <v>10</v>
      </c>
      <c r="I60" s="24">
        <v>10</v>
      </c>
      <c r="J60" s="26">
        <f t="shared" si="23"/>
        <v>28</v>
      </c>
      <c r="K60" s="25">
        <v>7</v>
      </c>
      <c r="L60" s="25">
        <v>10</v>
      </c>
      <c r="M60" s="24">
        <v>8</v>
      </c>
      <c r="N60" s="26">
        <f t="shared" si="24"/>
        <v>25</v>
      </c>
      <c r="O60" s="25">
        <v>6</v>
      </c>
      <c r="P60" s="25">
        <v>10</v>
      </c>
      <c r="Q60" s="24">
        <v>10</v>
      </c>
      <c r="R60" s="26">
        <f t="shared" si="25"/>
        <v>26</v>
      </c>
      <c r="S60" s="25">
        <v>9</v>
      </c>
      <c r="T60" s="25">
        <v>10</v>
      </c>
      <c r="U60" s="24">
        <v>10</v>
      </c>
      <c r="V60" s="26">
        <f t="shared" si="26"/>
        <v>29</v>
      </c>
      <c r="W60" s="25">
        <v>8</v>
      </c>
      <c r="X60" s="25">
        <v>10</v>
      </c>
      <c r="Y60" s="24">
        <v>10</v>
      </c>
      <c r="Z60" s="26">
        <f t="shared" si="27"/>
        <v>28</v>
      </c>
      <c r="AA60" s="25">
        <v>6</v>
      </c>
      <c r="AB60" s="25">
        <v>10</v>
      </c>
      <c r="AC60" s="24">
        <v>10</v>
      </c>
      <c r="AD60" s="26">
        <f t="shared" si="28"/>
        <v>26</v>
      </c>
      <c r="AE60" s="27">
        <f t="shared" si="29"/>
        <v>162</v>
      </c>
      <c r="AF60" s="25">
        <v>10</v>
      </c>
      <c r="AG60" s="25">
        <v>9</v>
      </c>
      <c r="AH60" s="25">
        <v>38</v>
      </c>
      <c r="AI60" s="28">
        <f t="shared" si="30"/>
        <v>57</v>
      </c>
      <c r="AJ60" s="29">
        <v>36</v>
      </c>
      <c r="AK60" s="28">
        <f t="shared" si="31"/>
        <v>93</v>
      </c>
      <c r="AL60" s="25">
        <v>9</v>
      </c>
      <c r="AM60" s="25">
        <v>10</v>
      </c>
      <c r="AN60" s="25">
        <v>38</v>
      </c>
      <c r="AO60" s="28">
        <f t="shared" si="32"/>
        <v>57</v>
      </c>
      <c r="AP60" s="29">
        <v>36</v>
      </c>
      <c r="AQ60" s="28">
        <f t="shared" si="33"/>
        <v>93</v>
      </c>
      <c r="AR60" s="25">
        <v>10</v>
      </c>
      <c r="AS60" s="25">
        <v>10</v>
      </c>
      <c r="AT60" s="25">
        <v>37</v>
      </c>
      <c r="AU60" s="28">
        <f t="shared" si="34"/>
        <v>57</v>
      </c>
      <c r="AV60" s="29">
        <v>36</v>
      </c>
      <c r="AW60" s="28">
        <f t="shared" si="35"/>
        <v>93</v>
      </c>
      <c r="AX60" s="25">
        <v>10</v>
      </c>
      <c r="AY60" s="25">
        <v>10</v>
      </c>
      <c r="AZ60" s="25">
        <v>38</v>
      </c>
      <c r="BA60" s="28">
        <f t="shared" si="36"/>
        <v>58</v>
      </c>
      <c r="BB60" s="29">
        <v>36</v>
      </c>
      <c r="BC60" s="28">
        <f t="shared" si="37"/>
        <v>94</v>
      </c>
      <c r="BD60" s="25">
        <v>10</v>
      </c>
      <c r="BE60" s="25">
        <v>10</v>
      </c>
      <c r="BF60" s="25">
        <v>40</v>
      </c>
      <c r="BG60" s="28">
        <f t="shared" si="38"/>
        <v>60</v>
      </c>
      <c r="BH60" s="29">
        <v>37</v>
      </c>
      <c r="BI60" s="28">
        <f t="shared" si="39"/>
        <v>97</v>
      </c>
      <c r="BJ60" s="29">
        <f t="shared" si="40"/>
        <v>470</v>
      </c>
      <c r="BK60" s="29">
        <v>94</v>
      </c>
      <c r="BL60" s="10">
        <f t="shared" si="41"/>
        <v>726</v>
      </c>
      <c r="BM60" s="8">
        <f t="shared" si="42"/>
        <v>93.07692307692308</v>
      </c>
      <c r="BO60" s="3" t="s">
        <v>2094</v>
      </c>
      <c r="BP60" s="3" t="s">
        <v>2091</v>
      </c>
      <c r="BQ60" s="3" t="s">
        <v>2094</v>
      </c>
      <c r="BR60" s="3" t="s">
        <v>2087</v>
      </c>
      <c r="BS60" s="3" t="s">
        <v>2087</v>
      </c>
      <c r="BT60" s="3" t="s">
        <v>2090</v>
      </c>
      <c r="BU60" s="3" t="s">
        <v>2090</v>
      </c>
      <c r="BV60" s="3" t="s">
        <v>2090</v>
      </c>
      <c r="BW60" s="3" t="s">
        <v>2090</v>
      </c>
      <c r="BX60" s="3" t="s">
        <v>2090</v>
      </c>
      <c r="BY60" s="3" t="s">
        <v>2090</v>
      </c>
      <c r="BZ60" s="3" t="s">
        <v>2090</v>
      </c>
      <c r="CB60" s="3">
        <v>2</v>
      </c>
      <c r="CC60" s="3">
        <v>3</v>
      </c>
      <c r="CD60" s="3">
        <v>3</v>
      </c>
      <c r="CE60" s="3">
        <v>3</v>
      </c>
      <c r="CF60" s="3">
        <v>3</v>
      </c>
      <c r="CG60" s="3">
        <v>3</v>
      </c>
      <c r="CH60" s="3">
        <v>1</v>
      </c>
      <c r="CI60" s="3">
        <v>1.5</v>
      </c>
      <c r="CJ60" s="3">
        <v>1.5</v>
      </c>
      <c r="CK60" s="3">
        <v>1</v>
      </c>
      <c r="CL60" s="3">
        <v>1</v>
      </c>
      <c r="CM60" s="3">
        <v>0.5</v>
      </c>
      <c r="CN60" s="3">
        <f t="shared" si="43"/>
        <v>0</v>
      </c>
      <c r="CO60" s="31" t="str">
        <f t="shared" si="44"/>
        <v>Pass</v>
      </c>
      <c r="CP60" s="3">
        <v>8.7200000000000006</v>
      </c>
      <c r="CQ60" s="3">
        <v>23.5</v>
      </c>
      <c r="CR60" s="3">
        <v>205</v>
      </c>
      <c r="CS60" s="3">
        <v>979</v>
      </c>
    </row>
    <row r="61" spans="1:98" ht="18" customHeight="1" x14ac:dyDescent="0.2">
      <c r="A61" s="4">
        <v>54</v>
      </c>
      <c r="B61" s="7" t="s">
        <v>1032</v>
      </c>
      <c r="C61" s="7" t="s">
        <v>1033</v>
      </c>
      <c r="D61" s="7" t="s">
        <v>2028</v>
      </c>
      <c r="E61" s="7" t="s">
        <v>1532</v>
      </c>
      <c r="F61" s="7"/>
      <c r="G61" s="25" t="s">
        <v>2033</v>
      </c>
      <c r="H61" s="25" t="s">
        <v>2033</v>
      </c>
      <c r="I61" s="24">
        <v>10</v>
      </c>
      <c r="J61" s="26">
        <f t="shared" si="23"/>
        <v>10</v>
      </c>
      <c r="K61" s="25" t="s">
        <v>2033</v>
      </c>
      <c r="L61" s="25" t="s">
        <v>2033</v>
      </c>
      <c r="M61" s="24">
        <v>10</v>
      </c>
      <c r="N61" s="26">
        <f t="shared" si="24"/>
        <v>10</v>
      </c>
      <c r="O61" s="25">
        <v>1</v>
      </c>
      <c r="P61" s="25">
        <v>4</v>
      </c>
      <c r="Q61" s="24">
        <v>9</v>
      </c>
      <c r="R61" s="26">
        <f t="shared" si="25"/>
        <v>14</v>
      </c>
      <c r="S61" s="25" t="s">
        <v>2033</v>
      </c>
      <c r="T61" s="25">
        <v>3</v>
      </c>
      <c r="U61" s="24">
        <v>9</v>
      </c>
      <c r="V61" s="26">
        <f t="shared" si="26"/>
        <v>12</v>
      </c>
      <c r="W61" s="25">
        <v>0</v>
      </c>
      <c r="X61" s="25">
        <v>4</v>
      </c>
      <c r="Y61" s="24">
        <v>10</v>
      </c>
      <c r="Z61" s="26">
        <f t="shared" si="27"/>
        <v>14</v>
      </c>
      <c r="AA61" s="25">
        <v>2</v>
      </c>
      <c r="AB61" s="25" t="s">
        <v>2033</v>
      </c>
      <c r="AC61" s="24">
        <v>10</v>
      </c>
      <c r="AD61" s="26">
        <f t="shared" si="28"/>
        <v>12</v>
      </c>
      <c r="AE61" s="27">
        <f t="shared" si="29"/>
        <v>72</v>
      </c>
      <c r="AF61" s="25">
        <v>7</v>
      </c>
      <c r="AG61" s="25">
        <v>7</v>
      </c>
      <c r="AH61" s="25">
        <v>31</v>
      </c>
      <c r="AI61" s="28">
        <f t="shared" si="30"/>
        <v>45</v>
      </c>
      <c r="AJ61" s="29">
        <v>25</v>
      </c>
      <c r="AK61" s="28">
        <f t="shared" si="31"/>
        <v>70</v>
      </c>
      <c r="AL61" s="25">
        <v>7</v>
      </c>
      <c r="AM61" s="25">
        <v>7</v>
      </c>
      <c r="AN61" s="25">
        <v>31</v>
      </c>
      <c r="AO61" s="28">
        <f t="shared" si="32"/>
        <v>45</v>
      </c>
      <c r="AP61" s="29">
        <v>25</v>
      </c>
      <c r="AQ61" s="28">
        <f t="shared" si="33"/>
        <v>70</v>
      </c>
      <c r="AR61" s="25">
        <v>8</v>
      </c>
      <c r="AS61" s="25">
        <v>7</v>
      </c>
      <c r="AT61" s="25">
        <v>26</v>
      </c>
      <c r="AU61" s="28">
        <f t="shared" si="34"/>
        <v>41</v>
      </c>
      <c r="AV61" s="29">
        <v>25</v>
      </c>
      <c r="AW61" s="28">
        <f t="shared" si="35"/>
        <v>66</v>
      </c>
      <c r="AX61" s="25">
        <v>7</v>
      </c>
      <c r="AY61" s="25">
        <v>7</v>
      </c>
      <c r="AZ61" s="25">
        <v>31</v>
      </c>
      <c r="BA61" s="28">
        <f t="shared" si="36"/>
        <v>45</v>
      </c>
      <c r="BB61" s="29">
        <v>25</v>
      </c>
      <c r="BC61" s="28">
        <f t="shared" si="37"/>
        <v>70</v>
      </c>
      <c r="BD61" s="25">
        <v>7</v>
      </c>
      <c r="BE61" s="25">
        <v>7</v>
      </c>
      <c r="BF61" s="25">
        <v>21</v>
      </c>
      <c r="BG61" s="28">
        <f t="shared" si="38"/>
        <v>35</v>
      </c>
      <c r="BH61" s="29">
        <v>26</v>
      </c>
      <c r="BI61" s="28">
        <f t="shared" si="39"/>
        <v>61</v>
      </c>
      <c r="BJ61" s="29">
        <f t="shared" si="40"/>
        <v>337</v>
      </c>
      <c r="BK61" s="29">
        <v>63</v>
      </c>
      <c r="BL61" s="10">
        <f t="shared" si="41"/>
        <v>472</v>
      </c>
      <c r="BM61" s="8">
        <f t="shared" si="42"/>
        <v>60.512820512820511</v>
      </c>
      <c r="BO61" s="3" t="s">
        <v>2089</v>
      </c>
      <c r="BP61" s="3" t="s">
        <v>2089</v>
      </c>
      <c r="BQ61" s="3" t="s">
        <v>2089</v>
      </c>
      <c r="BR61" s="3" t="s">
        <v>2089</v>
      </c>
      <c r="BS61" s="3" t="s">
        <v>2089</v>
      </c>
      <c r="BT61" s="3" t="s">
        <v>2089</v>
      </c>
      <c r="BU61" s="3" t="s">
        <v>2087</v>
      </c>
      <c r="BV61" s="3" t="s">
        <v>2087</v>
      </c>
      <c r="BW61" s="3" t="s">
        <v>2095</v>
      </c>
      <c r="BX61" s="3" t="s">
        <v>2087</v>
      </c>
      <c r="BY61" s="3" t="s">
        <v>2094</v>
      </c>
      <c r="BZ61" s="3" t="s">
        <v>2095</v>
      </c>
      <c r="CB61" s="3">
        <v>2</v>
      </c>
      <c r="CC61" s="3">
        <v>3</v>
      </c>
      <c r="CD61" s="3">
        <v>3</v>
      </c>
      <c r="CE61" s="3">
        <v>3</v>
      </c>
      <c r="CF61" s="3">
        <v>3</v>
      </c>
      <c r="CG61" s="3">
        <v>3</v>
      </c>
      <c r="CH61" s="3">
        <v>1</v>
      </c>
      <c r="CI61" s="3">
        <v>1.5</v>
      </c>
      <c r="CJ61" s="3">
        <v>1.5</v>
      </c>
      <c r="CK61" s="3">
        <v>1</v>
      </c>
      <c r="CL61" s="3">
        <v>1</v>
      </c>
      <c r="CM61" s="3">
        <v>0.5</v>
      </c>
      <c r="CN61" s="3">
        <f t="shared" si="43"/>
        <v>6</v>
      </c>
      <c r="CO61" s="31" t="str">
        <f t="shared" si="44"/>
        <v>Fail</v>
      </c>
      <c r="CP61" s="32">
        <v>2.1276595744680851</v>
      </c>
      <c r="CQ61" s="3">
        <v>6.5</v>
      </c>
      <c r="CR61" s="3">
        <v>50</v>
      </c>
      <c r="CS61" s="3">
        <v>545</v>
      </c>
      <c r="CT61" s="33">
        <f>CR61/23.5</f>
        <v>2.1276595744680851</v>
      </c>
    </row>
    <row r="62" spans="1:98" ht="18" customHeight="1" x14ac:dyDescent="0.2">
      <c r="A62" s="4">
        <v>55</v>
      </c>
      <c r="B62" s="7" t="s">
        <v>1036</v>
      </c>
      <c r="C62" s="7" t="s">
        <v>1037</v>
      </c>
      <c r="D62" s="7" t="s">
        <v>2030</v>
      </c>
      <c r="E62" s="7" t="s">
        <v>1534</v>
      </c>
      <c r="F62" s="7"/>
      <c r="G62" s="25">
        <v>3</v>
      </c>
      <c r="H62" s="25">
        <v>9</v>
      </c>
      <c r="I62" s="24">
        <v>10</v>
      </c>
      <c r="J62" s="26">
        <f t="shared" si="23"/>
        <v>22</v>
      </c>
      <c r="K62" s="25">
        <v>5</v>
      </c>
      <c r="L62" s="25">
        <v>9</v>
      </c>
      <c r="M62" s="24">
        <v>8</v>
      </c>
      <c r="N62" s="26">
        <f t="shared" si="24"/>
        <v>22</v>
      </c>
      <c r="O62" s="25">
        <v>7</v>
      </c>
      <c r="P62" s="25">
        <v>10</v>
      </c>
      <c r="Q62" s="24">
        <v>10</v>
      </c>
      <c r="R62" s="26">
        <f t="shared" si="25"/>
        <v>27</v>
      </c>
      <c r="S62" s="25">
        <v>8</v>
      </c>
      <c r="T62" s="25">
        <v>10</v>
      </c>
      <c r="U62" s="24">
        <v>10</v>
      </c>
      <c r="V62" s="26">
        <f t="shared" si="26"/>
        <v>28</v>
      </c>
      <c r="W62" s="25">
        <v>10</v>
      </c>
      <c r="X62" s="25">
        <v>10</v>
      </c>
      <c r="Y62" s="24">
        <v>10</v>
      </c>
      <c r="Z62" s="26">
        <f t="shared" si="27"/>
        <v>30</v>
      </c>
      <c r="AA62" s="25">
        <v>6</v>
      </c>
      <c r="AB62" s="25">
        <v>9</v>
      </c>
      <c r="AC62" s="24">
        <v>10</v>
      </c>
      <c r="AD62" s="26">
        <f t="shared" si="28"/>
        <v>25</v>
      </c>
      <c r="AE62" s="27">
        <f t="shared" si="29"/>
        <v>154</v>
      </c>
      <c r="AF62" s="25">
        <v>9</v>
      </c>
      <c r="AG62" s="25">
        <v>9</v>
      </c>
      <c r="AH62" s="25">
        <v>36</v>
      </c>
      <c r="AI62" s="28">
        <f t="shared" si="30"/>
        <v>54</v>
      </c>
      <c r="AJ62" s="29">
        <v>36</v>
      </c>
      <c r="AK62" s="28">
        <f t="shared" si="31"/>
        <v>90</v>
      </c>
      <c r="AL62" s="25">
        <v>9</v>
      </c>
      <c r="AM62" s="25">
        <v>9</v>
      </c>
      <c r="AN62" s="25">
        <v>37</v>
      </c>
      <c r="AO62" s="28">
        <f t="shared" si="32"/>
        <v>55</v>
      </c>
      <c r="AP62" s="29">
        <v>36</v>
      </c>
      <c r="AQ62" s="28">
        <f t="shared" si="33"/>
        <v>91</v>
      </c>
      <c r="AR62" s="25">
        <v>8</v>
      </c>
      <c r="AS62" s="25">
        <v>10</v>
      </c>
      <c r="AT62" s="25">
        <v>37</v>
      </c>
      <c r="AU62" s="28">
        <f t="shared" si="34"/>
        <v>55</v>
      </c>
      <c r="AV62" s="29">
        <v>36</v>
      </c>
      <c r="AW62" s="28">
        <f t="shared" si="35"/>
        <v>91</v>
      </c>
      <c r="AX62" s="25">
        <v>9</v>
      </c>
      <c r="AY62" s="25">
        <v>9</v>
      </c>
      <c r="AZ62" s="25">
        <v>37</v>
      </c>
      <c r="BA62" s="28">
        <f t="shared" si="36"/>
        <v>55</v>
      </c>
      <c r="BB62" s="29">
        <v>36</v>
      </c>
      <c r="BC62" s="28">
        <f t="shared" si="37"/>
        <v>91</v>
      </c>
      <c r="BD62" s="25">
        <v>9</v>
      </c>
      <c r="BE62" s="25">
        <v>9</v>
      </c>
      <c r="BF62" s="25">
        <v>40</v>
      </c>
      <c r="BG62" s="28">
        <f t="shared" si="38"/>
        <v>58</v>
      </c>
      <c r="BH62" s="29">
        <v>36</v>
      </c>
      <c r="BI62" s="28">
        <f t="shared" si="39"/>
        <v>94</v>
      </c>
      <c r="BJ62" s="29">
        <f t="shared" si="40"/>
        <v>457</v>
      </c>
      <c r="BK62" s="29">
        <v>90</v>
      </c>
      <c r="BL62" s="10">
        <f t="shared" si="41"/>
        <v>701</v>
      </c>
      <c r="BM62" s="8">
        <f t="shared" si="42"/>
        <v>89.871794871794876</v>
      </c>
      <c r="BO62" s="3" t="s">
        <v>2094</v>
      </c>
      <c r="BP62" s="3" t="s">
        <v>2088</v>
      </c>
      <c r="BQ62" s="3" t="s">
        <v>2095</v>
      </c>
      <c r="BR62" s="3" t="s">
        <v>2087</v>
      </c>
      <c r="BS62" s="3" t="s">
        <v>2091</v>
      </c>
      <c r="BT62" s="3" t="s">
        <v>2091</v>
      </c>
      <c r="BU62" s="3" t="s">
        <v>2090</v>
      </c>
      <c r="BV62" s="3" t="s">
        <v>2090</v>
      </c>
      <c r="BW62" s="3" t="s">
        <v>2090</v>
      </c>
      <c r="BX62" s="3" t="s">
        <v>2090</v>
      </c>
      <c r="BY62" s="3" t="s">
        <v>2090</v>
      </c>
      <c r="BZ62" s="3" t="s">
        <v>2090</v>
      </c>
      <c r="CB62" s="3">
        <v>2</v>
      </c>
      <c r="CC62" s="3">
        <v>3</v>
      </c>
      <c r="CD62" s="3">
        <v>3</v>
      </c>
      <c r="CE62" s="3">
        <v>3</v>
      </c>
      <c r="CF62" s="3">
        <v>3</v>
      </c>
      <c r="CG62" s="3">
        <v>3</v>
      </c>
      <c r="CH62" s="3">
        <v>1</v>
      </c>
      <c r="CI62" s="3">
        <v>1.5</v>
      </c>
      <c r="CJ62" s="3">
        <v>1.5</v>
      </c>
      <c r="CK62" s="3">
        <v>1</v>
      </c>
      <c r="CL62" s="3">
        <v>1</v>
      </c>
      <c r="CM62" s="3">
        <v>0.5</v>
      </c>
      <c r="CN62" s="3">
        <f t="shared" si="43"/>
        <v>0</v>
      </c>
      <c r="CO62" s="31" t="str">
        <f t="shared" si="44"/>
        <v>Pass</v>
      </c>
      <c r="CP62" s="3">
        <v>8.4700000000000006</v>
      </c>
      <c r="CQ62" s="3">
        <v>23.5</v>
      </c>
      <c r="CR62" s="3">
        <v>199</v>
      </c>
      <c r="CS62" s="3">
        <v>951</v>
      </c>
    </row>
    <row r="63" spans="1:98" ht="18" customHeight="1" x14ac:dyDescent="0.2">
      <c r="A63" s="4">
        <v>56</v>
      </c>
      <c r="B63" s="7" t="s">
        <v>1038</v>
      </c>
      <c r="C63" s="7" t="s">
        <v>1039</v>
      </c>
      <c r="D63" s="7" t="s">
        <v>2031</v>
      </c>
      <c r="E63" s="7" t="s">
        <v>1535</v>
      </c>
      <c r="F63" s="7"/>
      <c r="G63" s="25">
        <v>3</v>
      </c>
      <c r="H63" s="25" t="s">
        <v>2033</v>
      </c>
      <c r="I63" s="24">
        <v>10</v>
      </c>
      <c r="J63" s="26">
        <f t="shared" si="23"/>
        <v>13</v>
      </c>
      <c r="K63" s="25">
        <v>2</v>
      </c>
      <c r="L63" s="25" t="s">
        <v>2033</v>
      </c>
      <c r="M63" s="24">
        <v>10</v>
      </c>
      <c r="N63" s="26">
        <f t="shared" si="24"/>
        <v>12</v>
      </c>
      <c r="O63" s="25">
        <v>4</v>
      </c>
      <c r="P63" s="25">
        <v>9</v>
      </c>
      <c r="Q63" s="24">
        <v>10</v>
      </c>
      <c r="R63" s="26">
        <f t="shared" si="25"/>
        <v>23</v>
      </c>
      <c r="S63" s="25">
        <v>5</v>
      </c>
      <c r="T63" s="25">
        <v>8</v>
      </c>
      <c r="U63" s="24">
        <v>10</v>
      </c>
      <c r="V63" s="26">
        <f t="shared" si="26"/>
        <v>23</v>
      </c>
      <c r="W63" s="25" t="s">
        <v>2033</v>
      </c>
      <c r="X63" s="25">
        <v>7</v>
      </c>
      <c r="Y63" s="24">
        <v>10</v>
      </c>
      <c r="Z63" s="26">
        <f t="shared" si="27"/>
        <v>17</v>
      </c>
      <c r="AA63" s="25">
        <v>3</v>
      </c>
      <c r="AB63" s="25">
        <v>8</v>
      </c>
      <c r="AC63" s="24">
        <v>10</v>
      </c>
      <c r="AD63" s="26">
        <f t="shared" si="28"/>
        <v>21</v>
      </c>
      <c r="AE63" s="27">
        <f t="shared" si="29"/>
        <v>109</v>
      </c>
      <c r="AF63" s="25">
        <v>8</v>
      </c>
      <c r="AG63" s="25">
        <v>8</v>
      </c>
      <c r="AH63" s="25">
        <v>34</v>
      </c>
      <c r="AI63" s="28">
        <f t="shared" si="30"/>
        <v>50</v>
      </c>
      <c r="AJ63" s="29">
        <v>33</v>
      </c>
      <c r="AK63" s="28">
        <f t="shared" si="31"/>
        <v>83</v>
      </c>
      <c r="AL63" s="25">
        <v>8</v>
      </c>
      <c r="AM63" s="25">
        <v>8</v>
      </c>
      <c r="AN63" s="25">
        <v>34</v>
      </c>
      <c r="AO63" s="28">
        <f t="shared" si="32"/>
        <v>50</v>
      </c>
      <c r="AP63" s="29">
        <v>30</v>
      </c>
      <c r="AQ63" s="28">
        <f t="shared" si="33"/>
        <v>80</v>
      </c>
      <c r="AR63" s="25">
        <v>8</v>
      </c>
      <c r="AS63" s="25">
        <v>8</v>
      </c>
      <c r="AT63" s="25">
        <v>31</v>
      </c>
      <c r="AU63" s="28">
        <f t="shared" si="34"/>
        <v>47</v>
      </c>
      <c r="AV63" s="29">
        <v>30</v>
      </c>
      <c r="AW63" s="28">
        <f t="shared" si="35"/>
        <v>77</v>
      </c>
      <c r="AX63" s="25">
        <v>8</v>
      </c>
      <c r="AY63" s="25">
        <v>8</v>
      </c>
      <c r="AZ63" s="25">
        <v>34</v>
      </c>
      <c r="BA63" s="28">
        <f t="shared" si="36"/>
        <v>50</v>
      </c>
      <c r="BB63" s="29">
        <v>30</v>
      </c>
      <c r="BC63" s="28">
        <f t="shared" si="37"/>
        <v>80</v>
      </c>
      <c r="BD63" s="25">
        <v>8</v>
      </c>
      <c r="BE63" s="25">
        <v>8</v>
      </c>
      <c r="BF63" s="25">
        <v>31</v>
      </c>
      <c r="BG63" s="28">
        <f t="shared" si="38"/>
        <v>47</v>
      </c>
      <c r="BH63" s="29">
        <v>31</v>
      </c>
      <c r="BI63" s="28">
        <f t="shared" si="39"/>
        <v>78</v>
      </c>
      <c r="BJ63" s="29">
        <f t="shared" si="40"/>
        <v>398</v>
      </c>
      <c r="BK63" s="29">
        <v>78</v>
      </c>
      <c r="BL63" s="10">
        <f t="shared" si="41"/>
        <v>585</v>
      </c>
      <c r="BM63" s="8">
        <f t="shared" si="42"/>
        <v>75</v>
      </c>
      <c r="BO63" s="3" t="s">
        <v>2092</v>
      </c>
      <c r="BP63" s="3" t="s">
        <v>2092</v>
      </c>
      <c r="BQ63" s="3" t="s">
        <v>2033</v>
      </c>
      <c r="BR63" s="3" t="s">
        <v>2091</v>
      </c>
      <c r="BS63" s="3" t="s">
        <v>2092</v>
      </c>
      <c r="BT63" s="3" t="s">
        <v>2095</v>
      </c>
      <c r="BU63" s="3" t="s">
        <v>2090</v>
      </c>
      <c r="BV63" s="3" t="s">
        <v>2091</v>
      </c>
      <c r="BW63" s="3" t="s">
        <v>2091</v>
      </c>
      <c r="BX63" s="3" t="s">
        <v>2091</v>
      </c>
      <c r="BY63" s="3" t="s">
        <v>2091</v>
      </c>
      <c r="BZ63" s="3" t="s">
        <v>2091</v>
      </c>
      <c r="CB63" s="3">
        <v>2</v>
      </c>
      <c r="CC63" s="3">
        <v>3</v>
      </c>
      <c r="CD63" s="3">
        <v>3</v>
      </c>
      <c r="CE63" s="3">
        <v>3</v>
      </c>
      <c r="CF63" s="3">
        <v>3</v>
      </c>
      <c r="CG63" s="3">
        <v>3</v>
      </c>
      <c r="CH63" s="3">
        <v>1</v>
      </c>
      <c r="CI63" s="3">
        <v>1.5</v>
      </c>
      <c r="CJ63" s="3">
        <v>1.5</v>
      </c>
      <c r="CK63" s="3">
        <v>1</v>
      </c>
      <c r="CL63" s="3">
        <v>1</v>
      </c>
      <c r="CM63" s="3">
        <v>0.5</v>
      </c>
      <c r="CN63" s="3">
        <f t="shared" si="43"/>
        <v>0</v>
      </c>
      <c r="CO63" s="31" t="str">
        <f t="shared" si="44"/>
        <v>Pass</v>
      </c>
      <c r="CP63" s="3">
        <v>7.04</v>
      </c>
      <c r="CQ63" s="3">
        <v>23.5</v>
      </c>
      <c r="CR63" s="3">
        <v>165.5</v>
      </c>
      <c r="CS63" s="3">
        <v>795</v>
      </c>
    </row>
    <row r="64" spans="1:98" s="18" customFormat="1" ht="16.5" customHeight="1" x14ac:dyDescent="0.2">
      <c r="A64" s="16"/>
      <c r="B64" s="16"/>
      <c r="C64" s="17" t="s">
        <v>2069</v>
      </c>
      <c r="D64" s="17"/>
      <c r="E64" s="17"/>
      <c r="F64" s="16"/>
      <c r="G64" s="10">
        <f t="shared" ref="G64:AL64" si="45">SUM(G8:G63)</f>
        <v>176</v>
      </c>
      <c r="H64" s="10">
        <f t="shared" si="45"/>
        <v>324</v>
      </c>
      <c r="I64" s="10">
        <f t="shared" si="45"/>
        <v>560</v>
      </c>
      <c r="J64" s="10">
        <f t="shared" si="45"/>
        <v>1060</v>
      </c>
      <c r="K64" s="10">
        <f t="shared" si="45"/>
        <v>199</v>
      </c>
      <c r="L64" s="10">
        <f t="shared" si="45"/>
        <v>418</v>
      </c>
      <c r="M64" s="10">
        <f t="shared" si="45"/>
        <v>508</v>
      </c>
      <c r="N64" s="10">
        <f t="shared" si="45"/>
        <v>1125</v>
      </c>
      <c r="O64" s="10">
        <f t="shared" si="45"/>
        <v>256</v>
      </c>
      <c r="P64" s="10">
        <f t="shared" si="45"/>
        <v>430</v>
      </c>
      <c r="Q64" s="10">
        <f t="shared" si="45"/>
        <v>548</v>
      </c>
      <c r="R64" s="10">
        <f t="shared" si="45"/>
        <v>1234</v>
      </c>
      <c r="S64" s="10">
        <f t="shared" si="45"/>
        <v>292</v>
      </c>
      <c r="T64" s="10">
        <f t="shared" si="45"/>
        <v>397</v>
      </c>
      <c r="U64" s="10">
        <f t="shared" si="45"/>
        <v>542</v>
      </c>
      <c r="V64" s="10">
        <f t="shared" si="45"/>
        <v>1231</v>
      </c>
      <c r="W64" s="10">
        <f t="shared" si="45"/>
        <v>246</v>
      </c>
      <c r="X64" s="10">
        <f t="shared" si="45"/>
        <v>397</v>
      </c>
      <c r="Y64" s="10">
        <f t="shared" si="45"/>
        <v>547</v>
      </c>
      <c r="Z64" s="10">
        <f t="shared" si="45"/>
        <v>1190</v>
      </c>
      <c r="AA64" s="10">
        <f t="shared" si="45"/>
        <v>274</v>
      </c>
      <c r="AB64" s="10">
        <f t="shared" si="45"/>
        <v>408</v>
      </c>
      <c r="AC64" s="10">
        <f t="shared" si="45"/>
        <v>549</v>
      </c>
      <c r="AD64" s="10">
        <f t="shared" si="45"/>
        <v>1231</v>
      </c>
      <c r="AE64" s="10">
        <f t="shared" si="45"/>
        <v>7071</v>
      </c>
      <c r="AF64" s="10">
        <f t="shared" si="45"/>
        <v>473</v>
      </c>
      <c r="AG64" s="10">
        <f t="shared" si="45"/>
        <v>464</v>
      </c>
      <c r="AH64" s="10">
        <f t="shared" si="45"/>
        <v>1917</v>
      </c>
      <c r="AI64" s="10">
        <f t="shared" si="45"/>
        <v>2854</v>
      </c>
      <c r="AJ64" s="10">
        <f t="shared" si="45"/>
        <v>1804</v>
      </c>
      <c r="AK64" s="10">
        <f t="shared" si="45"/>
        <v>4658</v>
      </c>
      <c r="AL64" s="10">
        <f t="shared" si="45"/>
        <v>443</v>
      </c>
      <c r="AM64" s="10">
        <f t="shared" ref="AM64:BL64" si="46">SUM(AM8:AM63)</f>
        <v>469</v>
      </c>
      <c r="AN64" s="10">
        <f t="shared" si="46"/>
        <v>1918</v>
      </c>
      <c r="AO64" s="10">
        <f t="shared" si="46"/>
        <v>2830</v>
      </c>
      <c r="AP64" s="10">
        <f t="shared" si="46"/>
        <v>1787</v>
      </c>
      <c r="AQ64" s="10">
        <f t="shared" si="46"/>
        <v>4617</v>
      </c>
      <c r="AR64" s="10">
        <f t="shared" si="46"/>
        <v>467</v>
      </c>
      <c r="AS64" s="10">
        <f t="shared" si="46"/>
        <v>471</v>
      </c>
      <c r="AT64" s="10">
        <f t="shared" si="46"/>
        <v>1862</v>
      </c>
      <c r="AU64" s="10">
        <f t="shared" si="46"/>
        <v>2800</v>
      </c>
      <c r="AV64" s="10">
        <f t="shared" si="46"/>
        <v>1796</v>
      </c>
      <c r="AW64" s="10">
        <f t="shared" si="46"/>
        <v>4596</v>
      </c>
      <c r="AX64" s="10">
        <f t="shared" si="46"/>
        <v>472</v>
      </c>
      <c r="AY64" s="10">
        <f t="shared" si="46"/>
        <v>467</v>
      </c>
      <c r="AZ64" s="10">
        <f t="shared" si="46"/>
        <v>1911</v>
      </c>
      <c r="BA64" s="10">
        <f t="shared" si="46"/>
        <v>2850</v>
      </c>
      <c r="BB64" s="10">
        <f t="shared" si="46"/>
        <v>1787</v>
      </c>
      <c r="BC64" s="10">
        <f t="shared" si="46"/>
        <v>4637</v>
      </c>
      <c r="BD64" s="10">
        <f t="shared" si="46"/>
        <v>470</v>
      </c>
      <c r="BE64" s="10">
        <f t="shared" si="46"/>
        <v>467</v>
      </c>
      <c r="BF64" s="10">
        <f t="shared" si="46"/>
        <v>1894</v>
      </c>
      <c r="BG64" s="10">
        <f t="shared" si="46"/>
        <v>2831</v>
      </c>
      <c r="BH64" s="10">
        <f t="shared" si="46"/>
        <v>1787</v>
      </c>
      <c r="BI64" s="10">
        <f t="shared" si="46"/>
        <v>4618</v>
      </c>
      <c r="BJ64" s="10">
        <f t="shared" si="46"/>
        <v>23126</v>
      </c>
      <c r="BK64" s="10">
        <f t="shared" si="46"/>
        <v>4498</v>
      </c>
      <c r="BL64" s="10">
        <f t="shared" si="46"/>
        <v>34695</v>
      </c>
      <c r="BO64" s="23">
        <f>COUNTIF(BO8:BO63,"f")</f>
        <v>9</v>
      </c>
      <c r="BP64" s="23">
        <f t="shared" ref="BP64:BT64" si="47">COUNTIF(BP8:BP63,"f")</f>
        <v>7</v>
      </c>
      <c r="BQ64" s="23">
        <f t="shared" si="47"/>
        <v>14</v>
      </c>
      <c r="BR64" s="23">
        <f t="shared" si="47"/>
        <v>10</v>
      </c>
      <c r="BS64" s="23">
        <f t="shared" si="47"/>
        <v>11</v>
      </c>
      <c r="BT64" s="23">
        <f t="shared" si="47"/>
        <v>9</v>
      </c>
    </row>
    <row r="65" spans="1:65" ht="16.5" customHeight="1" x14ac:dyDescent="0.2">
      <c r="A65" s="7"/>
      <c r="B65" s="7"/>
      <c r="C65" s="19" t="s">
        <v>2070</v>
      </c>
      <c r="D65" s="19"/>
      <c r="E65" s="19"/>
      <c r="F65" s="7"/>
      <c r="G65" s="8">
        <f>G64/(10*56)*100</f>
        <v>31.428571428571427</v>
      </c>
      <c r="H65" s="8">
        <f t="shared" ref="H65:I65" si="48">H64/(10*56)*100</f>
        <v>57.857142857142861</v>
      </c>
      <c r="I65" s="8">
        <f t="shared" si="48"/>
        <v>100</v>
      </c>
      <c r="J65" s="8">
        <f>J64/(30*56)*100</f>
        <v>63.095238095238095</v>
      </c>
      <c r="K65" s="8">
        <f>K64/(10*56)*100</f>
        <v>35.535714285714285</v>
      </c>
      <c r="L65" s="8">
        <f t="shared" ref="L65" si="49">L64/(10*56)*100</f>
        <v>74.642857142857139</v>
      </c>
      <c r="M65" s="8">
        <f t="shared" ref="M65" si="50">M64/(10*56)*100</f>
        <v>90.714285714285708</v>
      </c>
      <c r="N65" s="8">
        <f>N64/(30*56)*100</f>
        <v>66.964285714285708</v>
      </c>
      <c r="O65" s="8">
        <f>O64/(10*56)*100</f>
        <v>45.714285714285715</v>
      </c>
      <c r="P65" s="8">
        <f t="shared" ref="P65" si="51">P64/(10*56)*100</f>
        <v>76.785714285714292</v>
      </c>
      <c r="Q65" s="8">
        <f t="shared" ref="Q65" si="52">Q64/(10*56)*100</f>
        <v>97.857142857142847</v>
      </c>
      <c r="R65" s="8">
        <f>R64/(30*56)*100</f>
        <v>73.452380952380963</v>
      </c>
      <c r="S65" s="8">
        <f>S64/(10*56)*100</f>
        <v>52.142857142857146</v>
      </c>
      <c r="T65" s="8">
        <f t="shared" ref="T65" si="53">T64/(10*56)*100</f>
        <v>70.892857142857153</v>
      </c>
      <c r="U65" s="8">
        <f t="shared" ref="U65" si="54">U64/(10*56)*100</f>
        <v>96.785714285714292</v>
      </c>
      <c r="V65" s="8">
        <f>V64/(30*56)*100</f>
        <v>73.273809523809518</v>
      </c>
      <c r="W65" s="8">
        <f>W64/(10*56)*100</f>
        <v>43.928571428571431</v>
      </c>
      <c r="X65" s="8">
        <f t="shared" ref="X65" si="55">X64/(10*56)*100</f>
        <v>70.892857142857153</v>
      </c>
      <c r="Y65" s="8">
        <f t="shared" ref="Y65" si="56">Y64/(10*56)*100</f>
        <v>97.678571428571431</v>
      </c>
      <c r="Z65" s="8">
        <f>Z64/(30*56)*100</f>
        <v>70.833333333333343</v>
      </c>
      <c r="AA65" s="8">
        <f>AA64/(10*56)*100</f>
        <v>48.928571428571423</v>
      </c>
      <c r="AB65" s="8">
        <f t="shared" ref="AB65" si="57">AB64/(10*56)*100</f>
        <v>72.857142857142847</v>
      </c>
      <c r="AC65" s="8">
        <f t="shared" ref="AC65" si="58">AC64/(10*56)*100</f>
        <v>98.035714285714278</v>
      </c>
      <c r="AD65" s="8">
        <f>AD64/(30*56)*100</f>
        <v>73.273809523809518</v>
      </c>
      <c r="AE65" s="8">
        <f>AVERAGE(J65,N65,R65,V65,Z65,AD65)</f>
        <v>70.148809523809518</v>
      </c>
      <c r="AF65" s="8">
        <f>AF64/(10*56)*100</f>
        <v>84.464285714285708</v>
      </c>
      <c r="AG65" s="8">
        <f t="shared" ref="AG65" si="59">AG64/(10*56)*100</f>
        <v>82.857142857142861</v>
      </c>
      <c r="AH65" s="8">
        <f>AH64/(40*56)*100</f>
        <v>85.580357142857139</v>
      </c>
      <c r="AI65" s="8">
        <f>AI64/(60*56)*100</f>
        <v>84.94047619047619</v>
      </c>
      <c r="AJ65" s="8">
        <f t="shared" ref="AJ65" si="60">AJ64/(40*56)*100</f>
        <v>80.535714285714292</v>
      </c>
      <c r="AK65" s="8">
        <f>AK64/(100*56)*100</f>
        <v>83.178571428571431</v>
      </c>
      <c r="AL65" s="8">
        <f>AL64/(10*56)*100</f>
        <v>79.107142857142847</v>
      </c>
      <c r="AM65" s="8">
        <f t="shared" ref="AM65" si="61">AM64/(10*56)*100</f>
        <v>83.75</v>
      </c>
      <c r="AN65" s="8">
        <f>AN64/(40*56)*100</f>
        <v>85.625</v>
      </c>
      <c r="AO65" s="8">
        <f>AO64/(60*56)*100</f>
        <v>84.226190476190482</v>
      </c>
      <c r="AP65" s="8">
        <f t="shared" ref="AP65" si="62">AP64/(40*56)*100</f>
        <v>79.776785714285708</v>
      </c>
      <c r="AQ65" s="8">
        <f>AQ64/(100*56)*100</f>
        <v>82.446428571428569</v>
      </c>
      <c r="AR65" s="8">
        <f>AR64/(10*56)*100</f>
        <v>83.392857142857153</v>
      </c>
      <c r="AS65" s="8">
        <f t="shared" ref="AS65" si="63">AS64/(10*56)*100</f>
        <v>84.107142857142861</v>
      </c>
      <c r="AT65" s="8">
        <f>AT64/(40*56)*100</f>
        <v>83.125</v>
      </c>
      <c r="AU65" s="8">
        <f>AU64/(60*56)*100</f>
        <v>83.333333333333343</v>
      </c>
      <c r="AV65" s="8">
        <f t="shared" ref="AV65" si="64">AV64/(40*56)*100</f>
        <v>80.178571428571431</v>
      </c>
      <c r="AW65" s="8">
        <f>AW64/(100*56)*100</f>
        <v>82.071428571428569</v>
      </c>
      <c r="AX65" s="8">
        <f>AX64/(10*56)*100</f>
        <v>84.285714285714292</v>
      </c>
      <c r="AY65" s="8">
        <f t="shared" ref="AY65" si="65">AY64/(10*56)*100</f>
        <v>83.392857142857153</v>
      </c>
      <c r="AZ65" s="8">
        <f>AZ64/(40*56)*100</f>
        <v>85.3125</v>
      </c>
      <c r="BA65" s="8">
        <f>BA64/(60*56)*100</f>
        <v>84.821428571428569</v>
      </c>
      <c r="BB65" s="8">
        <f t="shared" ref="BB65" si="66">BB64/(40*56)*100</f>
        <v>79.776785714285708</v>
      </c>
      <c r="BC65" s="8">
        <f>BC64/(100*56)*100</f>
        <v>82.803571428571431</v>
      </c>
      <c r="BD65" s="8">
        <f>BD64/(10*56)*100</f>
        <v>83.928571428571431</v>
      </c>
      <c r="BE65" s="8">
        <f t="shared" ref="BE65" si="67">BE64/(10*56)*100</f>
        <v>83.392857142857153</v>
      </c>
      <c r="BF65" s="8">
        <f>BF64/(40*56)*100</f>
        <v>84.553571428571431</v>
      </c>
      <c r="BG65" s="8">
        <f>BG64/(60*56)*100</f>
        <v>84.25595238095238</v>
      </c>
      <c r="BH65" s="8">
        <f t="shared" ref="BH65" si="68">BH64/(40*56)*100</f>
        <v>79.776785714285708</v>
      </c>
      <c r="BI65" s="8">
        <f>BI64/(100*56)*100</f>
        <v>82.464285714285708</v>
      </c>
      <c r="BJ65" s="8">
        <f>BJ64/(500*56)*100</f>
        <v>82.592857142857142</v>
      </c>
      <c r="BK65" s="8">
        <f t="shared" ref="BK65" si="69">BK64/(100*56)*100</f>
        <v>80.321428571428584</v>
      </c>
      <c r="BL65" s="8">
        <f>BL64/(780*56)*100</f>
        <v>79.429945054945051</v>
      </c>
      <c r="BM65" s="1"/>
    </row>
    <row r="66" spans="1:65" x14ac:dyDescent="0.2">
      <c r="A66" s="7"/>
      <c r="B66" s="7"/>
      <c r="C66" s="20" t="s">
        <v>2071</v>
      </c>
      <c r="D66" s="20"/>
      <c r="E66" s="20"/>
      <c r="F66" s="7"/>
      <c r="G66" s="4"/>
      <c r="H66" s="4"/>
      <c r="I66" s="7"/>
      <c r="J66" s="21">
        <f>COUNTIF(J8:J63,"&lt;12")+COUNTIF(J8:J63,"A")</f>
        <v>16</v>
      </c>
      <c r="K66" s="4"/>
      <c r="L66" s="4"/>
      <c r="M66" s="7"/>
      <c r="N66" s="21">
        <f>COUNTIF(N8:N63,"&lt;12")+COUNTIF(N8:N63,"A")</f>
        <v>5</v>
      </c>
      <c r="O66" s="4"/>
      <c r="P66" s="4"/>
      <c r="Q66" s="7"/>
      <c r="R66" s="21">
        <f>COUNTIF(R8:R63,"&lt;12")+COUNTIF(R8:R63,"A")</f>
        <v>2</v>
      </c>
      <c r="S66" s="4"/>
      <c r="T66" s="4"/>
      <c r="U66" s="7"/>
      <c r="V66" s="21">
        <f>COUNTIF(V8:V63,"&lt;12")+COUNTIF(V8:V63,"A")</f>
        <v>3</v>
      </c>
      <c r="W66" s="4"/>
      <c r="X66" s="4"/>
      <c r="Y66" s="7"/>
      <c r="Z66" s="21">
        <f>COUNTIF(Z8:Z63,"&lt;12")+COUNTIF(Z8:Z63,"A")</f>
        <v>6</v>
      </c>
      <c r="AA66" s="4"/>
      <c r="AB66" s="4"/>
      <c r="AC66" s="7"/>
      <c r="AD66" s="21">
        <f>COUNTIF(AD8:AD63,"&lt;12")+COUNTIF(AD8:AD63,"A")</f>
        <v>4</v>
      </c>
      <c r="AE66" s="4"/>
      <c r="AF66" s="4"/>
      <c r="AG66" s="7"/>
      <c r="AH66" s="21"/>
      <c r="AI66" s="22">
        <f>COUNTIF(AI8:AI63,"&lt;24")+COUNTIF(AI8:AI63,"A")</f>
        <v>0</v>
      </c>
      <c r="AJ66" s="22">
        <f>COUNTIF(AJ8:AJ63,"&lt;16")+COUNTIF(AJ8:AJ63,"A")</f>
        <v>0</v>
      </c>
      <c r="AK66" s="22">
        <f>COUNTIF(AK8:AK63,"&lt;40")+COUNTIF(AK8:AK63,"A")</f>
        <v>0</v>
      </c>
      <c r="AL66" s="4"/>
      <c r="AM66" s="7"/>
      <c r="AN66" s="21"/>
      <c r="AO66" s="22">
        <f>COUNTIF(AO8:AO63,"&lt;24")+COUNTIF(AO8:AO63,"A")</f>
        <v>0</v>
      </c>
      <c r="AP66" s="22">
        <f>COUNTIF(AP8:AP63,"&lt;16")+COUNTIF(AP8:AP63,"A")</f>
        <v>0</v>
      </c>
      <c r="AQ66" s="22">
        <f>COUNTIF(AQ8:AQ63,"&lt;40")+COUNTIF(AQ8:AQ63,"A")</f>
        <v>0</v>
      </c>
      <c r="AR66" s="4"/>
      <c r="AS66" s="7"/>
      <c r="AT66" s="21"/>
      <c r="AU66" s="22">
        <f>COUNTIF(AU8:AU63,"&lt;24")+COUNTIF(AU8:AU63,"A")</f>
        <v>0</v>
      </c>
      <c r="AV66" s="22">
        <f>COUNTIF(AV8:AV63,"&lt;16")+COUNTIF(AV8:AV63,"A")</f>
        <v>0</v>
      </c>
      <c r="AW66" s="22">
        <f>COUNTIF(AW8:AW63,"&lt;40")+COUNTIF(AW8:AW63,"A")</f>
        <v>0</v>
      </c>
      <c r="AX66" s="4"/>
      <c r="AY66" s="7"/>
      <c r="AZ66" s="21"/>
      <c r="BA66" s="22">
        <f>COUNTIF(BA8:BA63,"&lt;24")+COUNTIF(BA8:BA63,"A")</f>
        <v>0</v>
      </c>
      <c r="BB66" s="22">
        <f>COUNTIF(BB8:BB63,"&lt;16")+COUNTIF(BB8:BB63,"A")</f>
        <v>0</v>
      </c>
      <c r="BC66" s="22">
        <f>COUNTIF(BC8:BC63,"&lt;40")+COUNTIF(BC8:BC63,"A")</f>
        <v>0</v>
      </c>
      <c r="BD66" s="4"/>
      <c r="BE66" s="7"/>
      <c r="BF66" s="21"/>
      <c r="BG66" s="22">
        <f>COUNTIF(BG8:BG63,"&lt;24")+COUNTIF(BG8:BG63,"A")</f>
        <v>0</v>
      </c>
      <c r="BH66" s="22">
        <f>COUNTIF(BH8:BH63,"&lt;16")+COUNTIF(BH8:BH63,"A")</f>
        <v>0</v>
      </c>
      <c r="BI66" s="22">
        <f>COUNTIF(BI8:BI63,"&lt;40")+COUNTIF(BI8:BI63,"A")</f>
        <v>0</v>
      </c>
      <c r="BJ66" s="7"/>
      <c r="BK66" s="7"/>
      <c r="BL66" s="7"/>
      <c r="BM66" s="1"/>
    </row>
    <row r="76" spans="1:65" ht="18" customHeight="1" x14ac:dyDescent="0.2">
      <c r="A76" s="4">
        <v>4</v>
      </c>
      <c r="B76" s="7" t="s">
        <v>941</v>
      </c>
      <c r="C76" s="15" t="s">
        <v>942</v>
      </c>
      <c r="D76" s="7" t="s">
        <v>1978</v>
      </c>
      <c r="E76" s="7" t="s">
        <v>1482</v>
      </c>
      <c r="F76" s="7"/>
      <c r="G76" s="4" t="s">
        <v>2032</v>
      </c>
      <c r="H76" s="4" t="s">
        <v>2033</v>
      </c>
      <c r="I76" s="9">
        <v>0</v>
      </c>
      <c r="J76" s="13">
        <f>IF(AND((G76="A"),(H76 ="A"), (I76="A")),"A",SUM(G76:I76))</f>
        <v>0</v>
      </c>
      <c r="K76" s="4" t="s">
        <v>2032</v>
      </c>
      <c r="L76" s="4" t="s">
        <v>2033</v>
      </c>
      <c r="M76" s="9">
        <v>4</v>
      </c>
      <c r="N76" s="13">
        <f>IF(AND((K76="A"),(L76 ="A"), (M76="A")),"A",SUM(K76:M76))</f>
        <v>4</v>
      </c>
      <c r="O76" s="4" t="s">
        <v>2033</v>
      </c>
      <c r="P76" s="4" t="s">
        <v>2033</v>
      </c>
      <c r="Q76" s="9">
        <v>0</v>
      </c>
      <c r="R76" s="13">
        <f>IF(AND((O76="A"),(P76 ="A"), (Q76="A")),"A",SUM(O76:Q76))</f>
        <v>0</v>
      </c>
      <c r="S76" s="4" t="s">
        <v>2033</v>
      </c>
      <c r="T76" s="4" t="s">
        <v>2032</v>
      </c>
      <c r="U76" s="9">
        <v>0</v>
      </c>
      <c r="V76" s="13">
        <f>IF(AND((S76="A"),(T76 ="A"), (U76="A")),"A",SUM(S76:U76))</f>
        <v>0</v>
      </c>
      <c r="W76" s="4" t="s">
        <v>2033</v>
      </c>
      <c r="X76" s="4" t="s">
        <v>2032</v>
      </c>
      <c r="Y76" s="9">
        <v>0</v>
      </c>
      <c r="Z76" s="13">
        <f>IF(AND((W76="A"),(X76 ="A"), (Y76="A")),"A",SUM(W76:Y76))</f>
        <v>0</v>
      </c>
      <c r="AA76" s="4" t="s">
        <v>2032</v>
      </c>
      <c r="AB76" s="4" t="s">
        <v>2032</v>
      </c>
      <c r="AC76" s="9">
        <v>0</v>
      </c>
      <c r="AD76" s="13">
        <f>IF(AND((AA76="A"),(AB76 ="A"), (AC76="A")),"A",SUM(AA76:AC76))</f>
        <v>0</v>
      </c>
      <c r="AE76" s="10">
        <f>SUM(J76,N76,R76,V76,Z76,AD76)</f>
        <v>4</v>
      </c>
      <c r="AF76" s="4" t="s">
        <v>2032</v>
      </c>
      <c r="AG76" s="4" t="s">
        <v>2032</v>
      </c>
      <c r="AH76" s="4">
        <v>0</v>
      </c>
      <c r="AI76" s="14">
        <f>IF(AND((AF76="A"), (AG76 ="A"), (AH76="A")),"A",SUM(AF76:AH76))</f>
        <v>0</v>
      </c>
      <c r="AJ76" s="5" t="s">
        <v>2032</v>
      </c>
      <c r="AK76" s="14">
        <f>IF(AND((AI76 ="A"), (AJ76="A")),"A",SUM(AI76:AJ76))</f>
        <v>0</v>
      </c>
      <c r="AL76" s="4" t="s">
        <v>2032</v>
      </c>
      <c r="AM76" s="4" t="s">
        <v>2032</v>
      </c>
      <c r="AN76" s="4">
        <v>0</v>
      </c>
      <c r="AO76" s="14">
        <f>IF(AND((AL76="A"), (AM76 ="A"), (AN76="A")),"A",SUM(AL76:AN76))</f>
        <v>0</v>
      </c>
      <c r="AP76" s="5" t="s">
        <v>2032</v>
      </c>
      <c r="AQ76" s="14">
        <f>IF(AND((AO76 ="A"), (AP76="A")),"A",SUM(AO76:AP76))</f>
        <v>0</v>
      </c>
      <c r="AR76" s="4" t="s">
        <v>2032</v>
      </c>
      <c r="AS76" s="4" t="s">
        <v>2032</v>
      </c>
      <c r="AT76" s="4">
        <v>0</v>
      </c>
      <c r="AU76" s="14">
        <f>IF(AND((AR76="A"), (AS76 ="A"), (AT76="A")),"A",SUM(AR76:AT76))</f>
        <v>0</v>
      </c>
      <c r="AV76" s="5" t="s">
        <v>2032</v>
      </c>
      <c r="AW76" s="14">
        <f>IF(AND((AU76 ="A"), (AV76="A")),"A",SUM(AU76:AV76))</f>
        <v>0</v>
      </c>
      <c r="AX76" s="4" t="s">
        <v>2032</v>
      </c>
      <c r="AY76" s="4" t="s">
        <v>2032</v>
      </c>
      <c r="AZ76" s="4">
        <v>0</v>
      </c>
      <c r="BA76" s="14">
        <f>IF(AND((AX76="A"), (AY76 ="A"), (AZ76="A")),"A",SUM(AX76:AZ76))</f>
        <v>0</v>
      </c>
      <c r="BB76" s="5" t="s">
        <v>2032</v>
      </c>
      <c r="BC76" s="14">
        <f>IF(AND((BA76 ="A"), (BB76="A")),"A",SUM(BA76:BB76))</f>
        <v>0</v>
      </c>
      <c r="BD76" s="4" t="s">
        <v>2032</v>
      </c>
      <c r="BE76" s="4" t="s">
        <v>2032</v>
      </c>
      <c r="BF76" s="4">
        <v>0</v>
      </c>
      <c r="BG76" s="14">
        <f>IF(AND((BD76="A"), (BE76 ="A"), (BF76="A")),"A",SUM(BD76:BF76))</f>
        <v>0</v>
      </c>
      <c r="BH76" s="5" t="s">
        <v>2032</v>
      </c>
      <c r="BI76" s="14">
        <f>IF(AND((BG76 ="A"), (BH76="A")),"A",SUM(BG76:BH76))</f>
        <v>0</v>
      </c>
      <c r="BJ76" s="5">
        <f>SUM(AK76,AQ76,AW76,BC76,BI76)</f>
        <v>0</v>
      </c>
      <c r="BK76" s="5">
        <v>12</v>
      </c>
      <c r="BL76" s="10">
        <f>BJ76+AE76+BK76</f>
        <v>16</v>
      </c>
      <c r="BM76" s="8">
        <f>BL76/780*100</f>
        <v>2.0512820512820511</v>
      </c>
    </row>
  </sheetData>
  <sortState xmlns:xlrd2="http://schemas.microsoft.com/office/spreadsheetml/2017/richdata2" ref="A8:CT63">
    <sortCondition ref="D8:D63"/>
  </sortState>
  <mergeCells count="2">
    <mergeCell ref="A1:BL1"/>
    <mergeCell ref="A2:BM2"/>
  </mergeCells>
  <phoneticPr fontId="3" type="noConversion"/>
  <conditionalFormatting sqref="G8:I63 AF8:AH63 G76:I76 K76:M76 O76:Q76 S76:U76 W76:Y76 AA76:AC76 AF76:AH76 AL76:AN76 AR76:AT76 AX76:AZ76 BD76:BF76">
    <cfRule type="cellIs" dxfId="55" priority="188" operator="equal">
      <formula>"A"</formula>
    </cfRule>
    <cfRule type="cellIs" dxfId="54" priority="187" operator="equal">
      <formula>"D"</formula>
    </cfRule>
  </conditionalFormatting>
  <conditionalFormatting sqref="J3:J7">
    <cfRule type="cellIs" dxfId="53" priority="130" operator="equal">
      <formula>"D"</formula>
    </cfRule>
    <cfRule type="cellIs" dxfId="52" priority="132" operator="lessThan">
      <formula>J$6*0.4</formula>
    </cfRule>
    <cfRule type="cellIs" dxfId="51" priority="131" operator="equal">
      <formula>"A"</formula>
    </cfRule>
  </conditionalFormatting>
  <conditionalFormatting sqref="J8:J63 N8:N63 R8:R63 V8:V63 Z8:Z63 AD8:AD63 J76 N76 R76 V76 Z76 AD76">
    <cfRule type="cellIs" dxfId="50" priority="60" operator="equal">
      <formula>"N"</formula>
    </cfRule>
    <cfRule type="cellIs" dxfId="49" priority="61" stopIfTrue="1" operator="lessThan">
      <formula>J$6*0.4</formula>
    </cfRule>
    <cfRule type="cellIs" dxfId="48" priority="62" stopIfTrue="1" operator="equal">
      <formula>"A"</formula>
    </cfRule>
  </conditionalFormatting>
  <conditionalFormatting sqref="K3:M5 O3:Q5 S3:U5 W3:Y5 AA3:AC5 K7:M7 O7:Q7 S7:U7 W7:Y7 AA7:AC7">
    <cfRule type="cellIs" dxfId="47" priority="186" operator="lessThan">
      <formula>K$6*0.4</formula>
    </cfRule>
  </conditionalFormatting>
  <conditionalFormatting sqref="K3:M5 O3:Q5 S3:U5 W3:Y5 AA3:AC5 K7:M63 O7:Q63 S7:U63 W7:Y63 AA7:AC63">
    <cfRule type="cellIs" dxfId="46" priority="185" operator="equal">
      <formula>"A"</formula>
    </cfRule>
    <cfRule type="cellIs" dxfId="45" priority="184" operator="equal">
      <formula>"D"</formula>
    </cfRule>
  </conditionalFormatting>
  <conditionalFormatting sqref="N3:N7">
    <cfRule type="cellIs" dxfId="44" priority="123" operator="lessThan">
      <formula>N$6*0.4</formula>
    </cfRule>
    <cfRule type="cellIs" dxfId="43" priority="121" operator="equal">
      <formula>"D"</formula>
    </cfRule>
    <cfRule type="cellIs" dxfId="42" priority="122" operator="equal">
      <formula>"A"</formula>
    </cfRule>
  </conditionalFormatting>
  <conditionalFormatting sqref="R3:R7">
    <cfRule type="cellIs" dxfId="41" priority="109" operator="equal">
      <formula>"D"</formula>
    </cfRule>
    <cfRule type="cellIs" dxfId="40" priority="110" operator="equal">
      <formula>"A"</formula>
    </cfRule>
    <cfRule type="cellIs" dxfId="39" priority="111" operator="lessThan">
      <formula>R$6*0.4</formula>
    </cfRule>
  </conditionalFormatting>
  <conditionalFormatting sqref="V3:V7">
    <cfRule type="cellIs" dxfId="38" priority="97" operator="equal">
      <formula>"D"</formula>
    </cfRule>
    <cfRule type="cellIs" dxfId="37" priority="98" operator="equal">
      <formula>"A"</formula>
    </cfRule>
    <cfRule type="cellIs" dxfId="36" priority="99" operator="lessThan">
      <formula>V$6*0.4</formula>
    </cfRule>
  </conditionalFormatting>
  <conditionalFormatting sqref="Z3:Z7">
    <cfRule type="cellIs" dxfId="35" priority="85" operator="equal">
      <formula>"D"</formula>
    </cfRule>
    <cfRule type="cellIs" dxfId="34" priority="86" operator="equal">
      <formula>"A"</formula>
    </cfRule>
    <cfRule type="cellIs" dxfId="33" priority="87" operator="lessThan">
      <formula>Z$6*0.4</formula>
    </cfRule>
  </conditionalFormatting>
  <conditionalFormatting sqref="AD3:AD7">
    <cfRule type="cellIs" dxfId="32" priority="74" operator="equal">
      <formula>"A"</formula>
    </cfRule>
    <cfRule type="cellIs" dxfId="31" priority="73" operator="equal">
      <formula>"D"</formula>
    </cfRule>
    <cfRule type="cellIs" dxfId="30" priority="75" operator="lessThan">
      <formula>AD$6*0.4</formula>
    </cfRule>
  </conditionalFormatting>
  <conditionalFormatting sqref="AI8:AI63 AO8:AO63 AU8:AU63 BA8:BA63 BG8:BG63 AI76 AO76 AU76 BA76 BG76">
    <cfRule type="cellIs" dxfId="29" priority="28" stopIfTrue="1" operator="equal">
      <formula>"A"</formula>
    </cfRule>
    <cfRule type="cellIs" dxfId="28" priority="27" stopIfTrue="1" operator="lessThan">
      <formula>AI$6*0.4</formula>
    </cfRule>
  </conditionalFormatting>
  <conditionalFormatting sqref="AJ8:AJ63 AP8:AP63 AV8:AV63 BB8:BB63 BH8:BH63 BK8:BK63 AJ76 AP76 AV76 BB76 BH76">
    <cfRule type="cellIs" dxfId="27" priority="13" stopIfTrue="1" operator="equal">
      <formula>"A"</formula>
    </cfRule>
    <cfRule type="cellIs" dxfId="26" priority="12" stopIfTrue="1" operator="lessThan">
      <formula>AJ$6*0.4</formula>
    </cfRule>
  </conditionalFormatting>
  <conditionalFormatting sqref="AK8:AK63 AQ8:AQ63 AW8:AW63 BC8:BC63 BI8:BI63 AK76 AQ76 AW76 BC76 BI76">
    <cfRule type="cellIs" dxfId="25" priority="18" stopIfTrue="1" operator="lessThan">
      <formula>AK$6*0.4</formula>
    </cfRule>
  </conditionalFormatting>
  <conditionalFormatting sqref="AL3:AN7">
    <cfRule type="cellIs" dxfId="24" priority="156" operator="lessThan">
      <formula>AL$6*0.4</formula>
    </cfRule>
  </conditionalFormatting>
  <conditionalFormatting sqref="AL3:AN63">
    <cfRule type="cellIs" dxfId="23" priority="155" operator="equal">
      <formula>"A"</formula>
    </cfRule>
    <cfRule type="cellIs" dxfId="22" priority="154" operator="equal">
      <formula>"D"</formula>
    </cfRule>
  </conditionalFormatting>
  <conditionalFormatting sqref="AP3:AP7">
    <cfRule type="cellIs" dxfId="21" priority="144" operator="lessThan">
      <formula>AP$6*0.4</formula>
    </cfRule>
    <cfRule type="cellIs" dxfId="20" priority="142" operator="equal">
      <formula>"D"</formula>
    </cfRule>
    <cfRule type="cellIs" dxfId="19" priority="143" operator="equal">
      <formula>"A"</formula>
    </cfRule>
  </conditionalFormatting>
  <conditionalFormatting sqref="AR3:AT7">
    <cfRule type="cellIs" dxfId="18" priority="153" operator="lessThan">
      <formula>AR$6*0.4</formula>
    </cfRule>
  </conditionalFormatting>
  <conditionalFormatting sqref="AR3:AT63">
    <cfRule type="cellIs" dxfId="17" priority="151" operator="equal">
      <formula>"D"</formula>
    </cfRule>
    <cfRule type="cellIs" dxfId="16" priority="152" operator="equal">
      <formula>"A"</formula>
    </cfRule>
  </conditionalFormatting>
  <conditionalFormatting sqref="AV3:AV7">
    <cfRule type="cellIs" dxfId="15" priority="141" operator="lessThan">
      <formula>AV$6*0.4</formula>
    </cfRule>
    <cfRule type="cellIs" dxfId="14" priority="140" operator="equal">
      <formula>"A"</formula>
    </cfRule>
    <cfRule type="cellIs" dxfId="13" priority="139" operator="equal">
      <formula>"D"</formula>
    </cfRule>
  </conditionalFormatting>
  <conditionalFormatting sqref="AX3:AZ7">
    <cfRule type="cellIs" dxfId="12" priority="150" operator="lessThan">
      <formula>AX$6*0.4</formula>
    </cfRule>
  </conditionalFormatting>
  <conditionalFormatting sqref="AX3:AZ63">
    <cfRule type="cellIs" dxfId="11" priority="148" operator="equal">
      <formula>"D"</formula>
    </cfRule>
    <cfRule type="cellIs" dxfId="10" priority="149" operator="equal">
      <formula>"A"</formula>
    </cfRule>
  </conditionalFormatting>
  <conditionalFormatting sqref="BB3:BB7">
    <cfRule type="cellIs" dxfId="9" priority="138" operator="lessThan">
      <formula>BB$6*0.4</formula>
    </cfRule>
    <cfRule type="cellIs" dxfId="8" priority="136" operator="equal">
      <formula>"D"</formula>
    </cfRule>
    <cfRule type="cellIs" dxfId="7" priority="137" operator="equal">
      <formula>"A"</formula>
    </cfRule>
  </conditionalFormatting>
  <conditionalFormatting sqref="BD3:BF7">
    <cfRule type="cellIs" dxfId="6" priority="147" operator="lessThan">
      <formula>BD$6*0.4</formula>
    </cfRule>
  </conditionalFormatting>
  <conditionalFormatting sqref="BD3:BF63">
    <cfRule type="cellIs" dxfId="5" priority="145" operator="equal">
      <formula>"D"</formula>
    </cfRule>
    <cfRule type="cellIs" dxfId="4" priority="146" operator="equal">
      <formula>"A"</formula>
    </cfRule>
  </conditionalFormatting>
  <conditionalFormatting sqref="BH3:BH7">
    <cfRule type="cellIs" dxfId="3" priority="134" operator="equal">
      <formula>"A"</formula>
    </cfRule>
    <cfRule type="cellIs" dxfId="2" priority="135" operator="lessThan">
      <formula>BH$6*0.4</formula>
    </cfRule>
    <cfRule type="cellIs" dxfId="1" priority="133" operator="equal">
      <formula>"D"</formula>
    </cfRule>
  </conditionalFormatting>
  <conditionalFormatting sqref="BO8:BZ63">
    <cfRule type="cellIs" dxfId="0" priority="1" operator="equal">
      <formula>"F"</formula>
    </cfRule>
  </conditionalFormatting>
  <printOptions horizontalCentered="1"/>
  <pageMargins left="0" right="0" top="0" bottom="0" header="0" footer="0"/>
  <pageSetup paperSize="9" orientation="portrait" r:id="rId1"/>
  <headerFooter>
    <oddHeader>&amp;R&amp;D</oddHeader>
    <oddFooter>Page &amp;P of &amp;N</oddFooter>
  </headerFooter>
  <rowBreaks count="1" manualBreakCount="1">
    <brk id="45" max="6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4A8A-12D0-45D7-9CE9-0B3055886DC3}">
  <dimension ref="A1:I58"/>
  <sheetViews>
    <sheetView tabSelected="1" topLeftCell="A4" workbookViewId="0">
      <selection activeCell="B49" sqref="B49:D53"/>
    </sheetView>
  </sheetViews>
  <sheetFormatPr baseColWidth="10" defaultColWidth="8.83203125" defaultRowHeight="15" x14ac:dyDescent="0.2"/>
  <cols>
    <col min="1" max="1" width="8.1640625" style="34" customWidth="1"/>
    <col min="2" max="2" width="26.33203125" style="34" customWidth="1"/>
    <col min="3" max="3" width="35.6640625" style="34" customWidth="1"/>
    <col min="4" max="4" width="15.5" style="31" customWidth="1"/>
    <col min="5" max="256" width="9.1640625" style="34"/>
    <col min="257" max="257" width="8.1640625" style="34" customWidth="1"/>
    <col min="258" max="258" width="26.5" style="34" customWidth="1"/>
    <col min="259" max="259" width="36.83203125" style="34" customWidth="1"/>
    <col min="260" max="260" width="15.5" style="34" customWidth="1"/>
    <col min="261" max="512" width="9.1640625" style="34"/>
    <col min="513" max="513" width="8.1640625" style="34" customWidth="1"/>
    <col min="514" max="514" width="26.5" style="34" customWidth="1"/>
    <col min="515" max="515" width="36.83203125" style="34" customWidth="1"/>
    <col min="516" max="516" width="15.5" style="34" customWidth="1"/>
    <col min="517" max="768" width="9.1640625" style="34"/>
    <col min="769" max="769" width="8.1640625" style="34" customWidth="1"/>
    <col min="770" max="770" width="26.5" style="34" customWidth="1"/>
    <col min="771" max="771" width="36.83203125" style="34" customWidth="1"/>
    <col min="772" max="772" width="15.5" style="34" customWidth="1"/>
    <col min="773" max="1024" width="9.1640625" style="34"/>
    <col min="1025" max="1025" width="8.1640625" style="34" customWidth="1"/>
    <col min="1026" max="1026" width="26.5" style="34" customWidth="1"/>
    <col min="1027" max="1027" width="36.83203125" style="34" customWidth="1"/>
    <col min="1028" max="1028" width="15.5" style="34" customWidth="1"/>
    <col min="1029" max="1280" width="9.1640625" style="34"/>
    <col min="1281" max="1281" width="8.1640625" style="34" customWidth="1"/>
    <col min="1282" max="1282" width="26.5" style="34" customWidth="1"/>
    <col min="1283" max="1283" width="36.83203125" style="34" customWidth="1"/>
    <col min="1284" max="1284" width="15.5" style="34" customWidth="1"/>
    <col min="1285" max="1536" width="9.1640625" style="34"/>
    <col min="1537" max="1537" width="8.1640625" style="34" customWidth="1"/>
    <col min="1538" max="1538" width="26.5" style="34" customWidth="1"/>
    <col min="1539" max="1539" width="36.83203125" style="34" customWidth="1"/>
    <col min="1540" max="1540" width="15.5" style="34" customWidth="1"/>
    <col min="1541" max="1792" width="9.1640625" style="34"/>
    <col min="1793" max="1793" width="8.1640625" style="34" customWidth="1"/>
    <col min="1794" max="1794" width="26.5" style="34" customWidth="1"/>
    <col min="1795" max="1795" width="36.83203125" style="34" customWidth="1"/>
    <col min="1796" max="1796" width="15.5" style="34" customWidth="1"/>
    <col min="1797" max="2048" width="9.1640625" style="34"/>
    <col min="2049" max="2049" width="8.1640625" style="34" customWidth="1"/>
    <col min="2050" max="2050" width="26.5" style="34" customWidth="1"/>
    <col min="2051" max="2051" width="36.83203125" style="34" customWidth="1"/>
    <col min="2052" max="2052" width="15.5" style="34" customWidth="1"/>
    <col min="2053" max="2304" width="9.1640625" style="34"/>
    <col min="2305" max="2305" width="8.1640625" style="34" customWidth="1"/>
    <col min="2306" max="2306" width="26.5" style="34" customWidth="1"/>
    <col min="2307" max="2307" width="36.83203125" style="34" customWidth="1"/>
    <col min="2308" max="2308" width="15.5" style="34" customWidth="1"/>
    <col min="2309" max="2560" width="9.1640625" style="34"/>
    <col min="2561" max="2561" width="8.1640625" style="34" customWidth="1"/>
    <col min="2562" max="2562" width="26.5" style="34" customWidth="1"/>
    <col min="2563" max="2563" width="36.83203125" style="34" customWidth="1"/>
    <col min="2564" max="2564" width="15.5" style="34" customWidth="1"/>
    <col min="2565" max="2816" width="9.1640625" style="34"/>
    <col min="2817" max="2817" width="8.1640625" style="34" customWidth="1"/>
    <col min="2818" max="2818" width="26.5" style="34" customWidth="1"/>
    <col min="2819" max="2819" width="36.83203125" style="34" customWidth="1"/>
    <col min="2820" max="2820" width="15.5" style="34" customWidth="1"/>
    <col min="2821" max="3072" width="9.1640625" style="34"/>
    <col min="3073" max="3073" width="8.1640625" style="34" customWidth="1"/>
    <col min="3074" max="3074" width="26.5" style="34" customWidth="1"/>
    <col min="3075" max="3075" width="36.83203125" style="34" customWidth="1"/>
    <col min="3076" max="3076" width="15.5" style="34" customWidth="1"/>
    <col min="3077" max="3328" width="9.1640625" style="34"/>
    <col min="3329" max="3329" width="8.1640625" style="34" customWidth="1"/>
    <col min="3330" max="3330" width="26.5" style="34" customWidth="1"/>
    <col min="3331" max="3331" width="36.83203125" style="34" customWidth="1"/>
    <col min="3332" max="3332" width="15.5" style="34" customWidth="1"/>
    <col min="3333" max="3584" width="9.1640625" style="34"/>
    <col min="3585" max="3585" width="8.1640625" style="34" customWidth="1"/>
    <col min="3586" max="3586" width="26.5" style="34" customWidth="1"/>
    <col min="3587" max="3587" width="36.83203125" style="34" customWidth="1"/>
    <col min="3588" max="3588" width="15.5" style="34" customWidth="1"/>
    <col min="3589" max="3840" width="9.1640625" style="34"/>
    <col min="3841" max="3841" width="8.1640625" style="34" customWidth="1"/>
    <col min="3842" max="3842" width="26.5" style="34" customWidth="1"/>
    <col min="3843" max="3843" width="36.83203125" style="34" customWidth="1"/>
    <col min="3844" max="3844" width="15.5" style="34" customWidth="1"/>
    <col min="3845" max="4096" width="9.1640625" style="34"/>
    <col min="4097" max="4097" width="8.1640625" style="34" customWidth="1"/>
    <col min="4098" max="4098" width="26.5" style="34" customWidth="1"/>
    <col min="4099" max="4099" width="36.83203125" style="34" customWidth="1"/>
    <col min="4100" max="4100" width="15.5" style="34" customWidth="1"/>
    <col min="4101" max="4352" width="9.1640625" style="34"/>
    <col min="4353" max="4353" width="8.1640625" style="34" customWidth="1"/>
    <col min="4354" max="4354" width="26.5" style="34" customWidth="1"/>
    <col min="4355" max="4355" width="36.83203125" style="34" customWidth="1"/>
    <col min="4356" max="4356" width="15.5" style="34" customWidth="1"/>
    <col min="4357" max="4608" width="9.1640625" style="34"/>
    <col min="4609" max="4609" width="8.1640625" style="34" customWidth="1"/>
    <col min="4610" max="4610" width="26.5" style="34" customWidth="1"/>
    <col min="4611" max="4611" width="36.83203125" style="34" customWidth="1"/>
    <col min="4612" max="4612" width="15.5" style="34" customWidth="1"/>
    <col min="4613" max="4864" width="9.1640625" style="34"/>
    <col min="4865" max="4865" width="8.1640625" style="34" customWidth="1"/>
    <col min="4866" max="4866" width="26.5" style="34" customWidth="1"/>
    <col min="4867" max="4867" width="36.83203125" style="34" customWidth="1"/>
    <col min="4868" max="4868" width="15.5" style="34" customWidth="1"/>
    <col min="4869" max="5120" width="9.1640625" style="34"/>
    <col min="5121" max="5121" width="8.1640625" style="34" customWidth="1"/>
    <col min="5122" max="5122" width="26.5" style="34" customWidth="1"/>
    <col min="5123" max="5123" width="36.83203125" style="34" customWidth="1"/>
    <col min="5124" max="5124" width="15.5" style="34" customWidth="1"/>
    <col min="5125" max="5376" width="9.1640625" style="34"/>
    <col min="5377" max="5377" width="8.1640625" style="34" customWidth="1"/>
    <col min="5378" max="5378" width="26.5" style="34" customWidth="1"/>
    <col min="5379" max="5379" width="36.83203125" style="34" customWidth="1"/>
    <col min="5380" max="5380" width="15.5" style="34" customWidth="1"/>
    <col min="5381" max="5632" width="9.1640625" style="34"/>
    <col min="5633" max="5633" width="8.1640625" style="34" customWidth="1"/>
    <col min="5634" max="5634" width="26.5" style="34" customWidth="1"/>
    <col min="5635" max="5635" width="36.83203125" style="34" customWidth="1"/>
    <col min="5636" max="5636" width="15.5" style="34" customWidth="1"/>
    <col min="5637" max="5888" width="9.1640625" style="34"/>
    <col min="5889" max="5889" width="8.1640625" style="34" customWidth="1"/>
    <col min="5890" max="5890" width="26.5" style="34" customWidth="1"/>
    <col min="5891" max="5891" width="36.83203125" style="34" customWidth="1"/>
    <col min="5892" max="5892" width="15.5" style="34" customWidth="1"/>
    <col min="5893" max="6144" width="9.1640625" style="34"/>
    <col min="6145" max="6145" width="8.1640625" style="34" customWidth="1"/>
    <col min="6146" max="6146" width="26.5" style="34" customWidth="1"/>
    <col min="6147" max="6147" width="36.83203125" style="34" customWidth="1"/>
    <col min="6148" max="6148" width="15.5" style="34" customWidth="1"/>
    <col min="6149" max="6400" width="9.1640625" style="34"/>
    <col min="6401" max="6401" width="8.1640625" style="34" customWidth="1"/>
    <col min="6402" max="6402" width="26.5" style="34" customWidth="1"/>
    <col min="6403" max="6403" width="36.83203125" style="34" customWidth="1"/>
    <col min="6404" max="6404" width="15.5" style="34" customWidth="1"/>
    <col min="6405" max="6656" width="9.1640625" style="34"/>
    <col min="6657" max="6657" width="8.1640625" style="34" customWidth="1"/>
    <col min="6658" max="6658" width="26.5" style="34" customWidth="1"/>
    <col min="6659" max="6659" width="36.83203125" style="34" customWidth="1"/>
    <col min="6660" max="6660" width="15.5" style="34" customWidth="1"/>
    <col min="6661" max="6912" width="9.1640625" style="34"/>
    <col min="6913" max="6913" width="8.1640625" style="34" customWidth="1"/>
    <col min="6914" max="6914" width="26.5" style="34" customWidth="1"/>
    <col min="6915" max="6915" width="36.83203125" style="34" customWidth="1"/>
    <col min="6916" max="6916" width="15.5" style="34" customWidth="1"/>
    <col min="6917" max="7168" width="9.1640625" style="34"/>
    <col min="7169" max="7169" width="8.1640625" style="34" customWidth="1"/>
    <col min="7170" max="7170" width="26.5" style="34" customWidth="1"/>
    <col min="7171" max="7171" width="36.83203125" style="34" customWidth="1"/>
    <col min="7172" max="7172" width="15.5" style="34" customWidth="1"/>
    <col min="7173" max="7424" width="9.1640625" style="34"/>
    <col min="7425" max="7425" width="8.1640625" style="34" customWidth="1"/>
    <col min="7426" max="7426" width="26.5" style="34" customWidth="1"/>
    <col min="7427" max="7427" width="36.83203125" style="34" customWidth="1"/>
    <col min="7428" max="7428" width="15.5" style="34" customWidth="1"/>
    <col min="7429" max="7680" width="9.1640625" style="34"/>
    <col min="7681" max="7681" width="8.1640625" style="34" customWidth="1"/>
    <col min="7682" max="7682" width="26.5" style="34" customWidth="1"/>
    <col min="7683" max="7683" width="36.83203125" style="34" customWidth="1"/>
    <col min="7684" max="7684" width="15.5" style="34" customWidth="1"/>
    <col min="7685" max="7936" width="9.1640625" style="34"/>
    <col min="7937" max="7937" width="8.1640625" style="34" customWidth="1"/>
    <col min="7938" max="7938" width="26.5" style="34" customWidth="1"/>
    <col min="7939" max="7939" width="36.83203125" style="34" customWidth="1"/>
    <col min="7940" max="7940" width="15.5" style="34" customWidth="1"/>
    <col min="7941" max="8192" width="9.1640625" style="34"/>
    <col min="8193" max="8193" width="8.1640625" style="34" customWidth="1"/>
    <col min="8194" max="8194" width="26.5" style="34" customWidth="1"/>
    <col min="8195" max="8195" width="36.83203125" style="34" customWidth="1"/>
    <col min="8196" max="8196" width="15.5" style="34" customWidth="1"/>
    <col min="8197" max="8448" width="9.1640625" style="34"/>
    <col min="8449" max="8449" width="8.1640625" style="34" customWidth="1"/>
    <col min="8450" max="8450" width="26.5" style="34" customWidth="1"/>
    <col min="8451" max="8451" width="36.83203125" style="34" customWidth="1"/>
    <col min="8452" max="8452" width="15.5" style="34" customWidth="1"/>
    <col min="8453" max="8704" width="9.1640625" style="34"/>
    <col min="8705" max="8705" width="8.1640625" style="34" customWidth="1"/>
    <col min="8706" max="8706" width="26.5" style="34" customWidth="1"/>
    <col min="8707" max="8707" width="36.83203125" style="34" customWidth="1"/>
    <col min="8708" max="8708" width="15.5" style="34" customWidth="1"/>
    <col min="8709" max="8960" width="9.1640625" style="34"/>
    <col min="8961" max="8961" width="8.1640625" style="34" customWidth="1"/>
    <col min="8962" max="8962" width="26.5" style="34" customWidth="1"/>
    <col min="8963" max="8963" width="36.83203125" style="34" customWidth="1"/>
    <col min="8964" max="8964" width="15.5" style="34" customWidth="1"/>
    <col min="8965" max="9216" width="9.1640625" style="34"/>
    <col min="9217" max="9217" width="8.1640625" style="34" customWidth="1"/>
    <col min="9218" max="9218" width="26.5" style="34" customWidth="1"/>
    <col min="9219" max="9219" width="36.83203125" style="34" customWidth="1"/>
    <col min="9220" max="9220" width="15.5" style="34" customWidth="1"/>
    <col min="9221" max="9472" width="9.1640625" style="34"/>
    <col min="9473" max="9473" width="8.1640625" style="34" customWidth="1"/>
    <col min="9474" max="9474" width="26.5" style="34" customWidth="1"/>
    <col min="9475" max="9475" width="36.83203125" style="34" customWidth="1"/>
    <col min="9476" max="9476" width="15.5" style="34" customWidth="1"/>
    <col min="9477" max="9728" width="9.1640625" style="34"/>
    <col min="9729" max="9729" width="8.1640625" style="34" customWidth="1"/>
    <col min="9730" max="9730" width="26.5" style="34" customWidth="1"/>
    <col min="9731" max="9731" width="36.83203125" style="34" customWidth="1"/>
    <col min="9732" max="9732" width="15.5" style="34" customWidth="1"/>
    <col min="9733" max="9984" width="9.1640625" style="34"/>
    <col min="9985" max="9985" width="8.1640625" style="34" customWidth="1"/>
    <col min="9986" max="9986" width="26.5" style="34" customWidth="1"/>
    <col min="9987" max="9987" width="36.83203125" style="34" customWidth="1"/>
    <col min="9988" max="9988" width="15.5" style="34" customWidth="1"/>
    <col min="9989" max="10240" width="9.1640625" style="34"/>
    <col min="10241" max="10241" width="8.1640625" style="34" customWidth="1"/>
    <col min="10242" max="10242" width="26.5" style="34" customWidth="1"/>
    <col min="10243" max="10243" width="36.83203125" style="34" customWidth="1"/>
    <col min="10244" max="10244" width="15.5" style="34" customWidth="1"/>
    <col min="10245" max="10496" width="9.1640625" style="34"/>
    <col min="10497" max="10497" width="8.1640625" style="34" customWidth="1"/>
    <col min="10498" max="10498" width="26.5" style="34" customWidth="1"/>
    <col min="10499" max="10499" width="36.83203125" style="34" customWidth="1"/>
    <col min="10500" max="10500" width="15.5" style="34" customWidth="1"/>
    <col min="10501" max="10752" width="9.1640625" style="34"/>
    <col min="10753" max="10753" width="8.1640625" style="34" customWidth="1"/>
    <col min="10754" max="10754" width="26.5" style="34" customWidth="1"/>
    <col min="10755" max="10755" width="36.83203125" style="34" customWidth="1"/>
    <col min="10756" max="10756" width="15.5" style="34" customWidth="1"/>
    <col min="10757" max="11008" width="9.1640625" style="34"/>
    <col min="11009" max="11009" width="8.1640625" style="34" customWidth="1"/>
    <col min="11010" max="11010" width="26.5" style="34" customWidth="1"/>
    <col min="11011" max="11011" width="36.83203125" style="34" customWidth="1"/>
    <col min="11012" max="11012" width="15.5" style="34" customWidth="1"/>
    <col min="11013" max="11264" width="9.1640625" style="34"/>
    <col min="11265" max="11265" width="8.1640625" style="34" customWidth="1"/>
    <col min="11266" max="11266" width="26.5" style="34" customWidth="1"/>
    <col min="11267" max="11267" width="36.83203125" style="34" customWidth="1"/>
    <col min="11268" max="11268" width="15.5" style="34" customWidth="1"/>
    <col min="11269" max="11520" width="9.1640625" style="34"/>
    <col min="11521" max="11521" width="8.1640625" style="34" customWidth="1"/>
    <col min="11522" max="11522" width="26.5" style="34" customWidth="1"/>
    <col min="11523" max="11523" width="36.83203125" style="34" customWidth="1"/>
    <col min="11524" max="11524" width="15.5" style="34" customWidth="1"/>
    <col min="11525" max="11776" width="9.1640625" style="34"/>
    <col min="11777" max="11777" width="8.1640625" style="34" customWidth="1"/>
    <col min="11778" max="11778" width="26.5" style="34" customWidth="1"/>
    <col min="11779" max="11779" width="36.83203125" style="34" customWidth="1"/>
    <col min="11780" max="11780" width="15.5" style="34" customWidth="1"/>
    <col min="11781" max="12032" width="9.1640625" style="34"/>
    <col min="12033" max="12033" width="8.1640625" style="34" customWidth="1"/>
    <col min="12034" max="12034" width="26.5" style="34" customWidth="1"/>
    <col min="12035" max="12035" width="36.83203125" style="34" customWidth="1"/>
    <col min="12036" max="12036" width="15.5" style="34" customWidth="1"/>
    <col min="12037" max="12288" width="9.1640625" style="34"/>
    <col min="12289" max="12289" width="8.1640625" style="34" customWidth="1"/>
    <col min="12290" max="12290" width="26.5" style="34" customWidth="1"/>
    <col min="12291" max="12291" width="36.83203125" style="34" customWidth="1"/>
    <col min="12292" max="12292" width="15.5" style="34" customWidth="1"/>
    <col min="12293" max="12544" width="9.1640625" style="34"/>
    <col min="12545" max="12545" width="8.1640625" style="34" customWidth="1"/>
    <col min="12546" max="12546" width="26.5" style="34" customWidth="1"/>
    <col min="12547" max="12547" width="36.83203125" style="34" customWidth="1"/>
    <col min="12548" max="12548" width="15.5" style="34" customWidth="1"/>
    <col min="12549" max="12800" width="9.1640625" style="34"/>
    <col min="12801" max="12801" width="8.1640625" style="34" customWidth="1"/>
    <col min="12802" max="12802" width="26.5" style="34" customWidth="1"/>
    <col min="12803" max="12803" width="36.83203125" style="34" customWidth="1"/>
    <col min="12804" max="12804" width="15.5" style="34" customWidth="1"/>
    <col min="12805" max="13056" width="9.1640625" style="34"/>
    <col min="13057" max="13057" width="8.1640625" style="34" customWidth="1"/>
    <col min="13058" max="13058" width="26.5" style="34" customWidth="1"/>
    <col min="13059" max="13059" width="36.83203125" style="34" customWidth="1"/>
    <col min="13060" max="13060" width="15.5" style="34" customWidth="1"/>
    <col min="13061" max="13312" width="9.1640625" style="34"/>
    <col min="13313" max="13313" width="8.1640625" style="34" customWidth="1"/>
    <col min="13314" max="13314" width="26.5" style="34" customWidth="1"/>
    <col min="13315" max="13315" width="36.83203125" style="34" customWidth="1"/>
    <col min="13316" max="13316" width="15.5" style="34" customWidth="1"/>
    <col min="13317" max="13568" width="9.1640625" style="34"/>
    <col min="13569" max="13569" width="8.1640625" style="34" customWidth="1"/>
    <col min="13570" max="13570" width="26.5" style="34" customWidth="1"/>
    <col min="13571" max="13571" width="36.83203125" style="34" customWidth="1"/>
    <col min="13572" max="13572" width="15.5" style="34" customWidth="1"/>
    <col min="13573" max="13824" width="9.1640625" style="34"/>
    <col min="13825" max="13825" width="8.1640625" style="34" customWidth="1"/>
    <col min="13826" max="13826" width="26.5" style="34" customWidth="1"/>
    <col min="13827" max="13827" width="36.83203125" style="34" customWidth="1"/>
    <col min="13828" max="13828" width="15.5" style="34" customWidth="1"/>
    <col min="13829" max="14080" width="9.1640625" style="34"/>
    <col min="14081" max="14081" width="8.1640625" style="34" customWidth="1"/>
    <col min="14082" max="14082" width="26.5" style="34" customWidth="1"/>
    <col min="14083" max="14083" width="36.83203125" style="34" customWidth="1"/>
    <col min="14084" max="14084" width="15.5" style="34" customWidth="1"/>
    <col min="14085" max="14336" width="9.1640625" style="34"/>
    <col min="14337" max="14337" width="8.1640625" style="34" customWidth="1"/>
    <col min="14338" max="14338" width="26.5" style="34" customWidth="1"/>
    <col min="14339" max="14339" width="36.83203125" style="34" customWidth="1"/>
    <col min="14340" max="14340" width="15.5" style="34" customWidth="1"/>
    <col min="14341" max="14592" width="9.1640625" style="34"/>
    <col min="14593" max="14593" width="8.1640625" style="34" customWidth="1"/>
    <col min="14594" max="14594" width="26.5" style="34" customWidth="1"/>
    <col min="14595" max="14595" width="36.83203125" style="34" customWidth="1"/>
    <col min="14596" max="14596" width="15.5" style="34" customWidth="1"/>
    <col min="14597" max="14848" width="9.1640625" style="34"/>
    <col min="14849" max="14849" width="8.1640625" style="34" customWidth="1"/>
    <col min="14850" max="14850" width="26.5" style="34" customWidth="1"/>
    <col min="14851" max="14851" width="36.83203125" style="34" customWidth="1"/>
    <col min="14852" max="14852" width="15.5" style="34" customWidth="1"/>
    <col min="14853" max="15104" width="9.1640625" style="34"/>
    <col min="15105" max="15105" width="8.1640625" style="34" customWidth="1"/>
    <col min="15106" max="15106" width="26.5" style="34" customWidth="1"/>
    <col min="15107" max="15107" width="36.83203125" style="34" customWidth="1"/>
    <col min="15108" max="15108" width="15.5" style="34" customWidth="1"/>
    <col min="15109" max="15360" width="9.1640625" style="34"/>
    <col min="15361" max="15361" width="8.1640625" style="34" customWidth="1"/>
    <col min="15362" max="15362" width="26.5" style="34" customWidth="1"/>
    <col min="15363" max="15363" width="36.83203125" style="34" customWidth="1"/>
    <col min="15364" max="15364" width="15.5" style="34" customWidth="1"/>
    <col min="15365" max="15616" width="9.1640625" style="34"/>
    <col min="15617" max="15617" width="8.1640625" style="34" customWidth="1"/>
    <col min="15618" max="15618" width="26.5" style="34" customWidth="1"/>
    <col min="15619" max="15619" width="36.83203125" style="34" customWidth="1"/>
    <col min="15620" max="15620" width="15.5" style="34" customWidth="1"/>
    <col min="15621" max="15872" width="9.1640625" style="34"/>
    <col min="15873" max="15873" width="8.1640625" style="34" customWidth="1"/>
    <col min="15874" max="15874" width="26.5" style="34" customWidth="1"/>
    <col min="15875" max="15875" width="36.83203125" style="34" customWidth="1"/>
    <col min="15876" max="15876" width="15.5" style="34" customWidth="1"/>
    <col min="15877" max="16128" width="9.1640625" style="34"/>
    <col min="16129" max="16129" width="8.1640625" style="34" customWidth="1"/>
    <col min="16130" max="16130" width="26.5" style="34" customWidth="1"/>
    <col min="16131" max="16131" width="36.83203125" style="34" customWidth="1"/>
    <col min="16132" max="16132" width="15.5" style="34" customWidth="1"/>
    <col min="16133" max="16384" width="9.1640625" style="34"/>
  </cols>
  <sheetData>
    <row r="1" spans="1:4" ht="21" customHeight="1" x14ac:dyDescent="0.2">
      <c r="A1" s="51" t="s">
        <v>2097</v>
      </c>
      <c r="B1" s="51"/>
      <c r="C1" s="52"/>
      <c r="D1" s="52"/>
    </row>
    <row r="2" spans="1:4" ht="28.5" customHeight="1" x14ac:dyDescent="0.2">
      <c r="A2" s="51" t="s">
        <v>2113</v>
      </c>
      <c r="B2" s="51"/>
      <c r="C2" s="52"/>
      <c r="D2" s="52"/>
    </row>
    <row r="3" spans="1:4" ht="21" customHeight="1" x14ac:dyDescent="0.2">
      <c r="A3" s="53" t="s">
        <v>2098</v>
      </c>
      <c r="B3" s="53"/>
      <c r="C3" s="53"/>
      <c r="D3" s="53"/>
    </row>
    <row r="4" spans="1:4" ht="27.75" customHeight="1" x14ac:dyDescent="0.2">
      <c r="A4" s="54" t="s">
        <v>2099</v>
      </c>
      <c r="B4" s="54"/>
      <c r="C4" s="54"/>
      <c r="D4" s="54"/>
    </row>
    <row r="5" spans="1:4" ht="17" x14ac:dyDescent="0.2">
      <c r="A5" s="35" t="s">
        <v>2100</v>
      </c>
      <c r="B5" s="35" t="s">
        <v>2101</v>
      </c>
      <c r="C5" s="35" t="s">
        <v>2102</v>
      </c>
      <c r="D5" s="38" t="s">
        <v>2083</v>
      </c>
    </row>
    <row r="6" spans="1:4" s="39" customFormat="1" ht="16" x14ac:dyDescent="0.2">
      <c r="A6" s="50" t="s">
        <v>2103</v>
      </c>
      <c r="B6" s="50"/>
      <c r="C6" s="50"/>
      <c r="D6" s="50"/>
    </row>
    <row r="7" spans="1:4" s="2" customFormat="1" ht="14" x14ac:dyDescent="0.2">
      <c r="A7" s="5">
        <v>1</v>
      </c>
      <c r="B7" s="40" t="s">
        <v>141</v>
      </c>
      <c r="C7" s="36" t="s">
        <v>142</v>
      </c>
      <c r="D7" s="41">
        <v>10</v>
      </c>
    </row>
    <row r="8" spans="1:4" s="2" customFormat="1" ht="14" x14ac:dyDescent="0.2">
      <c r="A8" s="5">
        <v>2</v>
      </c>
      <c r="B8" s="40" t="s">
        <v>207</v>
      </c>
      <c r="C8" s="36" t="s">
        <v>208</v>
      </c>
      <c r="D8" s="41">
        <v>10</v>
      </c>
    </row>
    <row r="9" spans="1:4" s="2" customFormat="1" ht="14" x14ac:dyDescent="0.2">
      <c r="A9" s="5">
        <v>3</v>
      </c>
      <c r="B9" s="40" t="s">
        <v>123</v>
      </c>
      <c r="C9" s="36" t="s">
        <v>124</v>
      </c>
      <c r="D9" s="41">
        <v>9.68</v>
      </c>
    </row>
    <row r="10" spans="1:4" s="2" customFormat="1" ht="14" x14ac:dyDescent="0.2">
      <c r="A10" s="5">
        <v>4</v>
      </c>
      <c r="B10" s="40" t="s">
        <v>173</v>
      </c>
      <c r="C10" s="36" t="s">
        <v>174</v>
      </c>
      <c r="D10" s="41">
        <v>9.66</v>
      </c>
    </row>
    <row r="11" spans="1:4" s="2" customFormat="1" ht="14" x14ac:dyDescent="0.2">
      <c r="A11" s="5">
        <v>5</v>
      </c>
      <c r="B11" s="40" t="s">
        <v>157</v>
      </c>
      <c r="C11" s="36" t="s">
        <v>158</v>
      </c>
      <c r="D11" s="41">
        <v>9.6199999999999992</v>
      </c>
    </row>
    <row r="12" spans="1:4" ht="16" x14ac:dyDescent="0.2">
      <c r="A12" s="50" t="s">
        <v>2104</v>
      </c>
      <c r="B12" s="50"/>
      <c r="C12" s="50"/>
      <c r="D12" s="50"/>
    </row>
    <row r="13" spans="1:4" s="2" customFormat="1" ht="13" x14ac:dyDescent="0.2">
      <c r="A13" s="5">
        <v>1</v>
      </c>
      <c r="B13" s="40" t="s">
        <v>321</v>
      </c>
      <c r="C13" s="40" t="s">
        <v>322</v>
      </c>
      <c r="D13" s="8">
        <v>10</v>
      </c>
    </row>
    <row r="14" spans="1:4" s="2" customFormat="1" ht="13" x14ac:dyDescent="0.2">
      <c r="A14" s="5">
        <v>2</v>
      </c>
      <c r="B14" s="40" t="s">
        <v>215</v>
      </c>
      <c r="C14" s="40" t="s">
        <v>216</v>
      </c>
      <c r="D14" s="8">
        <v>9.91</v>
      </c>
    </row>
    <row r="15" spans="1:4" s="2" customFormat="1" ht="13" x14ac:dyDescent="0.2">
      <c r="A15" s="5">
        <v>3</v>
      </c>
      <c r="B15" s="40" t="s">
        <v>225</v>
      </c>
      <c r="C15" s="40" t="s">
        <v>226</v>
      </c>
      <c r="D15" s="8">
        <v>9.7899999999999991</v>
      </c>
    </row>
    <row r="16" spans="1:4" s="2" customFormat="1" ht="13" x14ac:dyDescent="0.2">
      <c r="A16" s="5">
        <v>4</v>
      </c>
      <c r="B16" s="6" t="s">
        <v>258</v>
      </c>
      <c r="C16" s="6" t="s">
        <v>259</v>
      </c>
      <c r="D16" s="8">
        <v>9.74</v>
      </c>
    </row>
    <row r="17" spans="1:9" s="2" customFormat="1" ht="13" x14ac:dyDescent="0.2">
      <c r="A17" s="5">
        <v>5</v>
      </c>
      <c r="B17" s="40" t="s">
        <v>304</v>
      </c>
      <c r="C17" s="40" t="s">
        <v>2048</v>
      </c>
      <c r="D17" s="8">
        <v>9.74</v>
      </c>
    </row>
    <row r="18" spans="1:9" ht="16" x14ac:dyDescent="0.2">
      <c r="A18" s="50" t="s">
        <v>2105</v>
      </c>
      <c r="B18" s="50"/>
      <c r="C18" s="50"/>
      <c r="D18" s="50"/>
    </row>
    <row r="19" spans="1:9" s="2" customFormat="1" ht="13" x14ac:dyDescent="0.2">
      <c r="A19" s="5">
        <v>1</v>
      </c>
      <c r="B19" s="40" t="s">
        <v>384</v>
      </c>
      <c r="C19" s="40" t="s">
        <v>385</v>
      </c>
      <c r="D19" s="8">
        <v>9.74</v>
      </c>
    </row>
    <row r="20" spans="1:9" s="2" customFormat="1" ht="13" x14ac:dyDescent="0.2">
      <c r="A20" s="5">
        <v>2</v>
      </c>
      <c r="B20" s="40" t="s">
        <v>375</v>
      </c>
      <c r="C20" s="40" t="s">
        <v>2050</v>
      </c>
      <c r="D20" s="8">
        <v>9.64</v>
      </c>
    </row>
    <row r="21" spans="1:9" s="2" customFormat="1" ht="13" x14ac:dyDescent="0.2">
      <c r="A21" s="5">
        <v>3</v>
      </c>
      <c r="B21" s="40" t="s">
        <v>366</v>
      </c>
      <c r="C21" s="40" t="s">
        <v>2049</v>
      </c>
      <c r="D21" s="8">
        <v>9.15</v>
      </c>
    </row>
    <row r="22" spans="1:9" s="2" customFormat="1" ht="13" x14ac:dyDescent="0.2">
      <c r="A22" s="5">
        <v>4</v>
      </c>
      <c r="B22" s="40" t="s">
        <v>371</v>
      </c>
      <c r="C22" s="40" t="s">
        <v>372</v>
      </c>
      <c r="D22" s="8">
        <v>9.1300000000000008</v>
      </c>
      <c r="H22" s="7"/>
      <c r="I22" s="7"/>
    </row>
    <row r="23" spans="1:9" s="2" customFormat="1" ht="32.25" customHeight="1" x14ac:dyDescent="0.2">
      <c r="A23" s="5">
        <v>5</v>
      </c>
      <c r="B23" s="37" t="s">
        <v>2114</v>
      </c>
      <c r="C23" s="37" t="s">
        <v>2115</v>
      </c>
      <c r="D23" s="8">
        <v>9.11</v>
      </c>
      <c r="H23" s="7"/>
      <c r="I23" s="7"/>
    </row>
    <row r="24" spans="1:9" s="39" customFormat="1" ht="16" x14ac:dyDescent="0.2">
      <c r="A24" s="50" t="s">
        <v>2106</v>
      </c>
      <c r="B24" s="50"/>
      <c r="C24" s="50"/>
      <c r="D24" s="50"/>
    </row>
    <row r="25" spans="1:9" s="2" customFormat="1" ht="13" x14ac:dyDescent="0.2">
      <c r="A25" s="5">
        <v>1</v>
      </c>
      <c r="B25" s="40" t="s">
        <v>570</v>
      </c>
      <c r="C25" s="40" t="s">
        <v>571</v>
      </c>
      <c r="D25" s="8">
        <v>9.6</v>
      </c>
    </row>
    <row r="26" spans="1:9" s="2" customFormat="1" ht="13" x14ac:dyDescent="0.2">
      <c r="A26" s="5">
        <v>2</v>
      </c>
      <c r="B26" s="40" t="s">
        <v>532</v>
      </c>
      <c r="C26" s="40" t="s">
        <v>533</v>
      </c>
      <c r="D26" s="8">
        <v>9.4499999999999993</v>
      </c>
    </row>
    <row r="27" spans="1:9" s="2" customFormat="1" ht="13" x14ac:dyDescent="0.2">
      <c r="A27" s="5">
        <v>3</v>
      </c>
      <c r="B27" s="40" t="s">
        <v>468</v>
      </c>
      <c r="C27" s="40" t="s">
        <v>469</v>
      </c>
      <c r="D27" s="8">
        <v>9.43</v>
      </c>
    </row>
    <row r="28" spans="1:9" s="2" customFormat="1" ht="13" x14ac:dyDescent="0.2">
      <c r="A28" s="5">
        <v>4</v>
      </c>
      <c r="B28" s="40" t="s">
        <v>478</v>
      </c>
      <c r="C28" s="40" t="s">
        <v>479</v>
      </c>
      <c r="D28" s="8">
        <v>9.36</v>
      </c>
    </row>
    <row r="29" spans="1:9" s="2" customFormat="1" ht="13" x14ac:dyDescent="0.2">
      <c r="A29" s="5">
        <v>5</v>
      </c>
      <c r="B29" s="40" t="s">
        <v>548</v>
      </c>
      <c r="C29" s="40" t="s">
        <v>549</v>
      </c>
      <c r="D29" s="8">
        <v>9.3000000000000007</v>
      </c>
    </row>
    <row r="30" spans="1:9" s="39" customFormat="1" ht="16" x14ac:dyDescent="0.2">
      <c r="A30" s="50" t="s">
        <v>2107</v>
      </c>
      <c r="B30" s="50"/>
      <c r="C30" s="50"/>
      <c r="D30" s="50"/>
    </row>
    <row r="31" spans="1:9" s="2" customFormat="1" ht="13" x14ac:dyDescent="0.2">
      <c r="A31" s="5">
        <v>1</v>
      </c>
      <c r="B31" s="40" t="s">
        <v>626</v>
      </c>
      <c r="C31" s="40" t="s">
        <v>627</v>
      </c>
      <c r="D31" s="8">
        <v>9.8800000000000008</v>
      </c>
    </row>
    <row r="32" spans="1:9" s="2" customFormat="1" ht="13" x14ac:dyDescent="0.2">
      <c r="A32" s="5">
        <v>2</v>
      </c>
      <c r="B32" s="40" t="s">
        <v>648</v>
      </c>
      <c r="C32" s="40" t="s">
        <v>649</v>
      </c>
      <c r="D32" s="8">
        <v>9.8800000000000008</v>
      </c>
    </row>
    <row r="33" spans="1:4" s="2" customFormat="1" ht="13" x14ac:dyDescent="0.2">
      <c r="A33" s="5">
        <v>3</v>
      </c>
      <c r="B33" s="40" t="s">
        <v>634</v>
      </c>
      <c r="C33" s="40" t="s">
        <v>635</v>
      </c>
      <c r="D33" s="8">
        <v>9.6300000000000008</v>
      </c>
    </row>
    <row r="34" spans="1:4" s="2" customFormat="1" ht="13" x14ac:dyDescent="0.2">
      <c r="A34" s="5">
        <v>4</v>
      </c>
      <c r="B34" s="40" t="s">
        <v>628</v>
      </c>
      <c r="C34" s="40" t="s">
        <v>629</v>
      </c>
      <c r="D34" s="8">
        <v>9.5</v>
      </c>
    </row>
    <row r="35" spans="1:4" s="2" customFormat="1" ht="13" x14ac:dyDescent="0.2">
      <c r="A35" s="5">
        <v>5</v>
      </c>
      <c r="B35" s="40" t="s">
        <v>691</v>
      </c>
      <c r="C35" s="40" t="s">
        <v>692</v>
      </c>
      <c r="D35" s="8">
        <v>9.4600000000000009</v>
      </c>
    </row>
    <row r="36" spans="1:4" s="39" customFormat="1" ht="16" x14ac:dyDescent="0.2">
      <c r="A36" s="50" t="s">
        <v>2108</v>
      </c>
      <c r="B36" s="50"/>
      <c r="C36" s="50"/>
      <c r="D36" s="50"/>
    </row>
    <row r="37" spans="1:4" s="2" customFormat="1" ht="13" x14ac:dyDescent="0.2">
      <c r="A37" s="5">
        <v>1</v>
      </c>
      <c r="B37" s="40" t="s">
        <v>798</v>
      </c>
      <c r="C37" s="40" t="s">
        <v>799</v>
      </c>
      <c r="D37" s="8">
        <v>9.91</v>
      </c>
    </row>
    <row r="38" spans="1:4" s="2" customFormat="1" ht="13" x14ac:dyDescent="0.2">
      <c r="A38" s="5">
        <v>2</v>
      </c>
      <c r="B38" s="40" t="s">
        <v>695</v>
      </c>
      <c r="C38" s="40" t="s">
        <v>696</v>
      </c>
      <c r="D38" s="8">
        <v>9.74</v>
      </c>
    </row>
    <row r="39" spans="1:4" s="2" customFormat="1" ht="13" x14ac:dyDescent="0.2">
      <c r="A39" s="5">
        <v>3</v>
      </c>
      <c r="B39" s="40" t="s">
        <v>802</v>
      </c>
      <c r="C39" s="40" t="s">
        <v>803</v>
      </c>
      <c r="D39" s="8">
        <v>9.6</v>
      </c>
    </row>
    <row r="40" spans="1:4" s="2" customFormat="1" ht="13" x14ac:dyDescent="0.2">
      <c r="A40" s="5">
        <v>4</v>
      </c>
      <c r="B40" s="40" t="s">
        <v>739</v>
      </c>
      <c r="C40" s="40" t="s">
        <v>740</v>
      </c>
      <c r="D40" s="8">
        <v>9.5500000000000007</v>
      </c>
    </row>
    <row r="41" spans="1:4" s="2" customFormat="1" ht="13" x14ac:dyDescent="0.2">
      <c r="A41" s="5">
        <v>5</v>
      </c>
      <c r="B41" s="6" t="s">
        <v>814</v>
      </c>
      <c r="C41" s="6" t="s">
        <v>815</v>
      </c>
      <c r="D41" s="8">
        <v>9.49</v>
      </c>
    </row>
    <row r="42" spans="1:4" s="39" customFormat="1" ht="16" x14ac:dyDescent="0.2">
      <c r="A42" s="50" t="s">
        <v>2109</v>
      </c>
      <c r="B42" s="50"/>
      <c r="C42" s="50"/>
      <c r="D42" s="50"/>
    </row>
    <row r="43" spans="1:4" s="2" customFormat="1" ht="14" x14ac:dyDescent="0.2">
      <c r="A43" s="5">
        <v>1</v>
      </c>
      <c r="B43" s="37" t="s">
        <v>861</v>
      </c>
      <c r="C43" s="37" t="s">
        <v>862</v>
      </c>
      <c r="D43" s="8">
        <v>9.68</v>
      </c>
    </row>
    <row r="44" spans="1:4" s="2" customFormat="1" ht="13" x14ac:dyDescent="0.2">
      <c r="A44" s="5">
        <v>2</v>
      </c>
      <c r="B44" s="40" t="s">
        <v>828</v>
      </c>
      <c r="C44" s="40" t="s">
        <v>829</v>
      </c>
      <c r="D44" s="8">
        <v>9.49</v>
      </c>
    </row>
    <row r="45" spans="1:4" s="2" customFormat="1" ht="13" x14ac:dyDescent="0.2">
      <c r="A45" s="5">
        <v>3</v>
      </c>
      <c r="B45" s="40" t="s">
        <v>836</v>
      </c>
      <c r="C45" s="40" t="s">
        <v>837</v>
      </c>
      <c r="D45" s="8">
        <v>9.36</v>
      </c>
    </row>
    <row r="46" spans="1:4" s="2" customFormat="1" ht="13" x14ac:dyDescent="0.2">
      <c r="A46" s="5">
        <v>4</v>
      </c>
      <c r="B46" s="40" t="s">
        <v>900</v>
      </c>
      <c r="C46" s="40" t="s">
        <v>901</v>
      </c>
      <c r="D46" s="8">
        <v>9.2799999999999994</v>
      </c>
    </row>
    <row r="47" spans="1:4" s="2" customFormat="1" ht="13" x14ac:dyDescent="0.2">
      <c r="A47" s="5">
        <v>5</v>
      </c>
      <c r="B47" s="40" t="s">
        <v>857</v>
      </c>
      <c r="C47" s="40" t="s">
        <v>858</v>
      </c>
      <c r="D47" s="8">
        <v>9.06</v>
      </c>
    </row>
    <row r="48" spans="1:4" s="39" customFormat="1" ht="16" x14ac:dyDescent="0.2">
      <c r="A48" s="50" t="s">
        <v>2110</v>
      </c>
      <c r="B48" s="50"/>
      <c r="C48" s="50"/>
      <c r="D48" s="50"/>
    </row>
    <row r="49" spans="1:4" s="2" customFormat="1" ht="14" x14ac:dyDescent="0.2">
      <c r="A49" s="5">
        <v>1</v>
      </c>
      <c r="B49" s="37" t="s">
        <v>953</v>
      </c>
      <c r="C49" s="37" t="s">
        <v>954</v>
      </c>
      <c r="D49" s="8">
        <v>9.8699999999999992</v>
      </c>
    </row>
    <row r="50" spans="1:4" s="2" customFormat="1" ht="13" x14ac:dyDescent="0.2">
      <c r="A50" s="5">
        <v>2</v>
      </c>
      <c r="B50" s="40" t="s">
        <v>963</v>
      </c>
      <c r="C50" s="40" t="s">
        <v>2064</v>
      </c>
      <c r="D50" s="8">
        <v>9.57</v>
      </c>
    </row>
    <row r="51" spans="1:4" s="2" customFormat="1" ht="13" x14ac:dyDescent="0.2">
      <c r="A51" s="5">
        <v>3</v>
      </c>
      <c r="B51" s="40" t="s">
        <v>955</v>
      </c>
      <c r="C51" s="40" t="s">
        <v>956</v>
      </c>
      <c r="D51" s="8">
        <v>9.43</v>
      </c>
    </row>
    <row r="52" spans="1:4" s="2" customFormat="1" ht="13" x14ac:dyDescent="0.2">
      <c r="A52" s="5">
        <v>4</v>
      </c>
      <c r="B52" s="40" t="s">
        <v>936</v>
      </c>
      <c r="C52" s="40" t="s">
        <v>2065</v>
      </c>
      <c r="D52" s="8">
        <v>9.3000000000000007</v>
      </c>
    </row>
    <row r="53" spans="1:4" s="2" customFormat="1" ht="13" x14ac:dyDescent="0.2">
      <c r="A53" s="5">
        <v>5</v>
      </c>
      <c r="B53" s="40" t="s">
        <v>1005</v>
      </c>
      <c r="C53" s="40" t="s">
        <v>1006</v>
      </c>
      <c r="D53" s="8">
        <v>9.26</v>
      </c>
    </row>
    <row r="54" spans="1:4" s="43" customFormat="1" ht="16" x14ac:dyDescent="0.2">
      <c r="A54" s="39"/>
      <c r="B54" s="39"/>
      <c r="C54" s="39"/>
      <c r="D54" s="42"/>
    </row>
    <row r="55" spans="1:4" s="43" customFormat="1" ht="16" x14ac:dyDescent="0.2">
      <c r="A55" s="39"/>
      <c r="B55" s="39"/>
      <c r="C55" s="39"/>
      <c r="D55" s="42"/>
    </row>
    <row r="56" spans="1:4" s="43" customFormat="1" ht="16" x14ac:dyDescent="0.2">
      <c r="A56" s="39"/>
      <c r="B56" s="39"/>
      <c r="C56" s="49" t="s">
        <v>2111</v>
      </c>
      <c r="D56" s="49"/>
    </row>
    <row r="57" spans="1:4" s="43" customFormat="1" ht="16" x14ac:dyDescent="0.2">
      <c r="A57" s="39"/>
      <c r="B57" s="39"/>
      <c r="D57" s="44" t="s">
        <v>2112</v>
      </c>
    </row>
    <row r="58" spans="1:4" ht="18" x14ac:dyDescent="0.2">
      <c r="A58" s="45"/>
      <c r="B58" s="45"/>
      <c r="C58" s="39"/>
      <c r="D58" s="46"/>
    </row>
  </sheetData>
  <mergeCells count="13">
    <mergeCell ref="A12:D12"/>
    <mergeCell ref="A1:D1"/>
    <mergeCell ref="A2:D2"/>
    <mergeCell ref="A3:D3"/>
    <mergeCell ref="A4:D4"/>
    <mergeCell ref="A6:D6"/>
    <mergeCell ref="C56:D56"/>
    <mergeCell ref="A18:D18"/>
    <mergeCell ref="A24:D24"/>
    <mergeCell ref="A30:D30"/>
    <mergeCell ref="A36:D36"/>
    <mergeCell ref="A42:D42"/>
    <mergeCell ref="A48:D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CS</vt:lpstr>
      <vt:lpstr>CSR-D</vt:lpstr>
      <vt:lpstr>AI&amp;DS-E</vt:lpstr>
      <vt:lpstr>CS(AI)-F</vt:lpstr>
      <vt:lpstr>CS(DS)-G</vt:lpstr>
      <vt:lpstr>CS(IOT)-H</vt:lpstr>
      <vt:lpstr>Toppers</vt:lpstr>
      <vt:lpstr>'AI&amp;DS-E'!Print_Area</vt:lpstr>
      <vt:lpstr>CS!Print_Area</vt:lpstr>
      <vt:lpstr>'CS(AI)-F'!Print_Area</vt:lpstr>
      <vt:lpstr>'CS(DS)-G'!Print_Area</vt:lpstr>
      <vt:lpstr>'CS(IOT)-H'!Print_Area</vt:lpstr>
      <vt:lpstr>'CSR-D'!Print_Area</vt:lpstr>
      <vt:lpstr>'AI&amp;DS-E'!Print_Titles</vt:lpstr>
      <vt:lpstr>CS!Print_Titles</vt:lpstr>
      <vt:lpstr>'CS(AI)-F'!Print_Titles</vt:lpstr>
      <vt:lpstr>'CS(DS)-G'!Print_Titles</vt:lpstr>
      <vt:lpstr>'CS(IOT)-H'!Print_Titles</vt:lpstr>
      <vt:lpstr>'CSR-D'!Print_Titles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Dr Uday Pratap Singh</cp:lastModifiedBy>
  <cp:lastPrinted>2025-07-02T07:56:07Z</cp:lastPrinted>
  <dcterms:created xsi:type="dcterms:W3CDTF">2024-06-08T04:17:14Z</dcterms:created>
  <dcterms:modified xsi:type="dcterms:W3CDTF">2025-09-30T07:00:36Z</dcterms:modified>
</cp:coreProperties>
</file>