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1"/>
  </bookViews>
  <sheets>
    <sheet name="Raw Data" sheetId="15" r:id="rId1"/>
    <sheet name="Defence Analyses" sheetId="7" r:id="rId2"/>
    <sheet name="Attack Analyses" sheetId="16" r:id="rId3"/>
    <sheet name="Explanation" sheetId="11" r:id="rId4"/>
  </sheets>
  <calcPr calcId="145621"/>
</workbook>
</file>

<file path=xl/calcChain.xml><?xml version="1.0" encoding="utf-8"?>
<calcChain xmlns="http://schemas.openxmlformats.org/spreadsheetml/2006/main">
  <c r="F11" i="16" l="1"/>
  <c r="H11" i="16" s="1"/>
  <c r="A11" i="16"/>
  <c r="F10" i="16"/>
  <c r="H10" i="16" s="1"/>
  <c r="E10" i="16"/>
  <c r="A10" i="16"/>
  <c r="F9" i="16"/>
  <c r="H9" i="16" s="1"/>
  <c r="E9" i="16"/>
  <c r="A9" i="16"/>
  <c r="F8" i="16"/>
  <c r="H8" i="16" s="1"/>
  <c r="E8" i="16"/>
  <c r="A8" i="16" s="1"/>
  <c r="F7" i="16"/>
  <c r="H7" i="16" s="1"/>
  <c r="E7" i="16"/>
  <c r="A7" i="16"/>
  <c r="F6" i="16"/>
  <c r="H6" i="16" s="1"/>
  <c r="E6" i="16"/>
  <c r="A6" i="16"/>
  <c r="F5" i="16"/>
  <c r="H5" i="16" s="1"/>
  <c r="E5" i="16"/>
  <c r="A5" i="16"/>
  <c r="F4" i="16"/>
  <c r="H4" i="16" s="1"/>
  <c r="E4" i="16"/>
  <c r="A4" i="16" s="1"/>
  <c r="F3" i="16"/>
  <c r="H3" i="16" s="1"/>
  <c r="E3" i="16"/>
  <c r="A3" i="16"/>
  <c r="G4" i="7" l="1"/>
  <c r="G5" i="7"/>
  <c r="G6" i="7"/>
  <c r="G7" i="7"/>
  <c r="G8" i="7"/>
  <c r="G9" i="7"/>
  <c r="G10" i="7"/>
  <c r="G3" i="7"/>
  <c r="H4" i="7"/>
  <c r="H5" i="7"/>
  <c r="H6" i="7"/>
  <c r="H7" i="7"/>
  <c r="H8" i="7"/>
  <c r="H9" i="7"/>
  <c r="H10" i="7"/>
  <c r="H3" i="7"/>
  <c r="C4" i="7"/>
  <c r="C5" i="7"/>
  <c r="C6" i="7"/>
  <c r="C7" i="7"/>
  <c r="C8" i="7"/>
  <c r="C9" i="7"/>
  <c r="C10" i="7"/>
  <c r="C3" i="7"/>
  <c r="B3" i="7"/>
  <c r="B4" i="7"/>
  <c r="B5" i="7"/>
  <c r="B6" i="7"/>
  <c r="B7" i="7"/>
  <c r="B8" i="7"/>
  <c r="B9" i="7"/>
  <c r="B10" i="7"/>
  <c r="F4" i="7" l="1"/>
  <c r="F5" i="7"/>
  <c r="F6" i="7"/>
  <c r="F7" i="7"/>
  <c r="F8" i="7"/>
  <c r="F9" i="7"/>
  <c r="F10" i="7"/>
  <c r="F3" i="7"/>
  <c r="F11" i="7" l="1"/>
  <c r="I11" i="7" s="1"/>
  <c r="I10" i="7"/>
  <c r="E10" i="7"/>
  <c r="A10" i="7" s="1"/>
  <c r="I9" i="7"/>
  <c r="E9" i="7"/>
  <c r="A9" i="7" s="1"/>
  <c r="I8" i="7"/>
  <c r="E8" i="7"/>
  <c r="A8" i="7" s="1"/>
  <c r="I7" i="7"/>
  <c r="E7" i="7"/>
  <c r="A7" i="7" s="1"/>
  <c r="I6" i="7"/>
  <c r="E6" i="7"/>
  <c r="A6" i="7" s="1"/>
  <c r="I5" i="7"/>
  <c r="E5" i="7"/>
  <c r="A5" i="7" s="1"/>
  <c r="I4" i="7"/>
  <c r="E4" i="7"/>
  <c r="A4" i="7" s="1"/>
  <c r="I3" i="7"/>
  <c r="E3" i="7"/>
  <c r="A3" i="7" s="1"/>
  <c r="A11" i="7" l="1"/>
</calcChain>
</file>

<file path=xl/sharedStrings.xml><?xml version="1.0" encoding="utf-8"?>
<sst xmlns="http://schemas.openxmlformats.org/spreadsheetml/2006/main" count="63" uniqueCount="31">
  <si>
    <t>Tackles</t>
  </si>
  <si>
    <t>Team</t>
  </si>
  <si>
    <t>Sharks</t>
  </si>
  <si>
    <t>T/O</t>
  </si>
  <si>
    <t>Position</t>
  </si>
  <si>
    <t>Score</t>
  </si>
  <si>
    <t>HF Index</t>
  </si>
  <si>
    <t>Colour</t>
  </si>
  <si>
    <t>Bubble size adjuster</t>
  </si>
  <si>
    <t xml:space="preserve">Green Teams </t>
  </si>
  <si>
    <t>Top 6</t>
  </si>
  <si>
    <t>Orange Teams</t>
  </si>
  <si>
    <t>Nr 6 to 12</t>
  </si>
  <si>
    <t>Red Teams</t>
  </si>
  <si>
    <t>Bottom 3</t>
  </si>
  <si>
    <t>Ave Tries per Match from T/O</t>
  </si>
  <si>
    <t>Western Province</t>
  </si>
  <si>
    <t>Golden Lions</t>
  </si>
  <si>
    <t>Blue Bulls</t>
  </si>
  <si>
    <t>Free State Cheetahs</t>
  </si>
  <si>
    <t>Pumas</t>
  </si>
  <si>
    <t>Griquas</t>
  </si>
  <si>
    <t>2014 Curry Cup Rugby Season</t>
  </si>
  <si>
    <t>EP Kings</t>
  </si>
  <si>
    <t>T/O Forced</t>
  </si>
  <si>
    <t>Tries from Turnovers</t>
  </si>
  <si>
    <t>2013 Super Rugby Season</t>
  </si>
  <si>
    <t>Possession</t>
  </si>
  <si>
    <t>Line Breaks</t>
  </si>
  <si>
    <t>Usable Possession</t>
  </si>
  <si>
    <t>Average 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</si>
</sst>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0E0FF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3" fillId="2" borderId="0" xfId="0" applyNumberFormat="1" applyFont="1" applyFill="1" applyBorder="1" applyAlignment="1" applyProtection="1">
      <alignment horizontal="right" vertical="center" wrapText="1" shrinkToFit="1"/>
    </xf>
    <xf numFmtId="0" fontId="0" fillId="0" borderId="0" xfId="0" applyAlignment="1">
      <alignment horizontal="left"/>
    </xf>
    <xf numFmtId="0" fontId="0" fillId="0" borderId="0" xfId="0" applyNumberFormat="1"/>
    <xf numFmtId="0" fontId="2" fillId="4" borderId="1" xfId="0" applyFont="1" applyFill="1" applyBorder="1"/>
    <xf numFmtId="2" fontId="0" fillId="0" borderId="0" xfId="0" applyNumberFormat="1"/>
    <xf numFmtId="0" fontId="2" fillId="4" borderId="0" xfId="0" applyFont="1" applyFill="1" applyBorder="1"/>
    <xf numFmtId="2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" fontId="2" fillId="0" borderId="0" xfId="0" applyNumberFormat="1" applyFont="1"/>
    <xf numFmtId="0" fontId="4" fillId="2" borderId="0" xfId="0" applyNumberFormat="1" applyFont="1" applyFill="1" applyBorder="1" applyAlignment="1">
      <alignment horizontal="left" vertical="center" wrapText="1" shrinkToFit="1"/>
    </xf>
    <xf numFmtId="0" fontId="4" fillId="3" borderId="0" xfId="0" applyNumberFormat="1" applyFont="1" applyFill="1" applyBorder="1" applyAlignment="1">
      <alignment horizontal="left" vertical="center" wrapText="1" shrinkToFi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 Currie Cup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'Defence Analyses'!$A$3</c:f>
              <c:strCache>
                <c:ptCount val="1"/>
                <c:pt idx="0">
                  <c:v>Western Province
[1, 0.75]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Analyses'!$C$3</c:f>
              <c:numCache>
                <c:formatCode>0.00</c:formatCode>
                <c:ptCount val="1"/>
                <c:pt idx="0">
                  <c:v>16</c:v>
                </c:pt>
              </c:numCache>
            </c:numRef>
          </c:xVal>
          <c:yVal>
            <c:numRef>
              <c:f>'Defence Analyses'!$B$3</c:f>
              <c:numCache>
                <c:formatCode>0.00</c:formatCode>
                <c:ptCount val="1"/>
                <c:pt idx="0">
                  <c:v>196.41666666666666</c:v>
                </c:pt>
              </c:numCache>
            </c:numRef>
          </c:yVal>
          <c:bubbleSize>
            <c:numRef>
              <c:f>'Defence Analyses'!$G$3</c:f>
              <c:numCache>
                <c:formatCode>0.00</c:formatCode>
                <c:ptCount val="1"/>
                <c:pt idx="0">
                  <c:v>7.5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'Defence Analyses'!$A$4</c:f>
              <c:strCache>
                <c:ptCount val="1"/>
                <c:pt idx="0">
                  <c:v>Golden Lions
[2, 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Analyses'!$C$4</c:f>
              <c:numCache>
                <c:formatCode>0.00</c:formatCode>
                <c:ptCount val="1"/>
                <c:pt idx="0">
                  <c:v>16.75</c:v>
                </c:pt>
              </c:numCache>
            </c:numRef>
          </c:xVal>
          <c:yVal>
            <c:numRef>
              <c:f>'Defence Analyses'!$B$4</c:f>
              <c:numCache>
                <c:formatCode>0.00</c:formatCode>
                <c:ptCount val="1"/>
                <c:pt idx="0">
                  <c:v>129.33333333333334</c:v>
                </c:pt>
              </c:numCache>
            </c:numRef>
          </c:yVal>
          <c:bubbleSize>
            <c:numRef>
              <c:f>'Defence Analyses'!$G$4</c:f>
              <c:numCache>
                <c:formatCode>0.00</c:formatCode>
                <c:ptCount val="1"/>
                <c:pt idx="0">
                  <c:v>10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'Defence Analyses'!$A$5</c:f>
              <c:strCache>
                <c:ptCount val="1"/>
                <c:pt idx="0">
                  <c:v>Sharks
[3, 0.45]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Analyses'!$C$5</c:f>
              <c:numCache>
                <c:formatCode>0.00</c:formatCode>
                <c:ptCount val="1"/>
                <c:pt idx="0">
                  <c:v>16.272727272727273</c:v>
                </c:pt>
              </c:numCache>
            </c:numRef>
          </c:xVal>
          <c:yVal>
            <c:numRef>
              <c:f>'Defence Analyses'!$B$5</c:f>
              <c:numCache>
                <c:formatCode>0.00</c:formatCode>
                <c:ptCount val="1"/>
                <c:pt idx="0">
                  <c:v>133.45454545454547</c:v>
                </c:pt>
              </c:numCache>
            </c:numRef>
          </c:yVal>
          <c:bubbleSize>
            <c:numRef>
              <c:f>'Defence Analyses'!$G$5</c:f>
              <c:numCache>
                <c:formatCode>0.00</c:formatCode>
                <c:ptCount val="1"/>
                <c:pt idx="0">
                  <c:v>4.5449999999999999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'Defence Analyses'!$A$6</c:f>
              <c:strCache>
                <c:ptCount val="1"/>
                <c:pt idx="0">
                  <c:v>Blue Bulls
[4, 0.27]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Analyses'!$C$6</c:f>
              <c:numCache>
                <c:formatCode>0.00</c:formatCode>
                <c:ptCount val="1"/>
                <c:pt idx="0">
                  <c:v>12.909090909090908</c:v>
                </c:pt>
              </c:numCache>
            </c:numRef>
          </c:xVal>
          <c:yVal>
            <c:numRef>
              <c:f>'Defence Analyses'!$B$6</c:f>
              <c:numCache>
                <c:formatCode>0.00</c:formatCode>
                <c:ptCount val="1"/>
                <c:pt idx="0">
                  <c:v>135.18181818181819</c:v>
                </c:pt>
              </c:numCache>
            </c:numRef>
          </c:yVal>
          <c:bubbleSize>
            <c:numRef>
              <c:f>'Defence Analyses'!$G$6</c:f>
              <c:numCache>
                <c:formatCode>0.00</c:formatCode>
                <c:ptCount val="1"/>
                <c:pt idx="0">
                  <c:v>2.7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'Defence Analyses'!$A$7</c:f>
              <c:strCache>
                <c:ptCount val="1"/>
                <c:pt idx="0">
                  <c:v>Free State Cheetahs
[5, 0.3]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Analyses'!$C$7</c:f>
              <c:numCache>
                <c:formatCode>0.00</c:formatCode>
                <c:ptCount val="1"/>
                <c:pt idx="0">
                  <c:v>14.2</c:v>
                </c:pt>
              </c:numCache>
            </c:numRef>
          </c:xVal>
          <c:yVal>
            <c:numRef>
              <c:f>'Defence Analyses'!$B$7</c:f>
              <c:numCache>
                <c:formatCode>0.00</c:formatCode>
                <c:ptCount val="1"/>
                <c:pt idx="0">
                  <c:v>156.4</c:v>
                </c:pt>
              </c:numCache>
            </c:numRef>
          </c:yVal>
          <c:bubbleSize>
            <c:numRef>
              <c:f>'Defence Analyses'!$G$7</c:f>
              <c:numCache>
                <c:formatCode>0.00</c:formatCode>
                <c:ptCount val="1"/>
                <c:pt idx="0">
                  <c:v>3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'Defence Analyses'!$A$8</c:f>
              <c:strCache>
                <c:ptCount val="1"/>
                <c:pt idx="0">
                  <c:v>Pumas
[6, 0.1]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Analyses'!$C$8</c:f>
              <c:numCache>
                <c:formatCode>0.00</c:formatCode>
                <c:ptCount val="1"/>
                <c:pt idx="0">
                  <c:v>15.9</c:v>
                </c:pt>
              </c:numCache>
            </c:numRef>
          </c:xVal>
          <c:yVal>
            <c:numRef>
              <c:f>'Defence Analyses'!$B$8</c:f>
              <c:numCache>
                <c:formatCode>0.00</c:formatCode>
                <c:ptCount val="1"/>
                <c:pt idx="0">
                  <c:v>147.5</c:v>
                </c:pt>
              </c:numCache>
            </c:numRef>
          </c:yVal>
          <c:bubbleSize>
            <c:numRef>
              <c:f>'Defence Analyses'!$G$8</c:f>
              <c:numCache>
                <c:formatCode>0.00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'Defence Analyses'!$A$9</c:f>
              <c:strCache>
                <c:ptCount val="1"/>
                <c:pt idx="0">
                  <c:v>Griquas
[7, 0.3]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Analyses'!$C$9</c:f>
              <c:numCache>
                <c:formatCode>0.00</c:formatCode>
                <c:ptCount val="1"/>
                <c:pt idx="0">
                  <c:v>17.399999999999999</c:v>
                </c:pt>
              </c:numCache>
            </c:numRef>
          </c:xVal>
          <c:yVal>
            <c:numRef>
              <c:f>'Defence Analyses'!$B$9</c:f>
              <c:numCache>
                <c:formatCode>0.00</c:formatCode>
                <c:ptCount val="1"/>
                <c:pt idx="0">
                  <c:v>140.1</c:v>
                </c:pt>
              </c:numCache>
            </c:numRef>
          </c:yVal>
          <c:bubbleSize>
            <c:numRef>
              <c:f>'Defence Analyses'!$G$9</c:f>
              <c:numCache>
                <c:formatCode>0.00</c:formatCode>
                <c:ptCount val="1"/>
                <c:pt idx="0">
                  <c:v>3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'Defence Analyses'!$A$10</c:f>
              <c:strCache>
                <c:ptCount val="1"/>
                <c:pt idx="0">
                  <c:v>EP Kings
[8, 0.6]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Analyses'!$C$10</c:f>
              <c:numCache>
                <c:formatCode>0.00</c:formatCode>
                <c:ptCount val="1"/>
                <c:pt idx="0">
                  <c:v>11.6</c:v>
                </c:pt>
              </c:numCache>
            </c:numRef>
          </c:xVal>
          <c:yVal>
            <c:numRef>
              <c:f>'Defence Analyses'!$B$10</c:f>
              <c:numCache>
                <c:formatCode>0.00</c:formatCode>
                <c:ptCount val="1"/>
                <c:pt idx="0">
                  <c:v>163.19999999999999</c:v>
                </c:pt>
              </c:numCache>
            </c:numRef>
          </c:yVal>
          <c:bubbleSize>
            <c:numRef>
              <c:f>'Defence Analyses'!$G$10</c:f>
              <c:numCache>
                <c:formatCode>0.00</c:formatCode>
                <c:ptCount val="1"/>
                <c:pt idx="0">
                  <c:v>6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'Defence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Analyses'!#REF!</c:f>
            </c:numRef>
          </c:xVal>
          <c:yVal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'Defence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Analyses'!#REF!</c:f>
            </c:numRef>
          </c:xVal>
          <c:yVal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'Defence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Analyses'!#REF!</c:f>
            </c:numRef>
          </c:xVal>
          <c:yVal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'Defence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Analyses'!#REF!</c:f>
            </c:numRef>
          </c:xVal>
          <c:yVal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'Defence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Analyses'!#REF!</c:f>
            </c:numRef>
          </c:xVal>
          <c:yVal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'Defence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Analyses'!#REF!</c:f>
            </c:numRef>
          </c:xVal>
          <c:yVal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'Defence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'Defence Analyses'!#REF!</c:f>
            </c:numRef>
          </c:xVal>
          <c:yVal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'Defence Analyses'!$A$11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'Defence Analyses'!$C$11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'Defence Analyses'!$B$11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Analyses'!$G$11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5663360"/>
        <c:axId val="195850240"/>
      </c:bubbleChart>
      <c:valAx>
        <c:axId val="195663360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95850240"/>
        <c:crossesAt val="110"/>
        <c:crossBetween val="midCat"/>
        <c:majorUnit val="1"/>
        <c:minorUnit val="0.5"/>
      </c:valAx>
      <c:valAx>
        <c:axId val="195850240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95663360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2015 Super Rugby</a:t>
            </a:r>
            <a:r>
              <a:rPr lang="en-GB" baseline="0"/>
              <a:t> Season</a:t>
            </a:r>
            <a:endParaRPr lang="en-GB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427520"/>
        <c:axId val="214429056"/>
      </c:bubbleChart>
      <c:valAx>
        <c:axId val="214427520"/>
        <c:scaling>
          <c:orientation val="minMax"/>
          <c:max val="18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14429056"/>
        <c:crossesAt val="110"/>
        <c:crossBetween val="midCat"/>
        <c:majorUnit val="1"/>
        <c:minorUnit val="0.5"/>
      </c:valAx>
      <c:valAx>
        <c:axId val="214429056"/>
        <c:scaling>
          <c:orientation val="maxMin"/>
          <c:max val="210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214427520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 Currie Cup Rugby</a:t>
            </a:r>
            <a:r>
              <a:rPr lang="en-GB" baseline="0"/>
              <a:t> Season - Attacking Analyses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'Attack Analyses'!$A$3</c:f>
              <c:strCache>
                <c:ptCount val="1"/>
                <c:pt idx="0">
                  <c:v>Western Province
[1, 1.81]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Analyses'!$C$3</c:f>
              <c:numCache>
                <c:formatCode>General</c:formatCode>
                <c:ptCount val="1"/>
                <c:pt idx="0">
                  <c:v>6.7272727272727275</c:v>
                </c:pt>
              </c:numCache>
            </c:numRef>
          </c:xVal>
          <c:yVal>
            <c:numRef>
              <c:f>'Attack Analyses'!$B$3</c:f>
              <c:numCache>
                <c:formatCode>General</c:formatCode>
                <c:ptCount val="1"/>
                <c:pt idx="0">
                  <c:v>46.727272727272727</c:v>
                </c:pt>
              </c:numCache>
            </c:numRef>
          </c:yVal>
          <c:bubbleSize>
            <c:numRef>
              <c:f>'Attack Analyses'!$G$3</c:f>
              <c:numCache>
                <c:formatCode>General</c:formatCode>
                <c:ptCount val="1"/>
                <c:pt idx="0">
                  <c:v>1.8181818181818181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'Attack Analyses'!$A$4</c:f>
              <c:strCache>
                <c:ptCount val="1"/>
                <c:pt idx="0">
                  <c:v>Golden Lions
[2,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Analyses'!$C$4</c:f>
              <c:numCache>
                <c:formatCode>General</c:formatCode>
                <c:ptCount val="1"/>
                <c:pt idx="0">
                  <c:v>7.9</c:v>
                </c:pt>
              </c:numCache>
            </c:numRef>
          </c:xVal>
          <c:yVal>
            <c:numRef>
              <c:f>'Attack Analyses'!$B$4</c:f>
              <c:numCache>
                <c:formatCode>General</c:formatCode>
                <c:ptCount val="1"/>
                <c:pt idx="0">
                  <c:v>41.4</c:v>
                </c:pt>
              </c:numCache>
            </c:numRef>
          </c:yVal>
          <c:bubbleSize>
            <c:numRef>
              <c:f>'Attack Analyses'!$G$4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'Attack Analyses'!$A$5</c:f>
              <c:strCache>
                <c:ptCount val="1"/>
                <c:pt idx="0">
                  <c:v>Sharks
[3, 2]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Analyses'!$C$5</c:f>
              <c:numCache>
                <c:formatCode>General</c:formatCode>
                <c:ptCount val="1"/>
                <c:pt idx="0">
                  <c:v>7.6</c:v>
                </c:pt>
              </c:numCache>
            </c:numRef>
          </c:xVal>
          <c:yVal>
            <c:numRef>
              <c:f>'Attack Analyses'!$B$5</c:f>
              <c:numCache>
                <c:formatCode>General</c:formatCode>
                <c:ptCount val="1"/>
                <c:pt idx="0">
                  <c:v>44.4</c:v>
                </c:pt>
              </c:numCache>
            </c:numRef>
          </c:yVal>
          <c:bubbleSize>
            <c:numRef>
              <c:f>'Attack Analyses'!$G$5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'Attack Analyses'!$A$6</c:f>
              <c:strCache>
                <c:ptCount val="1"/>
                <c:pt idx="0">
                  <c:v>Blue Bulls
[4, 2.25]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Analyses'!$C$6</c:f>
              <c:numCache>
                <c:formatCode>General</c:formatCode>
                <c:ptCount val="1"/>
                <c:pt idx="0">
                  <c:v>10.416666666666666</c:v>
                </c:pt>
              </c:numCache>
            </c:numRef>
          </c:xVal>
          <c:yVal>
            <c:numRef>
              <c:f>'Attack Analyses'!$B$6</c:f>
              <c:numCache>
                <c:formatCode>General</c:formatCode>
                <c:ptCount val="1"/>
                <c:pt idx="0">
                  <c:v>41.916666666666664</c:v>
                </c:pt>
              </c:numCache>
            </c:numRef>
          </c:yVal>
          <c:bubbleSize>
            <c:numRef>
              <c:f>'Attack Analyses'!$G$6</c:f>
              <c:numCache>
                <c:formatCode>General</c:formatCode>
                <c:ptCount val="1"/>
                <c:pt idx="0">
                  <c:v>2.25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'Attack Analyses'!$A$7</c:f>
              <c:strCache>
                <c:ptCount val="1"/>
                <c:pt idx="0">
                  <c:v>Free State Cheetahs
[5, 1.3]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Analyses'!$C$7</c:f>
              <c:numCache>
                <c:formatCode>General</c:formatCode>
                <c:ptCount val="1"/>
                <c:pt idx="0">
                  <c:v>5.4</c:v>
                </c:pt>
              </c:numCache>
            </c:numRef>
          </c:xVal>
          <c:yVal>
            <c:numRef>
              <c:f>'Attack Analyses'!$B$7</c:f>
              <c:numCache>
                <c:formatCode>General</c:formatCode>
                <c:ptCount val="1"/>
                <c:pt idx="0">
                  <c:v>45.3</c:v>
                </c:pt>
              </c:numCache>
            </c:numRef>
          </c:yVal>
          <c:bubbleSize>
            <c:numRef>
              <c:f>'Attack Analyses'!$G$7</c:f>
              <c:numCache>
                <c:formatCode>General</c:formatCode>
                <c:ptCount val="1"/>
                <c:pt idx="0">
                  <c:v>1.3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'Attack Analyses'!$A$8</c:f>
              <c:strCache>
                <c:ptCount val="1"/>
                <c:pt idx="0">
                  <c:v>Pumas
[6,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Analyses'!$C$8</c:f>
              <c:numCache>
                <c:formatCode>General</c:formatCode>
                <c:ptCount val="1"/>
                <c:pt idx="0">
                  <c:v>6.9</c:v>
                </c:pt>
              </c:numCache>
            </c:numRef>
          </c:xVal>
          <c:yVal>
            <c:numRef>
              <c:f>'Attack Analyses'!$B$8</c:f>
              <c:numCache>
                <c:formatCode>General</c:formatCode>
                <c:ptCount val="1"/>
                <c:pt idx="0">
                  <c:v>46.5</c:v>
                </c:pt>
              </c:numCache>
            </c:numRef>
          </c:yVal>
          <c:bubbleSize>
            <c:numRef>
              <c:f>'Attack Analyses'!$G$8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'Attack Analyses'!$A$9</c:f>
              <c:strCache>
                <c:ptCount val="1"/>
                <c:pt idx="0">
                  <c:v>Griquas
[7, 1.63]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Analyses'!$C$9</c:f>
              <c:numCache>
                <c:formatCode>General</c:formatCode>
                <c:ptCount val="1"/>
                <c:pt idx="0">
                  <c:v>8.454545454545455</c:v>
                </c:pt>
              </c:numCache>
            </c:numRef>
          </c:xVal>
          <c:yVal>
            <c:numRef>
              <c:f>'Attack Analyses'!$B$9</c:f>
              <c:numCache>
                <c:formatCode>General</c:formatCode>
                <c:ptCount val="1"/>
                <c:pt idx="0">
                  <c:v>49.272727272727273</c:v>
                </c:pt>
              </c:numCache>
            </c:numRef>
          </c:yVal>
          <c:bubbleSize>
            <c:numRef>
              <c:f>'Attack Analyses'!$G$9</c:f>
              <c:numCache>
                <c:formatCode>General</c:formatCode>
                <c:ptCount val="1"/>
                <c:pt idx="0">
                  <c:v>1.6363636363636365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'Attack Analyses'!$A$10</c:f>
              <c:strCache>
                <c:ptCount val="1"/>
                <c:pt idx="0">
                  <c:v>EP Kings
[8, 1.33]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Analyses'!$C$10</c:f>
              <c:numCache>
                <c:formatCode>General</c:formatCode>
                <c:ptCount val="1"/>
                <c:pt idx="0">
                  <c:v>7.833333333333333</c:v>
                </c:pt>
              </c:numCache>
            </c:numRef>
          </c:xVal>
          <c:yVal>
            <c:numRef>
              <c:f>'Attack Analyses'!$B$10</c:f>
              <c:numCache>
                <c:formatCode>General</c:formatCode>
                <c:ptCount val="1"/>
                <c:pt idx="0">
                  <c:v>44.333333333333336</c:v>
                </c:pt>
              </c:numCache>
            </c:numRef>
          </c:yVal>
          <c:bubbleSize>
            <c:numRef>
              <c:f>'Attack Analyses'!$G$10</c:f>
              <c:numCache>
                <c:formatCode>General</c:formatCode>
                <c:ptCount val="1"/>
                <c:pt idx="0">
                  <c:v>1.3333333333333333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'Attack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Analyses'!#REF!</c:f>
            </c:numRef>
          </c:xVal>
          <c:yVal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'Attack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Analyses'!#REF!</c:f>
            </c:numRef>
          </c:xVal>
          <c:yVal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'Attack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Analyses'!#REF!</c:f>
            </c:numRef>
          </c:xVal>
          <c:yVal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'Attack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Analyses'!#REF!</c:f>
            </c:numRef>
          </c:xVal>
          <c:yVal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'Attack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Analyses'!#REF!</c:f>
            </c:numRef>
          </c:xVal>
          <c:yVal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'Attack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Analyses'!#REF!</c:f>
            </c:numRef>
          </c:xVal>
          <c:yVal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'Attack Analyses'!#REF!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'Attack Analyses'!#REF!</c:f>
            </c:numRef>
          </c:xVal>
          <c:yVal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'Attack Analyses'!#REF!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'Attack Analyses'!$A$11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'Attack Analyses'!$C$11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'Attack Analyses'!$B$11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'Attack Analyses'!$G$11</c:f>
              <c:numCache>
                <c:formatCode>0.00</c:formatCode>
                <c:ptCount val="1"/>
                <c:pt idx="0">
                  <c:v>20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2414336"/>
        <c:axId val="262415872"/>
      </c:bubbleChart>
      <c:valAx>
        <c:axId val="262414336"/>
        <c:scaling>
          <c:orientation val="minMax"/>
          <c:max val="10.5"/>
          <c:min val="3.5"/>
        </c:scaling>
        <c:delete val="0"/>
        <c:axPos val="t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62415872"/>
        <c:crossesAt val="110"/>
        <c:crossBetween val="midCat"/>
        <c:majorUnit val="1"/>
        <c:minorUnit val="0.5"/>
      </c:valAx>
      <c:valAx>
        <c:axId val="262415872"/>
        <c:scaling>
          <c:orientation val="maxMin"/>
          <c:max val="50"/>
          <c:min val="41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262414336"/>
        <c:crossesAt val="10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6745100921613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Super Rugby</a:t>
            </a:r>
            <a:r>
              <a:rPr lang="en-GB" baseline="0"/>
              <a:t> Hunter/Farmer Defensive model</a:t>
            </a:r>
          </a:p>
          <a:p>
            <a:pPr>
              <a:defRPr/>
            </a:pPr>
            <a:r>
              <a:rPr lang="en-GB" b="0" baseline="0"/>
              <a:t>Effectiveness perspective</a:t>
            </a:r>
            <a:endParaRPr lang="en-GB" b="0"/>
          </a:p>
        </c:rich>
      </c:tx>
      <c:layout/>
      <c:overlay val="0"/>
    </c:title>
    <c:autoTitleDeleted val="0"/>
    <c:plotArea>
      <c:layout/>
      <c:bubbleChart>
        <c:varyColors val="0"/>
        <c:ser>
          <c:idx val="15"/>
          <c:order val="0"/>
          <c:tx>
            <c:strRef>
              <c:f>'Defence Analyses'!$A$11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'Defence Analyses'!$C$11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'Defence Analyses'!$B$11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'Defence Analyses'!$G$11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4458368"/>
        <c:axId val="194459904"/>
      </c:bubbleChart>
      <c:valAx>
        <c:axId val="194458368"/>
        <c:scaling>
          <c:orientation val="minMax"/>
          <c:max val="17.5"/>
          <c:min val="12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94459904"/>
        <c:crossesAt val="110"/>
        <c:crossBetween val="midCat"/>
        <c:majorUnit val="1"/>
        <c:minorUnit val="0.5"/>
      </c:valAx>
      <c:valAx>
        <c:axId val="194459904"/>
        <c:scaling>
          <c:orientation val="maxMin"/>
          <c:max val="20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94458368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12</xdr:row>
      <xdr:rowOff>9525</xdr:rowOff>
    </xdr:from>
    <xdr:to>
      <xdr:col>14</xdr:col>
      <xdr:colOff>504824</xdr:colOff>
      <xdr:row>41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72</xdr:row>
      <xdr:rowOff>171450</xdr:rowOff>
    </xdr:from>
    <xdr:to>
      <xdr:col>28</xdr:col>
      <xdr:colOff>478125</xdr:colOff>
      <xdr:row>112</xdr:row>
      <xdr:rowOff>172650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0.56842</cdr:x>
      <cdr:y>0.08271</cdr:y>
    </cdr:from>
    <cdr:to>
      <cdr:x>0.56952</cdr:x>
      <cdr:y>0.98929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069272" y="575091"/>
          <a:ext cx="11745" cy="630367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0.05248</cdr:x>
      <cdr:y>0.45202</cdr:y>
    </cdr:from>
    <cdr:to>
      <cdr:x>0.98127</cdr:x>
      <cdr:y>0.45205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60372" y="3142985"/>
          <a:ext cx="9917129" cy="26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0.80893</cdr:x>
      <cdr:y>0.13438</cdr:y>
    </cdr:from>
    <cdr:to>
      <cdr:x>0.94959</cdr:x>
      <cdr:y>0.19141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637362" y="934378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77848" y="934378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0.80893</cdr:x>
      <cdr:y>0.84628</cdr:y>
    </cdr:from>
    <cdr:to>
      <cdr:x>0.94959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637362" y="5884396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0.84628</cdr:y>
    </cdr:from>
    <cdr:to>
      <cdr:x>0.23223</cdr:x>
      <cdr:y>0.90331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77848" y="5884396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0.54119</cdr:x>
      <cdr:y>0.0699</cdr:y>
    </cdr:from>
    <cdr:to>
      <cdr:x>0.54229</cdr:x>
      <cdr:y>0.97648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903313" y="532716"/>
          <a:ext cx="11999" cy="690922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0.04965</cdr:x>
      <cdr:y>0.44745</cdr:y>
    </cdr:from>
    <cdr:to>
      <cdr:x>0.978</cdr:x>
      <cdr:y>0.44868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41582" y="3410143"/>
          <a:ext cx="10126418" cy="9332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0.77264</cdr:x>
      <cdr:y>0.13438</cdr:y>
    </cdr:from>
    <cdr:to>
      <cdr:x>0.9133</cdr:x>
      <cdr:y>0.19141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427996" y="1024137"/>
          <a:ext cx="1534319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98955" y="1024137"/>
          <a:ext cx="1534210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0.77264</cdr:x>
      <cdr:y>0.84253</cdr:y>
    </cdr:from>
    <cdr:to>
      <cdr:x>0.9133</cdr:x>
      <cdr:y>0.89956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427996" y="6421094"/>
          <a:ext cx="1534319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0.84253</cdr:y>
    </cdr:from>
    <cdr:to>
      <cdr:x>0.23223</cdr:x>
      <cdr:y>0.89956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98955" y="6421094"/>
          <a:ext cx="1534210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</xdr:row>
      <xdr:rowOff>0</xdr:rowOff>
    </xdr:from>
    <xdr:to>
      <xdr:col>16</xdr:col>
      <xdr:colOff>438149</xdr:colOff>
      <xdr:row>41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0.38822</cdr:x>
      <cdr:y>0.07723</cdr:y>
    </cdr:from>
    <cdr:to>
      <cdr:x>0.38932</cdr:x>
      <cdr:y>0.98381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145222" y="536991"/>
          <a:ext cx="11745" cy="630367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0.0391</cdr:x>
      <cdr:y>0.45339</cdr:y>
    </cdr:from>
    <cdr:to>
      <cdr:x>0.84924</cdr:x>
      <cdr:y>0.45342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417497" y="3152510"/>
          <a:ext cx="8650304" cy="26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0.70902</cdr:x>
      <cdr:y>0.86791</cdr:y>
    </cdr:from>
    <cdr:to>
      <cdr:x>0.84968</cdr:x>
      <cdr:y>0.92494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7570562" y="6034795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  <cdr:relSizeAnchor xmlns:cdr="http://schemas.openxmlformats.org/drawingml/2006/chartDrawing">
    <cdr:from>
      <cdr:x>0.38644</cdr:x>
      <cdr:y>0.07449</cdr:y>
    </cdr:from>
    <cdr:to>
      <cdr:x>0.38754</cdr:x>
      <cdr:y>0.98107</cdr:y>
    </cdr:to>
    <cdr:cxnSp macro="">
      <cdr:nvCxnSpPr>
        <cdr:cNvPr id="4" name="Straight Connector 2"/>
        <cdr:cNvCxnSpPr/>
      </cdr:nvCxnSpPr>
      <cdr:spPr>
        <a:xfrm xmlns:a="http://schemas.openxmlformats.org/drawingml/2006/main">
          <a:off x="4126218" y="517941"/>
          <a:ext cx="11746" cy="630367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0.70902</cdr:x>
      <cdr:y>0.10424</cdr:y>
    </cdr:from>
    <cdr:to>
      <cdr:x>0.84968</cdr:x>
      <cdr:y>0.16127</cdr:y>
    </cdr:to>
    <cdr:sp macro="" textlink="">
      <cdr:nvSpPr>
        <cdr:cNvPr id="11" name="TextBox 5"/>
        <cdr:cNvSpPr txBox="1"/>
      </cdr:nvSpPr>
      <cdr:spPr>
        <a:xfrm xmlns:a="http://schemas.openxmlformats.org/drawingml/2006/main">
          <a:off x="7570562" y="724807"/>
          <a:ext cx="1501900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0.10424</cdr:y>
    </cdr:from>
    <cdr:to>
      <cdr:x>0.23223</cdr:x>
      <cdr:y>0.16127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977848" y="724807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977848" y="6034795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17</xdr:col>
      <xdr:colOff>314325</xdr:colOff>
      <xdr:row>37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447675</xdr:colOff>
      <xdr:row>7</xdr:row>
      <xdr:rowOff>0</xdr:rowOff>
    </xdr:from>
    <xdr:to>
      <xdr:col>17</xdr:col>
      <xdr:colOff>152400</xdr:colOff>
      <xdr:row>13</xdr:row>
      <xdr:rowOff>66675</xdr:rowOff>
    </xdr:to>
    <xdr:sp macro="" textlink="">
      <xdr:nvSpPr>
        <xdr:cNvPr id="3" name="TextBox 2"/>
        <xdr:cNvSpPr txBox="1"/>
      </xdr:nvSpPr>
      <xdr:spPr>
        <a:xfrm>
          <a:off x="6543675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Ideal Position and Bubble</a:t>
          </a:r>
          <a:r>
            <a:rPr lang="en-GB" sz="1400" baseline="0"/>
            <a:t> Size: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 editAs="oneCell">
    <xdr:from>
      <xdr:col>10</xdr:col>
      <xdr:colOff>447675</xdr:colOff>
      <xdr:row>23</xdr:row>
      <xdr:rowOff>104775</xdr:rowOff>
    </xdr:from>
    <xdr:to>
      <xdr:col>17</xdr:col>
      <xdr:colOff>152400</xdr:colOff>
      <xdr:row>29</xdr:row>
      <xdr:rowOff>171450</xdr:rowOff>
    </xdr:to>
    <xdr:sp macro="" textlink="">
      <xdr:nvSpPr>
        <xdr:cNvPr id="4" name="TextBox 3"/>
        <xdr:cNvSpPr txBox="1"/>
      </xdr:nvSpPr>
      <xdr:spPr>
        <a:xfrm>
          <a:off x="6543675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Competitive but through much more</a:t>
          </a:r>
          <a:r>
            <a:rPr lang="en-GB" sz="1400" baseline="0"/>
            <a:t> effort: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7</xdr:row>
      <xdr:rowOff>0</xdr:rowOff>
    </xdr:from>
    <xdr:to>
      <xdr:col>7</xdr:col>
      <xdr:colOff>485775</xdr:colOff>
      <xdr:row>13</xdr:row>
      <xdr:rowOff>66675</xdr:rowOff>
    </xdr:to>
    <xdr:sp macro="" textlink="">
      <xdr:nvSpPr>
        <xdr:cNvPr id="5" name="TextBox 4"/>
        <xdr:cNvSpPr txBox="1"/>
      </xdr:nvSpPr>
      <xdr:spPr>
        <a:xfrm>
          <a:off x="781050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Efficient, but not effective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23</xdr:row>
      <xdr:rowOff>104775</xdr:rowOff>
    </xdr:from>
    <xdr:to>
      <xdr:col>7</xdr:col>
      <xdr:colOff>485775</xdr:colOff>
      <xdr:row>29</xdr:row>
      <xdr:rowOff>171450</xdr:rowOff>
    </xdr:to>
    <xdr:sp macro="" textlink="">
      <xdr:nvSpPr>
        <xdr:cNvPr id="8" name="TextBox 7"/>
        <xdr:cNvSpPr txBox="1"/>
      </xdr:nvSpPr>
      <xdr:spPr>
        <a:xfrm>
          <a:off x="781050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Worst position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0.49973</cdr:x>
      <cdr:y>0.09342</cdr:y>
    </cdr:from>
    <cdr:to>
      <cdr:x>0.50083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335847" y="670929"/>
          <a:ext cx="11745" cy="6510921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0.04981</cdr:x>
      <cdr:y>0.51279</cdr:y>
    </cdr:from>
    <cdr:to>
      <cdr:x>0.96967</cdr:x>
      <cdr:y>0.51459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31797" y="3682771"/>
          <a:ext cx="9821878" cy="12929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0.85532</cdr:x>
      <cdr:y>0.13986</cdr:y>
    </cdr:from>
    <cdr:to>
      <cdr:x>0.99598</cdr:x>
      <cdr:y>0.19689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132662" y="972478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0.07106</cdr:x>
      <cdr:y>0.13986</cdr:y>
    </cdr:from>
    <cdr:to>
      <cdr:x>0.21171</cdr:x>
      <cdr:y>0.19689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58773" y="972478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0.85532</cdr:x>
      <cdr:y>0.82299</cdr:y>
    </cdr:from>
    <cdr:to>
      <cdr:x>0.99598</cdr:x>
      <cdr:y>0.88002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132662" y="5722471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0.07106</cdr:x>
      <cdr:y>0.82299</cdr:y>
    </cdr:from>
    <cdr:to>
      <cdr:x>0.21171</cdr:x>
      <cdr:y>0.88002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58773" y="5722471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  <cdr:relSizeAnchor xmlns:cdr="http://schemas.openxmlformats.org/drawingml/2006/chartDrawing">
    <cdr:from>
      <cdr:x>0.04237</cdr:x>
      <cdr:y>0.34019</cdr:y>
    </cdr:from>
    <cdr:to>
      <cdr:x>0.08073</cdr:x>
      <cdr:y>0.63462</cdr:y>
    </cdr:to>
    <cdr:sp macro="" textlink="">
      <cdr:nvSpPr>
        <cdr:cNvPr id="12" name="TextBox 11"/>
        <cdr:cNvSpPr txBox="1"/>
      </cdr:nvSpPr>
      <cdr:spPr>
        <a:xfrm xmlns:a="http://schemas.openxmlformats.org/drawingml/2006/main" rot="16200000">
          <a:off x="-400051" y="3295650"/>
          <a:ext cx="21145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/>
            <a:t>Efficiency Perspective</a:t>
          </a:r>
        </a:p>
      </cdr:txBody>
    </cdr:sp>
  </cdr:relSizeAnchor>
  <cdr:relSizeAnchor xmlns:cdr="http://schemas.openxmlformats.org/drawingml/2006/chartDrawing">
    <cdr:from>
      <cdr:x>0.41927</cdr:x>
      <cdr:y>0.39523</cdr:y>
    </cdr:from>
    <cdr:to>
      <cdr:x>0.58341</cdr:x>
      <cdr:y>0.63395</cdr:y>
    </cdr:to>
    <cdr:sp macro="" textlink="">
      <cdr:nvSpPr>
        <cdr:cNvPr id="13" name="Oval 12"/>
        <cdr:cNvSpPr/>
      </cdr:nvSpPr>
      <cdr:spPr>
        <a:xfrm xmlns:a="http://schemas.openxmlformats.org/drawingml/2006/main">
          <a:off x="4476750" y="2838450"/>
          <a:ext cx="1752600" cy="17145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Competitiveness Perspective</a:t>
          </a:r>
          <a:r>
            <a:rPr lang="en-US" sz="1200" baseline="0"/>
            <a:t> (bubble size)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:G9"/>
    </sheetView>
  </sheetViews>
  <sheetFormatPr defaultRowHeight="15" x14ac:dyDescent="0.25"/>
  <sheetData>
    <row r="1" spans="1:7" x14ac:dyDescent="0.25">
      <c r="A1" t="s">
        <v>1</v>
      </c>
      <c r="B1" t="s">
        <v>0</v>
      </c>
      <c r="C1" t="s">
        <v>24</v>
      </c>
      <c r="D1" t="s">
        <v>25</v>
      </c>
      <c r="E1" t="s">
        <v>29</v>
      </c>
      <c r="F1" t="s">
        <v>28</v>
      </c>
      <c r="G1" t="s">
        <v>30</v>
      </c>
    </row>
    <row r="2" spans="1:7" x14ac:dyDescent="0.25">
      <c r="A2" s="11" t="s">
        <v>18</v>
      </c>
      <c r="B2">
        <v>135.18181818181819</v>
      </c>
      <c r="C2">
        <v>12.909090909090908</v>
      </c>
      <c r="D2">
        <v>0.27</v>
      </c>
      <c r="E2">
        <v>46.727272727272727</v>
      </c>
      <c r="F2">
        <v>6.7272727272727275</v>
      </c>
      <c r="G2">
        <v>1.8181818181818181</v>
      </c>
    </row>
    <row r="3" spans="1:7" x14ac:dyDescent="0.25">
      <c r="A3" s="12" t="s">
        <v>23</v>
      </c>
      <c r="B3">
        <v>163.19999999999999</v>
      </c>
      <c r="C3">
        <v>11.6</v>
      </c>
      <c r="D3">
        <v>0.6</v>
      </c>
      <c r="E3">
        <v>41.4</v>
      </c>
      <c r="F3">
        <v>7.9</v>
      </c>
      <c r="G3">
        <v>1.5</v>
      </c>
    </row>
    <row r="4" spans="1:7" ht="22.5" x14ac:dyDescent="0.25">
      <c r="A4" s="11" t="s">
        <v>19</v>
      </c>
      <c r="B4">
        <v>156.4</v>
      </c>
      <c r="C4">
        <v>14.2</v>
      </c>
      <c r="D4">
        <v>0.3</v>
      </c>
      <c r="E4">
        <v>44.4</v>
      </c>
      <c r="F4">
        <v>7.6</v>
      </c>
      <c r="G4">
        <v>2</v>
      </c>
    </row>
    <row r="5" spans="1:7" ht="22.5" x14ac:dyDescent="0.25">
      <c r="A5" s="12" t="s">
        <v>17</v>
      </c>
      <c r="B5">
        <v>129.33333333333334</v>
      </c>
      <c r="C5">
        <v>16.75</v>
      </c>
      <c r="D5">
        <v>1</v>
      </c>
      <c r="E5">
        <v>41.916666666666664</v>
      </c>
      <c r="F5">
        <v>10.416666666666666</v>
      </c>
      <c r="G5">
        <v>2.25</v>
      </c>
    </row>
    <row r="6" spans="1:7" x14ac:dyDescent="0.25">
      <c r="A6" s="11" t="s">
        <v>21</v>
      </c>
      <c r="B6">
        <v>140.1</v>
      </c>
      <c r="C6">
        <v>17.399999999999999</v>
      </c>
      <c r="D6">
        <v>0.3</v>
      </c>
      <c r="E6">
        <v>45.3</v>
      </c>
      <c r="F6">
        <v>5.4</v>
      </c>
      <c r="G6">
        <v>1.3</v>
      </c>
    </row>
    <row r="7" spans="1:7" x14ac:dyDescent="0.25">
      <c r="A7" s="12" t="s">
        <v>20</v>
      </c>
      <c r="B7">
        <v>147.5</v>
      </c>
      <c r="C7">
        <v>15.9</v>
      </c>
      <c r="D7">
        <v>0.1</v>
      </c>
      <c r="E7">
        <v>46.5</v>
      </c>
      <c r="F7">
        <v>6.9</v>
      </c>
      <c r="G7">
        <v>1.5</v>
      </c>
    </row>
    <row r="8" spans="1:7" x14ac:dyDescent="0.25">
      <c r="A8" s="11" t="s">
        <v>2</v>
      </c>
      <c r="B8">
        <v>133.45454545454547</v>
      </c>
      <c r="C8">
        <v>16.272727272727273</v>
      </c>
      <c r="D8">
        <v>0.45450000000000002</v>
      </c>
      <c r="E8">
        <v>49.272727272727273</v>
      </c>
      <c r="F8">
        <v>8.454545454545455</v>
      </c>
      <c r="G8">
        <v>1.6363636363636365</v>
      </c>
    </row>
    <row r="9" spans="1:7" ht="22.5" x14ac:dyDescent="0.25">
      <c r="A9" s="12" t="s">
        <v>16</v>
      </c>
      <c r="B9">
        <v>196.41666666666666</v>
      </c>
      <c r="C9">
        <v>16</v>
      </c>
      <c r="D9">
        <v>0.75</v>
      </c>
      <c r="E9">
        <v>44.333333333333336</v>
      </c>
      <c r="F9">
        <v>7.833333333333333</v>
      </c>
      <c r="G9">
        <v>1.3333333333333333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workbookViewId="0">
      <selection activeCell="E46" sqref="E46"/>
    </sheetView>
  </sheetViews>
  <sheetFormatPr defaultRowHeight="15" x14ac:dyDescent="0.25"/>
  <cols>
    <col min="1" max="1" width="34.140625" customWidth="1"/>
  </cols>
  <sheetData>
    <row r="1" spans="1:29" x14ac:dyDescent="0.25">
      <c r="A1" s="8" t="s">
        <v>22</v>
      </c>
    </row>
    <row r="2" spans="1:29" x14ac:dyDescent="0.25">
      <c r="A2" s="4" t="s">
        <v>1</v>
      </c>
      <c r="B2" s="4" t="s">
        <v>0</v>
      </c>
      <c r="C2" s="4" t="s">
        <v>3</v>
      </c>
      <c r="D2" s="4" t="s">
        <v>5</v>
      </c>
      <c r="E2" s="6" t="s">
        <v>4</v>
      </c>
      <c r="F2" s="6" t="s">
        <v>6</v>
      </c>
      <c r="G2" s="6" t="s">
        <v>15</v>
      </c>
      <c r="H2" s="6"/>
      <c r="I2" s="6" t="s">
        <v>7</v>
      </c>
    </row>
    <row r="3" spans="1:29" x14ac:dyDescent="0.25">
      <c r="A3" s="2" t="str">
        <f>CONCATENATE(J3,CHAR(10),"[",E3,", ",LEFT(H3,4),"]")</f>
        <v>Western Province
[1, 0.75]</v>
      </c>
      <c r="B3" s="5">
        <f>VLOOKUP($J3,'Raw Data'!$A$2:$D$9,2)</f>
        <v>196.41666666666666</v>
      </c>
      <c r="C3" s="5">
        <f>VLOOKUP($J3,'Raw Data'!$A$2:$D$9,3)</f>
        <v>16</v>
      </c>
      <c r="D3" s="3">
        <v>15</v>
      </c>
      <c r="E3">
        <f t="shared" ref="E3:E10" si="0">16-D3</f>
        <v>1</v>
      </c>
      <c r="F3" s="7">
        <f>((C3/B3)*G3)*10</f>
        <v>6.1094611794654234</v>
      </c>
      <c r="G3" s="1">
        <f>H3*10</f>
        <v>7.5</v>
      </c>
      <c r="H3" s="5">
        <f>VLOOKUP($J3,'Raw Data'!$A$2:$D$9,4)</f>
        <v>0.75</v>
      </c>
      <c r="I3">
        <f t="shared" ref="I3:I11" si="1">IF(F3&gt;=$AC$4,$AB$4,IF(F3&gt;=$AC$5,$AB$5,$AB$6))</f>
        <v>0</v>
      </c>
      <c r="J3" s="2" t="s">
        <v>16</v>
      </c>
      <c r="AA3" s="8" t="s">
        <v>9</v>
      </c>
      <c r="AB3" s="8"/>
      <c r="AC3" s="8" t="s">
        <v>10</v>
      </c>
    </row>
    <row r="4" spans="1:29" x14ac:dyDescent="0.25">
      <c r="A4" s="2" t="str">
        <f t="shared" ref="A4:A10" si="2">CONCATENATE(J4,CHAR(10),"[",E4,", ",LEFT(H4,4),"]")</f>
        <v>Golden Lions
[2, 1]</v>
      </c>
      <c r="B4" s="5">
        <f>VLOOKUP(J4,'Raw Data'!$A$2:$D$9,2)</f>
        <v>129.33333333333334</v>
      </c>
      <c r="C4" s="5">
        <f>VLOOKUP($J4,'Raw Data'!$A$2:$D$9,3)</f>
        <v>16.75</v>
      </c>
      <c r="D4" s="3">
        <v>14</v>
      </c>
      <c r="E4">
        <f t="shared" si="0"/>
        <v>2</v>
      </c>
      <c r="F4" s="7">
        <f t="shared" ref="F4:F10" si="3">((C4/B4)*G4)*10</f>
        <v>12.951030927835049</v>
      </c>
      <c r="G4" s="1">
        <f t="shared" ref="G4:G10" si="4">H4*10</f>
        <v>10</v>
      </c>
      <c r="H4" s="5">
        <f>VLOOKUP($J4,'Raw Data'!$A$2:$D$9,4)</f>
        <v>1</v>
      </c>
      <c r="I4">
        <f t="shared" si="1"/>
        <v>0</v>
      </c>
      <c r="J4" s="2" t="s">
        <v>17</v>
      </c>
      <c r="AA4" s="8" t="s">
        <v>11</v>
      </c>
      <c r="AB4" s="8"/>
      <c r="AC4" s="10" t="s">
        <v>12</v>
      </c>
    </row>
    <row r="5" spans="1:29" x14ac:dyDescent="0.25">
      <c r="A5" s="2" t="str">
        <f t="shared" si="2"/>
        <v>Sharks
[3, 0.45]</v>
      </c>
      <c r="B5" s="5">
        <f>VLOOKUP(J5,'Raw Data'!$A$2:$D$9,2)</f>
        <v>133.45454545454547</v>
      </c>
      <c r="C5" s="5">
        <f>VLOOKUP($J5,'Raw Data'!$A$2:$D$9,3)</f>
        <v>16.272727272727273</v>
      </c>
      <c r="D5" s="3">
        <v>13</v>
      </c>
      <c r="E5">
        <f t="shared" si="0"/>
        <v>3</v>
      </c>
      <c r="F5" s="7">
        <f t="shared" si="3"/>
        <v>5.5419277929155308</v>
      </c>
      <c r="G5" s="1">
        <f t="shared" si="4"/>
        <v>4.5449999999999999</v>
      </c>
      <c r="H5" s="5">
        <f>VLOOKUP($J5,'Raw Data'!$A$2:$D$9,4)</f>
        <v>0.45450000000000002</v>
      </c>
      <c r="I5">
        <f t="shared" si="1"/>
        <v>0</v>
      </c>
      <c r="J5" s="2" t="s">
        <v>2</v>
      </c>
      <c r="AA5" s="8" t="s">
        <v>13</v>
      </c>
      <c r="AB5" s="8"/>
      <c r="AC5" s="8" t="s">
        <v>14</v>
      </c>
    </row>
    <row r="6" spans="1:29" x14ac:dyDescent="0.25">
      <c r="A6" s="2" t="str">
        <f t="shared" si="2"/>
        <v>Blue Bulls
[4, 0.27]</v>
      </c>
      <c r="B6" s="5">
        <f>VLOOKUP(J6,'Raw Data'!$A$2:$D$9,2)</f>
        <v>135.18181818181819</v>
      </c>
      <c r="C6" s="5">
        <f>VLOOKUP($J6,'Raw Data'!$A$2:$D$9,3)</f>
        <v>12.909090909090908</v>
      </c>
      <c r="D6" s="3">
        <v>12</v>
      </c>
      <c r="E6">
        <f t="shared" si="0"/>
        <v>4</v>
      </c>
      <c r="F6" s="7">
        <f t="shared" si="3"/>
        <v>2.578345662407532</v>
      </c>
      <c r="G6" s="1">
        <f t="shared" si="4"/>
        <v>2.7</v>
      </c>
      <c r="H6" s="5">
        <f>VLOOKUP($J6,'Raw Data'!$A$2:$D$9,4)</f>
        <v>0.27</v>
      </c>
      <c r="I6">
        <f t="shared" si="1"/>
        <v>0</v>
      </c>
      <c r="J6" s="2" t="s">
        <v>18</v>
      </c>
    </row>
    <row r="7" spans="1:29" x14ac:dyDescent="0.25">
      <c r="A7" s="2" t="str">
        <f t="shared" si="2"/>
        <v>Free State Cheetahs
[5, 0.3]</v>
      </c>
      <c r="B7" s="5">
        <f>VLOOKUP(J7,'Raw Data'!$A$2:$D$9,2)</f>
        <v>156.4</v>
      </c>
      <c r="C7" s="5">
        <f>VLOOKUP($J7,'Raw Data'!$A$2:$D$9,3)</f>
        <v>14.2</v>
      </c>
      <c r="D7" s="3">
        <v>11</v>
      </c>
      <c r="E7">
        <f t="shared" si="0"/>
        <v>5</v>
      </c>
      <c r="F7" s="7">
        <f t="shared" si="3"/>
        <v>2.7237851662404089</v>
      </c>
      <c r="G7" s="1">
        <f t="shared" si="4"/>
        <v>3</v>
      </c>
      <c r="H7" s="5">
        <f>VLOOKUP($J7,'Raw Data'!$A$2:$D$9,4)</f>
        <v>0.3</v>
      </c>
      <c r="I7">
        <f t="shared" si="1"/>
        <v>0</v>
      </c>
      <c r="J7" s="2" t="s">
        <v>19</v>
      </c>
    </row>
    <row r="8" spans="1:29" x14ac:dyDescent="0.25">
      <c r="A8" s="2" t="str">
        <f t="shared" si="2"/>
        <v>Pumas
[6, 0.1]</v>
      </c>
      <c r="B8" s="5">
        <f>VLOOKUP(J8,'Raw Data'!$A$2:$D$9,2)</f>
        <v>147.5</v>
      </c>
      <c r="C8" s="5">
        <f>VLOOKUP($J8,'Raw Data'!$A$2:$D$9,3)</f>
        <v>15.9</v>
      </c>
      <c r="D8" s="3">
        <v>10</v>
      </c>
      <c r="E8">
        <f t="shared" si="0"/>
        <v>6</v>
      </c>
      <c r="F8" s="7">
        <f t="shared" si="3"/>
        <v>1.0779661016949154</v>
      </c>
      <c r="G8" s="1">
        <f t="shared" si="4"/>
        <v>1</v>
      </c>
      <c r="H8" s="5">
        <f>VLOOKUP($J8,'Raw Data'!$A$2:$D$9,4)</f>
        <v>0.1</v>
      </c>
      <c r="I8">
        <f t="shared" si="1"/>
        <v>0</v>
      </c>
      <c r="J8" s="2" t="s">
        <v>20</v>
      </c>
    </row>
    <row r="9" spans="1:29" x14ac:dyDescent="0.25">
      <c r="A9" s="2" t="str">
        <f t="shared" si="2"/>
        <v>Griquas
[7, 0.3]</v>
      </c>
      <c r="B9" s="5">
        <f>VLOOKUP(J9,'Raw Data'!$A$2:$D$9,2)</f>
        <v>140.1</v>
      </c>
      <c r="C9" s="5">
        <f>VLOOKUP($J9,'Raw Data'!$A$2:$D$9,3)</f>
        <v>17.399999999999999</v>
      </c>
      <c r="D9" s="3">
        <v>9</v>
      </c>
      <c r="E9">
        <f t="shared" si="0"/>
        <v>7</v>
      </c>
      <c r="F9" s="7">
        <f t="shared" si="3"/>
        <v>3.7259100642398284</v>
      </c>
      <c r="G9" s="1">
        <f t="shared" si="4"/>
        <v>3</v>
      </c>
      <c r="H9" s="5">
        <f>VLOOKUP($J9,'Raw Data'!$A$2:$D$9,4)</f>
        <v>0.3</v>
      </c>
      <c r="I9">
        <f t="shared" si="1"/>
        <v>0</v>
      </c>
      <c r="J9" s="2" t="s">
        <v>21</v>
      </c>
    </row>
    <row r="10" spans="1:29" x14ac:dyDescent="0.25">
      <c r="A10" s="2" t="str">
        <f t="shared" si="2"/>
        <v>EP Kings
[8, 0.6]</v>
      </c>
      <c r="B10" s="5">
        <f>VLOOKUP(J10,'Raw Data'!$A$2:$D$9,2)</f>
        <v>163.19999999999999</v>
      </c>
      <c r="C10" s="5">
        <f>VLOOKUP($J10,'Raw Data'!$A$2:$D$9,3)</f>
        <v>11.6</v>
      </c>
      <c r="D10" s="3">
        <v>8</v>
      </c>
      <c r="E10">
        <f t="shared" si="0"/>
        <v>8</v>
      </c>
      <c r="F10" s="7">
        <f t="shared" si="3"/>
        <v>4.2647058823529411</v>
      </c>
      <c r="G10" s="1">
        <f t="shared" si="4"/>
        <v>6</v>
      </c>
      <c r="H10" s="5">
        <f>VLOOKUP($J10,'Raw Data'!$A$2:$D$9,4)</f>
        <v>0.6</v>
      </c>
      <c r="I10">
        <f t="shared" si="1"/>
        <v>0</v>
      </c>
      <c r="J10" s="2" t="s">
        <v>23</v>
      </c>
    </row>
    <row r="11" spans="1:29" x14ac:dyDescent="0.25">
      <c r="A11" s="2" t="str">
        <f t="shared" ref="A11" si="5">CONCATENATE(J11,CHAR(10),"[",E11,", ",LEFT(F11,4),"]")</f>
        <v>Bubble size adjuster
[16, 100]</v>
      </c>
      <c r="B11" s="5">
        <v>1</v>
      </c>
      <c r="C11" s="5">
        <v>1</v>
      </c>
      <c r="D11" s="3">
        <v>0</v>
      </c>
      <c r="E11">
        <v>16</v>
      </c>
      <c r="F11" s="7">
        <f t="shared" ref="F11" si="6">(C11/B11)*100</f>
        <v>100</v>
      </c>
      <c r="G11" s="7">
        <v>100</v>
      </c>
      <c r="H11" s="7"/>
      <c r="I11">
        <f t="shared" si="1"/>
        <v>0</v>
      </c>
      <c r="J11" s="2" t="s">
        <v>8</v>
      </c>
    </row>
    <row r="12" spans="1:29" x14ac:dyDescent="0.25">
      <c r="B12" s="5"/>
      <c r="C12" s="5"/>
    </row>
    <row r="14" spans="1:29" x14ac:dyDescent="0.25">
      <c r="A14" s="4"/>
      <c r="B14" s="4"/>
      <c r="C14" s="4"/>
      <c r="D14" s="4"/>
      <c r="E14" s="6"/>
      <c r="F14" s="6"/>
      <c r="G14" s="6"/>
      <c r="H14" s="6"/>
      <c r="I14" s="6"/>
    </row>
    <row r="15" spans="1:29" x14ac:dyDescent="0.25">
      <c r="A15" s="2"/>
      <c r="B15" s="5"/>
      <c r="C15" s="5"/>
      <c r="D15" s="3"/>
      <c r="F15" s="7"/>
      <c r="G15" s="7"/>
      <c r="H15" s="7"/>
      <c r="J15" s="2"/>
    </row>
    <row r="16" spans="1:29" x14ac:dyDescent="0.25">
      <c r="A16" s="2"/>
      <c r="B16" s="5"/>
      <c r="C16" s="5"/>
      <c r="D16" s="3"/>
      <c r="F16" s="7"/>
      <c r="G16" s="7"/>
      <c r="H16" s="7"/>
      <c r="J16" s="2"/>
    </row>
    <row r="17" spans="1:10" x14ac:dyDescent="0.25">
      <c r="A17" s="9"/>
      <c r="B17" s="5"/>
      <c r="C17" s="5"/>
      <c r="D17" s="3"/>
      <c r="F17" s="7"/>
      <c r="G17" s="7"/>
      <c r="H17" s="7"/>
      <c r="J17" s="2"/>
    </row>
    <row r="18" spans="1:10" x14ac:dyDescent="0.25">
      <c r="A18" s="4"/>
      <c r="B18" s="4"/>
      <c r="C18" s="4"/>
      <c r="D18" s="4"/>
      <c r="E18" s="6"/>
      <c r="F18" s="6"/>
      <c r="G18" s="6"/>
      <c r="H18" s="6"/>
      <c r="I18" s="6"/>
    </row>
    <row r="19" spans="1:10" x14ac:dyDescent="0.25">
      <c r="A19" s="2"/>
      <c r="B19" s="5"/>
      <c r="C19" s="5"/>
      <c r="D19" s="3"/>
      <c r="F19" s="7"/>
      <c r="G19" s="1"/>
      <c r="H19" s="1"/>
      <c r="J19" s="2"/>
    </row>
    <row r="20" spans="1:10" x14ac:dyDescent="0.25">
      <c r="A20" s="2"/>
      <c r="B20" s="5"/>
      <c r="C20" s="5"/>
      <c r="D20" s="3"/>
      <c r="F20" s="7"/>
      <c r="G20" s="1"/>
      <c r="H20" s="1"/>
      <c r="J20" s="2"/>
    </row>
    <row r="21" spans="1:10" x14ac:dyDescent="0.25">
      <c r="A21" s="2"/>
      <c r="B21" s="5"/>
      <c r="C21" s="5"/>
      <c r="D21" s="3"/>
      <c r="F21" s="7"/>
      <c r="G21" s="1"/>
      <c r="H21" s="1"/>
      <c r="J21" s="2"/>
    </row>
    <row r="22" spans="1:10" x14ac:dyDescent="0.25">
      <c r="A22" s="2"/>
      <c r="B22" s="5"/>
      <c r="C22" s="5"/>
      <c r="D22" s="3"/>
      <c r="F22" s="7"/>
      <c r="G22" s="1"/>
      <c r="H22" s="1"/>
      <c r="J22" s="2"/>
    </row>
    <row r="23" spans="1:10" x14ac:dyDescent="0.25">
      <c r="A23" s="2"/>
      <c r="B23" s="5"/>
      <c r="C23" s="5"/>
      <c r="D23" s="3"/>
      <c r="F23" s="7"/>
      <c r="G23" s="1"/>
      <c r="H23" s="1"/>
      <c r="J23" s="2"/>
    </row>
    <row r="24" spans="1:10" x14ac:dyDescent="0.25">
      <c r="A24" s="2"/>
      <c r="B24" s="5"/>
      <c r="C24" s="5"/>
      <c r="D24" s="3"/>
      <c r="F24" s="7"/>
      <c r="G24" s="1"/>
      <c r="H24" s="1"/>
      <c r="J24" s="2"/>
    </row>
    <row r="25" spans="1:10" x14ac:dyDescent="0.25">
      <c r="A25" s="2"/>
      <c r="B25" s="5"/>
      <c r="C25" s="5"/>
      <c r="D25" s="3"/>
      <c r="F25" s="7"/>
      <c r="G25" s="1"/>
      <c r="H25" s="1"/>
      <c r="J25" s="2"/>
    </row>
    <row r="26" spans="1:10" x14ac:dyDescent="0.25">
      <c r="A26" s="2"/>
      <c r="B26" s="5"/>
      <c r="C26" s="5"/>
      <c r="D26" s="3"/>
      <c r="F26" s="7"/>
      <c r="G26" s="1"/>
      <c r="H26" s="1"/>
      <c r="J26" s="2"/>
    </row>
    <row r="27" spans="1:10" x14ac:dyDescent="0.25">
      <c r="A27" s="2"/>
      <c r="B27" s="5"/>
      <c r="C27" s="5"/>
      <c r="D27" s="3"/>
      <c r="F27" s="7"/>
      <c r="G27" s="1"/>
      <c r="H27" s="1"/>
      <c r="J27" s="2"/>
    </row>
    <row r="28" spans="1:10" x14ac:dyDescent="0.25">
      <c r="A28" s="2"/>
      <c r="B28" s="5"/>
      <c r="C28" s="5"/>
      <c r="D28" s="3"/>
      <c r="F28" s="7"/>
      <c r="G28" s="1"/>
      <c r="H28" s="1"/>
      <c r="J28" s="2"/>
    </row>
    <row r="29" spans="1:10" x14ac:dyDescent="0.25">
      <c r="A29" s="2"/>
      <c r="B29" s="5"/>
      <c r="C29" s="5"/>
      <c r="D29" s="3"/>
      <c r="F29" s="7"/>
      <c r="G29" s="1"/>
      <c r="H29" s="1"/>
      <c r="J29" s="2"/>
    </row>
    <row r="30" spans="1:10" x14ac:dyDescent="0.25">
      <c r="A30" s="2"/>
      <c r="B30" s="5"/>
      <c r="C30" s="5"/>
      <c r="D30" s="3"/>
      <c r="F30" s="7"/>
      <c r="G30" s="1"/>
      <c r="H30" s="1"/>
      <c r="J30" s="2"/>
    </row>
    <row r="31" spans="1:10" x14ac:dyDescent="0.25">
      <c r="A31" s="2"/>
      <c r="B31" s="5"/>
      <c r="C31" s="5"/>
      <c r="D31" s="3"/>
      <c r="F31" s="7"/>
      <c r="G31" s="1"/>
      <c r="H31" s="1"/>
      <c r="J31" s="2"/>
    </row>
    <row r="32" spans="1:10" x14ac:dyDescent="0.25">
      <c r="A32" s="2"/>
      <c r="B32" s="5"/>
      <c r="C32" s="5"/>
      <c r="D32" s="3"/>
      <c r="F32" s="7"/>
      <c r="G32" s="1"/>
      <c r="H32" s="1"/>
      <c r="J32" s="2"/>
    </row>
    <row r="33" spans="1:10" x14ac:dyDescent="0.25">
      <c r="A33" s="2"/>
      <c r="B33" s="5"/>
      <c r="C33" s="5"/>
      <c r="D33" s="3"/>
      <c r="F33" s="7"/>
      <c r="G33" s="1"/>
      <c r="H33" s="1"/>
      <c r="J33" s="2"/>
    </row>
    <row r="34" spans="1:10" x14ac:dyDescent="0.25">
      <c r="A34" s="2"/>
      <c r="B34" s="5"/>
      <c r="C34" s="5"/>
      <c r="D34" s="3"/>
      <c r="F34" s="7"/>
      <c r="G34" s="7"/>
      <c r="H34" s="7"/>
      <c r="J34" s="2"/>
    </row>
    <row r="37" spans="1:10" x14ac:dyDescent="0.25">
      <c r="A37" s="9"/>
      <c r="B37" s="5"/>
      <c r="C37" s="5"/>
      <c r="D37" s="3"/>
      <c r="F37" s="7"/>
      <c r="G37" s="7"/>
      <c r="H37" s="7"/>
      <c r="J37" s="2"/>
    </row>
    <row r="38" spans="1:10" x14ac:dyDescent="0.25">
      <c r="A38" s="4"/>
      <c r="B38" s="4"/>
      <c r="C38" s="4"/>
      <c r="D38" s="4"/>
      <c r="E38" s="6"/>
      <c r="F38" s="6"/>
      <c r="G38" s="6"/>
      <c r="H38" s="6"/>
      <c r="I38" s="6"/>
    </row>
    <row r="39" spans="1:10" x14ac:dyDescent="0.25">
      <c r="A39" s="2"/>
      <c r="B39" s="5"/>
      <c r="C39" s="5"/>
      <c r="D39" s="3"/>
      <c r="F39" s="7"/>
      <c r="G39" s="1"/>
      <c r="H39" s="1"/>
      <c r="J39" s="2"/>
    </row>
    <row r="40" spans="1:10" x14ac:dyDescent="0.25">
      <c r="A40" s="2"/>
      <c r="B40" s="5"/>
      <c r="C40" s="5"/>
      <c r="D40" s="3"/>
      <c r="F40" s="7"/>
      <c r="G40" s="1"/>
      <c r="H40" s="1"/>
      <c r="J40" s="2"/>
    </row>
    <row r="41" spans="1:10" x14ac:dyDescent="0.25">
      <c r="A41" s="2"/>
      <c r="B41" s="5"/>
      <c r="C41" s="5"/>
      <c r="D41" s="3"/>
      <c r="F41" s="7"/>
      <c r="G41" s="1"/>
      <c r="H41" s="1"/>
      <c r="J41" s="2"/>
    </row>
    <row r="42" spans="1:10" x14ac:dyDescent="0.25">
      <c r="A42" s="2"/>
      <c r="B42" s="5"/>
      <c r="C42" s="5"/>
      <c r="D42" s="3"/>
      <c r="F42" s="7"/>
      <c r="G42" s="1"/>
      <c r="H42" s="1"/>
      <c r="J42" s="2"/>
    </row>
    <row r="43" spans="1:10" x14ac:dyDescent="0.25">
      <c r="A43" s="2"/>
      <c r="B43" s="5"/>
      <c r="C43" s="5"/>
      <c r="D43" s="3"/>
      <c r="F43" s="7"/>
      <c r="G43" s="1"/>
      <c r="H43" s="1"/>
      <c r="J43" s="2"/>
    </row>
    <row r="44" spans="1:10" x14ac:dyDescent="0.25">
      <c r="A44" s="2"/>
      <c r="B44" s="5"/>
      <c r="C44" s="5"/>
      <c r="D44" s="3"/>
      <c r="F44" s="7"/>
      <c r="G44" s="1"/>
      <c r="H44" s="1"/>
      <c r="J44" s="2"/>
    </row>
    <row r="45" spans="1:10" x14ac:dyDescent="0.25">
      <c r="A45" s="2"/>
      <c r="B45" s="5"/>
      <c r="C45" s="5"/>
      <c r="D45" s="3"/>
      <c r="F45" s="7"/>
      <c r="G45" s="1"/>
      <c r="H45" s="1"/>
      <c r="J45" s="2"/>
    </row>
    <row r="46" spans="1:10" x14ac:dyDescent="0.25">
      <c r="A46" s="2"/>
      <c r="B46" s="5"/>
      <c r="C46" s="5"/>
      <c r="D46" s="3"/>
      <c r="F46" s="7"/>
      <c r="G46" s="1"/>
      <c r="H46" s="1"/>
      <c r="J46" s="2"/>
    </row>
    <row r="47" spans="1:10" x14ac:dyDescent="0.25">
      <c r="A47" s="2"/>
      <c r="B47" s="5"/>
      <c r="C47" s="5"/>
      <c r="D47" s="3"/>
      <c r="F47" s="7"/>
      <c r="G47" s="1"/>
      <c r="H47" s="1"/>
      <c r="J47" s="2"/>
    </row>
    <row r="48" spans="1:10" x14ac:dyDescent="0.25">
      <c r="A48" s="2"/>
      <c r="B48" s="5"/>
      <c r="C48" s="5"/>
      <c r="D48" s="3"/>
      <c r="F48" s="7"/>
      <c r="G48" s="1"/>
      <c r="H48" s="1"/>
      <c r="J48" s="2"/>
    </row>
    <row r="49" spans="1:10" x14ac:dyDescent="0.25">
      <c r="A49" s="2"/>
      <c r="B49" s="5"/>
      <c r="C49" s="5"/>
      <c r="D49" s="3"/>
      <c r="F49" s="7"/>
      <c r="G49" s="1"/>
      <c r="H49" s="1"/>
      <c r="J49" s="2"/>
    </row>
    <row r="50" spans="1:10" x14ac:dyDescent="0.25">
      <c r="A50" s="2"/>
      <c r="B50" s="5"/>
      <c r="C50" s="5"/>
      <c r="D50" s="3"/>
      <c r="F50" s="7"/>
      <c r="G50" s="1"/>
      <c r="H50" s="1"/>
      <c r="J50" s="2"/>
    </row>
    <row r="51" spans="1:10" x14ac:dyDescent="0.25">
      <c r="A51" s="2"/>
      <c r="B51" s="5"/>
      <c r="C51" s="5"/>
      <c r="D51" s="3"/>
      <c r="F51" s="7"/>
      <c r="G51" s="1"/>
      <c r="H51" s="1"/>
      <c r="J51" s="2"/>
    </row>
    <row r="52" spans="1:10" x14ac:dyDescent="0.25">
      <c r="A52" s="2"/>
      <c r="B52" s="5"/>
      <c r="C52" s="5"/>
      <c r="D52" s="3"/>
      <c r="F52" s="7"/>
      <c r="G52" s="1"/>
      <c r="H52" s="1"/>
      <c r="J52" s="2"/>
    </row>
    <row r="53" spans="1:10" x14ac:dyDescent="0.25">
      <c r="A53" s="2"/>
      <c r="B53" s="5"/>
      <c r="C53" s="5"/>
      <c r="D53" s="3"/>
      <c r="F53" s="7"/>
      <c r="G53" s="1"/>
      <c r="H53" s="1"/>
      <c r="J53" s="2"/>
    </row>
    <row r="54" spans="1:10" x14ac:dyDescent="0.25">
      <c r="A54" s="2"/>
      <c r="B54" s="5"/>
      <c r="C54" s="5"/>
      <c r="D54" s="3"/>
      <c r="F54" s="7"/>
      <c r="G54" s="7"/>
      <c r="H54" s="7"/>
      <c r="J54" s="2"/>
    </row>
    <row r="58" spans="1:10" x14ac:dyDescent="0.25">
      <c r="B58" s="5"/>
      <c r="C58" s="5"/>
      <c r="D58" s="5"/>
    </row>
    <row r="59" spans="1:10" x14ac:dyDescent="0.25">
      <c r="B59" s="5"/>
      <c r="C59" s="5"/>
      <c r="D59" s="5"/>
    </row>
  </sheetData>
  <sortState ref="A46:I61">
    <sortCondition ref="E46:E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workbookViewId="0">
      <selection activeCell="G10" sqref="G10"/>
    </sheetView>
  </sheetViews>
  <sheetFormatPr defaultRowHeight="15" x14ac:dyDescent="0.25"/>
  <cols>
    <col min="1" max="1" width="11.7109375" customWidth="1"/>
    <col min="2" max="3" width="12" bestFit="1" customWidth="1"/>
  </cols>
  <sheetData>
    <row r="1" spans="1:28" x14ac:dyDescent="0.25">
      <c r="A1" s="8" t="s">
        <v>26</v>
      </c>
    </row>
    <row r="2" spans="1:28" x14ac:dyDescent="0.25">
      <c r="A2" s="4" t="s">
        <v>1</v>
      </c>
      <c r="B2" s="4" t="s">
        <v>27</v>
      </c>
      <c r="C2" s="4" t="s">
        <v>28</v>
      </c>
      <c r="D2" s="4" t="s">
        <v>5</v>
      </c>
      <c r="E2" s="6" t="s">
        <v>4</v>
      </c>
      <c r="F2" s="6" t="s">
        <v>6</v>
      </c>
      <c r="G2" s="6" t="s">
        <v>15</v>
      </c>
      <c r="H2" s="6" t="s">
        <v>7</v>
      </c>
    </row>
    <row r="3" spans="1:28" x14ac:dyDescent="0.25">
      <c r="A3" s="2" t="str">
        <f>CONCATENATE(I3,CHAR(10),"[",E3,", ",LEFT(G3,4),"]")</f>
        <v>Western Province
[1, 1.81]</v>
      </c>
      <c r="B3">
        <v>46.727272727272727</v>
      </c>
      <c r="C3">
        <v>6.7272727272727275</v>
      </c>
      <c r="D3" s="3">
        <v>15</v>
      </c>
      <c r="E3">
        <f t="shared" ref="E3:E10" si="0">16-D3</f>
        <v>1</v>
      </c>
      <c r="F3" s="7">
        <f>((C3/B3)*G3)*10</f>
        <v>2.6176158471878317</v>
      </c>
      <c r="G3">
        <v>1.8181818181818181</v>
      </c>
      <c r="H3">
        <f t="shared" ref="H3:H11" si="1">IF(F3&gt;=$AB$4,$AA$4,IF(F3&gt;=$AB$5,$AA$5,$AA$6))</f>
        <v>0</v>
      </c>
      <c r="I3" s="2" t="s">
        <v>16</v>
      </c>
      <c r="Z3" s="8" t="s">
        <v>9</v>
      </c>
      <c r="AA3" s="8"/>
      <c r="AB3" s="8" t="s">
        <v>10</v>
      </c>
    </row>
    <row r="4" spans="1:28" x14ac:dyDescent="0.25">
      <c r="A4" s="2" t="str">
        <f t="shared" ref="A4:A10" si="2">CONCATENATE(I4,CHAR(10),"[",E4,", ",LEFT(G4,4),"]")</f>
        <v>Golden Lions
[2, 1.5]</v>
      </c>
      <c r="B4">
        <v>41.4</v>
      </c>
      <c r="C4">
        <v>7.9</v>
      </c>
      <c r="D4" s="3">
        <v>14</v>
      </c>
      <c r="E4">
        <f t="shared" si="0"/>
        <v>2</v>
      </c>
      <c r="F4" s="7">
        <f t="shared" ref="F4:F10" si="3">((C4/B4)*G4)*10</f>
        <v>2.8623188405797109</v>
      </c>
      <c r="G4">
        <v>1.5</v>
      </c>
      <c r="H4">
        <f t="shared" si="1"/>
        <v>0</v>
      </c>
      <c r="I4" s="2" t="s">
        <v>17</v>
      </c>
      <c r="Z4" s="8" t="s">
        <v>11</v>
      </c>
      <c r="AA4" s="8"/>
      <c r="AB4" s="10" t="s">
        <v>12</v>
      </c>
    </row>
    <row r="5" spans="1:28" x14ac:dyDescent="0.25">
      <c r="A5" s="2" t="str">
        <f t="shared" si="2"/>
        <v>Sharks
[3, 2]</v>
      </c>
      <c r="B5">
        <v>44.4</v>
      </c>
      <c r="C5">
        <v>7.6</v>
      </c>
      <c r="D5" s="3">
        <v>13</v>
      </c>
      <c r="E5">
        <f t="shared" si="0"/>
        <v>3</v>
      </c>
      <c r="F5" s="7">
        <f t="shared" si="3"/>
        <v>3.4234234234234235</v>
      </c>
      <c r="G5">
        <v>2</v>
      </c>
      <c r="H5">
        <f t="shared" si="1"/>
        <v>0</v>
      </c>
      <c r="I5" s="2" t="s">
        <v>2</v>
      </c>
      <c r="Z5" s="8" t="s">
        <v>13</v>
      </c>
      <c r="AA5" s="8"/>
      <c r="AB5" s="8" t="s">
        <v>14</v>
      </c>
    </row>
    <row r="6" spans="1:28" x14ac:dyDescent="0.25">
      <c r="A6" s="2" t="str">
        <f t="shared" si="2"/>
        <v>Blue Bulls
[4, 2.25]</v>
      </c>
      <c r="B6">
        <v>41.916666666666664</v>
      </c>
      <c r="C6">
        <v>10.416666666666666</v>
      </c>
      <c r="D6" s="3">
        <v>12</v>
      </c>
      <c r="E6">
        <f t="shared" si="0"/>
        <v>4</v>
      </c>
      <c r="F6" s="7">
        <f t="shared" si="3"/>
        <v>5.5914512922465214</v>
      </c>
      <c r="G6">
        <v>2.25</v>
      </c>
      <c r="H6">
        <f t="shared" si="1"/>
        <v>0</v>
      </c>
      <c r="I6" s="2" t="s">
        <v>18</v>
      </c>
    </row>
    <row r="7" spans="1:28" x14ac:dyDescent="0.25">
      <c r="A7" s="2" t="str">
        <f t="shared" si="2"/>
        <v>Free State Cheetahs
[5, 1.3]</v>
      </c>
      <c r="B7">
        <v>45.3</v>
      </c>
      <c r="C7">
        <v>5.4</v>
      </c>
      <c r="D7" s="3">
        <v>11</v>
      </c>
      <c r="E7">
        <f t="shared" si="0"/>
        <v>5</v>
      </c>
      <c r="F7" s="7">
        <f t="shared" si="3"/>
        <v>1.5496688741721856</v>
      </c>
      <c r="G7">
        <v>1.3</v>
      </c>
      <c r="H7">
        <f t="shared" si="1"/>
        <v>0</v>
      </c>
      <c r="I7" s="2" t="s">
        <v>19</v>
      </c>
    </row>
    <row r="8" spans="1:28" x14ac:dyDescent="0.25">
      <c r="A8" s="2" t="str">
        <f t="shared" si="2"/>
        <v>Pumas
[6, 1.5]</v>
      </c>
      <c r="B8">
        <v>46.5</v>
      </c>
      <c r="C8">
        <v>6.9</v>
      </c>
      <c r="D8" s="3">
        <v>10</v>
      </c>
      <c r="E8">
        <f t="shared" si="0"/>
        <v>6</v>
      </c>
      <c r="F8" s="7">
        <f t="shared" si="3"/>
        <v>2.2258064516129035</v>
      </c>
      <c r="G8">
        <v>1.5</v>
      </c>
      <c r="H8">
        <f t="shared" si="1"/>
        <v>0</v>
      </c>
      <c r="I8" s="2" t="s">
        <v>20</v>
      </c>
    </row>
    <row r="9" spans="1:28" x14ac:dyDescent="0.25">
      <c r="A9" s="2" t="str">
        <f t="shared" si="2"/>
        <v>Griquas
[7, 1.63]</v>
      </c>
      <c r="B9">
        <v>49.272727272727273</v>
      </c>
      <c r="C9">
        <v>8.454545454545455</v>
      </c>
      <c r="D9" s="3">
        <v>9</v>
      </c>
      <c r="E9">
        <f t="shared" si="0"/>
        <v>7</v>
      </c>
      <c r="F9" s="7">
        <f t="shared" si="3"/>
        <v>2.8077826232807785</v>
      </c>
      <c r="G9">
        <v>1.6363636363636365</v>
      </c>
      <c r="H9">
        <f t="shared" si="1"/>
        <v>0</v>
      </c>
      <c r="I9" s="2" t="s">
        <v>21</v>
      </c>
    </row>
    <row r="10" spans="1:28" x14ac:dyDescent="0.25">
      <c r="A10" s="2" t="str">
        <f t="shared" si="2"/>
        <v>EP Kings
[8, 1.33]</v>
      </c>
      <c r="B10">
        <v>44.333333333333336</v>
      </c>
      <c r="C10">
        <v>7.833333333333333</v>
      </c>
      <c r="D10" s="3">
        <v>8</v>
      </c>
      <c r="E10">
        <f t="shared" si="0"/>
        <v>8</v>
      </c>
      <c r="F10" s="7">
        <f t="shared" si="3"/>
        <v>2.355889724310777</v>
      </c>
      <c r="G10">
        <v>1.3333333333333333</v>
      </c>
      <c r="H10">
        <f t="shared" si="1"/>
        <v>0</v>
      </c>
      <c r="I10" s="2" t="s">
        <v>23</v>
      </c>
    </row>
    <row r="11" spans="1:28" x14ac:dyDescent="0.25">
      <c r="A11" s="2" t="str">
        <f t="shared" ref="A11" si="4">CONCATENATE(I11,CHAR(10),"[",E11,", ",LEFT(F11,4),"]")</f>
        <v>Bubble size adjuster
[16, 100]</v>
      </c>
      <c r="B11" s="5">
        <v>1</v>
      </c>
      <c r="C11" s="5">
        <v>1</v>
      </c>
      <c r="D11" s="3">
        <v>0</v>
      </c>
      <c r="E11">
        <v>16</v>
      </c>
      <c r="F11" s="7">
        <f t="shared" ref="F11" si="5">(C11/B11)*100</f>
        <v>100</v>
      </c>
      <c r="G11" s="7">
        <v>20</v>
      </c>
      <c r="H11">
        <f t="shared" si="1"/>
        <v>0</v>
      </c>
      <c r="I11" s="2" t="s">
        <v>8</v>
      </c>
    </row>
    <row r="14" spans="1:28" x14ac:dyDescent="0.25">
      <c r="A14" s="4"/>
      <c r="B14" s="4"/>
      <c r="C14" s="4"/>
      <c r="D14" s="4"/>
      <c r="E14" s="6"/>
      <c r="F14" s="6"/>
      <c r="G14" s="6"/>
      <c r="H14" s="6"/>
    </row>
    <row r="15" spans="1:28" x14ac:dyDescent="0.25">
      <c r="A15" s="2"/>
      <c r="B15" s="5"/>
      <c r="C15" s="5"/>
      <c r="D15" s="3"/>
      <c r="F15" s="7"/>
      <c r="G15" s="7"/>
      <c r="I15" s="2"/>
    </row>
    <row r="16" spans="1:28" x14ac:dyDescent="0.25">
      <c r="A16" s="2"/>
      <c r="B16" s="5"/>
      <c r="C16" s="5"/>
      <c r="D16" s="3"/>
      <c r="F16" s="7"/>
      <c r="G16" s="7"/>
      <c r="I16" s="2"/>
    </row>
    <row r="17" spans="1:9" x14ac:dyDescent="0.25">
      <c r="A17" s="8"/>
    </row>
    <row r="18" spans="1:9" x14ac:dyDescent="0.25">
      <c r="A18" s="4"/>
      <c r="B18" s="4"/>
      <c r="C18" s="4"/>
      <c r="D18" s="4"/>
      <c r="E18" s="6"/>
      <c r="F18" s="6"/>
      <c r="G18" s="6"/>
      <c r="H18" s="6"/>
    </row>
    <row r="19" spans="1:9" x14ac:dyDescent="0.25">
      <c r="A19" s="2"/>
      <c r="B19" s="5"/>
      <c r="C19" s="5"/>
      <c r="D19" s="3"/>
      <c r="F19" s="7"/>
      <c r="G19" s="5"/>
      <c r="I19" s="2"/>
    </row>
    <row r="20" spans="1:9" x14ac:dyDescent="0.25">
      <c r="A20" s="2"/>
      <c r="B20" s="5"/>
      <c r="C20" s="5"/>
      <c r="D20" s="3"/>
      <c r="F20" s="7"/>
      <c r="G20" s="5"/>
      <c r="I20" s="2"/>
    </row>
    <row r="21" spans="1:9" x14ac:dyDescent="0.25">
      <c r="A21" s="2"/>
      <c r="B21" s="5"/>
      <c r="C21" s="5"/>
      <c r="D21" s="3"/>
      <c r="F21" s="7"/>
      <c r="G21" s="5"/>
      <c r="I21" s="2"/>
    </row>
    <row r="22" spans="1:9" x14ac:dyDescent="0.25">
      <c r="A22" s="2"/>
      <c r="B22" s="5"/>
      <c r="C22" s="5"/>
      <c r="D22" s="3"/>
      <c r="F22" s="7"/>
      <c r="G22" s="5"/>
      <c r="I22" s="2"/>
    </row>
    <row r="23" spans="1:9" x14ac:dyDescent="0.25">
      <c r="A23" s="2"/>
      <c r="B23" s="5"/>
      <c r="C23" s="5"/>
      <c r="D23" s="3"/>
      <c r="F23" s="7"/>
      <c r="G23" s="5"/>
      <c r="I23" s="2"/>
    </row>
    <row r="24" spans="1:9" x14ac:dyDescent="0.25">
      <c r="A24" s="2"/>
      <c r="B24" s="5"/>
      <c r="C24" s="5"/>
      <c r="D24" s="3"/>
      <c r="F24" s="7"/>
      <c r="G24" s="5"/>
      <c r="I24" s="2"/>
    </row>
    <row r="25" spans="1:9" x14ac:dyDescent="0.25">
      <c r="A25" s="2"/>
      <c r="B25" s="5"/>
      <c r="C25" s="5"/>
      <c r="D25" s="3"/>
      <c r="F25" s="7"/>
      <c r="G25" s="5"/>
      <c r="I25" s="2"/>
    </row>
    <row r="26" spans="1:9" x14ac:dyDescent="0.25">
      <c r="A26" s="2"/>
      <c r="B26" s="5"/>
      <c r="C26" s="5"/>
      <c r="D26" s="3"/>
      <c r="F26" s="7"/>
      <c r="G26" s="5"/>
      <c r="I26" s="2"/>
    </row>
    <row r="27" spans="1:9" x14ac:dyDescent="0.25">
      <c r="A27" s="2"/>
      <c r="B27" s="5"/>
      <c r="C27" s="5"/>
      <c r="D27" s="3"/>
      <c r="F27" s="7"/>
      <c r="G27" s="5"/>
      <c r="I27" s="2"/>
    </row>
    <row r="28" spans="1:9" x14ac:dyDescent="0.25">
      <c r="A28" s="2"/>
      <c r="B28" s="5"/>
      <c r="C28" s="5"/>
      <c r="D28" s="3"/>
      <c r="F28" s="7"/>
      <c r="G28" s="5"/>
      <c r="I28" s="2"/>
    </row>
    <row r="29" spans="1:9" x14ac:dyDescent="0.25">
      <c r="A29" s="2"/>
      <c r="B29" s="5"/>
      <c r="C29" s="5"/>
      <c r="D29" s="3"/>
      <c r="F29" s="7"/>
      <c r="G29" s="5"/>
      <c r="I29" s="2"/>
    </row>
    <row r="30" spans="1:9" x14ac:dyDescent="0.25">
      <c r="A30" s="2"/>
      <c r="B30" s="5"/>
      <c r="C30" s="5"/>
      <c r="D30" s="3"/>
      <c r="F30" s="7"/>
      <c r="G30" s="5"/>
      <c r="I30" s="2"/>
    </row>
    <row r="31" spans="1:9" x14ac:dyDescent="0.25">
      <c r="A31" s="2"/>
      <c r="B31" s="5"/>
      <c r="C31" s="5"/>
      <c r="D31" s="3"/>
      <c r="F31" s="7"/>
      <c r="G31" s="5"/>
      <c r="I31" s="2"/>
    </row>
    <row r="32" spans="1:9" x14ac:dyDescent="0.25">
      <c r="A32" s="2"/>
      <c r="B32" s="5"/>
      <c r="C32" s="5"/>
      <c r="D32" s="3"/>
      <c r="F32" s="7"/>
      <c r="G32" s="5"/>
      <c r="I32" s="2"/>
    </row>
    <row r="33" spans="1:9" x14ac:dyDescent="0.25">
      <c r="A33" s="2"/>
      <c r="B33" s="5"/>
      <c r="C33" s="3"/>
      <c r="D33" s="3"/>
      <c r="F33" s="7"/>
      <c r="G33" s="5"/>
      <c r="I33" s="2"/>
    </row>
    <row r="34" spans="1:9" x14ac:dyDescent="0.25">
      <c r="A34" s="2"/>
      <c r="B34" s="5"/>
      <c r="C34" s="5"/>
      <c r="D34" s="3"/>
      <c r="F34" s="7"/>
      <c r="G34" s="7"/>
      <c r="I34" s="2"/>
    </row>
    <row r="37" spans="1:9" x14ac:dyDescent="0.25">
      <c r="A37" s="8"/>
    </row>
    <row r="38" spans="1:9" x14ac:dyDescent="0.25">
      <c r="A38" s="4"/>
      <c r="B38" s="4"/>
      <c r="C38" s="4"/>
      <c r="D38" s="4"/>
      <c r="E38" s="6"/>
      <c r="F38" s="6"/>
      <c r="G38" s="6"/>
      <c r="H38" s="6"/>
    </row>
    <row r="39" spans="1:9" x14ac:dyDescent="0.25">
      <c r="A39" s="2"/>
      <c r="B39" s="5"/>
      <c r="C39" s="5"/>
      <c r="D39" s="3"/>
      <c r="F39" s="7"/>
      <c r="G39" s="5"/>
      <c r="I39" s="2"/>
    </row>
    <row r="40" spans="1:9" x14ac:dyDescent="0.25">
      <c r="A40" s="2"/>
      <c r="B40" s="5"/>
      <c r="C40" s="5"/>
      <c r="D40" s="3"/>
      <c r="F40" s="7"/>
      <c r="G40" s="5"/>
      <c r="I40" s="2"/>
    </row>
    <row r="41" spans="1:9" x14ac:dyDescent="0.25">
      <c r="A41" s="2"/>
      <c r="B41" s="5"/>
      <c r="C41" s="5"/>
      <c r="D41" s="3"/>
      <c r="F41" s="7"/>
      <c r="G41" s="5"/>
      <c r="I41" s="2"/>
    </row>
    <row r="42" spans="1:9" x14ac:dyDescent="0.25">
      <c r="A42" s="2"/>
      <c r="B42" s="5"/>
      <c r="C42" s="5"/>
      <c r="D42" s="3"/>
      <c r="F42" s="7"/>
      <c r="G42" s="5"/>
      <c r="I42" s="2"/>
    </row>
    <row r="43" spans="1:9" x14ac:dyDescent="0.25">
      <c r="A43" s="2"/>
      <c r="B43" s="5"/>
      <c r="C43" s="5"/>
      <c r="D43" s="3"/>
      <c r="F43" s="7"/>
      <c r="G43" s="5"/>
      <c r="I43" s="2"/>
    </row>
    <row r="44" spans="1:9" x14ac:dyDescent="0.25">
      <c r="A44" s="2"/>
      <c r="B44" s="5"/>
      <c r="C44" s="5"/>
      <c r="D44" s="3"/>
      <c r="F44" s="7"/>
      <c r="G44" s="5"/>
      <c r="I44" s="2"/>
    </row>
    <row r="45" spans="1:9" x14ac:dyDescent="0.25">
      <c r="A45" s="2"/>
      <c r="B45" s="5"/>
      <c r="C45" s="5"/>
      <c r="D45" s="3"/>
      <c r="F45" s="7"/>
      <c r="G45" s="5"/>
      <c r="I45" s="2"/>
    </row>
    <row r="46" spans="1:9" x14ac:dyDescent="0.25">
      <c r="A46" s="2"/>
      <c r="B46" s="5"/>
      <c r="C46" s="5"/>
      <c r="D46" s="3"/>
      <c r="F46" s="7"/>
      <c r="G46" s="5"/>
      <c r="I46" s="2"/>
    </row>
    <row r="47" spans="1:9" x14ac:dyDescent="0.25">
      <c r="A47" s="2"/>
      <c r="B47" s="5"/>
      <c r="C47" s="5"/>
      <c r="D47" s="3"/>
      <c r="F47" s="7"/>
      <c r="G47" s="5"/>
      <c r="I47" s="2"/>
    </row>
    <row r="48" spans="1:9" x14ac:dyDescent="0.25">
      <c r="A48" s="2"/>
      <c r="B48" s="5"/>
      <c r="C48" s="5"/>
      <c r="D48" s="3"/>
      <c r="F48" s="7"/>
      <c r="G48" s="5"/>
      <c r="I48" s="2"/>
    </row>
    <row r="49" spans="1:9" x14ac:dyDescent="0.25">
      <c r="A49" s="2"/>
      <c r="B49" s="5"/>
      <c r="C49" s="5"/>
      <c r="D49" s="3"/>
      <c r="F49" s="7"/>
      <c r="G49" s="5"/>
      <c r="I49" s="2"/>
    </row>
    <row r="50" spans="1:9" x14ac:dyDescent="0.25">
      <c r="A50" s="2"/>
      <c r="B50" s="5"/>
      <c r="C50" s="5"/>
      <c r="D50" s="3"/>
      <c r="F50" s="7"/>
      <c r="G50" s="5"/>
      <c r="I50" s="2"/>
    </row>
    <row r="51" spans="1:9" x14ac:dyDescent="0.25">
      <c r="A51" s="2"/>
      <c r="B51" s="5"/>
      <c r="C51" s="5"/>
      <c r="D51" s="3"/>
      <c r="F51" s="7"/>
      <c r="G51" s="5"/>
      <c r="I51" s="2"/>
    </row>
    <row r="52" spans="1:9" x14ac:dyDescent="0.25">
      <c r="A52" s="2"/>
      <c r="B52" s="5"/>
      <c r="C52" s="5"/>
      <c r="D52" s="3"/>
      <c r="F52" s="7"/>
      <c r="G52" s="5"/>
      <c r="I52" s="2"/>
    </row>
    <row r="53" spans="1:9" x14ac:dyDescent="0.25">
      <c r="A53" s="2"/>
      <c r="B53" s="5"/>
      <c r="C53" s="5"/>
      <c r="D53" s="3"/>
      <c r="F53" s="7"/>
      <c r="G53" s="5"/>
      <c r="I53" s="2"/>
    </row>
    <row r="54" spans="1:9" x14ac:dyDescent="0.25">
      <c r="A54" s="2"/>
      <c r="B54" s="5"/>
      <c r="C54" s="5"/>
      <c r="D54" s="3"/>
      <c r="F54" s="7"/>
      <c r="G54" s="7"/>
      <c r="I54" s="2"/>
    </row>
    <row r="58" spans="1:9" x14ac:dyDescent="0.25">
      <c r="B58" s="5"/>
      <c r="C58" s="5"/>
      <c r="D58" s="5"/>
    </row>
    <row r="59" spans="1:9" x14ac:dyDescent="0.25">
      <c r="B59" s="5"/>
      <c r="C59" s="5"/>
      <c r="D59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5" sqref="E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Defence Analyses</vt:lpstr>
      <vt:lpstr>Attack Analyses</vt:lpstr>
      <vt:lpstr>Explanation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2015-06-08T08:11:01Z</dcterms:created>
  <dcterms:modified xsi:type="dcterms:W3CDTF">2015-07-09T16:22:04Z</dcterms:modified>
</cp:coreProperties>
</file>