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 activeTab="1"/>
  </bookViews>
  <sheets>
    <sheet name="2016 Attack Analyses" sheetId="14" r:id="rId1"/>
    <sheet name="2016 Defence Analyses" sheetId="9" r:id="rId2"/>
    <sheet name="Sheet1" sheetId="10" r:id="rId3"/>
    <sheet name="Sheet2" sheetId="11" r:id="rId4"/>
    <sheet name="Sheet3" sheetId="12" r:id="rId5"/>
    <sheet name="Sheet4" sheetId="13" r:id="rId6"/>
  </sheets>
  <calcPr calcId="145621"/>
</workbook>
</file>

<file path=xl/calcChain.xml><?xml version="1.0" encoding="utf-8"?>
<calcChain xmlns="http://schemas.openxmlformats.org/spreadsheetml/2006/main"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" i="14"/>
  <c r="G22" i="14" l="1"/>
  <c r="I21" i="14"/>
  <c r="H21" i="14"/>
  <c r="F21" i="14"/>
  <c r="A21" i="14"/>
  <c r="I20" i="14"/>
  <c r="F20" i="14"/>
  <c r="A20" i="14"/>
  <c r="F19" i="14"/>
  <c r="I19" i="14" s="1"/>
  <c r="A19" i="14"/>
  <c r="F18" i="14"/>
  <c r="I18" i="14" s="1"/>
  <c r="A18" i="14"/>
  <c r="F17" i="14"/>
  <c r="I17" i="14" s="1"/>
  <c r="A17" i="14"/>
  <c r="F16" i="14"/>
  <c r="I16" i="14" s="1"/>
  <c r="E16" i="14"/>
  <c r="A16" i="14" s="1"/>
  <c r="F15" i="14"/>
  <c r="I15" i="14" s="1"/>
  <c r="E15" i="14"/>
  <c r="A15" i="14" s="1"/>
  <c r="F14" i="14"/>
  <c r="I14" i="14" s="1"/>
  <c r="E14" i="14"/>
  <c r="A14" i="14"/>
  <c r="F13" i="14"/>
  <c r="I13" i="14" s="1"/>
  <c r="E13" i="14"/>
  <c r="A13" i="14"/>
  <c r="F12" i="14"/>
  <c r="I12" i="14" s="1"/>
  <c r="E12" i="14"/>
  <c r="A12" i="14" s="1"/>
  <c r="F11" i="14"/>
  <c r="I11" i="14" s="1"/>
  <c r="E11" i="14"/>
  <c r="A11" i="14" s="1"/>
  <c r="F10" i="14"/>
  <c r="I10" i="14" s="1"/>
  <c r="E10" i="14"/>
  <c r="A10" i="14"/>
  <c r="F9" i="14"/>
  <c r="I9" i="14" s="1"/>
  <c r="E9" i="14"/>
  <c r="A9" i="14"/>
  <c r="F8" i="14"/>
  <c r="I8" i="14" s="1"/>
  <c r="E8" i="14"/>
  <c r="A8" i="14" s="1"/>
  <c r="F7" i="14"/>
  <c r="I7" i="14" s="1"/>
  <c r="E7" i="14"/>
  <c r="A7" i="14" s="1"/>
  <c r="F6" i="14"/>
  <c r="I6" i="14" s="1"/>
  <c r="E6" i="14"/>
  <c r="A6" i="14"/>
  <c r="F5" i="14"/>
  <c r="I5" i="14" s="1"/>
  <c r="E5" i="14"/>
  <c r="A5" i="14"/>
  <c r="F4" i="14"/>
  <c r="I4" i="14" s="1"/>
  <c r="E4" i="14"/>
  <c r="A4" i="14" s="1"/>
  <c r="F3" i="14"/>
  <c r="I3" i="14" s="1"/>
  <c r="E3" i="14"/>
  <c r="A3" i="14" s="1"/>
  <c r="F2" i="14"/>
  <c r="I2" i="14" s="1"/>
  <c r="E2" i="14"/>
  <c r="A2" i="14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" i="9"/>
  <c r="A18" i="9"/>
  <c r="H21" i="9"/>
  <c r="F17" i="9"/>
  <c r="I17" i="9" s="1"/>
  <c r="F18" i="9"/>
  <c r="I18" i="9" s="1"/>
  <c r="F19" i="9"/>
  <c r="I19" i="9" s="1"/>
  <c r="F20" i="9"/>
  <c r="I20" i="9" s="1"/>
  <c r="A17" i="9"/>
  <c r="A19" i="9"/>
  <c r="A20" i="9"/>
  <c r="G17" i="12" l="1"/>
  <c r="E17" i="12"/>
  <c r="G16" i="12"/>
  <c r="E16" i="12"/>
  <c r="G15" i="12"/>
  <c r="E15" i="12"/>
  <c r="G14" i="12"/>
  <c r="E14" i="12"/>
  <c r="G13" i="12"/>
  <c r="E13" i="12"/>
  <c r="G12" i="12"/>
  <c r="E12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G4" i="12"/>
  <c r="E4" i="12"/>
  <c r="G3" i="12"/>
  <c r="E3" i="12"/>
  <c r="B47" i="10" l="1"/>
  <c r="A47" i="10"/>
  <c r="F21" i="9" l="1"/>
  <c r="I21" i="9" s="1"/>
  <c r="F16" i="9"/>
  <c r="I16" i="9" s="1"/>
  <c r="E16" i="9"/>
  <c r="A16" i="9" s="1"/>
  <c r="F15" i="9"/>
  <c r="I15" i="9" s="1"/>
  <c r="E15" i="9"/>
  <c r="A15" i="9" s="1"/>
  <c r="F14" i="9"/>
  <c r="I14" i="9" s="1"/>
  <c r="E14" i="9"/>
  <c r="A14" i="9" s="1"/>
  <c r="F13" i="9"/>
  <c r="I13" i="9" s="1"/>
  <c r="E13" i="9"/>
  <c r="A13" i="9" s="1"/>
  <c r="F12" i="9"/>
  <c r="I12" i="9" s="1"/>
  <c r="E12" i="9"/>
  <c r="A12" i="9" s="1"/>
  <c r="F11" i="9"/>
  <c r="I11" i="9" s="1"/>
  <c r="E11" i="9"/>
  <c r="A11" i="9" s="1"/>
  <c r="F10" i="9"/>
  <c r="I10" i="9" s="1"/>
  <c r="E10" i="9"/>
  <c r="A10" i="9" s="1"/>
  <c r="F9" i="9"/>
  <c r="I9" i="9" s="1"/>
  <c r="E9" i="9"/>
  <c r="A9" i="9" s="1"/>
  <c r="F8" i="9"/>
  <c r="I8" i="9" s="1"/>
  <c r="E8" i="9"/>
  <c r="A8" i="9" s="1"/>
  <c r="F7" i="9"/>
  <c r="I7" i="9" s="1"/>
  <c r="E7" i="9"/>
  <c r="A7" i="9" s="1"/>
  <c r="F6" i="9"/>
  <c r="I6" i="9" s="1"/>
  <c r="E6" i="9"/>
  <c r="A6" i="9" s="1"/>
  <c r="F5" i="9"/>
  <c r="I5" i="9" s="1"/>
  <c r="E5" i="9"/>
  <c r="A5" i="9" s="1"/>
  <c r="F4" i="9"/>
  <c r="I4" i="9" s="1"/>
  <c r="E4" i="9"/>
  <c r="A4" i="9" s="1"/>
  <c r="F3" i="9"/>
  <c r="I3" i="9" s="1"/>
  <c r="E3" i="9"/>
  <c r="A3" i="9" s="1"/>
  <c r="F2" i="9"/>
  <c r="I2" i="9" s="1"/>
  <c r="E2" i="9"/>
  <c r="A2" i="9" s="1"/>
  <c r="A21" i="9" l="1"/>
</calcChain>
</file>

<file path=xl/sharedStrings.xml><?xml version="1.0" encoding="utf-8"?>
<sst xmlns="http://schemas.openxmlformats.org/spreadsheetml/2006/main" count="147" uniqueCount="42">
  <si>
    <t>Tackles</t>
  </si>
  <si>
    <t>Team</t>
  </si>
  <si>
    <t>Blues</t>
  </si>
  <si>
    <t>Brumbies</t>
  </si>
  <si>
    <t>Bulls</t>
  </si>
  <si>
    <t>Cheetahs</t>
  </si>
  <si>
    <t>Chiefs</t>
  </si>
  <si>
    <t>Crusaders</t>
  </si>
  <si>
    <t>Highlanders</t>
  </si>
  <si>
    <t>Hurricanes</t>
  </si>
  <si>
    <t>Rebels</t>
  </si>
  <si>
    <t>Reds</t>
  </si>
  <si>
    <t>Sharks</t>
  </si>
  <si>
    <t>Southern Kings</t>
  </si>
  <si>
    <t>Stormers</t>
  </si>
  <si>
    <t>Waratahs</t>
  </si>
  <si>
    <t>Western Force</t>
  </si>
  <si>
    <t>Lions</t>
  </si>
  <si>
    <t>T/O</t>
  </si>
  <si>
    <t>Position</t>
  </si>
  <si>
    <t>Score</t>
  </si>
  <si>
    <t>HF Index</t>
  </si>
  <si>
    <t>Size</t>
  </si>
  <si>
    <t>Green</t>
  </si>
  <si>
    <t>Orange</t>
  </si>
  <si>
    <t>Red</t>
  </si>
  <si>
    <t>Colour</t>
  </si>
  <si>
    <t>Bubble size adjuster</t>
  </si>
  <si>
    <t>2014 Super Rugby Season</t>
  </si>
  <si>
    <t>2013 Super Rugby Season</t>
  </si>
  <si>
    <t>Ave Tries per Match from T/O</t>
  </si>
  <si>
    <t>2015 Super Rugby Season</t>
  </si>
  <si>
    <t>Average Tackles per Match</t>
  </si>
  <si>
    <t>Log Position after end of regular season</t>
  </si>
  <si>
    <t>Average Turnovers (T/O) inflicted per Match</t>
  </si>
  <si>
    <t>Force</t>
  </si>
  <si>
    <t>Jaguares</t>
  </si>
  <si>
    <t>Kings</t>
  </si>
  <si>
    <t>Sunwolves</t>
  </si>
  <si>
    <t>Possesions</t>
  </si>
  <si>
    <t>Linebreaks</t>
  </si>
  <si>
    <t>Tries from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</si>
</sst>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charset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2" fontId="3" fillId="2" borderId="0" xfId="0" applyNumberFormat="1" applyFont="1" applyFill="1" applyBorder="1" applyAlignment="1" applyProtection="1">
      <alignment horizontal="right" vertical="center" wrapText="1" shrinkToFit="1"/>
    </xf>
    <xf numFmtId="0" fontId="0" fillId="0" borderId="0" xfId="0" applyAlignment="1">
      <alignment horizontal="left"/>
    </xf>
    <xf numFmtId="0" fontId="0" fillId="0" borderId="0" xfId="0" applyNumberFormat="1"/>
    <xf numFmtId="0" fontId="2" fillId="3" borderId="1" xfId="0" applyFont="1" applyFill="1" applyBorder="1"/>
    <xf numFmtId="2" fontId="0" fillId="0" borderId="0" xfId="0" applyNumberFormat="1"/>
    <xf numFmtId="0" fontId="2" fillId="3" borderId="0" xfId="0" applyFont="1" applyFill="1" applyBorder="1"/>
    <xf numFmtId="2" fontId="0" fillId="0" borderId="0" xfId="1" applyNumberFormat="1" applyFont="1"/>
    <xf numFmtId="0" fontId="2" fillId="0" borderId="0" xfId="0" applyFont="1"/>
    <xf numFmtId="0" fontId="2" fillId="3" borderId="1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2" fontId="4" fillId="2" borderId="0" xfId="0" applyNumberFormat="1" applyFont="1" applyFill="1" applyBorder="1" applyAlignment="1" applyProtection="1">
      <alignment horizontal="right" vertical="center" wrapText="1" shrinkToFit="1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2016 Super Rugby</a:t>
            </a:r>
            <a:r>
              <a:rPr lang="en-GB" baseline="0"/>
              <a:t> Season - Attack Analyses Round 3</a:t>
            </a:r>
            <a:endParaRPr lang="en-GB"/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'2016 Attack Analyses'!$A$2</c:f>
              <c:strCache>
                <c:ptCount val="1"/>
                <c:pt idx="0">
                  <c:v>Blues
[-3, 1.66]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Attack Analyses'!$C$2</c:f>
              <c:numCache>
                <c:formatCode>0.00</c:formatCode>
                <c:ptCount val="1"/>
                <c:pt idx="0">
                  <c:v>7.666666666666667</c:v>
                </c:pt>
              </c:numCache>
            </c:numRef>
          </c:xVal>
          <c:yVal>
            <c:numRef>
              <c:f>'2016 Attack Analyses'!$B$2</c:f>
              <c:numCache>
                <c:formatCode>0.00</c:formatCode>
                <c:ptCount val="1"/>
                <c:pt idx="0">
                  <c:v>40.333333333333336</c:v>
                </c:pt>
              </c:numCache>
            </c:numRef>
          </c:yVal>
          <c:bubbleSize>
            <c:numRef>
              <c:f>'2016 Attack Analyses'!$G$2</c:f>
              <c:numCache>
                <c:formatCode>General</c:formatCode>
                <c:ptCount val="1"/>
                <c:pt idx="0">
                  <c:v>2.666666666666667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'2016 Attack Analyses'!$A$3</c:f>
              <c:strCache>
                <c:ptCount val="1"/>
                <c:pt idx="0">
                  <c:v>Brumbies
[-2, 4.33]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Attack Analyses'!$C$3</c:f>
              <c:numCache>
                <c:formatCode>0.00</c:formatCode>
                <c:ptCount val="1"/>
                <c:pt idx="0">
                  <c:v>8.6666666666666661</c:v>
                </c:pt>
              </c:numCache>
            </c:numRef>
          </c:xVal>
          <c:yVal>
            <c:numRef>
              <c:f>'2016 Attack Analyses'!$B$3</c:f>
              <c:numCache>
                <c:formatCode>0.00</c:formatCode>
                <c:ptCount val="1"/>
                <c:pt idx="0">
                  <c:v>42.333333333333336</c:v>
                </c:pt>
              </c:numCache>
            </c:numRef>
          </c:yVal>
          <c:bubbleSize>
            <c:numRef>
              <c:f>'2016 Attack Analyses'!$G$3</c:f>
              <c:numCache>
                <c:formatCode>General</c:formatCode>
                <c:ptCount val="1"/>
                <c:pt idx="0">
                  <c:v>5.333333333333333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'2016 Attack Analyses'!$A$4</c:f>
              <c:strCache>
                <c:ptCount val="1"/>
                <c:pt idx="0">
                  <c:v>Bulls
[-1, 1.5]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Attack Analyses'!$C$4</c:f>
              <c:numCache>
                <c:formatCode>0.00</c:formatCode>
                <c:ptCount val="1"/>
                <c:pt idx="0">
                  <c:v>6.5</c:v>
                </c:pt>
              </c:numCache>
            </c:numRef>
          </c:xVal>
          <c:yVal>
            <c:numRef>
              <c:f>'2016 Attack Analyses'!$B$4</c:f>
              <c:numCache>
                <c:formatCode>0.00</c:formatCode>
                <c:ptCount val="1"/>
                <c:pt idx="0">
                  <c:v>44</c:v>
                </c:pt>
              </c:numCache>
            </c:numRef>
          </c:yVal>
          <c:bubbleSize>
            <c:numRef>
              <c:f>'2016 Attack Analyses'!$G$4</c:f>
              <c:numCache>
                <c:formatCode>General</c:formatCode>
                <c:ptCount val="1"/>
                <c:pt idx="0">
                  <c:v>2.5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'2016 Attack Analyses'!$A$5</c:f>
              <c:strCache>
                <c:ptCount val="1"/>
                <c:pt idx="0">
                  <c:v>Cheetahs
[0, 2]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Attack Analyses'!$C$5</c:f>
              <c:numCache>
                <c:formatCode>0.00</c:formatCode>
                <c:ptCount val="1"/>
                <c:pt idx="0">
                  <c:v>7.666666666666667</c:v>
                </c:pt>
              </c:numCache>
            </c:numRef>
          </c:xVal>
          <c:yVal>
            <c:numRef>
              <c:f>'2016 Attack Analyses'!$B$5</c:f>
              <c:numCache>
                <c:formatCode>0.00</c:formatCode>
                <c:ptCount val="1"/>
                <c:pt idx="0">
                  <c:v>43.333333333333336</c:v>
                </c:pt>
              </c:numCache>
            </c:numRef>
          </c:yVal>
          <c:bubbleSize>
            <c:numRef>
              <c:f>'2016 Attack Analyses'!$G$5</c:f>
              <c:numCache>
                <c:formatCode>General</c:formatCode>
                <c:ptCount val="1"/>
                <c:pt idx="0">
                  <c:v>3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'2016 Attack Analyses'!$A$6</c:f>
              <c:strCache>
                <c:ptCount val="1"/>
                <c:pt idx="0">
                  <c:v>Chiefs
[1, 3.33]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Attack Analyses'!$C$6</c:f>
              <c:numCache>
                <c:formatCode>0.00</c:formatCode>
                <c:ptCount val="1"/>
                <c:pt idx="0">
                  <c:v>8.6666666666666661</c:v>
                </c:pt>
              </c:numCache>
            </c:numRef>
          </c:xVal>
          <c:yVal>
            <c:numRef>
              <c:f>'2016 Attack Analyses'!$B$6</c:f>
              <c:numCache>
                <c:formatCode>0.00</c:formatCode>
                <c:ptCount val="1"/>
                <c:pt idx="0">
                  <c:v>40.666666666666664</c:v>
                </c:pt>
              </c:numCache>
            </c:numRef>
          </c:yVal>
          <c:bubbleSize>
            <c:numRef>
              <c:f>'2016 Attack Analyses'!$G$6</c:f>
              <c:numCache>
                <c:formatCode>General</c:formatCode>
                <c:ptCount val="1"/>
                <c:pt idx="0">
                  <c:v>4.3333333333333339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'2016 Attack Analyses'!$A$7</c:f>
              <c:strCache>
                <c:ptCount val="1"/>
                <c:pt idx="0">
                  <c:v>Crusaders
[2, 1.5]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Attack Analyses'!$C$7</c:f>
              <c:numCache>
                <c:formatCode>0.00</c:formatCode>
                <c:ptCount val="1"/>
                <c:pt idx="0">
                  <c:v>8.5</c:v>
                </c:pt>
              </c:numCache>
            </c:numRef>
          </c:xVal>
          <c:yVal>
            <c:numRef>
              <c:f>'2016 Attack Analyses'!$B$7</c:f>
              <c:numCache>
                <c:formatCode>0.00</c:formatCode>
                <c:ptCount val="1"/>
                <c:pt idx="0">
                  <c:v>45</c:v>
                </c:pt>
              </c:numCache>
            </c:numRef>
          </c:yVal>
          <c:bubbleSize>
            <c:numRef>
              <c:f>'2016 Attack Analyses'!$G$7</c:f>
              <c:numCache>
                <c:formatCode>General</c:formatCode>
                <c:ptCount val="1"/>
                <c:pt idx="0">
                  <c:v>2.5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'2016 Attack Analyses'!$A$8</c:f>
              <c:strCache>
                <c:ptCount val="1"/>
                <c:pt idx="0">
                  <c:v>Force
[3, 1]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Attack Analyses'!$C$8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'2016 Attack Analyses'!$B$8</c:f>
              <c:numCache>
                <c:formatCode>0.00</c:formatCode>
                <c:ptCount val="1"/>
                <c:pt idx="0">
                  <c:v>53</c:v>
                </c:pt>
              </c:numCache>
            </c:numRef>
          </c:yVal>
          <c:bubbleSize>
            <c:numRef>
              <c:f>'2016 Attack Analyses'!$G$8</c:f>
              <c:numCache>
                <c:formatCode>General</c:formatCode>
                <c:ptCount val="1"/>
                <c:pt idx="0">
                  <c:v>2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'2016 Attack Analyses'!$A$9</c:f>
              <c:strCache>
                <c:ptCount val="1"/>
                <c:pt idx="0">
                  <c:v>Highlanders
[4, 2.33]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Attack Analyses'!$C$9</c:f>
              <c:numCache>
                <c:formatCode>0.00</c:formatCode>
                <c:ptCount val="1"/>
                <c:pt idx="0">
                  <c:v>6.666666666666667</c:v>
                </c:pt>
              </c:numCache>
            </c:numRef>
          </c:xVal>
          <c:yVal>
            <c:numRef>
              <c:f>'2016 Attack Analyses'!$B$9</c:f>
              <c:numCache>
                <c:formatCode>0.00</c:formatCode>
                <c:ptCount val="1"/>
                <c:pt idx="0">
                  <c:v>38.666666666666664</c:v>
                </c:pt>
              </c:numCache>
            </c:numRef>
          </c:yVal>
          <c:bubbleSize>
            <c:numRef>
              <c:f>'2016 Attack Analyses'!$G$9</c:f>
              <c:numCache>
                <c:formatCode>General</c:formatCode>
                <c:ptCount val="1"/>
                <c:pt idx="0">
                  <c:v>3.3333333333333335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'2016 Attack Analyses'!$A$10</c:f>
              <c:strCache>
                <c:ptCount val="1"/>
                <c:pt idx="0">
                  <c:v>Hurricanes
[5, 1.66]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Attack Analyses'!$C$10</c:f>
              <c:numCache>
                <c:formatCode>0.00</c:formatCode>
                <c:ptCount val="1"/>
                <c:pt idx="0">
                  <c:v>4.333333333333333</c:v>
                </c:pt>
              </c:numCache>
            </c:numRef>
          </c:xVal>
          <c:yVal>
            <c:numRef>
              <c:f>'2016 Attack Analyses'!$B$10</c:f>
              <c:numCache>
                <c:formatCode>0.00</c:formatCode>
                <c:ptCount val="1"/>
                <c:pt idx="0">
                  <c:v>41.333333333333336</c:v>
                </c:pt>
              </c:numCache>
            </c:numRef>
          </c:yVal>
          <c:bubbleSize>
            <c:numRef>
              <c:f>'2016 Attack Analyses'!$G$10</c:f>
              <c:numCache>
                <c:formatCode>General</c:formatCode>
                <c:ptCount val="1"/>
                <c:pt idx="0">
                  <c:v>2.666666666666667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'2016 Attack Analyses'!$A$11</c:f>
              <c:strCache>
                <c:ptCount val="1"/>
                <c:pt idx="0">
                  <c:v>Jaguares
[6, 2.5]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Attack Analyses'!$C$11</c:f>
              <c:numCache>
                <c:formatCode>0.00</c:formatCode>
                <c:ptCount val="1"/>
                <c:pt idx="0">
                  <c:v>6.5</c:v>
                </c:pt>
              </c:numCache>
            </c:numRef>
          </c:xVal>
          <c:yVal>
            <c:numRef>
              <c:f>'2016 Attack Analyses'!$B$11</c:f>
              <c:numCache>
                <c:formatCode>0.00</c:formatCode>
                <c:ptCount val="1"/>
                <c:pt idx="0">
                  <c:v>50</c:v>
                </c:pt>
              </c:numCache>
            </c:numRef>
          </c:yVal>
          <c:bubbleSize>
            <c:numRef>
              <c:f>'2016 Attack Analyses'!$G$11</c:f>
              <c:numCache>
                <c:formatCode>General</c:formatCode>
                <c:ptCount val="1"/>
                <c:pt idx="0">
                  <c:v>3.5</c:v>
                </c:pt>
              </c:numCache>
            </c:numRef>
          </c:bubbleSize>
          <c:bubble3D val="0"/>
        </c:ser>
        <c:ser>
          <c:idx val="10"/>
          <c:order val="10"/>
          <c:tx>
            <c:strRef>
              <c:f>'2016 Attack Analyses'!$A$12</c:f>
              <c:strCache>
                <c:ptCount val="1"/>
                <c:pt idx="0">
                  <c:v>Kings
[7, 1]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Attack Analyses'!$C$12</c:f>
              <c:numCache>
                <c:formatCode>0.00</c:formatCode>
                <c:ptCount val="1"/>
                <c:pt idx="0">
                  <c:v>3.5</c:v>
                </c:pt>
              </c:numCache>
            </c:numRef>
          </c:xVal>
          <c:yVal>
            <c:numRef>
              <c:f>'2016 Attack Analyses'!$B$12</c:f>
              <c:numCache>
                <c:formatCode>0.00</c:formatCode>
                <c:ptCount val="1"/>
                <c:pt idx="0">
                  <c:v>40.5</c:v>
                </c:pt>
              </c:numCache>
            </c:numRef>
          </c:yVal>
          <c:bubbleSize>
            <c:numRef>
              <c:f>'2016 Attack Analyses'!$G$12</c:f>
              <c:numCache>
                <c:formatCode>General</c:formatCode>
                <c:ptCount val="1"/>
                <c:pt idx="0">
                  <c:v>2</c:v>
                </c:pt>
              </c:numCache>
            </c:numRef>
          </c:bubbleSize>
          <c:bubble3D val="0"/>
        </c:ser>
        <c:ser>
          <c:idx val="11"/>
          <c:order val="11"/>
          <c:tx>
            <c:strRef>
              <c:f>'2016 Attack Analyses'!$A$13</c:f>
              <c:strCache>
                <c:ptCount val="1"/>
                <c:pt idx="0">
                  <c:v>Lions
[8, 3.33]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Attack Analyses'!$C$13</c:f>
              <c:numCache>
                <c:formatCode>0.00</c:formatCode>
                <c:ptCount val="1"/>
                <c:pt idx="0">
                  <c:v>8.6666666666666661</c:v>
                </c:pt>
              </c:numCache>
            </c:numRef>
          </c:xVal>
          <c:yVal>
            <c:numRef>
              <c:f>'2016 Attack Analyses'!$B$13</c:f>
              <c:numCache>
                <c:formatCode>0.00</c:formatCode>
                <c:ptCount val="1"/>
                <c:pt idx="0">
                  <c:v>36.666666666666664</c:v>
                </c:pt>
              </c:numCache>
            </c:numRef>
          </c:yVal>
          <c:bubbleSize>
            <c:numRef>
              <c:f>'2016 Attack Analyses'!$G$13</c:f>
              <c:numCache>
                <c:formatCode>General</c:formatCode>
                <c:ptCount val="1"/>
                <c:pt idx="0">
                  <c:v>4.3333333333333339</c:v>
                </c:pt>
              </c:numCache>
            </c:numRef>
          </c:bubbleSize>
          <c:bubble3D val="0"/>
        </c:ser>
        <c:ser>
          <c:idx val="12"/>
          <c:order val="12"/>
          <c:tx>
            <c:strRef>
              <c:f>'2016 Attack Analyses'!$A$14</c:f>
              <c:strCache>
                <c:ptCount val="1"/>
                <c:pt idx="0">
                  <c:v>Rebels
[9, 2.66]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Attack Analyses'!$C$14</c:f>
              <c:numCache>
                <c:formatCode>0.00</c:formatCode>
                <c:ptCount val="1"/>
                <c:pt idx="0">
                  <c:v>6.333333333333333</c:v>
                </c:pt>
              </c:numCache>
            </c:numRef>
          </c:xVal>
          <c:yVal>
            <c:numRef>
              <c:f>'2016 Attack Analyses'!$B$14</c:f>
              <c:numCache>
                <c:formatCode>0.00</c:formatCode>
                <c:ptCount val="1"/>
                <c:pt idx="0">
                  <c:v>45</c:v>
                </c:pt>
              </c:numCache>
            </c:numRef>
          </c:yVal>
          <c:bubbleSize>
            <c:numRef>
              <c:f>'2016 Attack Analyses'!$G$14</c:f>
              <c:numCache>
                <c:formatCode>General</c:formatCode>
                <c:ptCount val="1"/>
                <c:pt idx="0">
                  <c:v>3.6666666666666665</c:v>
                </c:pt>
              </c:numCache>
            </c:numRef>
          </c:bubbleSize>
          <c:bubble3D val="0"/>
        </c:ser>
        <c:ser>
          <c:idx val="13"/>
          <c:order val="13"/>
          <c:tx>
            <c:strRef>
              <c:f>'2016 Attack Analyses'!$A$15</c:f>
              <c:strCache>
                <c:ptCount val="1"/>
                <c:pt idx="0">
                  <c:v>Reds
[10, 1]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Attack Analyses'!$C$15</c:f>
              <c:numCache>
                <c:formatCode>0.00</c:formatCode>
                <c:ptCount val="1"/>
                <c:pt idx="0">
                  <c:v>5.333333333333333</c:v>
                </c:pt>
              </c:numCache>
            </c:numRef>
          </c:xVal>
          <c:yVal>
            <c:numRef>
              <c:f>'2016 Attack Analyses'!$B$15</c:f>
              <c:numCache>
                <c:formatCode>0.00</c:formatCode>
                <c:ptCount val="1"/>
                <c:pt idx="0">
                  <c:v>41.333333333333336</c:v>
                </c:pt>
              </c:numCache>
            </c:numRef>
          </c:yVal>
          <c:bubbleSize>
            <c:numRef>
              <c:f>'2016 Attack Analyses'!$G$15</c:f>
              <c:numCache>
                <c:formatCode>General</c:formatCode>
                <c:ptCount val="1"/>
                <c:pt idx="0">
                  <c:v>2</c:v>
                </c:pt>
              </c:numCache>
            </c:numRef>
          </c:bubbleSize>
          <c:bubble3D val="0"/>
        </c:ser>
        <c:ser>
          <c:idx val="14"/>
          <c:order val="14"/>
          <c:tx>
            <c:strRef>
              <c:f>'2016 Attack Analyses'!$A$16</c:f>
              <c:strCache>
                <c:ptCount val="1"/>
                <c:pt idx="0">
                  <c:v>Sharks
[11, 2.66]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Attack Analyses'!$C$16</c:f>
              <c:numCache>
                <c:formatCode>0.00</c:formatCode>
                <c:ptCount val="1"/>
                <c:pt idx="0">
                  <c:v>6.666666666666667</c:v>
                </c:pt>
              </c:numCache>
            </c:numRef>
          </c:xVal>
          <c:yVal>
            <c:numRef>
              <c:f>'2016 Attack Analyses'!$B$16</c:f>
              <c:numCache>
                <c:formatCode>0.00</c:formatCode>
                <c:ptCount val="1"/>
                <c:pt idx="0">
                  <c:v>45.666666666666664</c:v>
                </c:pt>
              </c:numCache>
            </c:numRef>
          </c:yVal>
          <c:bubbleSize>
            <c:numRef>
              <c:f>'2016 Attack Analyses'!$G$16</c:f>
              <c:numCache>
                <c:formatCode>General</c:formatCode>
                <c:ptCount val="1"/>
                <c:pt idx="0">
                  <c:v>3.6666666666666665</c:v>
                </c:pt>
              </c:numCache>
            </c:numRef>
          </c:bubbleSize>
          <c:bubble3D val="0"/>
        </c:ser>
        <c:ser>
          <c:idx val="15"/>
          <c:order val="15"/>
          <c:tx>
            <c:strRef>
              <c:f>'2016 Attack Analyses'!$A$21</c:f>
              <c:strCache>
                <c:ptCount val="1"/>
                <c:pt idx="0">
                  <c:v>Bubble size adjuster
[16, 100]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'2016 Attack Analyses'!$C$21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'2016 Attack Analyses'!$B$21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bubbleSize>
            <c:numRef>
              <c:f>'2016 Attack Analyses'!$G$21</c:f>
              <c:numCache>
                <c:formatCode>0.00</c:formatCode>
                <c:ptCount val="1"/>
                <c:pt idx="0">
                  <c:v>20</c:v>
                </c:pt>
              </c:numCache>
            </c:numRef>
          </c:bubbleSize>
          <c:bubble3D val="0"/>
        </c:ser>
        <c:ser>
          <c:idx val="16"/>
          <c:order val="16"/>
          <c:tx>
            <c:strRef>
              <c:f>'2016 Attack Analyses'!$A$17</c:f>
              <c:strCache>
                <c:ptCount val="1"/>
                <c:pt idx="0">
                  <c:v>Stormers
[16, 2]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'2016 Attack Analyses'!$C$17</c:f>
              <c:numCache>
                <c:formatCode>0.00</c:formatCode>
                <c:ptCount val="1"/>
                <c:pt idx="0">
                  <c:v>5.333333333333333</c:v>
                </c:pt>
              </c:numCache>
            </c:numRef>
          </c:xVal>
          <c:yVal>
            <c:numRef>
              <c:f>'2016 Attack Analyses'!$B$17</c:f>
              <c:numCache>
                <c:formatCode>0.00</c:formatCode>
                <c:ptCount val="1"/>
                <c:pt idx="0">
                  <c:v>48.333333333333336</c:v>
                </c:pt>
              </c:numCache>
            </c:numRef>
          </c:yVal>
          <c:bubbleSize>
            <c:numRef>
              <c:f>'2016 Attack Analyses'!$G$17</c:f>
              <c:numCache>
                <c:formatCode>General</c:formatCode>
                <c:ptCount val="1"/>
                <c:pt idx="0">
                  <c:v>3</c:v>
                </c:pt>
              </c:numCache>
            </c:numRef>
          </c:bubbleSize>
          <c:bubble3D val="0"/>
        </c:ser>
        <c:ser>
          <c:idx val="17"/>
          <c:order val="17"/>
          <c:tx>
            <c:strRef>
              <c:f>'2016 Attack Analyses'!$A$18</c:f>
              <c:strCache>
                <c:ptCount val="1"/>
                <c:pt idx="0">
                  <c:v>Sunwolves
[17, 1.5]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'2016 Attack Analyses'!$C$18</c:f>
              <c:numCache>
                <c:formatCode>0.00</c:formatCode>
                <c:ptCount val="1"/>
                <c:pt idx="0">
                  <c:v>6.5</c:v>
                </c:pt>
              </c:numCache>
            </c:numRef>
          </c:xVal>
          <c:yVal>
            <c:numRef>
              <c:f>'2016 Attack Analyses'!$B$18</c:f>
              <c:numCache>
                <c:formatCode>0.00</c:formatCode>
                <c:ptCount val="1"/>
                <c:pt idx="0">
                  <c:v>34.5</c:v>
                </c:pt>
              </c:numCache>
            </c:numRef>
          </c:yVal>
          <c:bubbleSize>
            <c:numRef>
              <c:f>'2016 Attack Analyses'!$G$18</c:f>
              <c:numCache>
                <c:formatCode>General</c:formatCode>
                <c:ptCount val="1"/>
                <c:pt idx="0">
                  <c:v>2.5</c:v>
                </c:pt>
              </c:numCache>
            </c:numRef>
          </c:bubbleSize>
          <c:bubble3D val="0"/>
        </c:ser>
        <c:ser>
          <c:idx val="18"/>
          <c:order val="18"/>
          <c:tx>
            <c:strRef>
              <c:f>'2016 Attack Analyses'!$A$19</c:f>
              <c:strCache>
                <c:ptCount val="1"/>
                <c:pt idx="0">
                  <c:v>Waratahs
[18, 3]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'2016 Attack Analyses'!$C$19</c:f>
              <c:numCache>
                <c:formatCode>0.00</c:formatCode>
                <c:ptCount val="1"/>
                <c:pt idx="0">
                  <c:v>7</c:v>
                </c:pt>
              </c:numCache>
            </c:numRef>
          </c:xVal>
          <c:yVal>
            <c:numRef>
              <c:f>'2016 Attack Analyses'!$B$19</c:f>
              <c:numCache>
                <c:formatCode>0.00</c:formatCode>
                <c:ptCount val="1"/>
                <c:pt idx="0">
                  <c:v>41</c:v>
                </c:pt>
              </c:numCache>
            </c:numRef>
          </c:yVal>
          <c:bubbleSize>
            <c:numRef>
              <c:f>'2016 Attack Analyses'!$G$19</c:f>
              <c:numCache>
                <c:formatCode>General</c:formatCode>
                <c:ptCount val="1"/>
                <c:pt idx="0">
                  <c:v>4</c:v>
                </c:pt>
              </c:numCache>
            </c:numRef>
          </c:bubbleSize>
          <c:bubble3D val="0"/>
        </c:ser>
        <c:ser>
          <c:idx val="19"/>
          <c:order val="19"/>
          <c:tx>
            <c:strRef>
              <c:f>'2016 Attack Analyses'!$A$20</c:f>
              <c:strCache>
                <c:ptCount val="1"/>
                <c:pt idx="0">
                  <c:v>Western Force
[19, 1]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'2016 Attack Analyses'!$C$20</c:f>
              <c:numCache>
                <c:formatCode>0.00</c:formatCode>
                <c:ptCount val="1"/>
                <c:pt idx="0">
                  <c:v>6</c:v>
                </c:pt>
              </c:numCache>
            </c:numRef>
          </c:xVal>
          <c:yVal>
            <c:numRef>
              <c:f>'2016 Attack Analyses'!$B$20</c:f>
              <c:numCache>
                <c:formatCode>0.00</c:formatCode>
                <c:ptCount val="1"/>
                <c:pt idx="0">
                  <c:v>40.5</c:v>
                </c:pt>
              </c:numCache>
            </c:numRef>
          </c:yVal>
          <c:bubbleSize>
            <c:numRef>
              <c:f>'2016 Attack Analyses'!$G$20</c:f>
              <c:numCache>
                <c:formatCode>General</c:formatCode>
                <c:ptCount val="1"/>
                <c:pt idx="0">
                  <c:v>2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3397632"/>
        <c:axId val="83411712"/>
      </c:bubbleChart>
      <c:valAx>
        <c:axId val="83397632"/>
        <c:scaling>
          <c:orientation val="minMax"/>
          <c:max val="10"/>
          <c:min val="2.5"/>
        </c:scaling>
        <c:delete val="0"/>
        <c:axPos val="t"/>
        <c:numFmt formatCode="0.00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83411712"/>
        <c:crossesAt val="110"/>
        <c:crossBetween val="midCat"/>
        <c:majorUnit val="1"/>
        <c:minorUnit val="0.5"/>
      </c:valAx>
      <c:valAx>
        <c:axId val="83411712"/>
        <c:scaling>
          <c:orientation val="maxMin"/>
          <c:max val="55"/>
          <c:min val="25"/>
        </c:scaling>
        <c:delete val="0"/>
        <c:axPos val="l"/>
        <c:majorGridlines/>
        <c:numFmt formatCode="0.00" sourceLinked="1"/>
        <c:majorTickMark val="out"/>
        <c:minorTickMark val="none"/>
        <c:tickLblPos val="low"/>
        <c:crossAx val="83397632"/>
        <c:crossesAt val="10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8514215200711851"/>
          <c:y val="4.6608809979308191E-2"/>
          <c:w val="0.14004969528062725"/>
          <c:h val="0.8058874509869915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2016 Super Rugby</a:t>
            </a:r>
            <a:r>
              <a:rPr lang="en-GB" baseline="0"/>
              <a:t> Season - Defence Analyses Round 3</a:t>
            </a:r>
            <a:endParaRPr lang="en-GB"/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'2016 Defence Analyses'!$A$2</c:f>
              <c:strCache>
                <c:ptCount val="1"/>
                <c:pt idx="0">
                  <c:v>Blues
[-3, 0.33]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Defence Analyses'!$C$2</c:f>
              <c:numCache>
                <c:formatCode>0.00</c:formatCode>
                <c:ptCount val="1"/>
                <c:pt idx="0">
                  <c:v>7</c:v>
                </c:pt>
              </c:numCache>
            </c:numRef>
          </c:xVal>
          <c:yVal>
            <c:numRef>
              <c:f>'2016 Defence Analyses'!$B$2</c:f>
              <c:numCache>
                <c:formatCode>0.00</c:formatCode>
                <c:ptCount val="1"/>
                <c:pt idx="0">
                  <c:v>137.66666666666666</c:v>
                </c:pt>
              </c:numCache>
            </c:numRef>
          </c:yVal>
          <c:bubbleSize>
            <c:numRef>
              <c:f>'2016 Defence Analyses'!$G$2</c:f>
              <c:numCache>
                <c:formatCode>General</c:formatCode>
                <c:ptCount val="1"/>
                <c:pt idx="0">
                  <c:v>1.3333333333333333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'2016 Defence Analyses'!$A$3</c:f>
              <c:strCache>
                <c:ptCount val="1"/>
                <c:pt idx="0">
                  <c:v>Brumbies
[-2, 0.66]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Defence Analyses'!$C$3</c:f>
              <c:numCache>
                <c:formatCode>0.00</c:formatCode>
                <c:ptCount val="1"/>
                <c:pt idx="0">
                  <c:v>9.6666666666666661</c:v>
                </c:pt>
              </c:numCache>
            </c:numRef>
          </c:xVal>
          <c:yVal>
            <c:numRef>
              <c:f>'2016 Defence Analyses'!$B$3</c:f>
              <c:numCache>
                <c:formatCode>0.00</c:formatCode>
                <c:ptCount val="1"/>
                <c:pt idx="0">
                  <c:v>121.33333333333333</c:v>
                </c:pt>
              </c:numCache>
            </c:numRef>
          </c:yVal>
          <c:bubbleSize>
            <c:numRef>
              <c:f>'2016 Defence Analyses'!$G$3</c:f>
              <c:numCache>
                <c:formatCode>General</c:formatCode>
                <c:ptCount val="1"/>
                <c:pt idx="0">
                  <c:v>1.6666666666666665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'2016 Defence Analyses'!$A$4</c:f>
              <c:strCache>
                <c:ptCount val="1"/>
                <c:pt idx="0">
                  <c:v>Bulls
[-1, 1.5]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Defence Analyses'!$C$4</c:f>
              <c:numCache>
                <c:formatCode>0.00</c:formatCode>
                <c:ptCount val="1"/>
                <c:pt idx="0">
                  <c:v>6</c:v>
                </c:pt>
              </c:numCache>
            </c:numRef>
          </c:xVal>
          <c:yVal>
            <c:numRef>
              <c:f>'2016 Defence Analyses'!$B$4</c:f>
              <c:numCache>
                <c:formatCode>0.00</c:formatCode>
                <c:ptCount val="1"/>
                <c:pt idx="0">
                  <c:v>161.5</c:v>
                </c:pt>
              </c:numCache>
            </c:numRef>
          </c:yVal>
          <c:bubbleSize>
            <c:numRef>
              <c:f>'2016 Defence Analyses'!$G$4</c:f>
              <c:numCache>
                <c:formatCode>General</c:formatCode>
                <c:ptCount val="1"/>
                <c:pt idx="0">
                  <c:v>2.5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'2016 Defence Analyses'!$A$5</c:f>
              <c:strCache>
                <c:ptCount val="1"/>
                <c:pt idx="0">
                  <c:v>Cheetahs
[0, 1]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Defence Analyses'!$C$5</c:f>
              <c:numCache>
                <c:formatCode>0.00</c:formatCode>
                <c:ptCount val="1"/>
                <c:pt idx="0">
                  <c:v>7</c:v>
                </c:pt>
              </c:numCache>
            </c:numRef>
          </c:xVal>
          <c:yVal>
            <c:numRef>
              <c:f>'2016 Defence Analyses'!$B$5</c:f>
              <c:numCache>
                <c:formatCode>0.00</c:formatCode>
                <c:ptCount val="1"/>
                <c:pt idx="0">
                  <c:v>164.66666666666666</c:v>
                </c:pt>
              </c:numCache>
            </c:numRef>
          </c:yVal>
          <c:bubbleSize>
            <c:numRef>
              <c:f>'2016 Defence Analyses'!$G$5</c:f>
              <c:numCache>
                <c:formatCode>General</c:formatCode>
                <c:ptCount val="1"/>
                <c:pt idx="0">
                  <c:v>2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'2016 Defence Analyses'!$A$6</c:f>
              <c:strCache>
                <c:ptCount val="1"/>
                <c:pt idx="0">
                  <c:v>Chiefs
[1, 1.66]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Defence Analyses'!$C$6</c:f>
              <c:numCache>
                <c:formatCode>0.00</c:formatCode>
                <c:ptCount val="1"/>
                <c:pt idx="0">
                  <c:v>7</c:v>
                </c:pt>
              </c:numCache>
            </c:numRef>
          </c:xVal>
          <c:yVal>
            <c:numRef>
              <c:f>'2016 Defence Analyses'!$B$6</c:f>
              <c:numCache>
                <c:formatCode>0.00</c:formatCode>
                <c:ptCount val="1"/>
                <c:pt idx="0">
                  <c:v>107.66666666666667</c:v>
                </c:pt>
              </c:numCache>
            </c:numRef>
          </c:yVal>
          <c:bubbleSize>
            <c:numRef>
              <c:f>'2016 Defence Analyses'!$G$6</c:f>
              <c:numCache>
                <c:formatCode>General</c:formatCode>
                <c:ptCount val="1"/>
                <c:pt idx="0">
                  <c:v>2.666666666666667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'2016 Defence Analyses'!$A$7</c:f>
              <c:strCache>
                <c:ptCount val="1"/>
                <c:pt idx="0">
                  <c:v>Crusaders
[2, 1]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Defence Analyses'!$C$7</c:f>
              <c:numCache>
                <c:formatCode>0.00</c:formatCode>
                <c:ptCount val="1"/>
                <c:pt idx="0">
                  <c:v>7</c:v>
                </c:pt>
              </c:numCache>
            </c:numRef>
          </c:xVal>
          <c:yVal>
            <c:numRef>
              <c:f>'2016 Defence Analyses'!$B$7</c:f>
              <c:numCache>
                <c:formatCode>0.00</c:formatCode>
                <c:ptCount val="1"/>
                <c:pt idx="0">
                  <c:v>125</c:v>
                </c:pt>
              </c:numCache>
            </c:numRef>
          </c:yVal>
          <c:bubbleSize>
            <c:numRef>
              <c:f>'2016 Defence Analyses'!$G$7</c:f>
              <c:numCache>
                <c:formatCode>General</c:formatCode>
                <c:ptCount val="1"/>
                <c:pt idx="0">
                  <c:v>2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'2016 Defence Analyses'!$A$8</c:f>
              <c:strCache>
                <c:ptCount val="1"/>
                <c:pt idx="0">
                  <c:v>Force
[3, 0]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Defence Analyses'!$C$8</c:f>
              <c:numCache>
                <c:formatCode>0.00</c:formatCode>
                <c:ptCount val="1"/>
                <c:pt idx="0">
                  <c:v>7</c:v>
                </c:pt>
              </c:numCache>
            </c:numRef>
          </c:xVal>
          <c:yVal>
            <c:numRef>
              <c:f>'2016 Defence Analyses'!$B$8</c:f>
              <c:numCache>
                <c:formatCode>0.00</c:formatCode>
                <c:ptCount val="1"/>
                <c:pt idx="0">
                  <c:v>134</c:v>
                </c:pt>
              </c:numCache>
            </c:numRef>
          </c:yVal>
          <c:bubbleSize>
            <c:numRef>
              <c:f>'2016 Defence Analyses'!$G$8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'2016 Defence Analyses'!$A$9</c:f>
              <c:strCache>
                <c:ptCount val="1"/>
                <c:pt idx="0">
                  <c:v>Highlanders
[4, 0.66]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Defence Analyses'!$C$9</c:f>
              <c:numCache>
                <c:formatCode>0.00</c:formatCode>
                <c:ptCount val="1"/>
                <c:pt idx="0">
                  <c:v>5.333333333333333</c:v>
                </c:pt>
              </c:numCache>
            </c:numRef>
          </c:xVal>
          <c:yVal>
            <c:numRef>
              <c:f>'2016 Defence Analyses'!$B$9</c:f>
              <c:numCache>
                <c:formatCode>0.00</c:formatCode>
                <c:ptCount val="1"/>
                <c:pt idx="0">
                  <c:v>174.33333333333334</c:v>
                </c:pt>
              </c:numCache>
            </c:numRef>
          </c:yVal>
          <c:bubbleSize>
            <c:numRef>
              <c:f>'2016 Defence Analyses'!$G$9</c:f>
              <c:numCache>
                <c:formatCode>General</c:formatCode>
                <c:ptCount val="1"/>
                <c:pt idx="0">
                  <c:v>1.6666666666666665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'2016 Defence Analyses'!$A$10</c:f>
              <c:strCache>
                <c:ptCount val="1"/>
                <c:pt idx="0">
                  <c:v>Hurricanes
[5, 0]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Defence Analyses'!$C$10</c:f>
              <c:numCache>
                <c:formatCode>0.00</c:formatCode>
                <c:ptCount val="1"/>
                <c:pt idx="0">
                  <c:v>8.6666666666666661</c:v>
                </c:pt>
              </c:numCache>
            </c:numRef>
          </c:xVal>
          <c:yVal>
            <c:numRef>
              <c:f>'2016 Defence Analyses'!$B$10</c:f>
              <c:numCache>
                <c:formatCode>0.00</c:formatCode>
                <c:ptCount val="1"/>
                <c:pt idx="0">
                  <c:v>144.33333333333334</c:v>
                </c:pt>
              </c:numCache>
            </c:numRef>
          </c:yVal>
          <c:bubbleSize>
            <c:numRef>
              <c:f>'2016 Defence Analyses'!$G$10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'2016 Defence Analyses'!$A$11</c:f>
              <c:strCache>
                <c:ptCount val="1"/>
                <c:pt idx="0">
                  <c:v>Jaguares
[6, 0.5]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Defence Analyses'!$C$11</c:f>
              <c:numCache>
                <c:formatCode>0.00</c:formatCode>
                <c:ptCount val="1"/>
                <c:pt idx="0">
                  <c:v>12</c:v>
                </c:pt>
              </c:numCache>
            </c:numRef>
          </c:xVal>
          <c:yVal>
            <c:numRef>
              <c:f>'2016 Defence Analyses'!$B$11</c:f>
              <c:numCache>
                <c:formatCode>0.00</c:formatCode>
                <c:ptCount val="1"/>
                <c:pt idx="0">
                  <c:v>125.5</c:v>
                </c:pt>
              </c:numCache>
            </c:numRef>
          </c:yVal>
          <c:bubbleSize>
            <c:numRef>
              <c:f>'2016 Defence Analyses'!$G$11</c:f>
              <c:numCache>
                <c:formatCode>General</c:formatCode>
                <c:ptCount val="1"/>
                <c:pt idx="0">
                  <c:v>1.5</c:v>
                </c:pt>
              </c:numCache>
            </c:numRef>
          </c:bubbleSize>
          <c:bubble3D val="0"/>
        </c:ser>
        <c:ser>
          <c:idx val="10"/>
          <c:order val="10"/>
          <c:tx>
            <c:strRef>
              <c:f>'2016 Defence Analyses'!$A$12</c:f>
              <c:strCache>
                <c:ptCount val="1"/>
                <c:pt idx="0">
                  <c:v>Kings
[7, 0.5]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Defence Analyses'!$C$12</c:f>
              <c:numCache>
                <c:formatCode>0.00</c:formatCode>
                <c:ptCount val="1"/>
                <c:pt idx="0">
                  <c:v>9.5</c:v>
                </c:pt>
              </c:numCache>
            </c:numRef>
          </c:xVal>
          <c:yVal>
            <c:numRef>
              <c:f>'2016 Defence Analyses'!$B$12</c:f>
              <c:numCache>
                <c:formatCode>0.00</c:formatCode>
                <c:ptCount val="1"/>
                <c:pt idx="0">
                  <c:v>138</c:v>
                </c:pt>
              </c:numCache>
            </c:numRef>
          </c:yVal>
          <c:bubbleSize>
            <c:numRef>
              <c:f>'2016 Defence Analyses'!$G$12</c:f>
              <c:numCache>
                <c:formatCode>General</c:formatCode>
                <c:ptCount val="1"/>
                <c:pt idx="0">
                  <c:v>1.5</c:v>
                </c:pt>
              </c:numCache>
            </c:numRef>
          </c:bubbleSize>
          <c:bubble3D val="0"/>
        </c:ser>
        <c:ser>
          <c:idx val="11"/>
          <c:order val="11"/>
          <c:tx>
            <c:strRef>
              <c:f>'2016 Defence Analyses'!$A$13</c:f>
              <c:strCache>
                <c:ptCount val="1"/>
                <c:pt idx="0">
                  <c:v>Lions
[8, 0]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Defence Analyses'!$C$13</c:f>
              <c:numCache>
                <c:formatCode>0.00</c:formatCode>
                <c:ptCount val="1"/>
                <c:pt idx="0">
                  <c:v>8</c:v>
                </c:pt>
              </c:numCache>
            </c:numRef>
          </c:xVal>
          <c:yVal>
            <c:numRef>
              <c:f>'2016 Defence Analyses'!$B$13</c:f>
              <c:numCache>
                <c:formatCode>0.00</c:formatCode>
                <c:ptCount val="1"/>
                <c:pt idx="0">
                  <c:v>111.66666666666667</c:v>
                </c:pt>
              </c:numCache>
            </c:numRef>
          </c:yVal>
          <c:bubbleSize>
            <c:numRef>
              <c:f>'2016 Defence Analyses'!$G$13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2"/>
          <c:order val="12"/>
          <c:tx>
            <c:strRef>
              <c:f>'2016 Defence Analyses'!$A$14</c:f>
              <c:strCache>
                <c:ptCount val="1"/>
                <c:pt idx="0">
                  <c:v>Rebels
[9, 0]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Defence Analyses'!$C$14</c:f>
              <c:numCache>
                <c:formatCode>0.00</c:formatCode>
                <c:ptCount val="1"/>
                <c:pt idx="0">
                  <c:v>8.6666666666666661</c:v>
                </c:pt>
              </c:numCache>
            </c:numRef>
          </c:xVal>
          <c:yVal>
            <c:numRef>
              <c:f>'2016 Defence Analyses'!$B$14</c:f>
              <c:numCache>
                <c:formatCode>0.00</c:formatCode>
                <c:ptCount val="1"/>
                <c:pt idx="0">
                  <c:v>138</c:v>
                </c:pt>
              </c:numCache>
            </c:numRef>
          </c:yVal>
          <c:bubbleSize>
            <c:numRef>
              <c:f>'2016 Defence Analyses'!$G$14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3"/>
          <c:order val="13"/>
          <c:tx>
            <c:strRef>
              <c:f>'2016 Defence Analyses'!$A$15</c:f>
              <c:strCache>
                <c:ptCount val="1"/>
                <c:pt idx="0">
                  <c:v>Reds
[10, 0]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Defence Analyses'!$C$15</c:f>
              <c:numCache>
                <c:formatCode>0.00</c:formatCode>
                <c:ptCount val="1"/>
                <c:pt idx="0">
                  <c:v>6.666666666666667</c:v>
                </c:pt>
              </c:numCache>
            </c:numRef>
          </c:xVal>
          <c:yVal>
            <c:numRef>
              <c:f>'2016 Defence Analyses'!$B$15</c:f>
              <c:numCache>
                <c:formatCode>0.00</c:formatCode>
                <c:ptCount val="1"/>
                <c:pt idx="0">
                  <c:v>144</c:v>
                </c:pt>
              </c:numCache>
            </c:numRef>
          </c:yVal>
          <c:bubbleSize>
            <c:numRef>
              <c:f>'2016 Defence Analyses'!$G$15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4"/>
          <c:order val="14"/>
          <c:tx>
            <c:strRef>
              <c:f>'2016 Defence Analyses'!$A$16</c:f>
              <c:strCache>
                <c:ptCount val="1"/>
                <c:pt idx="0">
                  <c:v>Sharks
[11, 0.33]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Defence Analyses'!$C$16</c:f>
              <c:numCache>
                <c:formatCode>0.00</c:formatCode>
                <c:ptCount val="1"/>
                <c:pt idx="0">
                  <c:v>10.666666666666666</c:v>
                </c:pt>
              </c:numCache>
            </c:numRef>
          </c:xVal>
          <c:yVal>
            <c:numRef>
              <c:f>'2016 Defence Analyses'!$B$16</c:f>
              <c:numCache>
                <c:formatCode>0.00</c:formatCode>
                <c:ptCount val="1"/>
                <c:pt idx="0">
                  <c:v>140.33333333333334</c:v>
                </c:pt>
              </c:numCache>
            </c:numRef>
          </c:yVal>
          <c:bubbleSize>
            <c:numRef>
              <c:f>'2016 Defence Analyses'!$G$16</c:f>
              <c:numCache>
                <c:formatCode>General</c:formatCode>
                <c:ptCount val="1"/>
                <c:pt idx="0">
                  <c:v>1.3333333333333333</c:v>
                </c:pt>
              </c:numCache>
            </c:numRef>
          </c:bubbleSize>
          <c:bubble3D val="0"/>
        </c:ser>
        <c:ser>
          <c:idx val="15"/>
          <c:order val="15"/>
          <c:tx>
            <c:strRef>
              <c:f>'2016 Defence Analyses'!$A$21</c:f>
              <c:strCache>
                <c:ptCount val="1"/>
                <c:pt idx="0">
                  <c:v>Bubble size adjuster
[16, 100]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'2016 Defence Analyses'!$C$21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'2016 Defence Analyses'!$B$21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bubbleSize>
            <c:numRef>
              <c:f>'2016 Defence Analyses'!$G$21</c:f>
              <c:numCache>
                <c:formatCode>0.00</c:formatCode>
                <c:ptCount val="1"/>
                <c:pt idx="0">
                  <c:v>20</c:v>
                </c:pt>
              </c:numCache>
            </c:numRef>
          </c:bubbleSize>
          <c:bubble3D val="0"/>
        </c:ser>
        <c:ser>
          <c:idx val="16"/>
          <c:order val="16"/>
          <c:tx>
            <c:strRef>
              <c:f>'2016 Defence Analyses'!$A$17</c:f>
              <c:strCache>
                <c:ptCount val="1"/>
                <c:pt idx="0">
                  <c:v>Stormers
[16, 0]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'2016 Defence Analyses'!$C$17</c:f>
              <c:numCache>
                <c:formatCode>0.00</c:formatCode>
                <c:ptCount val="1"/>
                <c:pt idx="0">
                  <c:v>11</c:v>
                </c:pt>
              </c:numCache>
            </c:numRef>
          </c:xVal>
          <c:yVal>
            <c:numRef>
              <c:f>'2016 Defence Analyses'!$B$17</c:f>
              <c:numCache>
                <c:formatCode>0.00</c:formatCode>
                <c:ptCount val="1"/>
                <c:pt idx="0">
                  <c:v>122</c:v>
                </c:pt>
              </c:numCache>
            </c:numRef>
          </c:yVal>
          <c:bubbleSize>
            <c:numRef>
              <c:f>'2016 Defence Analyses'!$G$17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7"/>
          <c:order val="17"/>
          <c:tx>
            <c:strRef>
              <c:f>'2016 Defence Analyses'!$A$18</c:f>
              <c:strCache>
                <c:ptCount val="1"/>
                <c:pt idx="0">
                  <c:v>Sunwolves
[17, 1]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'2016 Defence Analyses'!$C$18</c:f>
              <c:numCache>
                <c:formatCode>0.00</c:formatCode>
                <c:ptCount val="1"/>
                <c:pt idx="0">
                  <c:v>6.5</c:v>
                </c:pt>
              </c:numCache>
            </c:numRef>
          </c:xVal>
          <c:yVal>
            <c:numRef>
              <c:f>'2016 Defence Analyses'!$B$18</c:f>
              <c:numCache>
                <c:formatCode>0.00</c:formatCode>
                <c:ptCount val="1"/>
                <c:pt idx="0">
                  <c:v>142</c:v>
                </c:pt>
              </c:numCache>
            </c:numRef>
          </c:yVal>
          <c:bubbleSize>
            <c:numRef>
              <c:f>'2016 Defence Analyses'!$G$18</c:f>
              <c:numCache>
                <c:formatCode>General</c:formatCode>
                <c:ptCount val="1"/>
                <c:pt idx="0">
                  <c:v>2</c:v>
                </c:pt>
              </c:numCache>
            </c:numRef>
          </c:bubbleSize>
          <c:bubble3D val="0"/>
        </c:ser>
        <c:ser>
          <c:idx val="18"/>
          <c:order val="18"/>
          <c:tx>
            <c:strRef>
              <c:f>'2016 Defence Analyses'!$A$19</c:f>
              <c:strCache>
                <c:ptCount val="1"/>
                <c:pt idx="0">
                  <c:v>Waratahs
[18, 0]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'2016 Defence Analyses'!$C$19</c:f>
              <c:numCache>
                <c:formatCode>0.00</c:formatCode>
                <c:ptCount val="1"/>
                <c:pt idx="0">
                  <c:v>9.5</c:v>
                </c:pt>
              </c:numCache>
            </c:numRef>
          </c:xVal>
          <c:yVal>
            <c:numRef>
              <c:f>'2016 Defence Analyses'!$B$19</c:f>
              <c:numCache>
                <c:formatCode>0.00</c:formatCode>
                <c:ptCount val="1"/>
                <c:pt idx="0">
                  <c:v>178.5</c:v>
                </c:pt>
              </c:numCache>
            </c:numRef>
          </c:yVal>
          <c:bubbleSize>
            <c:numRef>
              <c:f>'2016 Defence Analyses'!$G$19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9"/>
          <c:order val="19"/>
          <c:tx>
            <c:strRef>
              <c:f>'2016 Defence Analyses'!$A$20</c:f>
              <c:strCache>
                <c:ptCount val="1"/>
                <c:pt idx="0">
                  <c:v>Western Force
[19, 0.5]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'2016 Defence Analyses'!$C$20</c:f>
              <c:numCache>
                <c:formatCode>0.00</c:formatCode>
                <c:ptCount val="1"/>
                <c:pt idx="0">
                  <c:v>9.5</c:v>
                </c:pt>
              </c:numCache>
            </c:numRef>
          </c:xVal>
          <c:yVal>
            <c:numRef>
              <c:f>'2016 Defence Analyses'!$B$20</c:f>
              <c:numCache>
                <c:formatCode>0.00</c:formatCode>
                <c:ptCount val="1"/>
                <c:pt idx="0">
                  <c:v>135</c:v>
                </c:pt>
              </c:numCache>
            </c:numRef>
          </c:yVal>
          <c:bubbleSize>
            <c:numRef>
              <c:f>'2016 Defence Analyses'!$G$20</c:f>
              <c:numCache>
                <c:formatCode>General</c:formatCode>
                <c:ptCount val="1"/>
                <c:pt idx="0">
                  <c:v>1.5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00563968"/>
        <c:axId val="100578048"/>
      </c:bubbleChart>
      <c:valAx>
        <c:axId val="100563968"/>
        <c:scaling>
          <c:orientation val="minMax"/>
          <c:max val="12.5"/>
          <c:min val="5"/>
        </c:scaling>
        <c:delete val="0"/>
        <c:axPos val="t"/>
        <c:numFmt formatCode="0.00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00578048"/>
        <c:crossesAt val="110"/>
        <c:crossBetween val="midCat"/>
        <c:majorUnit val="1"/>
        <c:minorUnit val="0.5"/>
      </c:valAx>
      <c:valAx>
        <c:axId val="100578048"/>
        <c:scaling>
          <c:orientation val="maxMin"/>
          <c:max val="210"/>
          <c:min val="100"/>
        </c:scaling>
        <c:delete val="0"/>
        <c:axPos val="l"/>
        <c:majorGridlines/>
        <c:numFmt formatCode="0.00" sourceLinked="1"/>
        <c:majorTickMark val="out"/>
        <c:minorTickMark val="none"/>
        <c:tickLblPos val="low"/>
        <c:crossAx val="100563968"/>
        <c:crossesAt val="10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8514215200711851"/>
          <c:y val="4.6608809979308191E-2"/>
          <c:w val="0.14004969528062725"/>
          <c:h val="0.8058874509869915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Super Rugby</a:t>
            </a:r>
            <a:r>
              <a:rPr lang="en-GB" baseline="0"/>
              <a:t> Hunter/Farmer Defensive model</a:t>
            </a:r>
          </a:p>
          <a:p>
            <a:pPr>
              <a:defRPr/>
            </a:pPr>
            <a:r>
              <a:rPr lang="en-GB" b="0" baseline="0"/>
              <a:t>Effectiveness perspective</a:t>
            </a:r>
            <a:endParaRPr lang="en-GB" b="0"/>
          </a:p>
        </c:rich>
      </c:tx>
      <c:overlay val="0"/>
    </c:title>
    <c:autoTitleDeleted val="0"/>
    <c:plotArea>
      <c:layout/>
      <c:bubbleChart>
        <c:varyColors val="0"/>
        <c:ser>
          <c:idx val="15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04669184"/>
        <c:axId val="104670720"/>
      </c:bubbleChart>
      <c:valAx>
        <c:axId val="104669184"/>
        <c:scaling>
          <c:orientation val="minMax"/>
          <c:max val="17.5"/>
          <c:min val="12"/>
        </c:scaling>
        <c:delete val="0"/>
        <c:axPos val="t"/>
        <c:numFmt formatCode="0.00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04670720"/>
        <c:crossesAt val="110"/>
        <c:crossBetween val="midCat"/>
        <c:majorUnit val="1"/>
        <c:minorUnit val="0.5"/>
      </c:valAx>
      <c:valAx>
        <c:axId val="104670720"/>
        <c:scaling>
          <c:orientation val="maxMin"/>
          <c:max val="200"/>
          <c:min val="120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crossAx val="104669184"/>
        <c:crossesAt val="10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0</xdr:row>
      <xdr:rowOff>95251</xdr:rowOff>
    </xdr:from>
    <xdr:to>
      <xdr:col>25</xdr:col>
      <xdr:colOff>247650</xdr:colOff>
      <xdr:row>27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0.41894</cdr:x>
      <cdr:y>0.0649</cdr:y>
    </cdr:from>
    <cdr:to>
      <cdr:x>0.42004</cdr:x>
      <cdr:y>0.97148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3743009" y="327013"/>
          <a:ext cx="9828" cy="4568007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0.03173</cdr:x>
      <cdr:y>0.69143</cdr:y>
    </cdr:from>
    <cdr:to>
      <cdr:x>0.78228</cdr:x>
      <cdr:y>0.69143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283468" y="3615659"/>
          <a:ext cx="6705752" cy="0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0.67302</cdr:x>
      <cdr:y>0.12147</cdr:y>
    </cdr:from>
    <cdr:to>
      <cdr:x>0.81368</cdr:x>
      <cdr:y>0.1785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013101" y="635216"/>
          <a:ext cx="1256720" cy="298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/>
            <a:t>Efficient Hunters</a:t>
          </a:r>
        </a:p>
      </cdr:txBody>
    </cdr:sp>
  </cdr:relSizeAnchor>
  <cdr:relSizeAnchor xmlns:cdr="http://schemas.openxmlformats.org/drawingml/2006/chartDrawing">
    <cdr:from>
      <cdr:x>0.04467</cdr:x>
      <cdr:y>0.11981</cdr:y>
    </cdr:from>
    <cdr:to>
      <cdr:x>0.18532</cdr:x>
      <cdr:y>0.17684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99117" y="626503"/>
          <a:ext cx="1256630" cy="298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Efficient Farmers</a:t>
          </a:r>
        </a:p>
      </cdr:txBody>
    </cdr:sp>
  </cdr:relSizeAnchor>
  <cdr:relSizeAnchor xmlns:cdr="http://schemas.openxmlformats.org/drawingml/2006/chartDrawing">
    <cdr:from>
      <cdr:x>0.60586</cdr:x>
      <cdr:y>0.84628</cdr:y>
    </cdr:from>
    <cdr:to>
      <cdr:x>0.74652</cdr:x>
      <cdr:y>0.90331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251450" y="4098925"/>
          <a:ext cx="1219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Hunters</a:t>
          </a:r>
        </a:p>
      </cdr:txBody>
    </cdr:sp>
  </cdr:relSizeAnchor>
  <cdr:relSizeAnchor xmlns:cdr="http://schemas.openxmlformats.org/drawingml/2006/chartDrawing">
    <cdr:from>
      <cdr:x>0.03934</cdr:x>
      <cdr:y>0.82055</cdr:y>
    </cdr:from>
    <cdr:to>
      <cdr:x>0.17999</cdr:x>
      <cdr:y>0.87758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51492" y="4290846"/>
          <a:ext cx="1256630" cy="298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Farmers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0</xdr:row>
      <xdr:rowOff>95251</xdr:rowOff>
    </xdr:from>
    <xdr:to>
      <xdr:col>25</xdr:col>
      <xdr:colOff>247650</xdr:colOff>
      <xdr:row>27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0.41894</cdr:x>
      <cdr:y>0.0649</cdr:y>
    </cdr:from>
    <cdr:to>
      <cdr:x>0.42004</cdr:x>
      <cdr:y>0.97148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3743009" y="327013"/>
          <a:ext cx="9828" cy="4568007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0.05838</cdr:x>
      <cdr:y>0.44371</cdr:y>
    </cdr:from>
    <cdr:to>
      <cdr:x>0.80893</cdr:x>
      <cdr:y>0.44371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521554" y="2235757"/>
          <a:ext cx="6705751" cy="0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0.67302</cdr:x>
      <cdr:y>0.12147</cdr:y>
    </cdr:from>
    <cdr:to>
      <cdr:x>0.81368</cdr:x>
      <cdr:y>0.1785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013101" y="635216"/>
          <a:ext cx="1256720" cy="298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/>
            <a:t>Efficient Hunters</a:t>
          </a:r>
        </a:p>
      </cdr:txBody>
    </cdr:sp>
  </cdr:relSizeAnchor>
  <cdr:relSizeAnchor xmlns:cdr="http://schemas.openxmlformats.org/drawingml/2006/chartDrawing">
    <cdr:from>
      <cdr:x>0.04467</cdr:x>
      <cdr:y>0.11981</cdr:y>
    </cdr:from>
    <cdr:to>
      <cdr:x>0.18532</cdr:x>
      <cdr:y>0.17684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99117" y="626503"/>
          <a:ext cx="1256630" cy="298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Efficient Farmers</a:t>
          </a:r>
        </a:p>
      </cdr:txBody>
    </cdr:sp>
  </cdr:relSizeAnchor>
  <cdr:relSizeAnchor xmlns:cdr="http://schemas.openxmlformats.org/drawingml/2006/chartDrawing">
    <cdr:from>
      <cdr:x>0.60586</cdr:x>
      <cdr:y>0.84628</cdr:y>
    </cdr:from>
    <cdr:to>
      <cdr:x>0.74652</cdr:x>
      <cdr:y>0.90331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251450" y="4098925"/>
          <a:ext cx="1219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Hunters</a:t>
          </a:r>
        </a:p>
      </cdr:txBody>
    </cdr:sp>
  </cdr:relSizeAnchor>
  <cdr:relSizeAnchor xmlns:cdr="http://schemas.openxmlformats.org/drawingml/2006/chartDrawing">
    <cdr:from>
      <cdr:x>0.09158</cdr:x>
      <cdr:y>0.86791</cdr:y>
    </cdr:from>
    <cdr:to>
      <cdr:x>0.23223</cdr:x>
      <cdr:y>0.92494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93750" y="4203700"/>
          <a:ext cx="1219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Farmers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17</xdr:col>
      <xdr:colOff>314325</xdr:colOff>
      <xdr:row>37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447675</xdr:colOff>
      <xdr:row>7</xdr:row>
      <xdr:rowOff>0</xdr:rowOff>
    </xdr:from>
    <xdr:to>
      <xdr:col>17</xdr:col>
      <xdr:colOff>152400</xdr:colOff>
      <xdr:row>13</xdr:row>
      <xdr:rowOff>66675</xdr:rowOff>
    </xdr:to>
    <xdr:sp macro="" textlink="">
      <xdr:nvSpPr>
        <xdr:cNvPr id="3" name="TextBox 2"/>
        <xdr:cNvSpPr txBox="1"/>
      </xdr:nvSpPr>
      <xdr:spPr>
        <a:xfrm>
          <a:off x="6543675" y="1333500"/>
          <a:ext cx="3971925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Ideal Position and Bubble</a:t>
          </a:r>
          <a:r>
            <a:rPr lang="en-GB" sz="1400" baseline="0"/>
            <a:t> Size:</a:t>
          </a:r>
          <a:endParaRPr lang="en-GB" sz="1400"/>
        </a:p>
        <a:p>
          <a:r>
            <a:rPr lang="en-GB" sz="1400"/>
            <a:t>- With little</a:t>
          </a:r>
          <a:r>
            <a:rPr lang="en-GB" sz="1400" baseline="0"/>
            <a:t> effort (low nr of tackles);</a:t>
          </a:r>
        </a:p>
        <a:p>
          <a:r>
            <a:rPr lang="en-GB" sz="1400" baseline="0"/>
            <a:t>- Can produce many outputs (high nr of turnovers)</a:t>
          </a:r>
        </a:p>
        <a:p>
          <a:r>
            <a:rPr lang="en-GB" sz="1400" baseline="0"/>
            <a:t>- And achieve much advantage (large nr of tries scored from turnovers - large bubble size)</a:t>
          </a:r>
          <a:endParaRPr lang="en-GB" sz="1400"/>
        </a:p>
      </xdr:txBody>
    </xdr:sp>
    <xdr:clientData/>
  </xdr:twoCellAnchor>
  <xdr:twoCellAnchor editAs="oneCell">
    <xdr:from>
      <xdr:col>10</xdr:col>
      <xdr:colOff>447675</xdr:colOff>
      <xdr:row>23</xdr:row>
      <xdr:rowOff>104775</xdr:rowOff>
    </xdr:from>
    <xdr:to>
      <xdr:col>17</xdr:col>
      <xdr:colOff>152400</xdr:colOff>
      <xdr:row>29</xdr:row>
      <xdr:rowOff>171450</xdr:rowOff>
    </xdr:to>
    <xdr:sp macro="" textlink="">
      <xdr:nvSpPr>
        <xdr:cNvPr id="4" name="TextBox 3"/>
        <xdr:cNvSpPr txBox="1"/>
      </xdr:nvSpPr>
      <xdr:spPr>
        <a:xfrm>
          <a:off x="6543675" y="4486275"/>
          <a:ext cx="3971925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Competitive but through much more</a:t>
          </a:r>
          <a:r>
            <a:rPr lang="en-GB" sz="1400" baseline="0"/>
            <a:t> effort:</a:t>
          </a:r>
          <a:endParaRPr lang="en-GB" sz="1400"/>
        </a:p>
        <a:p>
          <a:r>
            <a:rPr lang="en-GB" sz="1400"/>
            <a:t>- With major</a:t>
          </a:r>
          <a:r>
            <a:rPr lang="en-GB" sz="1400" baseline="0"/>
            <a:t> effort (high nr of tackles);</a:t>
          </a:r>
        </a:p>
        <a:p>
          <a:r>
            <a:rPr lang="en-GB" sz="1400" baseline="0"/>
            <a:t>- Can produce many outputs (high nr of turnovers)</a:t>
          </a:r>
        </a:p>
        <a:p>
          <a:r>
            <a:rPr lang="en-GB" sz="1400" baseline="0"/>
            <a:t>- And achieve much advantage (large nr of tries scored from turnovers - large bubble size)</a:t>
          </a:r>
          <a:endParaRPr lang="en-GB" sz="1400"/>
        </a:p>
      </xdr:txBody>
    </xdr:sp>
    <xdr:clientData/>
  </xdr:twoCellAnchor>
  <xdr:twoCellAnchor>
    <xdr:from>
      <xdr:col>1</xdr:col>
      <xdr:colOff>171450</xdr:colOff>
      <xdr:row>7</xdr:row>
      <xdr:rowOff>0</xdr:rowOff>
    </xdr:from>
    <xdr:to>
      <xdr:col>7</xdr:col>
      <xdr:colOff>485775</xdr:colOff>
      <xdr:row>13</xdr:row>
      <xdr:rowOff>66675</xdr:rowOff>
    </xdr:to>
    <xdr:sp macro="" textlink="">
      <xdr:nvSpPr>
        <xdr:cNvPr id="5" name="TextBox 4"/>
        <xdr:cNvSpPr txBox="1"/>
      </xdr:nvSpPr>
      <xdr:spPr>
        <a:xfrm>
          <a:off x="781050" y="1333500"/>
          <a:ext cx="3971925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Efficient, but not effective</a:t>
          </a:r>
          <a:r>
            <a:rPr lang="en-GB" sz="1400" baseline="0"/>
            <a:t>:</a:t>
          </a:r>
          <a:endParaRPr lang="en-GB" sz="1400"/>
        </a:p>
        <a:p>
          <a:r>
            <a:rPr lang="en-GB" sz="1400"/>
            <a:t>- With little</a:t>
          </a:r>
          <a:r>
            <a:rPr lang="en-GB" sz="1400" baseline="0"/>
            <a:t> effort (low nr of tackles);</a:t>
          </a:r>
        </a:p>
        <a:p>
          <a:r>
            <a:rPr lang="en-GB" sz="1400" baseline="0"/>
            <a:t>- Produce few outputs (low nr of turnovers)</a:t>
          </a:r>
        </a:p>
        <a:p>
          <a:r>
            <a:rPr lang="en-GB" sz="1400" baseline="0"/>
            <a:t>- And achieve infrequent advantage (low nr of tries scored from turnovers - small bubble size)</a:t>
          </a:r>
          <a:endParaRPr lang="en-GB" sz="1400"/>
        </a:p>
      </xdr:txBody>
    </xdr:sp>
    <xdr:clientData/>
  </xdr:twoCellAnchor>
  <xdr:twoCellAnchor>
    <xdr:from>
      <xdr:col>1</xdr:col>
      <xdr:colOff>171450</xdr:colOff>
      <xdr:row>23</xdr:row>
      <xdr:rowOff>104775</xdr:rowOff>
    </xdr:from>
    <xdr:to>
      <xdr:col>7</xdr:col>
      <xdr:colOff>485775</xdr:colOff>
      <xdr:row>29</xdr:row>
      <xdr:rowOff>171450</xdr:rowOff>
    </xdr:to>
    <xdr:sp macro="" textlink="">
      <xdr:nvSpPr>
        <xdr:cNvPr id="8" name="TextBox 7"/>
        <xdr:cNvSpPr txBox="1"/>
      </xdr:nvSpPr>
      <xdr:spPr>
        <a:xfrm>
          <a:off x="781050" y="4486275"/>
          <a:ext cx="3971925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Worst position</a:t>
          </a:r>
          <a:r>
            <a:rPr lang="en-GB" sz="1400" baseline="0"/>
            <a:t>:</a:t>
          </a:r>
          <a:endParaRPr lang="en-GB" sz="1400"/>
        </a:p>
        <a:p>
          <a:r>
            <a:rPr lang="en-GB" sz="1400"/>
            <a:t>- With major</a:t>
          </a:r>
          <a:r>
            <a:rPr lang="en-GB" sz="1400" baseline="0"/>
            <a:t> effort (high nr of tackles);</a:t>
          </a:r>
        </a:p>
        <a:p>
          <a:r>
            <a:rPr lang="en-GB" sz="1400" baseline="0"/>
            <a:t>- Produce few outputs (low nr of turnovers)</a:t>
          </a:r>
        </a:p>
        <a:p>
          <a:r>
            <a:rPr lang="en-GB" sz="1400" baseline="0"/>
            <a:t>- And achieve infrequent advantage (low nr of tries scored from turnovers - small bubble size)</a:t>
          </a:r>
          <a:endParaRPr lang="en-GB" sz="1400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0.49973</cdr:x>
      <cdr:y>0.09342</cdr:y>
    </cdr:from>
    <cdr:to>
      <cdr:x>0.50083</cdr:x>
      <cdr:y>1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335847" y="670929"/>
          <a:ext cx="11745" cy="6510921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0.04981</cdr:x>
      <cdr:y>0.51279</cdr:y>
    </cdr:from>
    <cdr:to>
      <cdr:x>0.96967</cdr:x>
      <cdr:y>0.51459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531797" y="3682771"/>
          <a:ext cx="9821878" cy="12929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0.85532</cdr:x>
      <cdr:y>0.13986</cdr:y>
    </cdr:from>
    <cdr:to>
      <cdr:x>0.99598</cdr:x>
      <cdr:y>0.19689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132662" y="972478"/>
          <a:ext cx="1501901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/>
            <a:t>Efficient Hunters</a:t>
          </a:r>
        </a:p>
      </cdr:txBody>
    </cdr:sp>
  </cdr:relSizeAnchor>
  <cdr:relSizeAnchor xmlns:cdr="http://schemas.openxmlformats.org/drawingml/2006/chartDrawing">
    <cdr:from>
      <cdr:x>0.07106</cdr:x>
      <cdr:y>0.13986</cdr:y>
    </cdr:from>
    <cdr:to>
      <cdr:x>0.21171</cdr:x>
      <cdr:y>0.19689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58773" y="972478"/>
          <a:ext cx="1501794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Efficient Farmers</a:t>
          </a:r>
        </a:p>
      </cdr:txBody>
    </cdr:sp>
  </cdr:relSizeAnchor>
  <cdr:relSizeAnchor xmlns:cdr="http://schemas.openxmlformats.org/drawingml/2006/chartDrawing">
    <cdr:from>
      <cdr:x>0.85532</cdr:x>
      <cdr:y>0.82299</cdr:y>
    </cdr:from>
    <cdr:to>
      <cdr:x>0.99598</cdr:x>
      <cdr:y>0.88002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9132662" y="5722471"/>
          <a:ext cx="1501901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Hunters</a:t>
          </a:r>
        </a:p>
      </cdr:txBody>
    </cdr:sp>
  </cdr:relSizeAnchor>
  <cdr:relSizeAnchor xmlns:cdr="http://schemas.openxmlformats.org/drawingml/2006/chartDrawing">
    <cdr:from>
      <cdr:x>0.07106</cdr:x>
      <cdr:y>0.82299</cdr:y>
    </cdr:from>
    <cdr:to>
      <cdr:x>0.21171</cdr:x>
      <cdr:y>0.88002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58773" y="5722471"/>
          <a:ext cx="1501794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Farmers</a:t>
          </a:r>
        </a:p>
      </cdr:txBody>
    </cdr:sp>
  </cdr:relSizeAnchor>
  <cdr:relSizeAnchor xmlns:cdr="http://schemas.openxmlformats.org/drawingml/2006/chartDrawing">
    <cdr:from>
      <cdr:x>0.04237</cdr:x>
      <cdr:y>0.34019</cdr:y>
    </cdr:from>
    <cdr:to>
      <cdr:x>0.08073</cdr:x>
      <cdr:y>0.63462</cdr:y>
    </cdr:to>
    <cdr:sp macro="" textlink="">
      <cdr:nvSpPr>
        <cdr:cNvPr id="12" name="TextBox 11"/>
        <cdr:cNvSpPr txBox="1"/>
      </cdr:nvSpPr>
      <cdr:spPr>
        <a:xfrm xmlns:a="http://schemas.openxmlformats.org/drawingml/2006/main" rot="16200000">
          <a:off x="-400051" y="3295650"/>
          <a:ext cx="2114550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/>
            <a:t>Efficiency Perspective</a:t>
          </a:r>
        </a:p>
      </cdr:txBody>
    </cdr:sp>
  </cdr:relSizeAnchor>
  <cdr:relSizeAnchor xmlns:cdr="http://schemas.openxmlformats.org/drawingml/2006/chartDrawing">
    <cdr:from>
      <cdr:x>0.41927</cdr:x>
      <cdr:y>0.39523</cdr:y>
    </cdr:from>
    <cdr:to>
      <cdr:x>0.58341</cdr:x>
      <cdr:y>0.63395</cdr:y>
    </cdr:to>
    <cdr:sp macro="" textlink="">
      <cdr:nvSpPr>
        <cdr:cNvPr id="13" name="Oval 12"/>
        <cdr:cNvSpPr/>
      </cdr:nvSpPr>
      <cdr:spPr>
        <a:xfrm xmlns:a="http://schemas.openxmlformats.org/drawingml/2006/main">
          <a:off x="4476750" y="2838450"/>
          <a:ext cx="1752600" cy="171450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200"/>
            <a:t>Competitiveness Perspective</a:t>
          </a:r>
          <a:r>
            <a:rPr lang="en-US" sz="1200" baseline="0"/>
            <a:t> (bubble size)</a:t>
          </a:r>
          <a:endParaRPr lang="en-US" sz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topLeftCell="D1" workbookViewId="0">
      <selection activeCell="A2" sqref="A2"/>
    </sheetView>
  </sheetViews>
  <sheetFormatPr defaultRowHeight="15" x14ac:dyDescent="0.25"/>
  <cols>
    <col min="1" max="1" width="11.7109375" style="14" customWidth="1"/>
    <col min="2" max="16384" width="9.140625" style="14"/>
  </cols>
  <sheetData>
    <row r="1" spans="1:29" x14ac:dyDescent="0.25">
      <c r="A1" s="4" t="s">
        <v>1</v>
      </c>
      <c r="B1" s="4" t="s">
        <v>39</v>
      </c>
      <c r="C1" s="4" t="s">
        <v>40</v>
      </c>
      <c r="D1" s="4" t="s">
        <v>20</v>
      </c>
      <c r="E1" s="6" t="s">
        <v>19</v>
      </c>
      <c r="F1" s="6" t="s">
        <v>21</v>
      </c>
      <c r="G1" s="6" t="s">
        <v>41</v>
      </c>
      <c r="H1" s="6"/>
      <c r="I1" s="6" t="s">
        <v>26</v>
      </c>
    </row>
    <row r="2" spans="1:29" x14ac:dyDescent="0.25">
      <c r="A2" s="15" t="str">
        <f>CONCATENATE(J2,CHAR(10),"[",E2,", ",LEFT(H2,4),"]")</f>
        <v>Blues
[-3, 1.66]</v>
      </c>
      <c r="B2" s="5">
        <v>40.333333333333336</v>
      </c>
      <c r="C2" s="5">
        <v>7.666666666666667</v>
      </c>
      <c r="D2" s="16">
        <v>19</v>
      </c>
      <c r="E2" s="14">
        <f t="shared" ref="E2:E16" si="0">16-D2</f>
        <v>-3</v>
      </c>
      <c r="F2" s="7">
        <f t="shared" ref="F2:F20" si="1">(C2/B2)*100</f>
        <v>19.008264462809919</v>
      </c>
      <c r="G2" s="18">
        <f>H2+1</f>
        <v>2.666666666666667</v>
      </c>
      <c r="H2" s="5">
        <v>1.6666666666666667</v>
      </c>
      <c r="I2" s="14" t="str">
        <f t="shared" ref="I2:I20" si="2">IF(F2&gt;=$AC$4,$AB$4,IF(F2&gt;=$AC$5,$AB$5,$AB$6))</f>
        <v>Orange</v>
      </c>
      <c r="J2" s="17" t="s">
        <v>2</v>
      </c>
    </row>
    <row r="3" spans="1:29" x14ac:dyDescent="0.25">
      <c r="A3" s="15" t="str">
        <f t="shared" ref="A3:A20" si="3">CONCATENATE(J3,CHAR(10),"[",E3,", ",LEFT(H3,4),"]")</f>
        <v>Brumbies
[-2, 4.33]</v>
      </c>
      <c r="B3" s="5">
        <v>42.333333333333336</v>
      </c>
      <c r="C3" s="5">
        <v>8.6666666666666661</v>
      </c>
      <c r="D3" s="16">
        <v>18</v>
      </c>
      <c r="E3" s="14">
        <f t="shared" si="0"/>
        <v>-2</v>
      </c>
      <c r="F3" s="7">
        <f t="shared" si="1"/>
        <v>20.472440944881885</v>
      </c>
      <c r="G3" s="19">
        <f t="shared" ref="G3:G20" si="4">H3+1</f>
        <v>5.333333333333333</v>
      </c>
      <c r="H3" s="5">
        <v>4.333333333333333</v>
      </c>
      <c r="I3" s="14" t="str">
        <f t="shared" si="2"/>
        <v>Orange</v>
      </c>
      <c r="J3" s="17" t="s">
        <v>3</v>
      </c>
      <c r="AB3" s="14" t="s">
        <v>23</v>
      </c>
      <c r="AC3" s="14">
        <v>10.5</v>
      </c>
    </row>
    <row r="4" spans="1:29" x14ac:dyDescent="0.25">
      <c r="A4" s="15" t="str">
        <f t="shared" si="3"/>
        <v>Bulls
[-1, 1.5]</v>
      </c>
      <c r="B4" s="5">
        <v>44</v>
      </c>
      <c r="C4" s="5">
        <v>6.5</v>
      </c>
      <c r="D4" s="16">
        <v>17</v>
      </c>
      <c r="E4" s="14">
        <f t="shared" si="0"/>
        <v>-1</v>
      </c>
      <c r="F4" s="7">
        <f t="shared" si="1"/>
        <v>14.772727272727273</v>
      </c>
      <c r="G4" s="19">
        <f t="shared" si="4"/>
        <v>2.5</v>
      </c>
      <c r="H4" s="5">
        <v>1.5</v>
      </c>
      <c r="I4" s="14" t="str">
        <f t="shared" si="2"/>
        <v>Orange</v>
      </c>
      <c r="J4" s="17" t="s">
        <v>4</v>
      </c>
      <c r="AB4" s="14" t="s">
        <v>24</v>
      </c>
      <c r="AC4" s="14">
        <v>9</v>
      </c>
    </row>
    <row r="5" spans="1:29" x14ac:dyDescent="0.25">
      <c r="A5" s="15" t="str">
        <f t="shared" si="3"/>
        <v>Cheetahs
[0, 2]</v>
      </c>
      <c r="B5" s="5">
        <v>43.333333333333336</v>
      </c>
      <c r="C5" s="5">
        <v>7.666666666666667</v>
      </c>
      <c r="D5" s="16">
        <v>16</v>
      </c>
      <c r="E5" s="14">
        <f t="shared" si="0"/>
        <v>0</v>
      </c>
      <c r="F5" s="7">
        <f t="shared" si="1"/>
        <v>17.692307692307693</v>
      </c>
      <c r="G5" s="19">
        <f t="shared" si="4"/>
        <v>3</v>
      </c>
      <c r="H5" s="5">
        <v>2</v>
      </c>
      <c r="I5" s="14" t="str">
        <f t="shared" si="2"/>
        <v>Orange</v>
      </c>
      <c r="J5" s="17" t="s">
        <v>5</v>
      </c>
      <c r="AB5" s="14" t="s">
        <v>25</v>
      </c>
      <c r="AC5" s="14">
        <v>0</v>
      </c>
    </row>
    <row r="6" spans="1:29" x14ac:dyDescent="0.25">
      <c r="A6" s="15" t="str">
        <f t="shared" si="3"/>
        <v>Chiefs
[1, 3.33]</v>
      </c>
      <c r="B6" s="5">
        <v>40.666666666666664</v>
      </c>
      <c r="C6" s="5">
        <v>8.6666666666666661</v>
      </c>
      <c r="D6" s="16">
        <v>15</v>
      </c>
      <c r="E6" s="14">
        <f t="shared" si="0"/>
        <v>1</v>
      </c>
      <c r="F6" s="7">
        <f t="shared" si="1"/>
        <v>21.311475409836063</v>
      </c>
      <c r="G6" s="19">
        <f t="shared" si="4"/>
        <v>4.3333333333333339</v>
      </c>
      <c r="H6" s="5">
        <v>3.3333333333333335</v>
      </c>
      <c r="I6" s="14" t="str">
        <f t="shared" si="2"/>
        <v>Orange</v>
      </c>
      <c r="J6" s="17" t="s">
        <v>6</v>
      </c>
    </row>
    <row r="7" spans="1:29" x14ac:dyDescent="0.25">
      <c r="A7" s="15" t="str">
        <f t="shared" si="3"/>
        <v>Crusaders
[2, 1.5]</v>
      </c>
      <c r="B7" s="5">
        <v>45</v>
      </c>
      <c r="C7" s="5">
        <v>8.5</v>
      </c>
      <c r="D7" s="16">
        <v>14</v>
      </c>
      <c r="E7" s="14">
        <f t="shared" si="0"/>
        <v>2</v>
      </c>
      <c r="F7" s="7">
        <f t="shared" si="1"/>
        <v>18.888888888888889</v>
      </c>
      <c r="G7" s="19">
        <f t="shared" si="4"/>
        <v>2.5</v>
      </c>
      <c r="H7" s="5">
        <v>1.5</v>
      </c>
      <c r="I7" s="14" t="str">
        <f t="shared" si="2"/>
        <v>Orange</v>
      </c>
      <c r="J7" s="17" t="s">
        <v>7</v>
      </c>
    </row>
    <row r="8" spans="1:29" x14ac:dyDescent="0.25">
      <c r="A8" s="15" t="str">
        <f t="shared" si="3"/>
        <v>Force
[3, 1]</v>
      </c>
      <c r="B8" s="5">
        <v>53</v>
      </c>
      <c r="C8" s="5">
        <v>4</v>
      </c>
      <c r="D8" s="16">
        <v>13</v>
      </c>
      <c r="E8" s="14">
        <f t="shared" si="0"/>
        <v>3</v>
      </c>
      <c r="F8" s="7">
        <f t="shared" si="1"/>
        <v>7.5471698113207548</v>
      </c>
      <c r="G8" s="19">
        <f t="shared" si="4"/>
        <v>2</v>
      </c>
      <c r="H8" s="5">
        <v>1</v>
      </c>
      <c r="I8" s="14" t="str">
        <f t="shared" si="2"/>
        <v>Red</v>
      </c>
      <c r="J8" s="17" t="s">
        <v>35</v>
      </c>
    </row>
    <row r="9" spans="1:29" x14ac:dyDescent="0.25">
      <c r="A9" s="15" t="str">
        <f t="shared" si="3"/>
        <v>Highlanders
[4, 2.33]</v>
      </c>
      <c r="B9" s="5">
        <v>38.666666666666664</v>
      </c>
      <c r="C9" s="5">
        <v>6.666666666666667</v>
      </c>
      <c r="D9" s="16">
        <v>12</v>
      </c>
      <c r="E9" s="14">
        <f t="shared" si="0"/>
        <v>4</v>
      </c>
      <c r="F9" s="7">
        <f t="shared" si="1"/>
        <v>17.241379310344829</v>
      </c>
      <c r="G9" s="19">
        <f t="shared" si="4"/>
        <v>3.3333333333333335</v>
      </c>
      <c r="H9" s="5">
        <v>2.3333333333333335</v>
      </c>
      <c r="I9" s="14" t="str">
        <f t="shared" si="2"/>
        <v>Orange</v>
      </c>
      <c r="J9" s="17" t="s">
        <v>8</v>
      </c>
    </row>
    <row r="10" spans="1:29" x14ac:dyDescent="0.25">
      <c r="A10" s="15" t="str">
        <f t="shared" si="3"/>
        <v>Hurricanes
[5, 1.66]</v>
      </c>
      <c r="B10" s="5">
        <v>41.333333333333336</v>
      </c>
      <c r="C10" s="5">
        <v>4.333333333333333</v>
      </c>
      <c r="D10" s="16">
        <v>11</v>
      </c>
      <c r="E10" s="14">
        <f t="shared" si="0"/>
        <v>5</v>
      </c>
      <c r="F10" s="7">
        <f t="shared" si="1"/>
        <v>10.483870967741934</v>
      </c>
      <c r="G10" s="19">
        <f t="shared" si="4"/>
        <v>2.666666666666667</v>
      </c>
      <c r="H10" s="5">
        <v>1.6666666666666667</v>
      </c>
      <c r="I10" s="14" t="str">
        <f t="shared" si="2"/>
        <v>Orange</v>
      </c>
      <c r="J10" s="17" t="s">
        <v>9</v>
      </c>
    </row>
    <row r="11" spans="1:29" x14ac:dyDescent="0.25">
      <c r="A11" s="15" t="str">
        <f t="shared" si="3"/>
        <v>Jaguares
[6, 2.5]</v>
      </c>
      <c r="B11" s="5">
        <v>50</v>
      </c>
      <c r="C11" s="5">
        <v>6.5</v>
      </c>
      <c r="D11" s="16">
        <v>10</v>
      </c>
      <c r="E11" s="14">
        <f t="shared" si="0"/>
        <v>6</v>
      </c>
      <c r="F11" s="7">
        <f t="shared" si="1"/>
        <v>13</v>
      </c>
      <c r="G11" s="19">
        <f t="shared" si="4"/>
        <v>3.5</v>
      </c>
      <c r="H11" s="5">
        <v>2.5</v>
      </c>
      <c r="I11" s="14" t="str">
        <f t="shared" si="2"/>
        <v>Orange</v>
      </c>
      <c r="J11" s="17" t="s">
        <v>36</v>
      </c>
    </row>
    <row r="12" spans="1:29" x14ac:dyDescent="0.25">
      <c r="A12" s="15" t="str">
        <f t="shared" si="3"/>
        <v>Kings
[7, 1]</v>
      </c>
      <c r="B12" s="5">
        <v>40.5</v>
      </c>
      <c r="C12" s="5">
        <v>3.5</v>
      </c>
      <c r="D12" s="16">
        <v>9</v>
      </c>
      <c r="E12" s="14">
        <f t="shared" si="0"/>
        <v>7</v>
      </c>
      <c r="F12" s="7">
        <f t="shared" si="1"/>
        <v>8.6419753086419746</v>
      </c>
      <c r="G12" s="19">
        <f t="shared" si="4"/>
        <v>2</v>
      </c>
      <c r="H12" s="5">
        <v>1</v>
      </c>
      <c r="I12" s="14" t="str">
        <f t="shared" si="2"/>
        <v>Red</v>
      </c>
      <c r="J12" s="17" t="s">
        <v>37</v>
      </c>
    </row>
    <row r="13" spans="1:29" x14ac:dyDescent="0.25">
      <c r="A13" s="15" t="str">
        <f t="shared" si="3"/>
        <v>Lions
[8, 3.33]</v>
      </c>
      <c r="B13" s="5">
        <v>36.666666666666664</v>
      </c>
      <c r="C13" s="5">
        <v>8.6666666666666661</v>
      </c>
      <c r="D13" s="16">
        <v>8</v>
      </c>
      <c r="E13" s="14">
        <f t="shared" si="0"/>
        <v>8</v>
      </c>
      <c r="F13" s="7">
        <f t="shared" si="1"/>
        <v>23.636363636363637</v>
      </c>
      <c r="G13" s="19">
        <f t="shared" si="4"/>
        <v>4.3333333333333339</v>
      </c>
      <c r="H13" s="5">
        <v>3.3333333333333335</v>
      </c>
      <c r="I13" s="14" t="str">
        <f t="shared" si="2"/>
        <v>Orange</v>
      </c>
      <c r="J13" s="17" t="s">
        <v>17</v>
      </c>
    </row>
    <row r="14" spans="1:29" x14ac:dyDescent="0.25">
      <c r="A14" s="15" t="str">
        <f t="shared" si="3"/>
        <v>Rebels
[9, 2.66]</v>
      </c>
      <c r="B14" s="5">
        <v>45</v>
      </c>
      <c r="C14" s="5">
        <v>6.333333333333333</v>
      </c>
      <c r="D14" s="16">
        <v>7</v>
      </c>
      <c r="E14" s="14">
        <f t="shared" si="0"/>
        <v>9</v>
      </c>
      <c r="F14" s="7">
        <f t="shared" si="1"/>
        <v>14.074074074074073</v>
      </c>
      <c r="G14" s="19">
        <f t="shared" si="4"/>
        <v>3.6666666666666665</v>
      </c>
      <c r="H14" s="5">
        <v>2.6666666666666665</v>
      </c>
      <c r="I14" s="14" t="str">
        <f t="shared" si="2"/>
        <v>Orange</v>
      </c>
      <c r="J14" s="17" t="s">
        <v>10</v>
      </c>
    </row>
    <row r="15" spans="1:29" x14ac:dyDescent="0.25">
      <c r="A15" s="15" t="str">
        <f t="shared" si="3"/>
        <v>Reds
[10, 1]</v>
      </c>
      <c r="B15" s="5">
        <v>41.333333333333336</v>
      </c>
      <c r="C15" s="5">
        <v>5.333333333333333</v>
      </c>
      <c r="D15" s="16">
        <v>6</v>
      </c>
      <c r="E15" s="14">
        <f t="shared" si="0"/>
        <v>10</v>
      </c>
      <c r="F15" s="7">
        <f t="shared" si="1"/>
        <v>12.903225806451612</v>
      </c>
      <c r="G15" s="19">
        <f t="shared" si="4"/>
        <v>2</v>
      </c>
      <c r="H15" s="5">
        <v>1</v>
      </c>
      <c r="I15" s="14" t="str">
        <f t="shared" si="2"/>
        <v>Orange</v>
      </c>
      <c r="J15" s="17" t="s">
        <v>11</v>
      </c>
    </row>
    <row r="16" spans="1:29" x14ac:dyDescent="0.25">
      <c r="A16" s="15" t="str">
        <f t="shared" si="3"/>
        <v>Sharks
[11, 2.66]</v>
      </c>
      <c r="B16" s="5">
        <v>45.666666666666664</v>
      </c>
      <c r="C16" s="5">
        <v>6.666666666666667</v>
      </c>
      <c r="D16" s="16">
        <v>5</v>
      </c>
      <c r="E16" s="14">
        <f t="shared" si="0"/>
        <v>11</v>
      </c>
      <c r="F16" s="7">
        <f t="shared" si="1"/>
        <v>14.598540145985403</v>
      </c>
      <c r="G16" s="19">
        <f t="shared" si="4"/>
        <v>3.6666666666666665</v>
      </c>
      <c r="H16" s="5">
        <v>2.6666666666666665</v>
      </c>
      <c r="I16" s="14" t="str">
        <f t="shared" si="2"/>
        <v>Orange</v>
      </c>
      <c r="J16" s="17" t="s">
        <v>12</v>
      </c>
    </row>
    <row r="17" spans="1:10" x14ac:dyDescent="0.25">
      <c r="A17" s="15" t="str">
        <f t="shared" si="3"/>
        <v>Stormers
[16, 2]</v>
      </c>
      <c r="B17" s="5">
        <v>48.333333333333336</v>
      </c>
      <c r="C17" s="5">
        <v>5.333333333333333</v>
      </c>
      <c r="D17" s="16">
        <v>4</v>
      </c>
      <c r="E17" s="14">
        <v>16</v>
      </c>
      <c r="F17" s="7">
        <f t="shared" si="1"/>
        <v>11.034482758620689</v>
      </c>
      <c r="G17" s="19">
        <f t="shared" si="4"/>
        <v>3</v>
      </c>
      <c r="H17" s="5">
        <v>2</v>
      </c>
      <c r="I17" s="14" t="str">
        <f t="shared" si="2"/>
        <v>Orange</v>
      </c>
      <c r="J17" s="17" t="s">
        <v>14</v>
      </c>
    </row>
    <row r="18" spans="1:10" x14ac:dyDescent="0.25">
      <c r="A18" s="15" t="str">
        <f t="shared" si="3"/>
        <v>Sunwolves
[17, 1.5]</v>
      </c>
      <c r="B18" s="5">
        <v>34.5</v>
      </c>
      <c r="C18" s="5">
        <v>6.5</v>
      </c>
      <c r="D18" s="16">
        <v>3</v>
      </c>
      <c r="E18" s="14">
        <v>17</v>
      </c>
      <c r="F18" s="7">
        <f t="shared" si="1"/>
        <v>18.840579710144929</v>
      </c>
      <c r="G18" s="19">
        <f t="shared" si="4"/>
        <v>2.5</v>
      </c>
      <c r="H18" s="5">
        <v>1.5</v>
      </c>
      <c r="I18" s="14" t="str">
        <f t="shared" si="2"/>
        <v>Orange</v>
      </c>
      <c r="J18" s="17" t="s">
        <v>38</v>
      </c>
    </row>
    <row r="19" spans="1:10" x14ac:dyDescent="0.25">
      <c r="A19" s="15" t="str">
        <f t="shared" si="3"/>
        <v>Waratahs
[18, 3]</v>
      </c>
      <c r="B19" s="5">
        <v>41</v>
      </c>
      <c r="C19" s="5">
        <v>7</v>
      </c>
      <c r="D19" s="16">
        <v>2</v>
      </c>
      <c r="E19" s="14">
        <v>18</v>
      </c>
      <c r="F19" s="7">
        <f t="shared" si="1"/>
        <v>17.073170731707318</v>
      </c>
      <c r="G19" s="19">
        <f t="shared" si="4"/>
        <v>4</v>
      </c>
      <c r="H19" s="5">
        <v>3</v>
      </c>
      <c r="I19" s="14" t="str">
        <f t="shared" si="2"/>
        <v>Orange</v>
      </c>
      <c r="J19" s="17" t="s">
        <v>15</v>
      </c>
    </row>
    <row r="20" spans="1:10" x14ac:dyDescent="0.25">
      <c r="A20" s="15" t="str">
        <f t="shared" si="3"/>
        <v>Western Force
[19, 1]</v>
      </c>
      <c r="B20" s="5">
        <v>40.5</v>
      </c>
      <c r="C20" s="5">
        <v>6</v>
      </c>
      <c r="D20" s="16">
        <v>1</v>
      </c>
      <c r="E20" s="14">
        <v>19</v>
      </c>
      <c r="F20" s="7">
        <f t="shared" si="1"/>
        <v>14.814814814814813</v>
      </c>
      <c r="G20" s="19">
        <f t="shared" si="4"/>
        <v>2</v>
      </c>
      <c r="H20" s="5">
        <v>1</v>
      </c>
      <c r="I20" s="14" t="str">
        <f t="shared" si="2"/>
        <v>Orange</v>
      </c>
      <c r="J20" s="17" t="s">
        <v>16</v>
      </c>
    </row>
    <row r="21" spans="1:10" x14ac:dyDescent="0.25">
      <c r="A21" s="15" t="str">
        <f>CONCATENATE(J21,CHAR(10),"[",E21,", ",LEFT(F21,4),"]")</f>
        <v>Bubble size adjuster
[16, 100]</v>
      </c>
      <c r="B21" s="5">
        <v>1</v>
      </c>
      <c r="C21" s="5">
        <v>1</v>
      </c>
      <c r="D21" s="16">
        <v>0</v>
      </c>
      <c r="E21" s="14">
        <v>16</v>
      </c>
      <c r="F21" s="7">
        <f>(C21/B21)*100</f>
        <v>100</v>
      </c>
      <c r="G21" s="7">
        <v>20</v>
      </c>
      <c r="H21" s="1">
        <f t="shared" ref="H21" si="5">G21/10</f>
        <v>2</v>
      </c>
      <c r="I21" s="14" t="str">
        <f>IF(F21&gt;=$AC$4,$AB$4,IF(F21&gt;=$AC$5,$AB$5,$AB$6))</f>
        <v>Orange</v>
      </c>
      <c r="J21" s="15" t="s">
        <v>27</v>
      </c>
    </row>
    <row r="22" spans="1:10" x14ac:dyDescent="0.25">
      <c r="G22" s="14">
        <f>SUM(G2:G20)</f>
        <v>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tabSelected="1" topLeftCell="E1" workbookViewId="0">
      <selection activeCell="H23" sqref="H23"/>
    </sheetView>
  </sheetViews>
  <sheetFormatPr defaultRowHeight="15" x14ac:dyDescent="0.25"/>
  <cols>
    <col min="1" max="1" width="11.7109375" customWidth="1"/>
  </cols>
  <sheetData>
    <row r="1" spans="1:29" x14ac:dyDescent="0.25">
      <c r="A1" s="4" t="s">
        <v>1</v>
      </c>
      <c r="B1" s="4" t="s">
        <v>0</v>
      </c>
      <c r="C1" s="4" t="s">
        <v>18</v>
      </c>
      <c r="D1" s="4" t="s">
        <v>20</v>
      </c>
      <c r="E1" s="6" t="s">
        <v>19</v>
      </c>
      <c r="F1" s="6" t="s">
        <v>21</v>
      </c>
      <c r="G1" s="6" t="s">
        <v>22</v>
      </c>
      <c r="H1" s="6"/>
      <c r="I1" s="6" t="s">
        <v>26</v>
      </c>
    </row>
    <row r="2" spans="1:29" x14ac:dyDescent="0.25">
      <c r="A2" s="2" t="str">
        <f>CONCATENATE(J2,CHAR(10),"[",E2,", ",LEFT(H2,4),"]")</f>
        <v>Blues
[-3, 0.33]</v>
      </c>
      <c r="B2" s="5">
        <v>137.66666666666666</v>
      </c>
      <c r="C2" s="5">
        <v>7</v>
      </c>
      <c r="D2" s="3">
        <v>19</v>
      </c>
      <c r="E2">
        <f t="shared" ref="E2:E16" si="0">16-D2</f>
        <v>-3</v>
      </c>
      <c r="F2" s="7">
        <f t="shared" ref="F2:F20" si="1">(C2/B2)*100</f>
        <v>5.0847457627118651</v>
      </c>
      <c r="G2" s="13">
        <f>H2+1</f>
        <v>1.3333333333333333</v>
      </c>
      <c r="H2" s="5">
        <v>0.33333333333333331</v>
      </c>
      <c r="I2" t="str">
        <f t="shared" ref="I2:I20" si="2">IF(F2&gt;=$AC$4,$AB$4,IF(F2&gt;=$AC$5,$AB$5,$AB$6))</f>
        <v>Red</v>
      </c>
      <c r="J2" s="17" t="s">
        <v>2</v>
      </c>
    </row>
    <row r="3" spans="1:29" x14ac:dyDescent="0.25">
      <c r="A3" s="2" t="str">
        <f t="shared" ref="A3:A20" si="3">CONCATENATE(J3,CHAR(10),"[",E3,", ",LEFT(H3,4),"]")</f>
        <v>Brumbies
[-2, 0.66]</v>
      </c>
      <c r="B3" s="5">
        <v>121.33333333333333</v>
      </c>
      <c r="C3" s="5">
        <v>9.6666666666666661</v>
      </c>
      <c r="D3" s="3">
        <v>18</v>
      </c>
      <c r="E3">
        <f t="shared" si="0"/>
        <v>-2</v>
      </c>
      <c r="F3" s="7">
        <f t="shared" si="1"/>
        <v>7.9670329670329663</v>
      </c>
      <c r="G3" s="16">
        <f t="shared" ref="G3:G20" si="4">H3+1</f>
        <v>1.6666666666666665</v>
      </c>
      <c r="H3" s="5">
        <v>0.66666666666666663</v>
      </c>
      <c r="I3" t="str">
        <f t="shared" si="2"/>
        <v>Red</v>
      </c>
      <c r="J3" s="17" t="s">
        <v>3</v>
      </c>
      <c r="AB3" t="s">
        <v>23</v>
      </c>
      <c r="AC3">
        <v>10.5</v>
      </c>
    </row>
    <row r="4" spans="1:29" x14ac:dyDescent="0.25">
      <c r="A4" s="2" t="str">
        <f t="shared" si="3"/>
        <v>Bulls
[-1, 1.5]</v>
      </c>
      <c r="B4" s="5">
        <v>161.5</v>
      </c>
      <c r="C4" s="5">
        <v>6</v>
      </c>
      <c r="D4" s="3">
        <v>17</v>
      </c>
      <c r="E4">
        <f t="shared" si="0"/>
        <v>-1</v>
      </c>
      <c r="F4" s="7">
        <f t="shared" si="1"/>
        <v>3.7151702786377707</v>
      </c>
      <c r="G4" s="16">
        <f t="shared" si="4"/>
        <v>2.5</v>
      </c>
      <c r="H4" s="5">
        <v>1.5</v>
      </c>
      <c r="I4" t="str">
        <f t="shared" si="2"/>
        <v>Red</v>
      </c>
      <c r="J4" s="17" t="s">
        <v>4</v>
      </c>
      <c r="AB4" t="s">
        <v>24</v>
      </c>
      <c r="AC4">
        <v>9</v>
      </c>
    </row>
    <row r="5" spans="1:29" x14ac:dyDescent="0.25">
      <c r="A5" s="2" t="str">
        <f t="shared" si="3"/>
        <v>Cheetahs
[0, 1]</v>
      </c>
      <c r="B5" s="5">
        <v>164.66666666666666</v>
      </c>
      <c r="C5" s="5">
        <v>7</v>
      </c>
      <c r="D5" s="16">
        <v>16</v>
      </c>
      <c r="E5">
        <f t="shared" si="0"/>
        <v>0</v>
      </c>
      <c r="F5" s="7">
        <f t="shared" si="1"/>
        <v>4.2510121457489882</v>
      </c>
      <c r="G5" s="16">
        <f t="shared" si="4"/>
        <v>2</v>
      </c>
      <c r="H5" s="5">
        <v>1</v>
      </c>
      <c r="I5" t="str">
        <f t="shared" si="2"/>
        <v>Red</v>
      </c>
      <c r="J5" s="17" t="s">
        <v>5</v>
      </c>
      <c r="AB5" t="s">
        <v>25</v>
      </c>
      <c r="AC5">
        <v>0</v>
      </c>
    </row>
    <row r="6" spans="1:29" x14ac:dyDescent="0.25">
      <c r="A6" s="2" t="str">
        <f t="shared" si="3"/>
        <v>Chiefs
[1, 1.66]</v>
      </c>
      <c r="B6" s="5">
        <v>107.66666666666667</v>
      </c>
      <c r="C6" s="5">
        <v>7</v>
      </c>
      <c r="D6" s="16">
        <v>15</v>
      </c>
      <c r="E6">
        <f t="shared" si="0"/>
        <v>1</v>
      </c>
      <c r="F6" s="7">
        <f t="shared" si="1"/>
        <v>6.5015479876160995</v>
      </c>
      <c r="G6" s="16">
        <f t="shared" si="4"/>
        <v>2.666666666666667</v>
      </c>
      <c r="H6" s="5">
        <v>1.6666666666666667</v>
      </c>
      <c r="I6" t="str">
        <f t="shared" si="2"/>
        <v>Red</v>
      </c>
      <c r="J6" s="17" t="s">
        <v>6</v>
      </c>
    </row>
    <row r="7" spans="1:29" x14ac:dyDescent="0.25">
      <c r="A7" s="2" t="str">
        <f t="shared" si="3"/>
        <v>Crusaders
[2, 1]</v>
      </c>
      <c r="B7" s="5">
        <v>125</v>
      </c>
      <c r="C7" s="5">
        <v>7</v>
      </c>
      <c r="D7" s="16">
        <v>14</v>
      </c>
      <c r="E7">
        <f t="shared" si="0"/>
        <v>2</v>
      </c>
      <c r="F7" s="7">
        <f t="shared" si="1"/>
        <v>5.6000000000000005</v>
      </c>
      <c r="G7" s="16">
        <f t="shared" si="4"/>
        <v>2</v>
      </c>
      <c r="H7" s="5">
        <v>1</v>
      </c>
      <c r="I7" t="str">
        <f t="shared" si="2"/>
        <v>Red</v>
      </c>
      <c r="J7" s="17" t="s">
        <v>7</v>
      </c>
    </row>
    <row r="8" spans="1:29" x14ac:dyDescent="0.25">
      <c r="A8" s="2" t="str">
        <f t="shared" si="3"/>
        <v>Force
[3, 0]</v>
      </c>
      <c r="B8" s="5">
        <v>134</v>
      </c>
      <c r="C8" s="5">
        <v>7</v>
      </c>
      <c r="D8" s="16">
        <v>13</v>
      </c>
      <c r="E8">
        <f t="shared" si="0"/>
        <v>3</v>
      </c>
      <c r="F8" s="7">
        <f t="shared" si="1"/>
        <v>5.2238805970149249</v>
      </c>
      <c r="G8" s="16">
        <f t="shared" si="4"/>
        <v>1</v>
      </c>
      <c r="H8" s="5">
        <v>0</v>
      </c>
      <c r="I8" t="str">
        <f t="shared" si="2"/>
        <v>Red</v>
      </c>
      <c r="J8" s="17" t="s">
        <v>35</v>
      </c>
    </row>
    <row r="9" spans="1:29" x14ac:dyDescent="0.25">
      <c r="A9" s="2" t="str">
        <f t="shared" si="3"/>
        <v>Highlanders
[4, 0.66]</v>
      </c>
      <c r="B9" s="5">
        <v>174.33333333333334</v>
      </c>
      <c r="C9" s="5">
        <v>5.333333333333333</v>
      </c>
      <c r="D9" s="16">
        <v>12</v>
      </c>
      <c r="E9">
        <f t="shared" si="0"/>
        <v>4</v>
      </c>
      <c r="F9" s="7">
        <f t="shared" si="1"/>
        <v>3.059273422562141</v>
      </c>
      <c r="G9" s="16">
        <f t="shared" si="4"/>
        <v>1.6666666666666665</v>
      </c>
      <c r="H9" s="5">
        <v>0.66666666666666663</v>
      </c>
      <c r="I9" t="str">
        <f t="shared" si="2"/>
        <v>Red</v>
      </c>
      <c r="J9" s="17" t="s">
        <v>8</v>
      </c>
    </row>
    <row r="10" spans="1:29" x14ac:dyDescent="0.25">
      <c r="A10" s="2" t="str">
        <f t="shared" si="3"/>
        <v>Hurricanes
[5, 0]</v>
      </c>
      <c r="B10" s="5">
        <v>144.33333333333334</v>
      </c>
      <c r="C10" s="5">
        <v>8.6666666666666661</v>
      </c>
      <c r="D10" s="16">
        <v>11</v>
      </c>
      <c r="E10">
        <f t="shared" si="0"/>
        <v>5</v>
      </c>
      <c r="F10" s="7">
        <f t="shared" si="1"/>
        <v>6.0046189376443415</v>
      </c>
      <c r="G10" s="16">
        <f t="shared" si="4"/>
        <v>1</v>
      </c>
      <c r="H10" s="5">
        <v>0</v>
      </c>
      <c r="I10" t="str">
        <f t="shared" si="2"/>
        <v>Red</v>
      </c>
      <c r="J10" s="17" t="s">
        <v>9</v>
      </c>
    </row>
    <row r="11" spans="1:29" x14ac:dyDescent="0.25">
      <c r="A11" s="2" t="str">
        <f t="shared" si="3"/>
        <v>Jaguares
[6, 0.5]</v>
      </c>
      <c r="B11" s="5">
        <v>125.5</v>
      </c>
      <c r="C11" s="5">
        <v>12</v>
      </c>
      <c r="D11" s="16">
        <v>10</v>
      </c>
      <c r="E11">
        <f t="shared" si="0"/>
        <v>6</v>
      </c>
      <c r="F11" s="7">
        <f t="shared" si="1"/>
        <v>9.5617529880478092</v>
      </c>
      <c r="G11" s="16">
        <f t="shared" si="4"/>
        <v>1.5</v>
      </c>
      <c r="H11" s="5">
        <v>0.5</v>
      </c>
      <c r="I11" t="str">
        <f t="shared" si="2"/>
        <v>Orange</v>
      </c>
      <c r="J11" s="17" t="s">
        <v>36</v>
      </c>
    </row>
    <row r="12" spans="1:29" x14ac:dyDescent="0.25">
      <c r="A12" s="2" t="str">
        <f t="shared" si="3"/>
        <v>Kings
[7, 0.5]</v>
      </c>
      <c r="B12" s="5">
        <v>138</v>
      </c>
      <c r="C12" s="5">
        <v>9.5</v>
      </c>
      <c r="D12" s="16">
        <v>9</v>
      </c>
      <c r="E12">
        <f t="shared" si="0"/>
        <v>7</v>
      </c>
      <c r="F12" s="7">
        <f t="shared" si="1"/>
        <v>6.8840579710144931</v>
      </c>
      <c r="G12" s="16">
        <f t="shared" si="4"/>
        <v>1.5</v>
      </c>
      <c r="H12" s="5">
        <v>0.5</v>
      </c>
      <c r="I12" t="str">
        <f t="shared" si="2"/>
        <v>Red</v>
      </c>
      <c r="J12" s="17" t="s">
        <v>37</v>
      </c>
    </row>
    <row r="13" spans="1:29" x14ac:dyDescent="0.25">
      <c r="A13" s="2" t="str">
        <f t="shared" si="3"/>
        <v>Lions
[8, 0]</v>
      </c>
      <c r="B13" s="5">
        <v>111.66666666666667</v>
      </c>
      <c r="C13" s="5">
        <v>8</v>
      </c>
      <c r="D13" s="16">
        <v>8</v>
      </c>
      <c r="E13">
        <f t="shared" si="0"/>
        <v>8</v>
      </c>
      <c r="F13" s="7">
        <f t="shared" si="1"/>
        <v>7.1641791044776113</v>
      </c>
      <c r="G13" s="16">
        <f t="shared" si="4"/>
        <v>1</v>
      </c>
      <c r="H13" s="5">
        <v>0</v>
      </c>
      <c r="I13" t="str">
        <f t="shared" si="2"/>
        <v>Red</v>
      </c>
      <c r="J13" s="17" t="s">
        <v>17</v>
      </c>
    </row>
    <row r="14" spans="1:29" x14ac:dyDescent="0.25">
      <c r="A14" s="2" t="str">
        <f t="shared" si="3"/>
        <v>Rebels
[9, 0]</v>
      </c>
      <c r="B14" s="5">
        <v>138</v>
      </c>
      <c r="C14" s="5">
        <v>8.6666666666666661</v>
      </c>
      <c r="D14" s="16">
        <v>7</v>
      </c>
      <c r="E14">
        <f t="shared" si="0"/>
        <v>9</v>
      </c>
      <c r="F14" s="7">
        <f t="shared" si="1"/>
        <v>6.2801932367149762</v>
      </c>
      <c r="G14" s="16">
        <f t="shared" si="4"/>
        <v>1</v>
      </c>
      <c r="H14" s="5">
        <v>0</v>
      </c>
      <c r="I14" t="str">
        <f t="shared" si="2"/>
        <v>Red</v>
      </c>
      <c r="J14" s="17" t="s">
        <v>10</v>
      </c>
    </row>
    <row r="15" spans="1:29" x14ac:dyDescent="0.25">
      <c r="A15" s="2" t="str">
        <f t="shared" si="3"/>
        <v>Reds
[10, 0]</v>
      </c>
      <c r="B15" s="5">
        <v>144</v>
      </c>
      <c r="C15" s="5">
        <v>6.666666666666667</v>
      </c>
      <c r="D15" s="16">
        <v>6</v>
      </c>
      <c r="E15">
        <f t="shared" si="0"/>
        <v>10</v>
      </c>
      <c r="F15" s="7">
        <f t="shared" si="1"/>
        <v>4.6296296296296298</v>
      </c>
      <c r="G15" s="16">
        <f t="shared" si="4"/>
        <v>1</v>
      </c>
      <c r="H15" s="5">
        <v>0</v>
      </c>
      <c r="I15" t="str">
        <f t="shared" si="2"/>
        <v>Red</v>
      </c>
      <c r="J15" s="17" t="s">
        <v>11</v>
      </c>
    </row>
    <row r="16" spans="1:29" x14ac:dyDescent="0.25">
      <c r="A16" s="2" t="str">
        <f t="shared" si="3"/>
        <v>Sharks
[11, 0.33]</v>
      </c>
      <c r="B16" s="5">
        <v>140.33333333333334</v>
      </c>
      <c r="C16" s="5">
        <v>10.666666666666666</v>
      </c>
      <c r="D16" s="16">
        <v>5</v>
      </c>
      <c r="E16">
        <f t="shared" si="0"/>
        <v>11</v>
      </c>
      <c r="F16" s="7">
        <f t="shared" si="1"/>
        <v>7.6009501187648443</v>
      </c>
      <c r="G16" s="16">
        <f t="shared" si="4"/>
        <v>1.3333333333333333</v>
      </c>
      <c r="H16" s="5">
        <v>0.33333333333333331</v>
      </c>
      <c r="I16" t="str">
        <f t="shared" si="2"/>
        <v>Red</v>
      </c>
      <c r="J16" s="17" t="s">
        <v>12</v>
      </c>
    </row>
    <row r="17" spans="1:10" x14ac:dyDescent="0.25">
      <c r="A17" s="15" t="str">
        <f t="shared" si="3"/>
        <v>Stormers
[16, 0]</v>
      </c>
      <c r="B17" s="5">
        <v>122</v>
      </c>
      <c r="C17" s="5">
        <v>11</v>
      </c>
      <c r="D17" s="16">
        <v>4</v>
      </c>
      <c r="E17">
        <v>16</v>
      </c>
      <c r="F17" s="7">
        <f t="shared" si="1"/>
        <v>9.0163934426229506</v>
      </c>
      <c r="G17" s="16">
        <f t="shared" si="4"/>
        <v>1</v>
      </c>
      <c r="H17" s="5">
        <v>0</v>
      </c>
      <c r="I17" s="14" t="str">
        <f t="shared" si="2"/>
        <v>Orange</v>
      </c>
      <c r="J17" s="17" t="s">
        <v>14</v>
      </c>
    </row>
    <row r="18" spans="1:10" s="12" customFormat="1" x14ac:dyDescent="0.25">
      <c r="A18" s="15" t="str">
        <f t="shared" si="3"/>
        <v>Sunwolves
[17, 1]</v>
      </c>
      <c r="B18" s="5">
        <v>142</v>
      </c>
      <c r="C18" s="5">
        <v>6.5</v>
      </c>
      <c r="D18" s="16">
        <v>3</v>
      </c>
      <c r="E18" s="12">
        <v>17</v>
      </c>
      <c r="F18" s="7">
        <f t="shared" si="1"/>
        <v>4.5774647887323949</v>
      </c>
      <c r="G18" s="16">
        <f t="shared" si="4"/>
        <v>2</v>
      </c>
      <c r="H18" s="5">
        <v>1</v>
      </c>
      <c r="I18" s="14" t="str">
        <f t="shared" si="2"/>
        <v>Red</v>
      </c>
      <c r="J18" s="17" t="s">
        <v>38</v>
      </c>
    </row>
    <row r="19" spans="1:10" x14ac:dyDescent="0.25">
      <c r="A19" s="15" t="str">
        <f t="shared" si="3"/>
        <v>Waratahs
[18, 0]</v>
      </c>
      <c r="B19" s="5">
        <v>178.5</v>
      </c>
      <c r="C19" s="5">
        <v>9.5</v>
      </c>
      <c r="D19" s="16">
        <v>2</v>
      </c>
      <c r="E19">
        <v>18</v>
      </c>
      <c r="F19" s="7">
        <f t="shared" si="1"/>
        <v>5.322128851540616</v>
      </c>
      <c r="G19" s="16">
        <f t="shared" si="4"/>
        <v>1</v>
      </c>
      <c r="H19" s="5">
        <v>0</v>
      </c>
      <c r="I19" s="14" t="str">
        <f t="shared" si="2"/>
        <v>Red</v>
      </c>
      <c r="J19" s="17" t="s">
        <v>15</v>
      </c>
    </row>
    <row r="20" spans="1:10" x14ac:dyDescent="0.25">
      <c r="A20" s="15" t="str">
        <f t="shared" si="3"/>
        <v>Western Force
[19, 0.5]</v>
      </c>
      <c r="B20" s="5">
        <v>135</v>
      </c>
      <c r="C20" s="5">
        <v>9.5</v>
      </c>
      <c r="D20" s="16">
        <v>1</v>
      </c>
      <c r="E20">
        <v>19</v>
      </c>
      <c r="F20" s="7">
        <f t="shared" si="1"/>
        <v>7.0370370370370372</v>
      </c>
      <c r="G20" s="16">
        <f t="shared" si="4"/>
        <v>1.5</v>
      </c>
      <c r="H20" s="5">
        <v>0.5</v>
      </c>
      <c r="I20" s="14" t="str">
        <f t="shared" si="2"/>
        <v>Red</v>
      </c>
      <c r="J20" s="17" t="s">
        <v>16</v>
      </c>
    </row>
    <row r="21" spans="1:10" x14ac:dyDescent="0.25">
      <c r="A21" s="2" t="str">
        <f>CONCATENATE(J21,CHAR(10),"[",E21,", ",LEFT(F21,4),"]")</f>
        <v>Bubble size adjuster
[16, 100]</v>
      </c>
      <c r="B21" s="5">
        <v>1</v>
      </c>
      <c r="C21" s="5">
        <v>1</v>
      </c>
      <c r="D21" s="3">
        <v>0</v>
      </c>
      <c r="E21">
        <v>16</v>
      </c>
      <c r="F21" s="7">
        <f>(C21/B21)*100</f>
        <v>100</v>
      </c>
      <c r="G21" s="7">
        <v>20</v>
      </c>
      <c r="H21" s="1">
        <f t="shared" ref="H21" si="5">G21/10</f>
        <v>2</v>
      </c>
      <c r="I21" t="str">
        <f>IF(F21&gt;=$AC$4,$AB$4,IF(F21&gt;=$AC$5,$AB$5,$AB$6))</f>
        <v>Orange</v>
      </c>
      <c r="J21" s="2" t="s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16" workbookViewId="0">
      <selection activeCell="C47" sqref="C47"/>
    </sheetView>
  </sheetViews>
  <sheetFormatPr defaultRowHeight="15" x14ac:dyDescent="0.25"/>
  <sheetData>
    <row r="1" spans="1:2" x14ac:dyDescent="0.25">
      <c r="A1" s="5">
        <v>161.55555555555554</v>
      </c>
      <c r="B1" s="5">
        <v>15.888888888888889</v>
      </c>
    </row>
    <row r="2" spans="1:2" x14ac:dyDescent="0.25">
      <c r="A2" s="5">
        <v>141.41176470588235</v>
      </c>
      <c r="B2" s="5">
        <v>14.941176470588236</v>
      </c>
    </row>
    <row r="3" spans="1:2" x14ac:dyDescent="0.25">
      <c r="A3" s="5">
        <v>135.52631578947367</v>
      </c>
      <c r="B3" s="5">
        <v>15.315789473684211</v>
      </c>
    </row>
    <row r="4" spans="1:2" x14ac:dyDescent="0.25">
      <c r="A4" s="5">
        <v>153.61111111111111</v>
      </c>
      <c r="B4" s="5">
        <v>15.944444444444445</v>
      </c>
    </row>
    <row r="5" spans="1:2" x14ac:dyDescent="0.25">
      <c r="A5" s="5">
        <v>147.1764705882353</v>
      </c>
      <c r="B5" s="5">
        <v>14.529411764705882</v>
      </c>
    </row>
    <row r="6" spans="1:2" x14ac:dyDescent="0.25">
      <c r="A6" s="5">
        <v>155.64705882352942</v>
      </c>
      <c r="B6" s="5">
        <v>16.764705882352942</v>
      </c>
    </row>
    <row r="7" spans="1:2" x14ac:dyDescent="0.25">
      <c r="A7" s="5">
        <v>157.0625</v>
      </c>
      <c r="B7" s="5">
        <v>14.75</v>
      </c>
    </row>
    <row r="8" spans="1:2" x14ac:dyDescent="0.25">
      <c r="A8" s="5">
        <v>129.5</v>
      </c>
      <c r="B8" s="5">
        <v>13.3125</v>
      </c>
    </row>
    <row r="9" spans="1:2" x14ac:dyDescent="0.25">
      <c r="A9" s="5">
        <v>145.75</v>
      </c>
      <c r="B9" s="5">
        <v>13.5625</v>
      </c>
    </row>
    <row r="10" spans="1:2" x14ac:dyDescent="0.25">
      <c r="A10" s="5">
        <v>150.625</v>
      </c>
      <c r="B10" s="5">
        <v>14</v>
      </c>
    </row>
    <row r="11" spans="1:2" x14ac:dyDescent="0.25">
      <c r="A11" s="5">
        <v>144.6875</v>
      </c>
      <c r="B11" s="5">
        <v>13.25</v>
      </c>
    </row>
    <row r="12" spans="1:2" x14ac:dyDescent="0.25">
      <c r="A12" s="5">
        <v>161.25</v>
      </c>
      <c r="B12" s="5">
        <v>12.5</v>
      </c>
    </row>
    <row r="13" spans="1:2" x14ac:dyDescent="0.25">
      <c r="A13" s="5">
        <v>138.25</v>
      </c>
      <c r="B13" s="5">
        <v>13.625</v>
      </c>
    </row>
    <row r="14" spans="1:2" x14ac:dyDescent="0.25">
      <c r="A14" s="5">
        <v>161.1875</v>
      </c>
      <c r="B14" s="5">
        <v>13.75</v>
      </c>
    </row>
    <row r="15" spans="1:2" x14ac:dyDescent="0.25">
      <c r="A15" s="5">
        <v>166.5</v>
      </c>
      <c r="B15" s="3">
        <v>11.1875</v>
      </c>
    </row>
    <row r="16" spans="1:2" x14ac:dyDescent="0.25">
      <c r="A16" s="5">
        <v>134.16666666666666</v>
      </c>
      <c r="B16" s="5">
        <v>16</v>
      </c>
    </row>
    <row r="17" spans="1:2" x14ac:dyDescent="0.25">
      <c r="A17" s="5">
        <v>155.66666666666666</v>
      </c>
      <c r="B17" s="5">
        <v>15.833333333333334</v>
      </c>
    </row>
    <row r="18" spans="1:2" x14ac:dyDescent="0.25">
      <c r="A18" s="5">
        <v>124.94444444444444</v>
      </c>
      <c r="B18" s="5">
        <v>16.444444444444443</v>
      </c>
    </row>
    <row r="19" spans="1:2" x14ac:dyDescent="0.25">
      <c r="A19" s="5">
        <v>158.5</v>
      </c>
      <c r="B19" s="5">
        <v>12.888888888888889</v>
      </c>
    </row>
    <row r="20" spans="1:2" x14ac:dyDescent="0.25">
      <c r="A20" s="5">
        <v>147.41176470588235</v>
      </c>
      <c r="B20" s="5">
        <v>15.470588235294118</v>
      </c>
    </row>
    <row r="21" spans="1:2" x14ac:dyDescent="0.25">
      <c r="A21" s="5">
        <v>197.1764705882353</v>
      </c>
      <c r="B21" s="5">
        <v>15.588235294117647</v>
      </c>
    </row>
    <row r="22" spans="1:2" x14ac:dyDescent="0.25">
      <c r="A22" s="5">
        <v>163.6875</v>
      </c>
      <c r="B22" s="5">
        <v>16.8125</v>
      </c>
    </row>
    <row r="23" spans="1:2" x14ac:dyDescent="0.25">
      <c r="A23" s="5">
        <v>158.3125</v>
      </c>
      <c r="B23" s="5">
        <v>14.75</v>
      </c>
    </row>
    <row r="24" spans="1:2" x14ac:dyDescent="0.25">
      <c r="A24" s="5">
        <v>159.875</v>
      </c>
      <c r="B24" s="5">
        <v>15.5625</v>
      </c>
    </row>
    <row r="25" spans="1:2" x14ac:dyDescent="0.25">
      <c r="A25" s="5">
        <v>147.4375</v>
      </c>
      <c r="B25" s="5">
        <v>12.875</v>
      </c>
    </row>
    <row r="26" spans="1:2" x14ac:dyDescent="0.25">
      <c r="A26" s="5">
        <v>156.5625</v>
      </c>
      <c r="B26" s="5">
        <v>15.9375</v>
      </c>
    </row>
    <row r="27" spans="1:2" x14ac:dyDescent="0.25">
      <c r="A27" s="5">
        <v>160.5625</v>
      </c>
      <c r="B27" s="5">
        <v>15.9375</v>
      </c>
    </row>
    <row r="28" spans="1:2" x14ac:dyDescent="0.25">
      <c r="A28" s="5">
        <v>160.3125</v>
      </c>
      <c r="B28" s="5">
        <v>16.4375</v>
      </c>
    </row>
    <row r="29" spans="1:2" x14ac:dyDescent="0.25">
      <c r="A29" s="5">
        <v>162.375</v>
      </c>
      <c r="B29" s="5">
        <v>15.875</v>
      </c>
    </row>
    <row r="30" spans="1:2" x14ac:dyDescent="0.25">
      <c r="A30" s="5">
        <v>147.9375</v>
      </c>
      <c r="B30" s="5">
        <v>13.875</v>
      </c>
    </row>
    <row r="31" spans="1:2" x14ac:dyDescent="0.25">
      <c r="A31" s="5">
        <v>187.92307692307693</v>
      </c>
      <c r="B31" s="5">
        <v>15.23076923076923</v>
      </c>
    </row>
    <row r="32" spans="1:2" x14ac:dyDescent="0.25">
      <c r="A32" s="5">
        <v>141.61538461538461</v>
      </c>
      <c r="B32" s="5">
        <v>12.846153846153847</v>
      </c>
    </row>
    <row r="33" spans="1:2" x14ac:dyDescent="0.25">
      <c r="A33" s="5">
        <v>152.83333333333334</v>
      </c>
      <c r="B33" s="5">
        <v>13.166666666666666</v>
      </c>
    </row>
    <row r="34" spans="1:2" x14ac:dyDescent="0.25">
      <c r="A34" s="5">
        <v>138.46153846153845</v>
      </c>
      <c r="B34" s="5">
        <v>14.692307692307692</v>
      </c>
    </row>
    <row r="35" spans="1:2" x14ac:dyDescent="0.25">
      <c r="A35" s="5">
        <v>173.07692307692307</v>
      </c>
      <c r="B35" s="5">
        <v>17.46153846153846</v>
      </c>
    </row>
    <row r="36" spans="1:2" x14ac:dyDescent="0.25">
      <c r="A36" s="5">
        <v>149.30769230769232</v>
      </c>
      <c r="B36" s="5">
        <v>17.076923076923077</v>
      </c>
    </row>
    <row r="37" spans="1:2" x14ac:dyDescent="0.25">
      <c r="A37" s="5">
        <v>145.28571428571428</v>
      </c>
      <c r="B37" s="5">
        <v>12.142857142857142</v>
      </c>
    </row>
    <row r="38" spans="1:2" x14ac:dyDescent="0.25">
      <c r="A38" s="5">
        <v>164.38461538461539</v>
      </c>
      <c r="B38" s="5">
        <v>16.384615384615383</v>
      </c>
    </row>
    <row r="39" spans="1:2" x14ac:dyDescent="0.25">
      <c r="A39" s="5">
        <v>162.84615384615384</v>
      </c>
      <c r="B39" s="5">
        <v>14.461538461538462</v>
      </c>
    </row>
    <row r="40" spans="1:2" x14ac:dyDescent="0.25">
      <c r="A40" s="5">
        <v>168.84615384615384</v>
      </c>
      <c r="B40" s="5">
        <v>14.076923076923077</v>
      </c>
    </row>
    <row r="41" spans="1:2" x14ac:dyDescent="0.25">
      <c r="A41" s="5">
        <v>164.21428571428572</v>
      </c>
      <c r="B41" s="5">
        <v>14.571428571428571</v>
      </c>
    </row>
    <row r="42" spans="1:2" x14ac:dyDescent="0.25">
      <c r="A42" s="5">
        <v>152.76923076923077</v>
      </c>
      <c r="B42" s="5">
        <v>16.76923076923077</v>
      </c>
    </row>
    <row r="43" spans="1:2" x14ac:dyDescent="0.25">
      <c r="A43" s="5">
        <v>170.66666666666666</v>
      </c>
      <c r="B43" s="5">
        <v>14.666666666666666</v>
      </c>
    </row>
    <row r="44" spans="1:2" x14ac:dyDescent="0.25">
      <c r="A44" s="5">
        <v>148.78571428571428</v>
      </c>
      <c r="B44" s="5">
        <v>12.071428571428571</v>
      </c>
    </row>
    <row r="45" spans="1:2" x14ac:dyDescent="0.25">
      <c r="A45" s="5">
        <v>127.23076923076923</v>
      </c>
      <c r="B45" s="5">
        <v>13.23076923076923</v>
      </c>
    </row>
    <row r="46" spans="1:2" x14ac:dyDescent="0.25">
      <c r="A46" s="5"/>
      <c r="B46" s="5"/>
    </row>
    <row r="47" spans="1:2" x14ac:dyDescent="0.25">
      <c r="A47" s="5">
        <f>MEDIAN(A1:A45)</f>
        <v>155.64705882352942</v>
      </c>
      <c r="B47" s="5">
        <f>MEDIAN(B1:B45)</f>
        <v>14.75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5" sqref="E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5" x14ac:dyDescent="0.25"/>
  <cols>
    <col min="1" max="1" width="23.5703125" bestFit="1" customWidth="1"/>
    <col min="3" max="3" width="15.7109375" customWidth="1"/>
    <col min="4" max="4" width="0" hidden="1" customWidth="1"/>
    <col min="5" max="5" width="11.7109375" bestFit="1" customWidth="1"/>
    <col min="6" max="6" width="0" hidden="1" customWidth="1"/>
  </cols>
  <sheetData>
    <row r="1" spans="1:7" x14ac:dyDescent="0.25">
      <c r="A1" s="8" t="s">
        <v>29</v>
      </c>
    </row>
    <row r="2" spans="1:7" ht="66" customHeight="1" x14ac:dyDescent="0.25">
      <c r="A2" s="9" t="s">
        <v>1</v>
      </c>
      <c r="B2" s="9" t="s">
        <v>32</v>
      </c>
      <c r="C2" s="9" t="s">
        <v>34</v>
      </c>
      <c r="D2" s="9"/>
      <c r="E2" s="10" t="s">
        <v>33</v>
      </c>
      <c r="F2" s="10" t="s">
        <v>30</v>
      </c>
      <c r="G2" s="10" t="s">
        <v>30</v>
      </c>
    </row>
    <row r="3" spans="1:7" x14ac:dyDescent="0.25">
      <c r="A3" s="2" t="s">
        <v>6</v>
      </c>
      <c r="B3" s="5">
        <v>161.55555555555554</v>
      </c>
      <c r="C3" s="5">
        <v>15.888888888888889</v>
      </c>
      <c r="D3" s="3">
        <v>15</v>
      </c>
      <c r="E3">
        <f t="shared" ref="E3:E17" si="0">16-D3</f>
        <v>1</v>
      </c>
      <c r="F3" s="1">
        <v>6.6666666666666661</v>
      </c>
      <c r="G3" s="1">
        <f>F3/10</f>
        <v>0.66666666666666663</v>
      </c>
    </row>
    <row r="4" spans="1:7" x14ac:dyDescent="0.25">
      <c r="A4" s="2" t="s">
        <v>4</v>
      </c>
      <c r="B4" s="5">
        <v>141.41176470588235</v>
      </c>
      <c r="C4" s="5">
        <v>14.941176470588236</v>
      </c>
      <c r="D4" s="3">
        <v>14</v>
      </c>
      <c r="E4">
        <f t="shared" si="0"/>
        <v>2</v>
      </c>
      <c r="F4" s="1">
        <v>6.4705882352941178</v>
      </c>
      <c r="G4" s="1">
        <f t="shared" ref="G4:G17" si="1">F4/10</f>
        <v>0.6470588235294118</v>
      </c>
    </row>
    <row r="5" spans="1:7" x14ac:dyDescent="0.25">
      <c r="A5" s="2" t="s">
        <v>3</v>
      </c>
      <c r="B5" s="5">
        <v>135.52631578947367</v>
      </c>
      <c r="C5" s="5">
        <v>15.315789473684211</v>
      </c>
      <c r="D5" s="3">
        <v>13</v>
      </c>
      <c r="E5">
        <f t="shared" si="0"/>
        <v>3</v>
      </c>
      <c r="F5" s="1">
        <v>7.3684210526315788</v>
      </c>
      <c r="G5" s="1">
        <f t="shared" si="1"/>
        <v>0.73684210526315785</v>
      </c>
    </row>
    <row r="6" spans="1:7" x14ac:dyDescent="0.25">
      <c r="A6" s="2" t="s">
        <v>7</v>
      </c>
      <c r="B6" s="5">
        <v>153.61111111111111</v>
      </c>
      <c r="C6" s="5">
        <v>15.944444444444445</v>
      </c>
      <c r="D6" s="3">
        <v>12</v>
      </c>
      <c r="E6">
        <f t="shared" si="0"/>
        <v>4</v>
      </c>
      <c r="F6" s="1">
        <v>7.2222222222222223</v>
      </c>
      <c r="G6" s="1">
        <f t="shared" si="1"/>
        <v>0.72222222222222221</v>
      </c>
    </row>
    <row r="7" spans="1:7" x14ac:dyDescent="0.25">
      <c r="A7" s="2" t="s">
        <v>11</v>
      </c>
      <c r="B7" s="5">
        <v>147.1764705882353</v>
      </c>
      <c r="C7" s="5">
        <v>14.529411764705882</v>
      </c>
      <c r="D7" s="3">
        <v>11</v>
      </c>
      <c r="E7">
        <f t="shared" si="0"/>
        <v>5</v>
      </c>
      <c r="F7" s="1">
        <v>5.2941176470588234</v>
      </c>
      <c r="G7" s="1">
        <f t="shared" si="1"/>
        <v>0.52941176470588236</v>
      </c>
    </row>
    <row r="8" spans="1:7" x14ac:dyDescent="0.25">
      <c r="A8" s="2" t="s">
        <v>5</v>
      </c>
      <c r="B8" s="5">
        <v>155.64705882352942</v>
      </c>
      <c r="C8" s="5">
        <v>16.764705882352942</v>
      </c>
      <c r="D8" s="3">
        <v>10</v>
      </c>
      <c r="E8">
        <f t="shared" si="0"/>
        <v>6</v>
      </c>
      <c r="F8" s="1">
        <v>8.8235294117647065</v>
      </c>
      <c r="G8" s="1">
        <f t="shared" si="1"/>
        <v>0.88235294117647067</v>
      </c>
    </row>
    <row r="9" spans="1:7" x14ac:dyDescent="0.25">
      <c r="A9" s="2" t="s">
        <v>14</v>
      </c>
      <c r="B9" s="5">
        <v>157.0625</v>
      </c>
      <c r="C9" s="5">
        <v>14.75</v>
      </c>
      <c r="D9" s="3">
        <v>9</v>
      </c>
      <c r="E9">
        <f t="shared" si="0"/>
        <v>7</v>
      </c>
      <c r="F9" s="1">
        <v>2.5</v>
      </c>
      <c r="G9" s="1">
        <f t="shared" si="1"/>
        <v>0.25</v>
      </c>
    </row>
    <row r="10" spans="1:7" x14ac:dyDescent="0.25">
      <c r="A10" s="2" t="s">
        <v>12</v>
      </c>
      <c r="B10" s="5">
        <v>129.5</v>
      </c>
      <c r="C10" s="5">
        <v>13.3125</v>
      </c>
      <c r="D10" s="3">
        <v>8</v>
      </c>
      <c r="E10">
        <f t="shared" si="0"/>
        <v>8</v>
      </c>
      <c r="F10" s="1">
        <v>5</v>
      </c>
      <c r="G10" s="1">
        <f t="shared" si="1"/>
        <v>0.5</v>
      </c>
    </row>
    <row r="11" spans="1:7" x14ac:dyDescent="0.25">
      <c r="A11" s="2" t="s">
        <v>15</v>
      </c>
      <c r="B11" s="5">
        <v>145.75</v>
      </c>
      <c r="C11" s="5">
        <v>13.5625</v>
      </c>
      <c r="D11" s="3">
        <v>7</v>
      </c>
      <c r="E11">
        <f t="shared" si="0"/>
        <v>9</v>
      </c>
      <c r="F11" s="1">
        <v>5</v>
      </c>
      <c r="G11" s="1">
        <f t="shared" si="1"/>
        <v>0.5</v>
      </c>
    </row>
    <row r="12" spans="1:7" x14ac:dyDescent="0.25">
      <c r="A12" s="2" t="s">
        <v>2</v>
      </c>
      <c r="B12" s="5">
        <v>150.625</v>
      </c>
      <c r="C12" s="5">
        <v>14</v>
      </c>
      <c r="D12" s="3">
        <v>6</v>
      </c>
      <c r="E12">
        <f t="shared" si="0"/>
        <v>10</v>
      </c>
      <c r="F12" s="1">
        <v>7.5</v>
      </c>
      <c r="G12" s="1">
        <f t="shared" si="1"/>
        <v>0.75</v>
      </c>
    </row>
    <row r="13" spans="1:7" x14ac:dyDescent="0.25">
      <c r="A13" s="2" t="s">
        <v>9</v>
      </c>
      <c r="B13" s="5">
        <v>144.6875</v>
      </c>
      <c r="C13" s="5">
        <v>13.25</v>
      </c>
      <c r="D13" s="3">
        <v>5</v>
      </c>
      <c r="E13">
        <f t="shared" si="0"/>
        <v>11</v>
      </c>
      <c r="F13" s="1">
        <v>7.5</v>
      </c>
      <c r="G13" s="1">
        <f t="shared" si="1"/>
        <v>0.75</v>
      </c>
    </row>
    <row r="14" spans="1:7" x14ac:dyDescent="0.25">
      <c r="A14" s="2" t="s">
        <v>10</v>
      </c>
      <c r="B14" s="5">
        <v>161.25</v>
      </c>
      <c r="C14" s="5">
        <v>12.5</v>
      </c>
      <c r="D14" s="3">
        <v>4</v>
      </c>
      <c r="E14">
        <f t="shared" si="0"/>
        <v>12</v>
      </c>
      <c r="F14" s="1">
        <v>8.125</v>
      </c>
      <c r="G14" s="1">
        <f t="shared" si="1"/>
        <v>0.8125</v>
      </c>
    </row>
    <row r="15" spans="1:7" x14ac:dyDescent="0.25">
      <c r="A15" s="2" t="s">
        <v>16</v>
      </c>
      <c r="B15" s="5">
        <v>138.25</v>
      </c>
      <c r="C15" s="5">
        <v>13.625</v>
      </c>
      <c r="D15" s="3">
        <v>3</v>
      </c>
      <c r="E15">
        <f t="shared" si="0"/>
        <v>13</v>
      </c>
      <c r="F15" s="1">
        <v>3.125</v>
      </c>
      <c r="G15" s="1">
        <f t="shared" si="1"/>
        <v>0.3125</v>
      </c>
    </row>
    <row r="16" spans="1:7" x14ac:dyDescent="0.25">
      <c r="A16" s="2" t="s">
        <v>8</v>
      </c>
      <c r="B16" s="5">
        <v>161.1875</v>
      </c>
      <c r="C16" s="5">
        <v>13.75</v>
      </c>
      <c r="D16" s="3">
        <v>2</v>
      </c>
      <c r="E16">
        <f t="shared" si="0"/>
        <v>14</v>
      </c>
      <c r="F16" s="1">
        <v>5.625</v>
      </c>
      <c r="G16" s="1">
        <f t="shared" si="1"/>
        <v>0.5625</v>
      </c>
    </row>
    <row r="17" spans="1:7" x14ac:dyDescent="0.25">
      <c r="A17" s="2" t="s">
        <v>13</v>
      </c>
      <c r="B17" s="5">
        <v>166.5</v>
      </c>
      <c r="C17" s="3">
        <v>11.1875</v>
      </c>
      <c r="D17" s="3">
        <v>1</v>
      </c>
      <c r="E17">
        <f t="shared" si="0"/>
        <v>15</v>
      </c>
      <c r="F17" s="1">
        <v>3.75</v>
      </c>
      <c r="G17" s="1">
        <f t="shared" si="1"/>
        <v>0.375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22" workbookViewId="0">
      <selection activeCell="A39" sqref="A39:E55"/>
    </sheetView>
  </sheetViews>
  <sheetFormatPr defaultRowHeight="15" x14ac:dyDescent="0.25"/>
  <cols>
    <col min="1" max="1" width="15.85546875" customWidth="1"/>
  </cols>
  <sheetData>
    <row r="1" spans="1:5" x14ac:dyDescent="0.25">
      <c r="A1" s="8" t="s">
        <v>29</v>
      </c>
    </row>
    <row r="2" spans="1:5" ht="90" x14ac:dyDescent="0.25">
      <c r="A2" s="9" t="s">
        <v>1</v>
      </c>
      <c r="B2" s="9" t="s">
        <v>32</v>
      </c>
      <c r="C2" s="9" t="s">
        <v>34</v>
      </c>
      <c r="D2" s="10" t="s">
        <v>33</v>
      </c>
      <c r="E2" s="10" t="s">
        <v>30</v>
      </c>
    </row>
    <row r="3" spans="1:5" x14ac:dyDescent="0.25">
      <c r="A3" s="2" t="s">
        <v>6</v>
      </c>
      <c r="B3" s="5">
        <v>161.55555555555554</v>
      </c>
      <c r="C3" s="5">
        <v>15.888888888888889</v>
      </c>
      <c r="D3">
        <v>1</v>
      </c>
      <c r="E3" s="11">
        <v>0.66666666666666663</v>
      </c>
    </row>
    <row r="4" spans="1:5" x14ac:dyDescent="0.25">
      <c r="A4" s="2" t="s">
        <v>4</v>
      </c>
      <c r="B4" s="5">
        <v>141.41176470588235</v>
      </c>
      <c r="C4" s="5">
        <v>14.941176470588236</v>
      </c>
      <c r="D4">
        <v>2</v>
      </c>
      <c r="E4" s="11">
        <v>0.6470588235294118</v>
      </c>
    </row>
    <row r="5" spans="1:5" x14ac:dyDescent="0.25">
      <c r="A5" s="2" t="s">
        <v>3</v>
      </c>
      <c r="B5" s="5">
        <v>135.52631578947367</v>
      </c>
      <c r="C5" s="5">
        <v>15.315789473684211</v>
      </c>
      <c r="D5">
        <v>3</v>
      </c>
      <c r="E5" s="11">
        <v>0.73684210526315785</v>
      </c>
    </row>
    <row r="6" spans="1:5" x14ac:dyDescent="0.25">
      <c r="A6" s="2" t="s">
        <v>7</v>
      </c>
      <c r="B6" s="5">
        <v>153.61111111111111</v>
      </c>
      <c r="C6" s="5">
        <v>15.944444444444445</v>
      </c>
      <c r="D6">
        <v>4</v>
      </c>
      <c r="E6" s="11">
        <v>0.72222222222222221</v>
      </c>
    </row>
    <row r="7" spans="1:5" x14ac:dyDescent="0.25">
      <c r="A7" s="2" t="s">
        <v>11</v>
      </c>
      <c r="B7" s="5">
        <v>147.1764705882353</v>
      </c>
      <c r="C7" s="5">
        <v>14.529411764705882</v>
      </c>
      <c r="D7">
        <v>5</v>
      </c>
      <c r="E7" s="11">
        <v>0.52941176470588236</v>
      </c>
    </row>
    <row r="8" spans="1:5" x14ac:dyDescent="0.25">
      <c r="A8" s="2" t="s">
        <v>5</v>
      </c>
      <c r="B8" s="5">
        <v>155.64705882352942</v>
      </c>
      <c r="C8" s="5">
        <v>16.764705882352942</v>
      </c>
      <c r="D8">
        <v>6</v>
      </c>
      <c r="E8" s="11">
        <v>0.88235294117647067</v>
      </c>
    </row>
    <row r="9" spans="1:5" x14ac:dyDescent="0.25">
      <c r="A9" s="2" t="s">
        <v>14</v>
      </c>
      <c r="B9" s="5">
        <v>157.0625</v>
      </c>
      <c r="C9" s="5">
        <v>14.75</v>
      </c>
      <c r="D9">
        <v>7</v>
      </c>
      <c r="E9" s="11">
        <v>0.25</v>
      </c>
    </row>
    <row r="10" spans="1:5" x14ac:dyDescent="0.25">
      <c r="A10" s="2" t="s">
        <v>12</v>
      </c>
      <c r="B10" s="5">
        <v>129.5</v>
      </c>
      <c r="C10" s="5">
        <v>13.3125</v>
      </c>
      <c r="D10">
        <v>8</v>
      </c>
      <c r="E10" s="11">
        <v>0.5</v>
      </c>
    </row>
    <row r="11" spans="1:5" x14ac:dyDescent="0.25">
      <c r="A11" s="2" t="s">
        <v>15</v>
      </c>
      <c r="B11" s="5">
        <v>145.75</v>
      </c>
      <c r="C11" s="5">
        <v>13.5625</v>
      </c>
      <c r="D11">
        <v>9</v>
      </c>
      <c r="E11" s="11">
        <v>0.5</v>
      </c>
    </row>
    <row r="12" spans="1:5" x14ac:dyDescent="0.25">
      <c r="A12" s="2" t="s">
        <v>2</v>
      </c>
      <c r="B12" s="5">
        <v>150.625</v>
      </c>
      <c r="C12" s="5">
        <v>14</v>
      </c>
      <c r="D12">
        <v>10</v>
      </c>
      <c r="E12" s="11">
        <v>0.75</v>
      </c>
    </row>
    <row r="13" spans="1:5" x14ac:dyDescent="0.25">
      <c r="A13" s="2" t="s">
        <v>9</v>
      </c>
      <c r="B13" s="5">
        <v>144.6875</v>
      </c>
      <c r="C13" s="5">
        <v>13.25</v>
      </c>
      <c r="D13">
        <v>11</v>
      </c>
      <c r="E13" s="11">
        <v>0.75</v>
      </c>
    </row>
    <row r="14" spans="1:5" x14ac:dyDescent="0.25">
      <c r="A14" s="2" t="s">
        <v>10</v>
      </c>
      <c r="B14" s="5">
        <v>161.25</v>
      </c>
      <c r="C14" s="5">
        <v>12.5</v>
      </c>
      <c r="D14">
        <v>12</v>
      </c>
      <c r="E14" s="11">
        <v>0.8125</v>
      </c>
    </row>
    <row r="15" spans="1:5" x14ac:dyDescent="0.25">
      <c r="A15" s="2" t="s">
        <v>16</v>
      </c>
      <c r="B15" s="5">
        <v>138.25</v>
      </c>
      <c r="C15" s="5">
        <v>13.625</v>
      </c>
      <c r="D15">
        <v>13</v>
      </c>
      <c r="E15" s="11">
        <v>0.3125</v>
      </c>
    </row>
    <row r="16" spans="1:5" x14ac:dyDescent="0.25">
      <c r="A16" s="2" t="s">
        <v>8</v>
      </c>
      <c r="B16" s="5">
        <v>161.1875</v>
      </c>
      <c r="C16" s="5">
        <v>13.75</v>
      </c>
      <c r="D16">
        <v>14</v>
      </c>
      <c r="E16" s="11">
        <v>0.5625</v>
      </c>
    </row>
    <row r="17" spans="1:5" x14ac:dyDescent="0.25">
      <c r="A17" s="2" t="s">
        <v>13</v>
      </c>
      <c r="B17" s="5">
        <v>166.5</v>
      </c>
      <c r="C17" s="3">
        <v>11.1875</v>
      </c>
      <c r="D17">
        <v>15</v>
      </c>
      <c r="E17" s="11">
        <v>0.375</v>
      </c>
    </row>
    <row r="20" spans="1:5" x14ac:dyDescent="0.25">
      <c r="A20" s="8" t="s">
        <v>28</v>
      </c>
    </row>
    <row r="21" spans="1:5" ht="90" x14ac:dyDescent="0.25">
      <c r="A21" s="9" t="s">
        <v>1</v>
      </c>
      <c r="B21" s="9" t="s">
        <v>32</v>
      </c>
      <c r="C21" s="9" t="s">
        <v>34</v>
      </c>
      <c r="D21" s="10" t="s">
        <v>33</v>
      </c>
      <c r="E21" s="10" t="s">
        <v>30</v>
      </c>
    </row>
    <row r="22" spans="1:5" x14ac:dyDescent="0.25">
      <c r="A22" s="2" t="s">
        <v>15</v>
      </c>
      <c r="B22" s="5">
        <v>134.16666666666666</v>
      </c>
      <c r="C22" s="5">
        <v>16</v>
      </c>
      <c r="D22">
        <v>1</v>
      </c>
      <c r="E22" s="11">
        <v>0.66666666666666663</v>
      </c>
    </row>
    <row r="23" spans="1:5" x14ac:dyDescent="0.25">
      <c r="A23" s="2" t="s">
        <v>7</v>
      </c>
      <c r="B23" s="5">
        <v>155.66666666666666</v>
      </c>
      <c r="C23" s="5">
        <v>15.833333333333334</v>
      </c>
      <c r="D23">
        <v>2</v>
      </c>
      <c r="E23" s="11">
        <v>0.55555555555555558</v>
      </c>
    </row>
    <row r="24" spans="1:5" x14ac:dyDescent="0.25">
      <c r="A24" s="2" t="s">
        <v>12</v>
      </c>
      <c r="B24" s="5">
        <v>124.94444444444444</v>
      </c>
      <c r="C24" s="5">
        <v>16.444444444444443</v>
      </c>
      <c r="D24">
        <v>3</v>
      </c>
      <c r="E24" s="11">
        <v>0.61111111111111116</v>
      </c>
    </row>
    <row r="25" spans="1:5" x14ac:dyDescent="0.25">
      <c r="A25" s="2" t="s">
        <v>3</v>
      </c>
      <c r="B25" s="5">
        <v>158.5</v>
      </c>
      <c r="C25" s="5">
        <v>12.888888888888889</v>
      </c>
      <c r="D25">
        <v>4</v>
      </c>
      <c r="E25" s="11">
        <v>0.44444444444444448</v>
      </c>
    </row>
    <row r="26" spans="1:5" x14ac:dyDescent="0.25">
      <c r="A26" s="2" t="s">
        <v>6</v>
      </c>
      <c r="B26" s="5">
        <v>147.41176470588235</v>
      </c>
      <c r="C26" s="5">
        <v>15.470588235294118</v>
      </c>
      <c r="D26">
        <v>5</v>
      </c>
      <c r="E26" s="11">
        <v>0.76470588235294112</v>
      </c>
    </row>
    <row r="27" spans="1:5" x14ac:dyDescent="0.25">
      <c r="A27" s="2" t="s">
        <v>8</v>
      </c>
      <c r="B27" s="5">
        <v>197.1764705882353</v>
      </c>
      <c r="C27" s="5">
        <v>15.588235294117647</v>
      </c>
      <c r="D27">
        <v>6</v>
      </c>
      <c r="E27" s="11">
        <v>0.35294117647058826</v>
      </c>
    </row>
    <row r="28" spans="1:5" x14ac:dyDescent="0.25">
      <c r="A28" s="2" t="s">
        <v>9</v>
      </c>
      <c r="B28" s="5">
        <v>163.6875</v>
      </c>
      <c r="C28" s="5">
        <v>16.8125</v>
      </c>
      <c r="D28">
        <v>7</v>
      </c>
      <c r="E28" s="11">
        <v>0.4375</v>
      </c>
    </row>
    <row r="29" spans="1:5" x14ac:dyDescent="0.25">
      <c r="A29" s="2" t="s">
        <v>16</v>
      </c>
      <c r="B29" s="5">
        <v>158.3125</v>
      </c>
      <c r="C29" s="5">
        <v>14.75</v>
      </c>
      <c r="D29">
        <v>8</v>
      </c>
      <c r="E29" s="11">
        <v>0.5625</v>
      </c>
    </row>
    <row r="30" spans="1:5" x14ac:dyDescent="0.25">
      <c r="A30" s="2" t="s">
        <v>4</v>
      </c>
      <c r="B30" s="5">
        <v>159.875</v>
      </c>
      <c r="C30" s="5">
        <v>15.5625</v>
      </c>
      <c r="D30">
        <v>9</v>
      </c>
      <c r="E30" s="11">
        <v>0.25</v>
      </c>
    </row>
    <row r="31" spans="1:5" x14ac:dyDescent="0.25">
      <c r="A31" s="2" t="s">
        <v>2</v>
      </c>
      <c r="B31" s="5">
        <v>147.4375</v>
      </c>
      <c r="C31" s="5">
        <v>12.875</v>
      </c>
      <c r="D31">
        <v>10</v>
      </c>
      <c r="E31" s="11">
        <v>0.5</v>
      </c>
    </row>
    <row r="32" spans="1:5" x14ac:dyDescent="0.25">
      <c r="A32" s="2" t="s">
        <v>14</v>
      </c>
      <c r="B32" s="5">
        <v>156.5625</v>
      </c>
      <c r="C32" s="5">
        <v>15.9375</v>
      </c>
      <c r="D32">
        <v>11</v>
      </c>
      <c r="E32" s="11">
        <v>0.25</v>
      </c>
    </row>
    <row r="33" spans="1:5" x14ac:dyDescent="0.25">
      <c r="A33" s="2" t="s">
        <v>17</v>
      </c>
      <c r="B33" s="5">
        <v>160.5625</v>
      </c>
      <c r="C33" s="5">
        <v>15.9375</v>
      </c>
      <c r="D33">
        <v>12</v>
      </c>
      <c r="E33" s="11">
        <v>0.5</v>
      </c>
    </row>
    <row r="34" spans="1:5" x14ac:dyDescent="0.25">
      <c r="A34" s="2" t="s">
        <v>11</v>
      </c>
      <c r="B34" s="5">
        <v>160.3125</v>
      </c>
      <c r="C34" s="5">
        <v>16.4375</v>
      </c>
      <c r="D34">
        <v>13</v>
      </c>
      <c r="E34" s="11">
        <v>0.4375</v>
      </c>
    </row>
    <row r="35" spans="1:5" x14ac:dyDescent="0.25">
      <c r="A35" s="2" t="s">
        <v>5</v>
      </c>
      <c r="B35" s="5">
        <v>162.375</v>
      </c>
      <c r="C35" s="5">
        <v>15.875</v>
      </c>
      <c r="D35">
        <v>14</v>
      </c>
      <c r="E35" s="11">
        <v>0.4375</v>
      </c>
    </row>
    <row r="36" spans="1:5" x14ac:dyDescent="0.25">
      <c r="A36" s="2" t="s">
        <v>10</v>
      </c>
      <c r="B36" s="5">
        <v>147.9375</v>
      </c>
      <c r="C36" s="3">
        <v>13.875</v>
      </c>
      <c r="D36">
        <v>15</v>
      </c>
      <c r="E36" s="11">
        <v>0.5625</v>
      </c>
    </row>
    <row r="39" spans="1:5" x14ac:dyDescent="0.25">
      <c r="A39" s="8" t="s">
        <v>31</v>
      </c>
    </row>
    <row r="40" spans="1:5" ht="90" x14ac:dyDescent="0.25">
      <c r="A40" s="9" t="s">
        <v>1</v>
      </c>
      <c r="B40" s="9" t="s">
        <v>32</v>
      </c>
      <c r="C40" s="9" t="s">
        <v>34</v>
      </c>
      <c r="D40" s="10" t="s">
        <v>33</v>
      </c>
      <c r="E40" s="10" t="s">
        <v>30</v>
      </c>
    </row>
    <row r="41" spans="1:5" x14ac:dyDescent="0.25">
      <c r="A41" s="2" t="s">
        <v>9</v>
      </c>
      <c r="B41" s="5">
        <v>187.92307692307693</v>
      </c>
      <c r="C41" s="5">
        <v>15.23076923076923</v>
      </c>
      <c r="D41">
        <v>1</v>
      </c>
      <c r="E41" s="11">
        <v>0.84615384615384615</v>
      </c>
    </row>
    <row r="42" spans="1:5" x14ac:dyDescent="0.25">
      <c r="A42" s="2" t="s">
        <v>15</v>
      </c>
      <c r="B42" s="5">
        <v>141.61538461538461</v>
      </c>
      <c r="C42" s="5">
        <v>12.846153846153847</v>
      </c>
      <c r="D42">
        <v>2</v>
      </c>
      <c r="E42" s="11">
        <v>0.46153846153846156</v>
      </c>
    </row>
    <row r="43" spans="1:5" x14ac:dyDescent="0.25">
      <c r="A43" s="2" t="s">
        <v>14</v>
      </c>
      <c r="B43" s="5">
        <v>152.83333333333334</v>
      </c>
      <c r="C43" s="5">
        <v>13.166666666666666</v>
      </c>
      <c r="D43">
        <v>3</v>
      </c>
      <c r="E43" s="11">
        <v>0.5</v>
      </c>
    </row>
    <row r="44" spans="1:5" x14ac:dyDescent="0.25">
      <c r="A44" s="2" t="s">
        <v>6</v>
      </c>
      <c r="B44" s="5">
        <v>138.46153846153845</v>
      </c>
      <c r="C44" s="5">
        <v>14.692307692307692</v>
      </c>
      <c r="D44">
        <v>4</v>
      </c>
      <c r="E44" s="11">
        <v>0.46153846153846156</v>
      </c>
    </row>
    <row r="45" spans="1:5" x14ac:dyDescent="0.25">
      <c r="A45" s="2" t="s">
        <v>8</v>
      </c>
      <c r="B45" s="5">
        <v>173.07692307692307</v>
      </c>
      <c r="C45" s="5">
        <v>17.46153846153846</v>
      </c>
      <c r="D45">
        <v>5</v>
      </c>
      <c r="E45" s="11">
        <v>0.76923076923076927</v>
      </c>
    </row>
    <row r="46" spans="1:5" x14ac:dyDescent="0.25">
      <c r="A46" s="2" t="s">
        <v>3</v>
      </c>
      <c r="B46" s="5">
        <v>149.30769230769232</v>
      </c>
      <c r="C46" s="5">
        <v>17.076923076923077</v>
      </c>
      <c r="D46">
        <v>6</v>
      </c>
      <c r="E46" s="11">
        <v>0.38461538461538464</v>
      </c>
    </row>
    <row r="47" spans="1:5" x14ac:dyDescent="0.25">
      <c r="A47" s="2" t="s">
        <v>17</v>
      </c>
      <c r="B47" s="5">
        <v>145.28571428571428</v>
      </c>
      <c r="C47" s="5">
        <v>12.142857142857142</v>
      </c>
      <c r="D47">
        <v>7</v>
      </c>
      <c r="E47" s="11">
        <v>0.35714285714285715</v>
      </c>
    </row>
    <row r="48" spans="1:5" x14ac:dyDescent="0.25">
      <c r="A48" s="2" t="s">
        <v>7</v>
      </c>
      <c r="B48" s="5">
        <v>164.38461538461539</v>
      </c>
      <c r="C48" s="5">
        <v>16.384615384615383</v>
      </c>
      <c r="D48">
        <v>8</v>
      </c>
      <c r="E48" s="11">
        <v>0.92307692307692313</v>
      </c>
    </row>
    <row r="49" spans="1:5" x14ac:dyDescent="0.25">
      <c r="A49" s="2" t="s">
        <v>4</v>
      </c>
      <c r="B49" s="5">
        <v>162.84615384615384</v>
      </c>
      <c r="C49" s="5">
        <v>14.461538461538462</v>
      </c>
      <c r="D49">
        <v>9</v>
      </c>
      <c r="E49" s="11">
        <v>0.53846153846153844</v>
      </c>
    </row>
    <row r="50" spans="1:5" x14ac:dyDescent="0.25">
      <c r="A50" s="2" t="s">
        <v>10</v>
      </c>
      <c r="B50" s="5">
        <v>168.84615384615384</v>
      </c>
      <c r="C50" s="5">
        <v>14.076923076923077</v>
      </c>
      <c r="D50">
        <v>10</v>
      </c>
      <c r="E50" s="11">
        <v>0.53846153846153844</v>
      </c>
    </row>
    <row r="51" spans="1:5" x14ac:dyDescent="0.25">
      <c r="A51" s="2" t="s">
        <v>12</v>
      </c>
      <c r="B51" s="5">
        <v>164.21428571428572</v>
      </c>
      <c r="C51" s="5">
        <v>14.571428571428571</v>
      </c>
      <c r="D51">
        <v>11</v>
      </c>
      <c r="E51" s="11">
        <v>0.21428571428571427</v>
      </c>
    </row>
    <row r="52" spans="1:5" x14ac:dyDescent="0.25">
      <c r="A52" s="2" t="s">
        <v>11</v>
      </c>
      <c r="B52" s="5">
        <v>152.76923076923077</v>
      </c>
      <c r="C52" s="5">
        <v>16.76923076923077</v>
      </c>
      <c r="D52">
        <v>12</v>
      </c>
      <c r="E52" s="11">
        <v>7.6923076923076927E-2</v>
      </c>
    </row>
    <row r="53" spans="1:5" x14ac:dyDescent="0.25">
      <c r="A53" s="2" t="s">
        <v>5</v>
      </c>
      <c r="B53" s="5">
        <v>170.66666666666666</v>
      </c>
      <c r="C53" s="5">
        <v>14.666666666666666</v>
      </c>
      <c r="D53">
        <v>13</v>
      </c>
      <c r="E53" s="11">
        <v>0.33333333333333331</v>
      </c>
    </row>
    <row r="54" spans="1:5" x14ac:dyDescent="0.25">
      <c r="A54" s="2" t="s">
        <v>2</v>
      </c>
      <c r="B54" s="5">
        <v>148.78571428571428</v>
      </c>
      <c r="C54" s="5">
        <v>12.071428571428571</v>
      </c>
      <c r="D54">
        <v>14</v>
      </c>
      <c r="E54" s="11">
        <v>0.21428571428571427</v>
      </c>
    </row>
    <row r="55" spans="1:5" x14ac:dyDescent="0.25">
      <c r="A55" s="2" t="s">
        <v>16</v>
      </c>
      <c r="B55" s="5">
        <v>127.23076923076923</v>
      </c>
      <c r="C55" s="5">
        <v>13.23076923076923</v>
      </c>
      <c r="D55">
        <v>15</v>
      </c>
      <c r="E55" s="11">
        <v>0.30769230769230771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2016 Attack Analyses</vt:lpstr>
      <vt:lpstr>2016 Defence Analyses</vt:lpstr>
      <vt:lpstr>Sheet1</vt:lpstr>
      <vt:lpstr>Sheet2</vt:lpstr>
      <vt:lpstr>Sheet3</vt:lpstr>
      <vt:lpstr>Sheet4</vt:lpstr>
    </vt:vector>
  </TitlesOfParts>
  <Company>CSIR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2015-06-08T08:11:01Z</dcterms:created>
  <dcterms:modified xsi:type="dcterms:W3CDTF">2016-03-15T07:47:09Z</dcterms:modified>
</cp:coreProperties>
</file>