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E797BF4F-FD3E-4524-BF26-CC6FE298D2B1}" xr6:coauthVersionLast="36" xr6:coauthVersionMax="47" xr10:uidLastSave="{00000000-0000-0000-0000-000000000000}"/>
  <bookViews>
    <workbookView xWindow="-120" yWindow="-120" windowWidth="29040" windowHeight="15840" tabRatio="916" activeTab="14" xr2:uid="{00000000-000D-0000-FFFF-FFFF00000000}"/>
  </bookViews>
  <sheets>
    <sheet name="Desc SDV" sheetId="4" r:id="rId1"/>
    <sheet name="Desc TDV" sheetId="12" r:id="rId2"/>
    <sheet name="Desc Xing" sheetId="6" r:id="rId3"/>
    <sheet name="Desc IVs" sheetId="5" r:id="rId4"/>
    <sheet name="Desc Loc" sheetId="16" r:id="rId5"/>
    <sheet name="Figures" sheetId="14" r:id="rId6"/>
    <sheet name="Tables" sheetId="15" r:id="rId7"/>
    <sheet name="SDV1MB2" sheetId="17" r:id="rId8"/>
    <sheet name="SDV2OA2" sheetId="18" r:id="rId9"/>
    <sheet name="TDV105" sheetId="19" r:id="rId10"/>
    <sheet name="TDV2SD" sheetId="20" r:id="rId11"/>
    <sheet name="Summary" sheetId="21" r:id="rId12"/>
    <sheet name="Models" sheetId="22" r:id="rId13"/>
    <sheet name="WalkSpeed" sheetId="23" r:id="rId14"/>
    <sheet name="CrashCor" sheetId="24" r:id="rId15"/>
  </sheets>
  <definedNames>
    <definedName name="_xlnm._FilterDatabase" localSheetId="3" hidden="1">'Desc IVs'!#REF!</definedName>
    <definedName name="_xlnm._FilterDatabase" localSheetId="1" hidden="1">'Desc TDV'!$A$22:$A$23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2" i="23" l="1"/>
  <c r="W33" i="23"/>
  <c r="W34" i="23"/>
  <c r="V34" i="23"/>
  <c r="V33" i="23"/>
  <c r="V32" i="23"/>
  <c r="U34" i="23"/>
  <c r="U33" i="23"/>
  <c r="U32" i="23"/>
  <c r="T34" i="23"/>
  <c r="T33" i="23"/>
  <c r="T32" i="23"/>
  <c r="R32" i="23"/>
  <c r="S32" i="23"/>
  <c r="R33" i="23"/>
  <c r="S33" i="23"/>
  <c r="R34" i="23"/>
  <c r="S34" i="23"/>
  <c r="Q34" i="23"/>
  <c r="Q33" i="23"/>
  <c r="Q32" i="23"/>
  <c r="W28" i="23"/>
  <c r="W29" i="23"/>
  <c r="W30" i="23"/>
  <c r="V30" i="23"/>
  <c r="V29" i="23"/>
  <c r="V28" i="23"/>
  <c r="U30" i="23"/>
  <c r="U29" i="23"/>
  <c r="U28" i="23"/>
  <c r="T30" i="23"/>
  <c r="T29" i="23"/>
  <c r="T28" i="23"/>
  <c r="R28" i="23"/>
  <c r="S28" i="23"/>
  <c r="R29" i="23"/>
  <c r="S29" i="23"/>
  <c r="R30" i="23"/>
  <c r="S30" i="23"/>
  <c r="Q30" i="23"/>
  <c r="Q29" i="23"/>
  <c r="Q28" i="23"/>
  <c r="W21" i="23"/>
  <c r="W22" i="23"/>
  <c r="W23" i="23"/>
  <c r="W24" i="23"/>
  <c r="W25" i="23"/>
  <c r="W26" i="23"/>
  <c r="V26" i="23"/>
  <c r="V25" i="23"/>
  <c r="V24" i="23"/>
  <c r="V23" i="23"/>
  <c r="V22" i="23"/>
  <c r="V21" i="23"/>
  <c r="U26" i="23"/>
  <c r="U25" i="23"/>
  <c r="U24" i="23"/>
  <c r="U23" i="23"/>
  <c r="U22" i="23"/>
  <c r="U21" i="23"/>
  <c r="T26" i="23"/>
  <c r="T25" i="23"/>
  <c r="T24" i="23"/>
  <c r="T23" i="23"/>
  <c r="T22" i="23"/>
  <c r="T21" i="23"/>
  <c r="R21" i="23"/>
  <c r="S21" i="23"/>
  <c r="R22" i="23"/>
  <c r="S22" i="23"/>
  <c r="R23" i="23"/>
  <c r="S23" i="23"/>
  <c r="R24" i="23"/>
  <c r="S24" i="23"/>
  <c r="R25" i="23"/>
  <c r="S25" i="23"/>
  <c r="R26" i="23"/>
  <c r="S26" i="23"/>
  <c r="Q26" i="23"/>
  <c r="Q25" i="23"/>
  <c r="Q24" i="23"/>
  <c r="Q23" i="23"/>
  <c r="Q22" i="23"/>
  <c r="Q21" i="23"/>
  <c r="P32" i="23"/>
  <c r="P28" i="23"/>
  <c r="W14" i="23"/>
  <c r="W16" i="23"/>
  <c r="W17" i="23"/>
  <c r="W18" i="23"/>
  <c r="W19" i="23"/>
  <c r="V19" i="23"/>
  <c r="V18" i="23"/>
  <c r="V17" i="23"/>
  <c r="V16" i="23"/>
  <c r="V14" i="23"/>
  <c r="U19" i="23"/>
  <c r="U18" i="23"/>
  <c r="U17" i="23"/>
  <c r="U16" i="23"/>
  <c r="U14" i="23"/>
  <c r="T19" i="23"/>
  <c r="T18" i="23"/>
  <c r="T17" i="23"/>
  <c r="T16" i="23"/>
  <c r="T14" i="23"/>
  <c r="R14" i="23"/>
  <c r="S14" i="23"/>
  <c r="R16" i="23"/>
  <c r="S16" i="23"/>
  <c r="R17" i="23"/>
  <c r="S17" i="23"/>
  <c r="R18" i="23"/>
  <c r="S18" i="23"/>
  <c r="R19" i="23"/>
  <c r="S19" i="23"/>
  <c r="Q19" i="23"/>
  <c r="Q18" i="23"/>
  <c r="Q17" i="23"/>
  <c r="Q16" i="23"/>
  <c r="Q14" i="23"/>
  <c r="W12" i="23"/>
  <c r="V12" i="23"/>
  <c r="U12" i="23"/>
  <c r="T12" i="23"/>
  <c r="R12" i="23"/>
  <c r="S12" i="23"/>
  <c r="Q12" i="23"/>
  <c r="P14" i="23"/>
  <c r="W8" i="23"/>
  <c r="W9" i="23"/>
  <c r="W10" i="23"/>
  <c r="W11" i="23"/>
  <c r="V11" i="23"/>
  <c r="V10" i="23"/>
  <c r="V9" i="23"/>
  <c r="V8" i="23"/>
  <c r="W5" i="23"/>
  <c r="V5" i="23"/>
  <c r="U5" i="23"/>
  <c r="T5" i="23"/>
  <c r="R5" i="23"/>
  <c r="S5" i="23"/>
  <c r="Q5" i="23"/>
  <c r="U11" i="23"/>
  <c r="U10" i="23"/>
  <c r="U9" i="23"/>
  <c r="U8" i="23"/>
  <c r="T11" i="23"/>
  <c r="T10" i="23"/>
  <c r="T9" i="23"/>
  <c r="T8" i="23"/>
  <c r="R8" i="23"/>
  <c r="S8" i="23"/>
  <c r="R9" i="23"/>
  <c r="S9" i="23"/>
  <c r="R10" i="23"/>
  <c r="S10" i="23"/>
  <c r="R11" i="23"/>
  <c r="S11" i="23"/>
  <c r="Q11" i="23"/>
  <c r="Q10" i="23"/>
  <c r="Q9" i="23"/>
  <c r="Q8" i="23"/>
  <c r="U7" i="23"/>
  <c r="T7" i="23"/>
  <c r="R7" i="23"/>
  <c r="S7" i="23"/>
  <c r="Q7" i="23"/>
  <c r="W7" i="23"/>
  <c r="P5" i="23"/>
  <c r="V7" i="23"/>
  <c r="T41" i="22" l="1"/>
  <c r="U41" i="22" s="1"/>
  <c r="T28" i="22"/>
  <c r="U28" i="22" s="1"/>
  <c r="T16" i="22"/>
  <c r="U16" i="22" s="1"/>
  <c r="T2" i="22"/>
  <c r="U2" i="22" s="1"/>
  <c r="A200" i="12" l="1"/>
  <c r="A216" i="12"/>
  <c r="A152" i="4"/>
  <c r="A166" i="4"/>
  <c r="Z178" i="14"/>
  <c r="AA178" i="14" s="1"/>
  <c r="Z179" i="14"/>
  <c r="AA179" i="14"/>
  <c r="Z180" i="14"/>
  <c r="AA180" i="14"/>
  <c r="Z181" i="14"/>
  <c r="AA181" i="14" s="1"/>
  <c r="Z182" i="14"/>
  <c r="AA182" i="14" s="1"/>
  <c r="Z183" i="14"/>
  <c r="AA183" i="14" s="1"/>
  <c r="Z184" i="14"/>
  <c r="AA184" i="14" s="1"/>
  <c r="Z185" i="14"/>
  <c r="AA185" i="14" s="1"/>
  <c r="Z186" i="14"/>
  <c r="AA186" i="14" s="1"/>
  <c r="Z187" i="14"/>
  <c r="AA187" i="14" s="1"/>
  <c r="Z188" i="14"/>
  <c r="AA188" i="14" s="1"/>
  <c r="Z189" i="14"/>
  <c r="AA189" i="14"/>
  <c r="Z190" i="14"/>
  <c r="AA190" i="14"/>
  <c r="Z191" i="14"/>
  <c r="AA191" i="14" s="1"/>
  <c r="Z192" i="14"/>
  <c r="AA192" i="14" s="1"/>
  <c r="Z193" i="14"/>
  <c r="AA193" i="14" s="1"/>
  <c r="Z194" i="14"/>
  <c r="AA194" i="14" s="1"/>
  <c r="Z195" i="14"/>
  <c r="AA195" i="14" s="1"/>
  <c r="Z196" i="14"/>
  <c r="AA196" i="14" s="1"/>
  <c r="Z197" i="14"/>
  <c r="AA197" i="14" s="1"/>
  <c r="Z198" i="14"/>
  <c r="AA198" i="14" s="1"/>
  <c r="Z199" i="14"/>
  <c r="AA199" i="14" s="1"/>
  <c r="Z200" i="14"/>
  <c r="AA200" i="14" s="1"/>
  <c r="Z201" i="14"/>
  <c r="AA201" i="14" s="1"/>
  <c r="Z202" i="14"/>
  <c r="AA202" i="14" s="1"/>
  <c r="Z203" i="14"/>
  <c r="AA203" i="14" s="1"/>
  <c r="Z204" i="14"/>
  <c r="AA204" i="14" s="1"/>
  <c r="Z205" i="14"/>
  <c r="AA205" i="14" s="1"/>
  <c r="Z206" i="14"/>
  <c r="AA206" i="14" s="1"/>
  <c r="Z207" i="14"/>
  <c r="AA207" i="14" s="1"/>
  <c r="Z208" i="14"/>
  <c r="AA208" i="14" s="1"/>
  <c r="Z209" i="14"/>
  <c r="AA209" i="14" s="1"/>
  <c r="Z210" i="14"/>
  <c r="AA210" i="14" s="1"/>
  <c r="Z211" i="14"/>
  <c r="AA211" i="14"/>
  <c r="Z212" i="14"/>
  <c r="AA212" i="14" s="1"/>
  <c r="Z213" i="14"/>
  <c r="AA213" i="14" s="1"/>
  <c r="Z214" i="14"/>
  <c r="AA214" i="14" s="1"/>
  <c r="Z215" i="14"/>
  <c r="AA215" i="14" s="1"/>
  <c r="Z216" i="14"/>
  <c r="AA216" i="14" s="1"/>
  <c r="Z217" i="14"/>
  <c r="AA217" i="14" s="1"/>
  <c r="Z218" i="14"/>
  <c r="AA218" i="14" s="1"/>
  <c r="Z219" i="14"/>
  <c r="AA219" i="14"/>
  <c r="Z220" i="14"/>
  <c r="AA220" i="14" s="1"/>
  <c r="Z221" i="14"/>
  <c r="AA221" i="14" s="1"/>
  <c r="Z222" i="14"/>
  <c r="AA222" i="14" s="1"/>
  <c r="Z223" i="14"/>
  <c r="AA223" i="14" s="1"/>
  <c r="S178" i="14"/>
  <c r="T178" i="14" s="1"/>
  <c r="S179" i="14"/>
  <c r="T179" i="14"/>
  <c r="S180" i="14"/>
  <c r="T180" i="14" s="1"/>
  <c r="S181" i="14"/>
  <c r="T181" i="14" s="1"/>
  <c r="S182" i="14"/>
  <c r="T182" i="14" s="1"/>
  <c r="S183" i="14"/>
  <c r="T183" i="14" s="1"/>
  <c r="S184" i="14"/>
  <c r="T184" i="14"/>
  <c r="S185" i="14"/>
  <c r="T185" i="14"/>
  <c r="S186" i="14"/>
  <c r="T186" i="14" s="1"/>
  <c r="S187" i="14"/>
  <c r="T187" i="14" s="1"/>
  <c r="S188" i="14"/>
  <c r="T188" i="14" s="1"/>
  <c r="S189" i="14"/>
  <c r="T189" i="14"/>
  <c r="S190" i="14"/>
  <c r="T190" i="14" s="1"/>
  <c r="S191" i="14"/>
  <c r="T191" i="14"/>
  <c r="S192" i="14"/>
  <c r="T192" i="14" s="1"/>
  <c r="S193" i="14"/>
  <c r="T193" i="14" s="1"/>
  <c r="S194" i="14"/>
  <c r="T194" i="14" s="1"/>
  <c r="S195" i="14"/>
  <c r="T195" i="14" s="1"/>
  <c r="S196" i="14"/>
  <c r="T196" i="14"/>
  <c r="S197" i="14"/>
  <c r="T197" i="14" s="1"/>
  <c r="S198" i="14"/>
  <c r="T198" i="14" s="1"/>
  <c r="S199" i="14"/>
  <c r="T199" i="14" s="1"/>
  <c r="S200" i="14"/>
  <c r="T200" i="14" s="1"/>
  <c r="S201" i="14"/>
  <c r="T201" i="14" s="1"/>
  <c r="S202" i="14"/>
  <c r="T202" i="14" s="1"/>
  <c r="S203" i="14"/>
  <c r="T203" i="14" s="1"/>
  <c r="S204" i="14"/>
  <c r="T204" i="14"/>
  <c r="S205" i="14"/>
  <c r="T205" i="14" s="1"/>
  <c r="S206" i="14"/>
  <c r="T206" i="14" s="1"/>
  <c r="S207" i="14"/>
  <c r="T207" i="14" s="1"/>
  <c r="S208" i="14"/>
  <c r="T208" i="14" s="1"/>
  <c r="S209" i="14"/>
  <c r="T209" i="14"/>
  <c r="S210" i="14"/>
  <c r="T210" i="14" s="1"/>
  <c r="S211" i="14"/>
  <c r="T211" i="14"/>
  <c r="S212" i="14"/>
  <c r="T212" i="14" s="1"/>
  <c r="S213" i="14"/>
  <c r="T213" i="14" s="1"/>
  <c r="S214" i="14"/>
  <c r="T214" i="14" s="1"/>
  <c r="S215" i="14"/>
  <c r="T215" i="14" s="1"/>
  <c r="S216" i="14"/>
  <c r="T216" i="14" s="1"/>
  <c r="S217" i="14"/>
  <c r="T217" i="14"/>
  <c r="S218" i="14"/>
  <c r="T218" i="14" s="1"/>
  <c r="S219" i="14"/>
  <c r="T219" i="14" s="1"/>
  <c r="S220" i="14"/>
  <c r="T220" i="14"/>
  <c r="S221" i="14"/>
  <c r="T221" i="14"/>
  <c r="S222" i="14"/>
  <c r="T222" i="14" s="1"/>
  <c r="S223" i="14"/>
  <c r="T223" i="14" s="1"/>
  <c r="L178" i="14"/>
  <c r="M178" i="14" s="1"/>
  <c r="L179" i="14"/>
  <c r="M179" i="14" s="1"/>
  <c r="L180" i="14"/>
  <c r="M180" i="14" s="1"/>
  <c r="L181" i="14"/>
  <c r="M181" i="14" s="1"/>
  <c r="L182" i="14"/>
  <c r="M182" i="14" s="1"/>
  <c r="L183" i="14"/>
  <c r="M183" i="14" s="1"/>
  <c r="L184" i="14"/>
  <c r="M184" i="14" s="1"/>
  <c r="L185" i="14"/>
  <c r="M185" i="14"/>
  <c r="L186" i="14"/>
  <c r="M186" i="14"/>
  <c r="L187" i="14"/>
  <c r="M187" i="14" s="1"/>
  <c r="L188" i="14"/>
  <c r="M188" i="14" s="1"/>
  <c r="L189" i="14"/>
  <c r="M189" i="14" s="1"/>
  <c r="L190" i="14"/>
  <c r="M190" i="14" s="1"/>
  <c r="L191" i="14"/>
  <c r="M191" i="14"/>
  <c r="L192" i="14"/>
  <c r="M192" i="14" s="1"/>
  <c r="L193" i="14"/>
  <c r="M193" i="14" s="1"/>
  <c r="L194" i="14"/>
  <c r="M194" i="14" s="1"/>
  <c r="L195" i="14"/>
  <c r="M195" i="14"/>
  <c r="L196" i="14"/>
  <c r="M196" i="14"/>
  <c r="L197" i="14"/>
  <c r="M197" i="14" s="1"/>
  <c r="L198" i="14"/>
  <c r="M198" i="14" s="1"/>
  <c r="L199" i="14"/>
  <c r="M199" i="14" s="1"/>
  <c r="L200" i="14"/>
  <c r="M200" i="14" s="1"/>
  <c r="L201" i="14"/>
  <c r="M201" i="14"/>
  <c r="L202" i="14"/>
  <c r="M202" i="14" s="1"/>
  <c r="L203" i="14"/>
  <c r="M203" i="14" s="1"/>
  <c r="L204" i="14"/>
  <c r="M204" i="14" s="1"/>
  <c r="L205" i="14"/>
  <c r="M205" i="14" s="1"/>
  <c r="L206" i="14"/>
  <c r="M206" i="14"/>
  <c r="L207" i="14"/>
  <c r="M207" i="14" s="1"/>
  <c r="L208" i="14"/>
  <c r="M208" i="14" s="1"/>
  <c r="L209" i="14"/>
  <c r="M209" i="14" s="1"/>
  <c r="L210" i="14"/>
  <c r="M210" i="14" s="1"/>
  <c r="L211" i="14"/>
  <c r="M211" i="14" s="1"/>
  <c r="L212" i="14"/>
  <c r="M212" i="14" s="1"/>
  <c r="L213" i="14"/>
  <c r="M213" i="14" s="1"/>
  <c r="L214" i="14"/>
  <c r="M214" i="14" s="1"/>
  <c r="L215" i="14"/>
  <c r="M215" i="14"/>
  <c r="L216" i="14"/>
  <c r="M216" i="14"/>
  <c r="L217" i="14"/>
  <c r="M217" i="14" s="1"/>
  <c r="L218" i="14"/>
  <c r="M218" i="14" s="1"/>
  <c r="L219" i="14"/>
  <c r="M219" i="14" s="1"/>
  <c r="L220" i="14"/>
  <c r="M220" i="14" s="1"/>
  <c r="L221" i="14"/>
  <c r="M221" i="14"/>
  <c r="L222" i="14"/>
  <c r="M222" i="14" s="1"/>
  <c r="L223" i="14"/>
  <c r="M223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/>
  <c r="E184" i="14"/>
  <c r="F184" i="14" s="1"/>
  <c r="E185" i="14"/>
  <c r="F185" i="14" s="1"/>
  <c r="E186" i="14"/>
  <c r="F186" i="14" s="1"/>
  <c r="E187" i="14"/>
  <c r="F187" i="14" s="1"/>
  <c r="E188" i="14"/>
  <c r="F188" i="14"/>
  <c r="E189" i="14"/>
  <c r="F189" i="14" s="1"/>
  <c r="E190" i="14"/>
  <c r="F190" i="14" s="1"/>
  <c r="E191" i="14"/>
  <c r="F191" i="14" s="1"/>
  <c r="E192" i="14"/>
  <c r="F192" i="14" s="1"/>
  <c r="E193" i="14"/>
  <c r="F193" i="14"/>
  <c r="E194" i="14"/>
  <c r="F194" i="14" s="1"/>
  <c r="E195" i="14"/>
  <c r="F195" i="14" s="1"/>
  <c r="E196" i="14"/>
  <c r="F196" i="14" s="1"/>
  <c r="E197" i="14"/>
  <c r="F197" i="14" s="1"/>
  <c r="E198" i="14"/>
  <c r="F198" i="14"/>
  <c r="E199" i="14"/>
  <c r="F199" i="14" s="1"/>
  <c r="E200" i="14"/>
  <c r="F200" i="14" s="1"/>
  <c r="E201" i="14"/>
  <c r="F201" i="14" s="1"/>
  <c r="E202" i="14"/>
  <c r="F202" i="14" s="1"/>
  <c r="E203" i="14"/>
  <c r="F203" i="14"/>
  <c r="E204" i="14"/>
  <c r="F204" i="14" s="1"/>
  <c r="E205" i="14"/>
  <c r="F205" i="14" s="1"/>
  <c r="E206" i="14"/>
  <c r="F206" i="14" s="1"/>
  <c r="E207" i="14"/>
  <c r="F207" i="14"/>
  <c r="E208" i="14"/>
  <c r="F208" i="14"/>
  <c r="E209" i="14"/>
  <c r="F209" i="14" s="1"/>
  <c r="E210" i="14"/>
  <c r="F210" i="14" s="1"/>
  <c r="E211" i="14"/>
  <c r="F211" i="14" s="1"/>
  <c r="E212" i="14"/>
  <c r="F212" i="14"/>
  <c r="E213" i="14"/>
  <c r="F213" i="14" s="1"/>
  <c r="E214" i="14"/>
  <c r="F214" i="14"/>
  <c r="E215" i="14"/>
  <c r="F215" i="14" s="1"/>
  <c r="E216" i="14"/>
  <c r="F216" i="14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Z177" i="14"/>
  <c r="AA177" i="14" s="1"/>
  <c r="S177" i="14"/>
  <c r="T177" i="14" s="1"/>
  <c r="L177" i="14"/>
  <c r="M177" i="14" s="1"/>
  <c r="E177" i="14"/>
  <c r="F177" i="14" s="1"/>
  <c r="F47" i="14"/>
  <c r="F46" i="14"/>
  <c r="F45" i="14"/>
  <c r="A4" i="5"/>
  <c r="A21" i="6" l="1"/>
  <c r="A94" i="6"/>
  <c r="Z175" i="14"/>
  <c r="AA175" i="14" s="1"/>
  <c r="S175" i="14"/>
  <c r="T175" i="14" s="1"/>
  <c r="L175" i="14" l="1"/>
  <c r="M175" i="14" s="1"/>
  <c r="E175" i="14"/>
  <c r="F175" i="14" s="1"/>
  <c r="E155" i="14" l="1"/>
  <c r="E165" i="14" l="1"/>
  <c r="E166" i="14"/>
  <c r="E167" i="14"/>
  <c r="E168" i="14"/>
  <c r="E169" i="14"/>
  <c r="E170" i="14"/>
  <c r="E164" i="14"/>
  <c r="E158" i="14"/>
  <c r="E159" i="14"/>
  <c r="E160" i="14"/>
  <c r="E161" i="14"/>
  <c r="E162" i="14"/>
  <c r="E163" i="14"/>
  <c r="E157" i="14"/>
  <c r="E150" i="14"/>
  <c r="E151" i="14"/>
  <c r="E152" i="14"/>
  <c r="E153" i="14"/>
  <c r="E154" i="14"/>
  <c r="E156" i="14"/>
  <c r="E149" i="14"/>
  <c r="F87" i="14"/>
  <c r="F86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23" i="14"/>
  <c r="F105" i="14"/>
  <c r="F106" i="14"/>
  <c r="F107" i="14"/>
  <c r="F108" i="14"/>
  <c r="F104" i="14"/>
  <c r="C100" i="14"/>
  <c r="D100" i="14" s="1"/>
  <c r="F81" i="14"/>
  <c r="F82" i="14"/>
  <c r="F77" i="14"/>
  <c r="F78" i="14"/>
  <c r="F79" i="14"/>
  <c r="F80" i="14"/>
  <c r="F76" i="14"/>
  <c r="F73" i="14"/>
  <c r="F74" i="14"/>
  <c r="F75" i="14"/>
  <c r="F72" i="14"/>
  <c r="C65" i="14"/>
  <c r="D65" i="14"/>
  <c r="E65" i="14"/>
  <c r="F65" i="14"/>
  <c r="G65" i="14"/>
  <c r="H65" i="14"/>
  <c r="I65" i="14"/>
  <c r="J65" i="14"/>
  <c r="K65" i="14"/>
  <c r="L65" i="14"/>
  <c r="M65" i="14"/>
  <c r="B65" i="14"/>
  <c r="E39" i="14"/>
  <c r="E40" i="14"/>
  <c r="E41" i="14"/>
  <c r="E38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B31" i="14"/>
  <c r="F10" i="14"/>
  <c r="F11" i="14"/>
  <c r="F9" i="14"/>
  <c r="D12" i="14"/>
  <c r="E12" i="14"/>
  <c r="C12" i="14"/>
  <c r="C5" i="14"/>
  <c r="D5" i="14"/>
  <c r="B5" i="14"/>
  <c r="C4" i="14"/>
  <c r="D4" i="14"/>
  <c r="E4" i="14"/>
  <c r="B4" i="14"/>
  <c r="L67" i="14" l="1"/>
  <c r="L66" i="14"/>
  <c r="H67" i="14"/>
  <c r="H66" i="14"/>
  <c r="D67" i="14"/>
  <c r="D66" i="14"/>
  <c r="K67" i="14"/>
  <c r="K66" i="14"/>
  <c r="G67" i="14"/>
  <c r="G66" i="14"/>
  <c r="C67" i="14"/>
  <c r="C66" i="14"/>
  <c r="B68" i="14"/>
  <c r="C68" i="14" s="1"/>
  <c r="D68" i="14" s="1"/>
  <c r="E68" i="14" s="1"/>
  <c r="F68" i="14" s="1"/>
  <c r="G68" i="14" s="1"/>
  <c r="H68" i="14" s="1"/>
  <c r="I68" i="14" s="1"/>
  <c r="J68" i="14" s="1"/>
  <c r="K68" i="14" s="1"/>
  <c r="L68" i="14" s="1"/>
  <c r="M68" i="14" s="1"/>
  <c r="B66" i="14"/>
  <c r="J67" i="14"/>
  <c r="J66" i="14"/>
  <c r="F67" i="14"/>
  <c r="F66" i="14"/>
  <c r="M67" i="14"/>
  <c r="M66" i="14"/>
  <c r="I67" i="14"/>
  <c r="I66" i="14"/>
  <c r="E67" i="14"/>
  <c r="E66" i="14"/>
  <c r="N33" i="14"/>
  <c r="N32" i="14"/>
  <c r="J33" i="14"/>
  <c r="J32" i="14"/>
  <c r="F33" i="14"/>
  <c r="F32" i="14"/>
  <c r="M33" i="14"/>
  <c r="M32" i="14"/>
  <c r="I33" i="14"/>
  <c r="I32" i="14"/>
  <c r="E33" i="14"/>
  <c r="E32" i="14"/>
  <c r="B34" i="14"/>
  <c r="C34" i="14" s="1"/>
  <c r="D34" i="14" s="1"/>
  <c r="E34" i="14" s="1"/>
  <c r="F34" i="14" s="1"/>
  <c r="G34" i="14" s="1"/>
  <c r="H34" i="14" s="1"/>
  <c r="I34" i="14" s="1"/>
  <c r="J34" i="14" s="1"/>
  <c r="K34" i="14" s="1"/>
  <c r="L34" i="14" s="1"/>
  <c r="M34" i="14" s="1"/>
  <c r="N34" i="14" s="1"/>
  <c r="O34" i="14" s="1"/>
  <c r="B32" i="14"/>
  <c r="L33" i="14"/>
  <c r="L32" i="14"/>
  <c r="H33" i="14"/>
  <c r="H32" i="14"/>
  <c r="D33" i="14"/>
  <c r="D32" i="14"/>
  <c r="O33" i="14"/>
  <c r="O32" i="14"/>
  <c r="K33" i="14"/>
  <c r="K32" i="14"/>
  <c r="G33" i="14"/>
  <c r="G32" i="14"/>
  <c r="C33" i="14"/>
  <c r="C32" i="14"/>
  <c r="D99" i="14"/>
  <c r="B33" i="14"/>
  <c r="D98" i="14"/>
  <c r="D97" i="14"/>
  <c r="B67" i="14"/>
  <c r="F12" i="14"/>
  <c r="C18" i="14" s="1"/>
  <c r="F18" i="14" l="1"/>
  <c r="D16" i="14"/>
  <c r="C16" i="14"/>
  <c r="E17" i="14"/>
  <c r="D15" i="14"/>
  <c r="E15" i="14"/>
  <c r="C15" i="14"/>
  <c r="D17" i="14"/>
  <c r="D18" i="14"/>
  <c r="E18" i="14"/>
  <c r="F16" i="14"/>
  <c r="F17" i="14"/>
  <c r="C17" i="14"/>
  <c r="E16" i="14"/>
  <c r="F15" i="14"/>
</calcChain>
</file>

<file path=xl/sharedStrings.xml><?xml version="1.0" encoding="utf-8"?>
<sst xmlns="http://schemas.openxmlformats.org/spreadsheetml/2006/main" count="3826" uniqueCount="1381">
  <si>
    <t>&gt; summary(mod01)</t>
  </si>
  <si>
    <t>Call:</t>
  </si>
  <si>
    <t xml:space="preserve">Deviance Residuals: </t>
  </si>
  <si>
    <t xml:space="preserve">    Min       1Q   Median       3Q      Max  </t>
  </si>
  <si>
    <t>Coefficients:</t>
  </si>
  <si>
    <t xml:space="preserve">            Estimate Std. Error z value Pr(&gt;|z|)    </t>
  </si>
  <si>
    <t>---</t>
  </si>
  <si>
    <t>Signif. codes:  0 ‘***’ 0.001 ‘**’ 0.01 ‘*’ 0.05 ‘.’ 0.1 ‘ ’ 1</t>
  </si>
  <si>
    <t>(Dispersion parameter for binomial family taken to be 1)</t>
  </si>
  <si>
    <t>Number of Fisher Scoring iterations: 6</t>
  </si>
  <si>
    <t>&gt; summary(mod02)</t>
  </si>
  <si>
    <t>Generalized linear mixed model fit by maximum likelihood (Laplace Approximation) ['glmerMod']</t>
  </si>
  <si>
    <t xml:space="preserve"> Family: binomial  ( logit )</t>
  </si>
  <si>
    <t xml:space="preserve">     AIC      BIC   logLik deviance df.resid </t>
  </si>
  <si>
    <t xml:space="preserve">Scaled residuals: </t>
  </si>
  <si>
    <t xml:space="preserve">    Min      1Q  Median      3Q     Max </t>
  </si>
  <si>
    <t>Random effects:</t>
  </si>
  <si>
    <t>Fixed effects:</t>
  </si>
  <si>
    <t>&gt; summary(mod03)</t>
  </si>
  <si>
    <t>Correlation of Fixed Effects:</t>
  </si>
  <si>
    <t>optimizer (Nelder_Mead) convergence code: 0 (OK)</t>
  </si>
  <si>
    <t>&gt; summary(mod04)</t>
  </si>
  <si>
    <t xml:space="preserve">                  Estimate Std. Error z value Pr(&gt;|z|)    </t>
  </si>
  <si>
    <t>&gt; summary(mod05)</t>
  </si>
  <si>
    <t xml:space="preserve">&gt; </t>
  </si>
  <si>
    <t>&gt; # Summarize, combine, and save all models</t>
  </si>
  <si>
    <t xml:space="preserve">                      Estimate Std. Error z value Pr(&gt;|z|)    </t>
  </si>
  <si>
    <t xml:space="preserve">              Estimate Std. Error z value Pr(&gt;|z|)    </t>
  </si>
  <si>
    <t>&gt; # Dependent variable: Spatial violations</t>
  </si>
  <si>
    <t>&gt; summary(dat$SDV1)</t>
  </si>
  <si>
    <t>&gt; summary(dat$SDV1XW)</t>
  </si>
  <si>
    <t xml:space="preserve">   Mode   FALSE    TRUE    NA's </t>
  </si>
  <si>
    <t>&gt; summary(dat$SDV1MB)</t>
  </si>
  <si>
    <t>&gt; summary(dat$SDV1MI)</t>
  </si>
  <si>
    <t>&gt; # overall</t>
  </si>
  <si>
    <t>&gt; # by location</t>
  </si>
  <si>
    <t>Number of Fisher Scoring iterations: 4</t>
  </si>
  <si>
    <t>Number of Fisher Scoring iterations: 5</t>
  </si>
  <si>
    <t xml:space="preserve">   Min. 1st Qu.  Median    Mean 3rd Qu.    Max.    NA's </t>
  </si>
  <si>
    <t>&gt; # Other descriptive statistics about crossings or behaviors</t>
  </si>
  <si>
    <t>&gt; # time with opposing green/yellow/red</t>
  </si>
  <si>
    <t>&gt; ttt &lt;- data.frame(Folder=unique(dat$Folder))</t>
  </si>
  <si>
    <t>&gt; ttt[,c("cross_sec", "green_sec", "yellow_sec", "red_sec")] &lt;- 0</t>
  </si>
  <si>
    <t>&gt; for (f in 1:nrow(ttt)) {</t>
  </si>
  <si>
    <t>+   tttf &lt;- ttt$Folder[f]</t>
  </si>
  <si>
    <t>+   tttdat &lt;- dat[dat$Folder==tttf,]</t>
  </si>
  <si>
    <t>+   ttt$cross_sec[f] &lt;- mean(tttdat$cross_sec, na.rm=T)</t>
  </si>
  <si>
    <t>+   ttt$green_sec[f] &lt;- mean(tttdat$green_sec, na.rm=T)</t>
  </si>
  <si>
    <t>+   ttt$yellow_sec[f] &lt;- mean(tttdat$yellow_sec, na.rm=T)</t>
  </si>
  <si>
    <t>+   ttt$red_sec[f] &lt;- mean(tttdat$red_sec, na.rm=T)</t>
  </si>
  <si>
    <t>+ }; rm(f)</t>
  </si>
  <si>
    <t>&gt; ttt</t>
  </si>
  <si>
    <t>&gt; rm(ttt)</t>
  </si>
  <si>
    <t>&gt; ttt &lt;- data.frame(Signal=sort(unique(dat$Signal)))</t>
  </si>
  <si>
    <t>+   tttf &lt;- ttt$Signal[f]</t>
  </si>
  <si>
    <t>+   tttdat &lt;- dat[dat$Signal==tttf,]</t>
  </si>
  <si>
    <t>&gt; # other temporal violations</t>
  </si>
  <si>
    <t>&gt; summary(dat$TDV2WK)</t>
  </si>
  <si>
    <t>&gt; summary(dat$TDV2FD)</t>
  </si>
  <si>
    <t>&gt; summary(dat$TDV2SD)</t>
  </si>
  <si>
    <t>&gt; summary(dat$TDV3WK)</t>
  </si>
  <si>
    <t>&gt; summary(dat$TDV3FD)</t>
  </si>
  <si>
    <t>&gt; summary(dat$TDV3SD)</t>
  </si>
  <si>
    <t>&gt; table(dat$TDV2)</t>
  </si>
  <si>
    <t>&gt; table(dat$TDV3)</t>
  </si>
  <si>
    <t>&gt; table(dat$TDV2, dat$TDV3)</t>
  </si>
  <si>
    <t>&gt; # waiting information</t>
  </si>
  <si>
    <t>&gt; summary(dat$WaitOtherPeople)</t>
  </si>
  <si>
    <t>&gt; summary(I(dat$WaitOtherPeople&gt;0))</t>
  </si>
  <si>
    <t>&gt; summary(dat$VehiclesPast10)</t>
  </si>
  <si>
    <t>&gt; summary(dat$VehiclesNext10)</t>
  </si>
  <si>
    <t>&gt; summary(dat$WaitBehPressed)</t>
  </si>
  <si>
    <t xml:space="preserve">   Mode   FALSE    TRUE </t>
  </si>
  <si>
    <t>&gt; summary(dat$WaitBehPaced)</t>
  </si>
  <si>
    <t>&gt; summary(dat$WaitBehLeft)</t>
  </si>
  <si>
    <t>&gt; summary(dat$WaitBehOther)</t>
  </si>
  <si>
    <t>&gt; summary(dat$TimeWaitClean)</t>
  </si>
  <si>
    <t>&gt; hist(dat$TimeWaitClean, breaks=c(-1,seq(0,120,5),180))</t>
  </si>
  <si>
    <t>&gt; hist(dat$TimeWaitClean, breaks=c(-1,seq(0,120,10),180))</t>
  </si>
  <si>
    <t>&gt; summary(cut(dat$TimeWaitClean, breaks=c(-1,seq(0,120,10),180)))</t>
  </si>
  <si>
    <t>&gt; # crossing information</t>
  </si>
  <si>
    <t>&gt; summary(dat$CrossOtherPeopleSame)</t>
  </si>
  <si>
    <t>&gt; summary(dat$CrossOtherPeopleOppo)</t>
  </si>
  <si>
    <t>&gt; summary(I(dat$CrossOtherPeopleSame&gt;0))</t>
  </si>
  <si>
    <t>&gt; summary(I(dat$CrossOtherPeopleOppo&gt;0))</t>
  </si>
  <si>
    <t>&gt; summary(dat$CrossMarkInAll)</t>
  </si>
  <si>
    <t>&gt; summary(dat$CrossMarkInOut)</t>
  </si>
  <si>
    <t>&gt; summary(dat$CrossMarkOutAll)</t>
  </si>
  <si>
    <t>&gt; summary(dat$CrossMarkOther)</t>
  </si>
  <si>
    <t>&gt; summary(dat$CrossBehSpeed)</t>
  </si>
  <si>
    <t>&gt; summary(dat$CrossBehPaused)</t>
  </si>
  <si>
    <t>&gt; summary(dat$CrossBehDistracted)</t>
  </si>
  <si>
    <t>&gt; summary(dat$CrossBehOther)</t>
  </si>
  <si>
    <t>&gt; summary(dat$CrossObsCar)</t>
  </si>
  <si>
    <t>&gt; summary(dat$CrossObsSWD)</t>
  </si>
  <si>
    <t>&gt; summary(dat$CrossObsOther)</t>
  </si>
  <si>
    <t>&gt; summary(dat$TimeCurbClean)</t>
  </si>
  <si>
    <t>&gt; hist(dat$TimeCurbClean, breaks=seq(0,60,5))</t>
  </si>
  <si>
    <t>&gt; hist(dat$TimeCurbClean, breaks=seq(0,60,2))</t>
  </si>
  <si>
    <t>&gt; summary(cut(dat$TimeCurbClean, breaks=seq(0,60,5)))</t>
  </si>
  <si>
    <t>&gt; # crossing time vs. distance</t>
  </si>
  <si>
    <t xml:space="preserve">&gt; boxplot(TimeCurbClean ~ CrossDist, data=dat, las=1, </t>
  </si>
  <si>
    <t xml:space="preserve">+         xlab="Crossing distance (ft)", </t>
  </si>
  <si>
    <t xml:space="preserve">+         ylab="Crossing time (sec)", </t>
  </si>
  <si>
    <t>+         main="Pedestrian crossing distance vs. time")</t>
  </si>
  <si>
    <t xml:space="preserve">&gt; plot(dat$CrossDist, dat$TimeCurbClean, las=1, </t>
  </si>
  <si>
    <t xml:space="preserve">+      pch=16, col=rgb(0,0,0, alpha=0.05), </t>
  </si>
  <si>
    <t xml:space="preserve">+      xlab="Crossing distance (ft)", </t>
  </si>
  <si>
    <t xml:space="preserve">+      ylab="Crossing time (s)", </t>
  </si>
  <si>
    <t>+      main="Pedestrian crossing distance vs. time")</t>
  </si>
  <si>
    <t>&gt; tdatplot &lt;- data.frame(x=seq(min(dat$CrossDist)-1,max(dat$CrossDist)+1))</t>
  </si>
  <si>
    <t>&gt; tdatplot$y1 &lt;- tdatplot$x / 3.5</t>
  </si>
  <si>
    <t>&gt; tdatplot$y2 &lt;- tdatplot$x / 4.0</t>
  </si>
  <si>
    <t>&gt; lines(y1 ~ x, data=tdatplot, type="l", col="red", lwd=2)</t>
  </si>
  <si>
    <t>&gt; lines(y2 ~ x, data=tdatplot, type="l", col="orange", lwd=2)</t>
  </si>
  <si>
    <t xml:space="preserve">&gt; legend("topleft", legend=c("Pedestrian observation", "3.5 ft/s walking speed", "4.0 ft/s walking speed"), </t>
  </si>
  <si>
    <t>+        col=c(rgb(0,0,0, alpha=0.10), "red", "orange"), pch=c(16,NA,NA), lty=c(NA,1,1), lwd=c(NA,2,2))</t>
  </si>
  <si>
    <t>&gt; rm(tdatplot)</t>
  </si>
  <si>
    <t>&gt; # Descriptive statistics for IVs</t>
  </si>
  <si>
    <t>&gt; # initialize</t>
  </si>
  <si>
    <t>&gt; myds &lt;- function(x, xname) {</t>
  </si>
  <si>
    <t>+   if (class(x) %in% c("logical")) {</t>
  </si>
  <si>
    <t>+     tdfds[4] &lt;- sum(x==T, na.rm=T)</t>
  </si>
  <si>
    <t>+     tdfds[5] &lt;- sum(x==T, na.rm=T)/sum(sum(x==T, na.rm=T), sum(x==F, na.rm=T))</t>
  </si>
  <si>
    <t>+   } else if (class(x) %in% c("integer", "numeric")) {</t>
  </si>
  <si>
    <t>+     tdfds[2] &lt;- mean(x, na.rm=T)</t>
  </si>
  <si>
    <t>+     tdfds[3] &lt;- sd(x, na.rm=T)</t>
  </si>
  <si>
    <t>+   } else {</t>
  </si>
  <si>
    <t>+     # NA</t>
  </si>
  <si>
    <t>+   }</t>
  </si>
  <si>
    <t>+   return(tdfds)</t>
  </si>
  <si>
    <t>+ }</t>
  </si>
  <si>
    <t>&gt; dfds &lt;- data.frame(Var="", Mean=0.00, SD=0.00, Freq=0L, Prop=0.00)</t>
  </si>
  <si>
    <t>&gt; # micro-level-one (pedestrian or event info) IVs</t>
  </si>
  <si>
    <t>&gt; dfds &lt;- rbind(dfds, myds(dat$GroupSize, "GroupSize"))</t>
  </si>
  <si>
    <t>&gt; dfds &lt;- rbind(dfds, myds(dat$AgeChild, "AgeChild"))</t>
  </si>
  <si>
    <t>&gt; dfds &lt;- rbind(dfds, myds(dat$AgeTeen, "AgeTeen"))</t>
  </si>
  <si>
    <t>&gt; dfds &lt;- rbind(dfds, myds(dat$AgeAdultYoung, "AgeAdultYoung"))</t>
  </si>
  <si>
    <t>&gt; dfds &lt;- rbind(dfds, myds(dat$AgeAdultMiddle, "AgeAdultMiddle"))</t>
  </si>
  <si>
    <t>&gt; dfds &lt;- rbind(dfds, myds(dat$AgeAdultOlder, "AgeAdultOlder"))</t>
  </si>
  <si>
    <t>&gt; dfds &lt;- rbind(dfds, myds(dat$GenderMale, "GenderMale"))</t>
  </si>
  <si>
    <t>&gt; dfds &lt;- rbind(dfds, myds(dat$GenderFemale, "GenderFemale"))</t>
  </si>
  <si>
    <t>&gt; dfds &lt;- rbind(dfds, myds(dat$GenderUnknown, "GenderUnknown"))</t>
  </si>
  <si>
    <t>&gt; dfds &lt;- rbind(dfds, myds(dat$OtherStrollerLoad, "OtherStrollerLoad"))</t>
  </si>
  <si>
    <t>&gt; dfds &lt;- rbind(dfds, myds(dat$OtherMode, "OtherMode"))</t>
  </si>
  <si>
    <t>&gt; dfds &lt;- rbind(dfds, myds(dat$WaitOtherPeople, "WaitOtherPeople"))</t>
  </si>
  <si>
    <t>&gt; dfds &lt;- rbind(dfds, myds(dat$VehiclesPast10, "VehiclesPast10"))</t>
  </si>
  <si>
    <t>&gt; dfds &lt;- rbind(dfds, myds(dat$VehiclesNext10, "VehiclesNext10"))</t>
  </si>
  <si>
    <t>&gt; dfds &lt;- rbind(dfds, myds(dat$WaitBehPressed, "WaitBehPressed"))</t>
  </si>
  <si>
    <t>&gt; dfds &lt;- rbind(dfds, myds(dat$WaitBehPaced, "WaitBehPaced"))</t>
  </si>
  <si>
    <t>&gt; dfds &lt;- rbind(dfds, myds(dat$WaitBehLeft, "WaitBehLeft"))</t>
  </si>
  <si>
    <t>&gt; dfds &lt;- rbind(dfds, myds((dat$CrossOtherPeople&gt;0), "I(CrossOtherPeople&gt;0)"))</t>
  </si>
  <si>
    <t>&gt; dfds &lt;- rbind(dfds, myds(dat$CrossMarkInAll, "CrossMarkInAll"))</t>
  </si>
  <si>
    <t>&gt; dfds &lt;- rbind(dfds, myds(dat$CrossMarkInOut, "CrossMarkInOut"))</t>
  </si>
  <si>
    <t>&gt; dfds &lt;- rbind(dfds, myds(dat$CrossMarkOutAll, "CrossMarkOutAll"))</t>
  </si>
  <si>
    <t>&gt; dfds &lt;- rbind(dfds, myds(dat$CrossBehSpeed, "CrossBehSpeed"))</t>
  </si>
  <si>
    <t>&gt; dfds &lt;- rbind(dfds, myds(dat$CrossBehPaused, "CrossBehPaused"))</t>
  </si>
  <si>
    <t>&gt; dfds &lt;- rbind(dfds, myds(dat$CrossBehDistracted, "CrossBehDistracted"))</t>
  </si>
  <si>
    <t>&gt; dfds &lt;- rbind(dfds, myds(dat$CrossObs, "CrossObs"))</t>
  </si>
  <si>
    <t>&gt; dfds &lt;- rbind(dfds, myds(dat$Weekend, "Weekend"))</t>
  </si>
  <si>
    <t>&gt; dfds &lt;- rbind(dfds, myds((dat$TOD2=="0005"), "I(TOD2=='0005')"))</t>
  </si>
  <si>
    <t>&gt; dfds &lt;- rbind(dfds, myds((dat$TOD2=="0611"), "I(TOD2=='0611')"))</t>
  </si>
  <si>
    <t>&gt; dfds &lt;- rbind(dfds, myds((dat$TOD2=="1217"), "I(TOD2=='1217')"))</t>
  </si>
  <si>
    <t>&gt; dfds &lt;- rbind(dfds, myds((dat$TOD2=="1823"), "I(TOD2=='1823')"))</t>
  </si>
  <si>
    <t>&gt; dfds &lt;- rbind(dfds, myds(dat$AMPeak, "AMPeak"))</t>
  </si>
  <si>
    <t>&gt; dfds &lt;- rbind(dfds, myds(dat$PMPeak, "PMPeak"))</t>
  </si>
  <si>
    <t>&gt; # macro-level-two (crossing or signal info) IVs</t>
  </si>
  <si>
    <t>&gt; # summarize</t>
  </si>
  <si>
    <t>&gt; dfds &lt;- dfds[2:nrow(dfds),]</t>
  </si>
  <si>
    <t>&gt; dfds &lt;- rbind(dfds, myds((datl2$CrossDist-80), "I(CrossDist-80)"))</t>
  </si>
  <si>
    <t>&gt; rm(dfds, myds, datl2)</t>
  </si>
  <si>
    <t xml:space="preserve">   Min     1Q Median     3Q    Max </t>
  </si>
  <si>
    <t>Var</t>
  </si>
  <si>
    <t>Mean</t>
  </si>
  <si>
    <t>SD</t>
  </si>
  <si>
    <t>Freq</t>
  </si>
  <si>
    <t>Prop</t>
  </si>
  <si>
    <t>GroupSize</t>
  </si>
  <si>
    <t>NA</t>
  </si>
  <si>
    <t>AgeChild</t>
  </si>
  <si>
    <t>AgeTeen</t>
  </si>
  <si>
    <t>AgeAdultYoung</t>
  </si>
  <si>
    <t>AgeAdultMiddle</t>
  </si>
  <si>
    <t>AgeAdultOlder</t>
  </si>
  <si>
    <t>GenderMale</t>
  </si>
  <si>
    <t>GenderFemale</t>
  </si>
  <si>
    <t>GenderUnknown</t>
  </si>
  <si>
    <t>OtherStrollerLoad</t>
  </si>
  <si>
    <t>OtherMode</t>
  </si>
  <si>
    <t>WaitOtherPeople</t>
  </si>
  <si>
    <t>VehiclesPast10</t>
  </si>
  <si>
    <t>VehiclesNext10</t>
  </si>
  <si>
    <t>WaitBehPressed</t>
  </si>
  <si>
    <t>WaitBehPaced</t>
  </si>
  <si>
    <t>WaitBehLeft</t>
  </si>
  <si>
    <t>I(CrossOtherPeople&gt;0)</t>
  </si>
  <si>
    <t>CrossMarkInAll</t>
  </si>
  <si>
    <t>CrossMarkInOut</t>
  </si>
  <si>
    <t>CrossMarkOutAll</t>
  </si>
  <si>
    <t>CrossBehSpeed</t>
  </si>
  <si>
    <t>CrossBehPaused</t>
  </si>
  <si>
    <t>CrossBehDistracted</t>
  </si>
  <si>
    <t>CrossObs</t>
  </si>
  <si>
    <t>Weekend</t>
  </si>
  <si>
    <t>I(TOD2=='0005')</t>
  </si>
  <si>
    <t>I(TOD2=='0611')</t>
  </si>
  <si>
    <t>I(TOD2=='1217')</t>
  </si>
  <si>
    <t>I(TOD2=='1823')</t>
  </si>
  <si>
    <t>AMPeak</t>
  </si>
  <si>
    <t>PMPeak</t>
  </si>
  <si>
    <t>I(CrossDist-80)</t>
  </si>
  <si>
    <t>DV</t>
  </si>
  <si>
    <t>SDV1MB</t>
  </si>
  <si>
    <t>SDV1MI</t>
  </si>
  <si>
    <t>TDV105</t>
  </si>
  <si>
    <t>IV</t>
  </si>
  <si>
    <t>Model</t>
  </si>
  <si>
    <t>Bivariate</t>
  </si>
  <si>
    <t>ns</t>
  </si>
  <si>
    <t>Positive</t>
  </si>
  <si>
    <t>Negative</t>
  </si>
  <si>
    <t>In the crosswalk or the crosswalk area</t>
  </si>
  <si>
    <t>Mid-block, away from the crosswalk</t>
  </si>
  <si>
    <t>In the middle of the intersection</t>
  </si>
  <si>
    <t>NA's</t>
  </si>
  <si>
    <t>Walk</t>
  </si>
  <si>
    <t>Flashing Don't Walk</t>
  </si>
  <si>
    <t>Solid Don't Walk</t>
  </si>
  <si>
    <t>Total</t>
  </si>
  <si>
    <t>Percentage</t>
  </si>
  <si>
    <t>(-1,0]</t>
  </si>
  <si>
    <t>(0,10]</t>
  </si>
  <si>
    <t>(10,20]</t>
  </si>
  <si>
    <t>(20,30]</t>
  </si>
  <si>
    <t>(30,40]</t>
  </si>
  <si>
    <t>(40,50]</t>
  </si>
  <si>
    <t>(50,60]</t>
  </si>
  <si>
    <t>(60,70]</t>
  </si>
  <si>
    <t>(70,80]</t>
  </si>
  <si>
    <t>(80,90]</t>
  </si>
  <si>
    <t>(90,100]</t>
  </si>
  <si>
    <t>(100,110]</t>
  </si>
  <si>
    <t>(110,120]</t>
  </si>
  <si>
    <t>(120,180]</t>
  </si>
  <si>
    <t>0</t>
  </si>
  <si>
    <t>1-10</t>
  </si>
  <si>
    <t>11-20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</si>
  <si>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</si>
  <si>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</si>
  <si>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</si>
  <si>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</si>
  <si>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</si>
  <si>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</si>
  <si>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</si>
  <si>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</si>
  <si>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101-110</t>
  </si>
  <si>
    <t>111-120</t>
  </si>
  <si>
    <t>120-180</t>
  </si>
  <si>
    <t>Mode</t>
  </si>
  <si>
    <t>logical</t>
  </si>
  <si>
    <t>Other</t>
  </si>
  <si>
    <t>Pressed pedestrian push-button</t>
  </si>
  <si>
    <t>Paced or otherwise seemed impatient</t>
  </si>
  <si>
    <t>Left waiting area without crossing street</t>
  </si>
  <si>
    <t>(0,5]</t>
  </si>
  <si>
    <t>(5,10]</t>
  </si>
  <si>
    <t>(10,15]</t>
  </si>
  <si>
    <t>(15,20]</t>
  </si>
  <si>
    <t>(20,25]</t>
  </si>
  <si>
    <t>(25,30]</t>
  </si>
  <si>
    <t>(30,35]</t>
  </si>
  <si>
    <t>(35,40]</t>
  </si>
  <si>
    <t>(40,45]</t>
  </si>
  <si>
    <t>(45,50]</t>
  </si>
  <si>
    <t>(50,55]</t>
  </si>
  <si>
    <t>(55,60]</t>
  </si>
  <si>
    <t>1-5</t>
  </si>
  <si>
    <t>6-10</t>
  </si>
  <si>
    <t>11-15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</si>
  <si>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</si>
  <si>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</si>
  <si>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</si>
  <si>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</si>
  <si>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</si>
  <si>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</si>
  <si>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</si>
  <si>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</si>
  <si>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</si>
  <si>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Crosswalk markings</t>
  </si>
  <si>
    <t>Crossing behaviors</t>
  </si>
  <si>
    <t>Changed speed (e.g., walk to run, or run to walk)</t>
  </si>
  <si>
    <t>Paused in the middle of the street</t>
  </si>
  <si>
    <t>Seemed distracted by phone or something else</t>
  </si>
  <si>
    <t>Crossing obstacles</t>
  </si>
  <si>
    <t>Car blocking the crosswalk</t>
  </si>
  <si>
    <t>Snow pile, water puddle, or debris</t>
  </si>
  <si>
    <t>Min.</t>
  </si>
  <si>
    <t>1st Qu.</t>
  </si>
  <si>
    <t>Median</t>
  </si>
  <si>
    <t>3rd Qu.</t>
  </si>
  <si>
    <t>Max.</t>
  </si>
  <si>
    <t>Green</t>
  </si>
  <si>
    <t>Yellow</t>
  </si>
  <si>
    <t>Red</t>
  </si>
  <si>
    <t>&gt; 5 s</t>
  </si>
  <si>
    <t>&gt; 0 s</t>
  </si>
  <si>
    <t>&gt; 10 s</t>
  </si>
  <si>
    <t>&gt; 15 s</t>
  </si>
  <si>
    <t>&gt; 20 s</t>
  </si>
  <si>
    <t>Time with conflicting vehicle green</t>
  </si>
  <si>
    <t>Age category</t>
  </si>
  <si>
    <t>Child</t>
  </si>
  <si>
    <t>Teenager</t>
  </si>
  <si>
    <t>Middle-aged adult</t>
  </si>
  <si>
    <t>Older adult (65+)</t>
  </si>
  <si>
    <t>Gender</t>
  </si>
  <si>
    <t>Male</t>
  </si>
  <si>
    <t>Female</t>
  </si>
  <si>
    <t>Other characteristics</t>
  </si>
  <si>
    <t>Stroller</t>
  </si>
  <si>
    <t>Carrying load</t>
  </si>
  <si>
    <t>Wheelchair</t>
  </si>
  <si>
    <t>Skateboard</t>
  </si>
  <si>
    <t>Scooter</t>
  </si>
  <si>
    <t>Bicycle</t>
  </si>
  <si>
    <t>Other people</t>
  </si>
  <si>
    <t>Group &gt; 1</t>
  </si>
  <si>
    <t>Before &gt; 0</t>
  </si>
  <si>
    <t>After &gt; 0</t>
  </si>
  <si>
    <t>Waiting &gt; 0</t>
  </si>
  <si>
    <t>Crossing &gt; 0</t>
  </si>
  <si>
    <t>&gt; # more descriptive stats for figures</t>
  </si>
  <si>
    <t>&gt; summary(dat$AgeChild)</t>
  </si>
  <si>
    <t>&gt; summary(dat$AgeTeen)</t>
  </si>
  <si>
    <t>&gt; summary(dat$AgeAdultYoung)</t>
  </si>
  <si>
    <t>&gt; summary(dat$AgeAdultMiddle)</t>
  </si>
  <si>
    <t>&gt; summary(dat$AgeAdultOlder)</t>
  </si>
  <si>
    <t>&gt; summary(dat$AgeAdultUnknown)</t>
  </si>
  <si>
    <t>&gt; summary(dat$GenderMale)</t>
  </si>
  <si>
    <t>&gt; summary(dat$GenderFemale)</t>
  </si>
  <si>
    <t>&gt; summary(dat$GenderUnknown)</t>
  </si>
  <si>
    <t>&gt; summary(dat$OtherStroller)</t>
  </si>
  <si>
    <t>&gt; summary(dat$OtherLoad)</t>
  </si>
  <si>
    <t>&gt; summary(dat$OtherWheelchair)</t>
  </si>
  <si>
    <t>&gt; summary(dat$OtherSkateboard)</t>
  </si>
  <si>
    <t>&gt; summary(dat$OtherScooter)</t>
  </si>
  <si>
    <t>&gt; summary(dat$OtherBicycle)</t>
  </si>
  <si>
    <t>&gt; summary(dat$OtherOther)</t>
  </si>
  <si>
    <t>&gt; summary(dat$VehiclesPast10&gt;0)</t>
  </si>
  <si>
    <t>&gt; summary(dat$VehiclesNext10&gt;0)</t>
  </si>
  <si>
    <t>&gt; summary(dat$GroupSize&gt;1)</t>
  </si>
  <si>
    <t>&gt; summary(dat$WaitOtherPeople&gt;0)</t>
  </si>
  <si>
    <t>&gt; summary(dat$CrossOtherPeople&gt;0)</t>
  </si>
  <si>
    <t>Young adult</t>
  </si>
  <si>
    <t>Vehicles</t>
  </si>
  <si>
    <t>Unknown</t>
  </si>
  <si>
    <t>Unknown adult</t>
  </si>
  <si>
    <t>&gt; summary(dat$TimeCurbClean &gt; dat$CrossDist/3.5)</t>
  </si>
  <si>
    <t>&gt; summary(dat$TimeCurbClean &gt; dat$CrossDist/4.0)</t>
  </si>
  <si>
    <t>Walking speed &lt; 3.5 f/s</t>
  </si>
  <si>
    <t>Walking speed &lt; 4.0 f/s</t>
  </si>
  <si>
    <t>&gt; summary(dat$Hour)</t>
  </si>
  <si>
    <t>&gt; summary(dat$TOD1)</t>
  </si>
  <si>
    <t>&gt; summary(dat$TOD2)</t>
  </si>
  <si>
    <t>&gt; summary(dat$Weekday)</t>
  </si>
  <si>
    <t>&gt; summary(dat$Weekend)</t>
  </si>
  <si>
    <t>&gt; table(format(dat$Date, format="%m"))</t>
  </si>
  <si>
    <t>Mon</t>
  </si>
  <si>
    <t>Tue</t>
  </si>
  <si>
    <t>Wed</t>
  </si>
  <si>
    <t>Thu</t>
  </si>
  <si>
    <t>Fri</t>
  </si>
  <si>
    <t>Sat</t>
  </si>
  <si>
    <t>Sun</t>
  </si>
  <si>
    <t>Hour</t>
  </si>
  <si>
    <t>00-02</t>
  </si>
  <si>
    <t>03-05</t>
  </si>
  <si>
    <t>06-08</t>
  </si>
  <si>
    <t>09-11</t>
  </si>
  <si>
    <t>12-14</t>
  </si>
  <si>
    <t>15-17</t>
  </si>
  <si>
    <t>18-20</t>
  </si>
  <si>
    <t>21-23</t>
  </si>
  <si>
    <t>Weekday</t>
  </si>
  <si>
    <t>Month</t>
  </si>
  <si>
    <t>Feb</t>
  </si>
  <si>
    <t>Mar</t>
  </si>
  <si>
    <t>Apr</t>
  </si>
  <si>
    <t>Jun</t>
  </si>
  <si>
    <t>Jul</t>
  </si>
  <si>
    <t>Aug</t>
  </si>
  <si>
    <t>Sep</t>
  </si>
  <si>
    <t>Frequency</t>
  </si>
  <si>
    <t>Within crosswalk markings for all/most of crossing</t>
  </si>
  <si>
    <t>Outside of crosswalk markings for most/all of crossing</t>
  </si>
  <si>
    <t>Within/outside of crosswalk markings for part of crossing</t>
  </si>
  <si>
    <t>2019-02-04 4130</t>
  </si>
  <si>
    <t>2019-02-04 5311</t>
  </si>
  <si>
    <t>2019-02-06 5024</t>
  </si>
  <si>
    <t>2019-02-06 5311</t>
  </si>
  <si>
    <t>2019-02-08 6393</t>
  </si>
  <si>
    <t>2019-02-11 5305a</t>
  </si>
  <si>
    <t>2019-02-11 5305b</t>
  </si>
  <si>
    <t>2019-02-11 6393</t>
  </si>
  <si>
    <t>2019-02-13 7184</t>
  </si>
  <si>
    <t>2019-02-27 7332</t>
  </si>
  <si>
    <t>2019-02-27 8302a</t>
  </si>
  <si>
    <t>2019-02-28 8302b</t>
  </si>
  <si>
    <t>2019-03-01 8302</t>
  </si>
  <si>
    <t>2019-03-04 1021</t>
  </si>
  <si>
    <t>2019-03-04 5702</t>
  </si>
  <si>
    <t>2019-03-04 7086</t>
  </si>
  <si>
    <t>2019-03-04 8634</t>
  </si>
  <si>
    <t>2019-03-06 1021a</t>
  </si>
  <si>
    <t>2019-03-06 1021b</t>
  </si>
  <si>
    <t>2019-03-07 1021</t>
  </si>
  <si>
    <t>2019-03-08 1021</t>
  </si>
  <si>
    <t>2019-03-08 4502</t>
  </si>
  <si>
    <t>2019-03-08 7086a</t>
  </si>
  <si>
    <t>2019-03-08 7086b</t>
  </si>
  <si>
    <t>2019-03-08 7622b</t>
  </si>
  <si>
    <t>2019-03-11 4502</t>
  </si>
  <si>
    <t>2019-03-11 5702</t>
  </si>
  <si>
    <t>2019-03-12 7086a</t>
  </si>
  <si>
    <t>2019-03-12 7086b</t>
  </si>
  <si>
    <t>2019-03-13 4301</t>
  </si>
  <si>
    <t>2019-03-13 7355</t>
  </si>
  <si>
    <t>2019-03-13 8828</t>
  </si>
  <si>
    <t>2019-03-15 4301</t>
  </si>
  <si>
    <t>2019-03-15 7355</t>
  </si>
  <si>
    <t>2019-03-18 1229</t>
  </si>
  <si>
    <t>2019-03-22 5299</t>
  </si>
  <si>
    <t>2019-03-25 7218</t>
  </si>
  <si>
    <t>2019-03-25 7381</t>
  </si>
  <si>
    <t>2019-03-27 4662</t>
  </si>
  <si>
    <t>2019-03-27 5332</t>
  </si>
  <si>
    <t>2019-03-27 8113</t>
  </si>
  <si>
    <t>2019-03-29 6407</t>
  </si>
  <si>
    <t>2019-04-01 4511</t>
  </si>
  <si>
    <t>2019-04-03 4511</t>
  </si>
  <si>
    <t>2019-04-08 5363</t>
  </si>
  <si>
    <t>2019-04-08 6146</t>
  </si>
  <si>
    <t>2019-04-12 7328</t>
  </si>
  <si>
    <t>2019-06-13 8117</t>
  </si>
  <si>
    <t>2019-06-26 5330</t>
  </si>
  <si>
    <t>2019-07-05 7099</t>
  </si>
  <si>
    <t>2019-07-05 8222</t>
  </si>
  <si>
    <t>2019-07-19 7464</t>
  </si>
  <si>
    <t>2019-07-26 8627</t>
  </si>
  <si>
    <t>2019-07-29 7475</t>
  </si>
  <si>
    <t>2019-07-29 8725</t>
  </si>
  <si>
    <t>2019-08-08 5093</t>
  </si>
  <si>
    <t>2021-09-14 8302</t>
  </si>
  <si>
    <t>2021-09-16 7086</t>
  </si>
  <si>
    <t>2021-09-16 7374</t>
  </si>
  <si>
    <t>&lt;--</t>
  </si>
  <si>
    <t xml:space="preserve">logical     128    5133     328 </t>
  </si>
  <si>
    <t xml:space="preserve">logical    5137     124     328 </t>
  </si>
  <si>
    <t xml:space="preserve">logical    5257       4     328 </t>
  </si>
  <si>
    <t xml:space="preserve">             Folder cross_sec   green_sec  yellow_sec   red_sec</t>
  </si>
  <si>
    <t>1   2019-02-04 4130 12.600000  0.10000000 0.000000000 12.500000</t>
  </si>
  <si>
    <t>2   2019-02-04 5311 16.864407  0.23389830 0.203389831 16.427119</t>
  </si>
  <si>
    <t>3   2019-02-06 5024 13.845000  0.01300000 0.107500005 13.724500</t>
  </si>
  <si>
    <t>4   2019-02-06 5311 19.294737  0.09473684 0.103157894 19.096842</t>
  </si>
  <si>
    <t>5   2019-02-08 6393 19.345912  0.40125786 0.094339621 18.850314</t>
  </si>
  <si>
    <t>6  2019-02-11 5305a 16.000000  0.25000000 0.000000000 15.750000</t>
  </si>
  <si>
    <t>7  2019-02-11 5305b 11.053191  0.02446808 0.053191489 10.975532</t>
  </si>
  <si>
    <t>8   2019-02-11 6393 22.711712  0.11441441 0.038738738 22.558559</t>
  </si>
  <si>
    <t>9   2019-02-13 7184 15.448276  0.03448276 0.000000000 15.413793</t>
  </si>
  <si>
    <t>10  2019-02-27 7332  8.800000  0.00000000 0.000000000  8.800000</t>
  </si>
  <si>
    <t>11 2019-02-27 8302a 15.555556  0.00000000 0.199999995 15.355556</t>
  </si>
  <si>
    <t>12 2019-02-28 8302b 14.887097  1.30967742 0.322580647 13.254839</t>
  </si>
  <si>
    <t>13  2019-03-01 8302 15.802139  0.63048128 0.273262032 14.898396</t>
  </si>
  <si>
    <t>14  2019-03-04 1021 16.275046  0.30801457 0.347905281 15.619126</t>
  </si>
  <si>
    <t>15  2019-03-04 5702 11.153846  0.38461538 0.000000000 10.769231</t>
  </si>
  <si>
    <t>16  2019-03-04 7086 20.841270  1.99470899 0.195767196 18.962963</t>
  </si>
  <si>
    <t>17  2019-03-04 8634 10.500000  0.00000000 0.000000000 10.500000</t>
  </si>
  <si>
    <t>18 2019-03-06 1021a 15.071429  0.32142857 0.000000000 14.750000</t>
  </si>
  <si>
    <t>19 2019-03-06 1021b 14.468531  0.36363636 0.176223777 13.928671</t>
  </si>
  <si>
    <t>20  2019-03-07 1021 16.376812  0.31449275 0.105797101 15.956522</t>
  </si>
  <si>
    <t>21  2019-03-08 1021 13.533333  0.31333334 0.466666667 12.753333</t>
  </si>
  <si>
    <t>22  2019-03-08 4502 12.616071  0.76964286 0.362500001 11.483929</t>
  </si>
  <si>
    <t>23 2019-03-08 7086a 22.000000  0.00000000 0.000000000 22.000000</t>
  </si>
  <si>
    <t>24 2019-03-08 7086b 25.400000  2.40000000 0.000000000 23.000000</t>
  </si>
  <si>
    <t>25 2019-03-08 7622b 18.000000  0.18571428 0.000000000 17.814286</t>
  </si>
  <si>
    <t>26  2019-03-11 4502 13.666667  0.00000000 0.000000000 13.666667</t>
  </si>
  <si>
    <t>27  2019-03-11 5702  8.303030  0.42424242 0.000000000  7.878788</t>
  </si>
  <si>
    <t>28 2019-03-12 7086a 20.141026  0.60064102 0.044871795 19.495513</t>
  </si>
  <si>
    <t>29 2019-03-12 7086b 26.214286  1.37142857 0.428571429 24.414286</t>
  </si>
  <si>
    <t>30  2019-03-13 4301 22.659574  0.00000000 0.059574467 22.600000</t>
  </si>
  <si>
    <t>31  2019-03-13 7355 16.600000  1.35999999 0.800000000 14.440000</t>
  </si>
  <si>
    <t>32  2019-03-13 8828 15.538462  0.00000000 0.000000000 15.538462</t>
  </si>
  <si>
    <t>33  2019-03-15 4301 20.972973  0.39189189 0.032432434 20.548649</t>
  </si>
  <si>
    <t>34  2019-03-15 7355 14.458333  2.11666667 0.229166667 12.112500</t>
  </si>
  <si>
    <t>35  2019-03-18 1229 13.593103  0.35413793 0.154827590 13.084138</t>
  </si>
  <si>
    <t>36  2019-03-22 5299 15.800000  1.35999999 0.800000000 13.640000</t>
  </si>
  <si>
    <t>37  2019-03-25 7218  9.156522  0.91478261 0.208695652  8.033043</t>
  </si>
  <si>
    <t>38  2019-03-25 7381 13.106195  0.11946903 0.123893805 12.862832</t>
  </si>
  <si>
    <t>39  2019-03-27 4662 12.928571  0.00000000 0.000000000 12.928571</t>
  </si>
  <si>
    <t>40  2019-03-27 5332 16.636364  0.03636363 0.781818184 15.818182</t>
  </si>
  <si>
    <t>41  2019-03-27 8113 17.614035  0.00000000 0.035087719 17.578947</t>
  </si>
  <si>
    <t>42  2019-03-29 6407 14.407767  0.38252427 0.087378641 13.937864</t>
  </si>
  <si>
    <t>43  2019-04-01 4511 17.435294  0.35294118 0.037647059 17.044706</t>
  </si>
  <si>
    <t>44  2019-04-03 4511 12.466667  0.78740741 0.178518520 11.500741</t>
  </si>
  <si>
    <t>45  2019-04-08 5363 12.229167  0.04166667 0.093750000 12.093750</t>
  </si>
  <si>
    <t>46  2019-04-08 6146 13.000000  2.50000000 0.000000000 10.500000</t>
  </si>
  <si>
    <t>47  2019-04-12 7328 17.761905  0.40095238 0.137142858 17.223810</t>
  </si>
  <si>
    <t>48  2019-06-13 8117 14.054545  0.05454545 0.000000000 14.000000</t>
  </si>
  <si>
    <t>49  2019-06-26 5330  7.000000  0.00000000 0.000000000  7.000000</t>
  </si>
  <si>
    <t>50  2019-07-05 7099 10.705263  0.39368421 0.158947367 10.152632</t>
  </si>
  <si>
    <t>51  2019-07-05 8222  8.956522  0.16956522 0.078260867  8.708696</t>
  </si>
  <si>
    <t>52  2019-07-19 7464 10.236842  0.87894737 0.152631578  9.205263</t>
  </si>
  <si>
    <t>53  2019-07-26 8627 12.909091  0.48181818 0.363636364 12.063636</t>
  </si>
  <si>
    <t>54  2019-07-29 7475 20.500000 12.31724138 0.758620690  7.424138</t>
  </si>
  <si>
    <t>55  2019-07-29 8725  7.333333  0.00000000 0.066666683  7.266667</t>
  </si>
  <si>
    <t>56  2019-08-08 5093 12.388889  0.00000000 0.000000000 12.388889</t>
  </si>
  <si>
    <t>57  2021-09-14 8302 17.413793  1.22586207 0.093103446 16.094828</t>
  </si>
  <si>
    <t>58  2021-09-16 7086 19.300429  3.76717096 0.439334341 15.413767</t>
  </si>
  <si>
    <t>59  2021-09-16 7374 21.640777  0.13203884 0.003883496 21.504854</t>
  </si>
  <si>
    <t xml:space="preserve">   Signal cross_sec   green_sec  yellow_sec   red_sec</t>
  </si>
  <si>
    <t>1    1021 15.909507  0.31867125 0.272394043 15.318442</t>
  </si>
  <si>
    <t>2    1229 13.593103  0.35413793 0.154827590 13.084138</t>
  </si>
  <si>
    <t>3    4130 12.600000  0.10000000 0.000000000 12.500000</t>
  </si>
  <si>
    <t>4    4301 21.916667  0.17261905 0.047619048 21.696429</t>
  </si>
  <si>
    <t>5    4502 12.669492  0.73050847 0.344067798 11.594915</t>
  </si>
  <si>
    <t>6    4511 14.386364  0.61954545 0.124090910 13.642727</t>
  </si>
  <si>
    <t>7    4662 12.928571  0.00000000 0.000000000 12.928571</t>
  </si>
  <si>
    <t>8    5024 13.845000  0.01300000 0.107500005 13.724500</t>
  </si>
  <si>
    <t>9    5093 12.388889  0.00000000 0.000000000 12.388889</t>
  </si>
  <si>
    <t>10   5299 15.800000  1.35999999 0.800000000 13.640000</t>
  </si>
  <si>
    <t>11   5305 11.441176  0.04215686 0.049019608 11.350000</t>
  </si>
  <si>
    <t>12   5311 18.363636  0.14805195 0.141558441 18.074026</t>
  </si>
  <si>
    <t>13   5330  7.000000  0.00000000 0.000000000  7.000000</t>
  </si>
  <si>
    <t>14   5332 16.636364  0.03636363 0.781818184 15.818182</t>
  </si>
  <si>
    <t>15   5363 12.229167  0.04166667 0.093750000 12.093750</t>
  </si>
  <si>
    <t>16   5702  9.108696  0.41304348 0.000000000  8.695652</t>
  </si>
  <si>
    <t>17   6146 13.000000  2.50000000 0.000000000 10.500000</t>
  </si>
  <si>
    <t>18   6393 20.729630  0.28333333 0.071481480 20.374815</t>
  </si>
  <si>
    <t>19   6407 14.407767  0.38252427 0.087378641 13.937864</t>
  </si>
  <si>
    <t>20   7086 19.865745  2.91367604 0.330164888 16.884190</t>
  </si>
  <si>
    <t>21   7099 10.705263  0.39368421 0.158947367 10.152632</t>
  </si>
  <si>
    <t>22   7184 15.448276  0.03448276 0.000000000 15.413793</t>
  </si>
  <si>
    <t>23   7218  9.156522  0.91478261 0.208695652  8.033043</t>
  </si>
  <si>
    <t>24   7328 17.761905  0.40095238 0.137142858 17.223810</t>
  </si>
  <si>
    <t>25   7332  8.800000  0.00000000 0.000000000  8.800000</t>
  </si>
  <si>
    <t>26   7355 14.827586  1.98620690 0.327586207 12.513793</t>
  </si>
  <si>
    <t>27   7374 21.640777  0.13203884 0.003883496 21.504854</t>
  </si>
  <si>
    <t>28   7381 13.106195  0.11946903 0.123893805 12.862832</t>
  </si>
  <si>
    <t>29   7464 10.236842  0.87894737 0.152631578  9.205263</t>
  </si>
  <si>
    <t>30   7475 20.500000 12.31724138 0.758620690  7.424138</t>
  </si>
  <si>
    <t>31   7622 18.000000  0.18571428 0.000000000 17.814286</t>
  </si>
  <si>
    <t>32   8113 17.614035  0.00000000 0.035087719 17.578947</t>
  </si>
  <si>
    <t>33   8117 14.054545  0.05454545 0.000000000 14.000000</t>
  </si>
  <si>
    <t>34   8222  8.956522  0.16956522 0.078260867  8.708696</t>
  </si>
  <si>
    <t>35   8302 15.772606  0.78085106 0.266622340 14.725133</t>
  </si>
  <si>
    <t>36   8627 12.909091  0.48181818 0.363636364 12.063636</t>
  </si>
  <si>
    <t>37   8634 10.500000  0.00000000 0.000000000 10.500000</t>
  </si>
  <si>
    <t>38   8725  7.333333  0.00000000 0.066666683  7.266667</t>
  </si>
  <si>
    <t>39   8828 15.538462  0.00000000 0.000000000 15.538462</t>
  </si>
  <si>
    <t xml:space="preserve">     </t>
  </si>
  <si>
    <t>W</t>
  </si>
  <si>
    <t>FDW</t>
  </si>
  <si>
    <t>SDW</t>
  </si>
  <si>
    <t xml:space="preserve">   Min. 1st Qu.  Median    Mean 3rd Qu.    Max. </t>
  </si>
  <si>
    <t xml:space="preserve"> 0.0000  0.0000  0.0000  0.2042  0.0000 12.0000 </t>
  </si>
  <si>
    <t xml:space="preserve">logical    4941     648 </t>
  </si>
  <si>
    <t xml:space="preserve">  0.000   0.000   2.000   3.706   6.000  27.000       1 </t>
  </si>
  <si>
    <t xml:space="preserve">  0.000   0.000   1.000   3.171   5.000  27.000       1 </t>
  </si>
  <si>
    <t xml:space="preserve">   0.00    3.00   15.00   25.65   40.00  179.00     344 </t>
  </si>
  <si>
    <t xml:space="preserve"> 0.0000  0.0000  0.0000  0.2999  0.0000 14.0000     328 </t>
  </si>
  <si>
    <t xml:space="preserve"> 0.0000  0.0000  0.0000  0.2382  0.0000 24.0000     328 </t>
  </si>
  <si>
    <t xml:space="preserve">logical    4433     828     328 </t>
  </si>
  <si>
    <t xml:space="preserve">logical    4560     701     328 </t>
  </si>
  <si>
    <t xml:space="preserve">   1.00   12.00   16.00   16.29   20.00   60.00     342 </t>
  </si>
  <si>
    <t>&gt; summary(dat$SDV1NXW)</t>
  </si>
  <si>
    <t xml:space="preserve">logical    5133     128     328 </t>
  </si>
  <si>
    <t>&gt; summary(dat$SDV1MB2)</t>
  </si>
  <si>
    <t xml:space="preserve">logical    5133     124     332 </t>
  </si>
  <si>
    <t>&gt; summary(dat$SDV2IA)</t>
  </si>
  <si>
    <t xml:space="preserve">logical     902    4355     332 </t>
  </si>
  <si>
    <t>&gt; summary(dat$SDV2IO)</t>
  </si>
  <si>
    <t xml:space="preserve">logical    4721     536     332 </t>
  </si>
  <si>
    <t>&gt; summary(dat$SDV2OA)</t>
  </si>
  <si>
    <t xml:space="preserve">logical    4778     479     332 </t>
  </si>
  <si>
    <t>&gt; summary(dat$SDV2IA2)</t>
  </si>
  <si>
    <t>&gt; summary(dat$SDV2IO2)</t>
  </si>
  <si>
    <t>&gt; summary(dat$SDV2OA2)</t>
  </si>
  <si>
    <t>&gt; table(dat$SDV1MB2)</t>
  </si>
  <si>
    <t>&gt; table(dat$SDV2OA2)</t>
  </si>
  <si>
    <t>SDV1MB2</t>
  </si>
  <si>
    <t>Overall</t>
  </si>
  <si>
    <t>SDV2OA2</t>
  </si>
  <si>
    <t>&gt; # Dependent variable: Temporal violations</t>
  </si>
  <si>
    <t>&gt; summary(dat$TDV1)</t>
  </si>
  <si>
    <t>&gt; summary(dat$TDV100)</t>
  </si>
  <si>
    <t>&gt; summary(dat$TDV105)</t>
  </si>
  <si>
    <t>&gt; summary(dat$TDV110)</t>
  </si>
  <si>
    <t>&gt; summary(dat$TDV115)</t>
  </si>
  <si>
    <t>&gt; summary(dat$TDV120)</t>
  </si>
  <si>
    <t>&gt; table(dat$TDV2); table(is.na(dat$TDV2))</t>
  </si>
  <si>
    <t xml:space="preserve">logical    2128    2999     462 </t>
  </si>
  <si>
    <t xml:space="preserve">logical    4129     998     462 </t>
  </si>
  <si>
    <t xml:space="preserve">logical    3997    1130     462 </t>
  </si>
  <si>
    <t>&gt; table(dat$TDV3); table(is.na(dat$TDV3))</t>
  </si>
  <si>
    <t xml:space="preserve">logical    3729    1391     469 </t>
  </si>
  <si>
    <t xml:space="preserve">logical    2756    2364     469 </t>
  </si>
  <si>
    <t xml:space="preserve">logical    3755    1365     469 </t>
  </si>
  <si>
    <t>&gt; table(dat$TDV4); table(is.na(dat$TDV4))</t>
  </si>
  <si>
    <t>&gt; summary(dat$TDV4WK_WK)</t>
  </si>
  <si>
    <t xml:space="preserve">logical    3979    1139     471 </t>
  </si>
  <si>
    <t>&gt; summary(dat$TDV4WK_FD)</t>
  </si>
  <si>
    <t xml:space="preserve">logical    3441    1677     471 </t>
  </si>
  <si>
    <t>&gt; summary(dat$TDV4WK_SD)</t>
  </si>
  <si>
    <t xml:space="preserve">logical    4941     177     471 </t>
  </si>
  <si>
    <t>&gt; summary(dat$TDV4FD_WK)</t>
  </si>
  <si>
    <t xml:space="preserve">logical    5117       1     471 </t>
  </si>
  <si>
    <t>&gt; summary(dat$TDV4FD_FD)</t>
  </si>
  <si>
    <t xml:space="preserve">logical    4712     406     471 </t>
  </si>
  <si>
    <t>&gt; summary(dat$TDV4FD_SD)</t>
  </si>
  <si>
    <t xml:space="preserve">logical    4528     590     471 </t>
  </si>
  <si>
    <t>&gt; summary(dat$TDV4SD_WK)</t>
  </si>
  <si>
    <t xml:space="preserve">logical    4868     250     471 </t>
  </si>
  <si>
    <t>&gt; summary(dat$TDV4SD_FD)</t>
  </si>
  <si>
    <t xml:space="preserve">logical    4838     280     471 </t>
  </si>
  <si>
    <t>&gt; summary(dat$TDV4SD_SD)</t>
  </si>
  <si>
    <t xml:space="preserve">logical    4520     598     471 </t>
  </si>
  <si>
    <t>&gt; table(dat$TDV105)</t>
  </si>
  <si>
    <t>&gt; table(dat$TDV2SD)</t>
  </si>
  <si>
    <t>TDV2SD</t>
  </si>
  <si>
    <t>FDW FDW</t>
  </si>
  <si>
    <t>FDW SDW</t>
  </si>
  <si>
    <t>FDW W</t>
  </si>
  <si>
    <t>SDW FDW</t>
  </si>
  <si>
    <t>SDW SDW</t>
  </si>
  <si>
    <t>SDW W</t>
  </si>
  <si>
    <t>W FDW</t>
  </si>
  <si>
    <t>W SDW</t>
  </si>
  <si>
    <t>W W</t>
  </si>
  <si>
    <t>&gt; # - save plot as cross_dist_time.png at 900 x 600</t>
  </si>
  <si>
    <t>&gt; summary(dat$green_sec[dat$SDV1XW==T])</t>
  </si>
  <si>
    <t>&gt; summary(dat$yellow_sec[dat$SDV1XW==T])</t>
  </si>
  <si>
    <t>&gt; summary(dat$red_sec[dat$SDV1XW==T])</t>
  </si>
  <si>
    <t>&gt; dfds &lt;- rbind(dfds, myds(dat$AgeAdultUnknown, "AgeAdultUnknown"))</t>
  </si>
  <si>
    <t>&gt; dfds &lt;- rbind(dfds, myds(dat$OtherStroller, "OtherStroller"))</t>
  </si>
  <si>
    <t>&gt; dfds &lt;- rbind(dfds, myds(dat$OtherLoad, "OtherLoad"))</t>
  </si>
  <si>
    <t>&gt; dfds &lt;- rbind(dfds, myds(dat$OtherWheelchair, "OtherWheelchair"))</t>
  </si>
  <si>
    <t>&gt; dfds &lt;- rbind(dfds, myds(dat$OtherSkateboard, "OtherSkateboard"))</t>
  </si>
  <si>
    <t>&gt; dfds &lt;- rbind(dfds, myds(dat$OtherScooter, "OtherScooter"))</t>
  </si>
  <si>
    <t>&gt; dfds &lt;- rbind(dfds, myds(dat$OtherBicycle, "OtherBicycle"))</t>
  </si>
  <si>
    <t>&gt; dfds &lt;- rbind(dfds, myds(dat$OtherOther, "OtherOther"))</t>
  </si>
  <si>
    <t>&gt; dfds &lt;- rbind(dfds, myds(dat$WaitBehOther, "WaitBehOther"))</t>
  </si>
  <si>
    <t>&gt; dfds &lt;- rbind(dfds, myds(dat$TimeWaitClean, "TimeWaitClean"))</t>
  </si>
  <si>
    <t>&gt; dfds &lt;- rbind(dfds, myds((dat$TimeWaitClean/60), "I(TimeWaitClean/60)"))</t>
  </si>
  <si>
    <t>&gt; dfds &lt;- rbind(dfds, myds(dat$SDV1XW, "SDV1XW"))</t>
  </si>
  <si>
    <t>&gt; dfds &lt;- rbind(dfds, myds(dat$SDV1MB, "SDV1MB"))</t>
  </si>
  <si>
    <t>&gt; dfds &lt;- rbind(dfds, myds(dat$SDV1MI, "SDV1MI"))</t>
  </si>
  <si>
    <t>&gt; dfds &lt;- rbind(dfds, myds(dat$CrossOtherPeopleSame, "CrossOtherPeopleSame"))</t>
  </si>
  <si>
    <t>&gt; dfds &lt;- rbind(dfds, myds(dat$CrossOtherPeopleOppo, "CrossOtherPeopleOppo"))</t>
  </si>
  <si>
    <t>&gt; dfds &lt;- rbind(dfds, myds(dat$CrossMarkOther, "CrossMarkOther"))</t>
  </si>
  <si>
    <t>&gt; dfds &lt;- rbind(dfds, myds(dat$CrossObsCar, "CrossObsCar"))</t>
  </si>
  <si>
    <t>&gt; dfds &lt;- rbind(dfds, myds(dat$CrossObsSWD, "CrossObsSWD"))</t>
  </si>
  <si>
    <t>&gt; dfds &lt;- rbind(dfds, myds(dat$CrossObsOther, "CrossObsOther"))</t>
  </si>
  <si>
    <t>&gt; dfds &lt;- rbind(dfds, myds(dat$TimeCurbClean, "TimeCurbClean"))</t>
  </si>
  <si>
    <t>&gt; dfds &lt;- rbind(dfds, myds((dat$TimeCurbClean/60), "I(TimeCurbClean/60)"))</t>
  </si>
  <si>
    <t>&gt; dfds &lt;- rbind(dfds, myds(datl2$CrossDist, "CrossDist"))</t>
  </si>
  <si>
    <t>&gt; dfds</t>
  </si>
  <si>
    <t>AgeAdultUnknown</t>
  </si>
  <si>
    <t>OtherStroller</t>
  </si>
  <si>
    <t>OtherLoad</t>
  </si>
  <si>
    <t>OtherWheelchair</t>
  </si>
  <si>
    <t>OtherSkateboard</t>
  </si>
  <si>
    <t>OtherScooter</t>
  </si>
  <si>
    <t>OtherBicycle</t>
  </si>
  <si>
    <t>OtherOther</t>
  </si>
  <si>
    <t>WaitBehOther</t>
  </si>
  <si>
    <t>TimeWaitClean</t>
  </si>
  <si>
    <t>I(TimeWaitClean/60)</t>
  </si>
  <si>
    <t>SDV1XW</t>
  </si>
  <si>
    <t>CrossOtherPeopleSame</t>
  </si>
  <si>
    <t>CrossOtherPeopleOppo</t>
  </si>
  <si>
    <t>CrossMarkOther</t>
  </si>
  <si>
    <t>CrossObsCar</t>
  </si>
  <si>
    <t>CrossObsSWD</t>
  </si>
  <si>
    <t>CrossObsOther</t>
  </si>
  <si>
    <t>TimeCurbClean</t>
  </si>
  <si>
    <t>I(TimeCurbClean/60)</t>
  </si>
  <si>
    <t>CrossDist</t>
  </si>
  <si>
    <t>I(dat$Weekend==F)</t>
  </si>
  <si>
    <t>&gt; dfds &lt;- rbind(dfds, myds((dat$Weekend==F), "I(dat$Weekend==F)"))</t>
  </si>
  <si>
    <t>&gt; # Descriptive information about study locations</t>
  </si>
  <si>
    <t>&gt; datl2 &lt;- dat[!duplicated(dat$Folder),c("Folder", "Signal", "PedLeg")]</t>
  </si>
  <si>
    <t>&gt; datl1 &lt;- datl2[!duplicated(datl2[,c("Signal", "PedLeg")]),c("Signal", "PedLeg")]</t>
  </si>
  <si>
    <t>&gt; datl1 &lt;- datl1[order(datl1$Signal, datl1$PedLeg),]</t>
  </si>
  <si>
    <t>&gt; signals &lt;- sort(unique(dat$Signal))</t>
  </si>
  <si>
    <t>&gt; datl0 &lt;- dat[!duplicated(dat[c("City", "Signal")]),c("City", "Signal")]</t>
  </si>
  <si>
    <t>&gt; datl0 &lt;- datl0[order(datl0$City, datl0$Signal),]</t>
  </si>
  <si>
    <t>&gt; # inspect</t>
  </si>
  <si>
    <t>&gt; signals</t>
  </si>
  <si>
    <t xml:space="preserve"> [1] 1021 1229 4130 4301 4502 4511 4662 5024 5093 5299 5305 5311 5330 5332 5363 5702 6146 6393 6407 7086 7099 7184 7218 7328 7332 7355 7374 7381 7464 7475</t>
  </si>
  <si>
    <t>[31] 7622 8113 8117 8222 8302 8627 8634 8725 8828</t>
  </si>
  <si>
    <t>&gt; datl0</t>
  </si>
  <si>
    <t>&gt; datl1</t>
  </si>
  <si>
    <t>&gt; datl2</t>
  </si>
  <si>
    <t>City</t>
  </si>
  <si>
    <t>Signal</t>
  </si>
  <si>
    <t>BTF</t>
  </si>
  <si>
    <t>CDR</t>
  </si>
  <si>
    <t>DPR</t>
  </si>
  <si>
    <t>EAG</t>
  </si>
  <si>
    <t>HRR</t>
  </si>
  <si>
    <t>KRN</t>
  </si>
  <si>
    <t>LGN</t>
  </si>
  <si>
    <t>MAB</t>
  </si>
  <si>
    <t>MDV</t>
  </si>
  <si>
    <t>OGD</t>
  </si>
  <si>
    <t>ORM</t>
  </si>
  <si>
    <t>PVO</t>
  </si>
  <si>
    <t>RCH</t>
  </si>
  <si>
    <t>ROY</t>
  </si>
  <si>
    <t>SJO</t>
  </si>
  <si>
    <t>SLC</t>
  </si>
  <si>
    <t>STG</t>
  </si>
  <si>
    <t>TAY</t>
  </si>
  <si>
    <t>WAS</t>
  </si>
  <si>
    <t>WVC</t>
  </si>
  <si>
    <t>PedLeg</t>
  </si>
  <si>
    <t>East</t>
  </si>
  <si>
    <t>North</t>
  </si>
  <si>
    <t>West</t>
  </si>
  <si>
    <t>South</t>
  </si>
  <si>
    <t>Southwest</t>
  </si>
  <si>
    <t>Folder</t>
  </si>
  <si>
    <t>&gt; datl2 &lt;- dat[!duplicated(dat[,c("Signal", "PedLeg")]),]</t>
  </si>
  <si>
    <t>&gt; dfds &lt;- rbind(dfds, myds(dat$TEMP, "TEMP"))</t>
  </si>
  <si>
    <t>&gt; dfds &lt;- rbind(dfds, myds((dat$TEMPCAT5=="[-10,32)"), "I(TEMPCAT5=='[-10,32)')"))</t>
  </si>
  <si>
    <t>&gt; dfds &lt;- rbind(dfds, myds((dat$TEMPCAT5=="[32,50)"), "I(TEMPCAT5=='[32,50)')"))</t>
  </si>
  <si>
    <t>&gt; dfds &lt;- rbind(dfds, myds((dat$TEMPCAT5=="[50,65) "), "I(TEMPCAT5=='[50,65)')"))</t>
  </si>
  <si>
    <t>&gt; dfds &lt;- rbind(dfds, myds((dat$TEMPCAT5=="[65,80)"), "I(TEMPCAT5=='[65,80)')"))</t>
  </si>
  <si>
    <t>&gt; dfds &lt;- rbind(dfds, myds((dat$TEMPCAT5=="[80,110)"), "I(TEMPCAT5=='[80,110)')"))</t>
  </si>
  <si>
    <t>&gt; dfds &lt;- rbind(dfds, myds(dat$PRCP, "PRCP"))</t>
  </si>
  <si>
    <t>&gt; dfds &lt;- rbind(dfds, myds(dat$PRCP_01, "PRCP_01"))</t>
  </si>
  <si>
    <t>&gt; dfds &lt;- rbind(dfds, myds(dat$PRCP_05, "PRCP_05"))</t>
  </si>
  <si>
    <t>&gt; dfds &lt;- rbind(dfds, myds((datl2$NIntLegs==2), "I(NIntLegs==2)"))</t>
  </si>
  <si>
    <t>&gt; dfds &lt;- rbind(dfds, myds((datl2$NIntLegs==3), "I(NIntLegs==3)"))</t>
  </si>
  <si>
    <t>&gt; dfds &lt;- rbind(dfds, myds((datl2$NIntLegs==4), "I(NIntLegs==4)"))</t>
  </si>
  <si>
    <t>&gt; dfds &lt;- rbind(dfds, myds((datl2$CrossType=="Standard"), "I(CrossType=='Standard')"))</t>
  </si>
  <si>
    <t>&gt; dfds &lt;- rbind(dfds, myds((datl2$CrossType=="Continental"), "I(CrossType=='Continental')"))</t>
  </si>
  <si>
    <t>&gt; dfds &lt;- rbind(dfds, myds(datl2$CrossLane, "CrossLane"))</t>
  </si>
  <si>
    <t>&gt; dfds &lt;- rbind(dfds, myds((datl2$CrossAADT/1000), "I(CrossAADT/1000)"))</t>
  </si>
  <si>
    <t>&gt; dfds &lt;- rbind(dfds, myds(datl2$SpeedLim, "SpeedLim"))</t>
  </si>
  <si>
    <t>&gt; dfds &lt;- rbind(dfds, myds((datl2$Median==T), "I(Median==T)"))</t>
  </si>
  <si>
    <t>&gt; dfds &lt;- rbind(dfds, myds(datl2$MedWidth, "MedWidth"))</t>
  </si>
  <si>
    <t>&gt; dfds &lt;- rbind(dfds, myds(datl2$DistNearCross, "DistNearCross"))</t>
  </si>
  <si>
    <t>&gt; dfds &lt;- rbind(dfds, myds((datl2$StreetLight==T), "I(StreetLight==T)"))</t>
  </si>
  <si>
    <t>&gt; dfds &lt;- rbind(dfds, myds((datl2$BikeLane==T), "I(BikeLane==T)"))</t>
  </si>
  <si>
    <t>&gt; dfds &lt;- rbind(dfds, myds((datl2$TranStop==T), "I(TranStop==T)"))</t>
  </si>
  <si>
    <t>&gt; dfds &lt;- rbind(dfds, myds((datl2$GasConv==T), "I(GasConv==T)"))</t>
  </si>
  <si>
    <t>&gt; dfds &lt;- rbind(dfds, myds(datl2$D1A, "D1A"))</t>
  </si>
  <si>
    <t>&gt; dfds &lt;- rbind(dfds, myds(datl2$D1B, "D1B"))</t>
  </si>
  <si>
    <t>&gt; dfds &lt;- rbind(dfds, myds(datl2$D1C, "D1C"))</t>
  </si>
  <si>
    <t>&gt; dfds &lt;- rbind(dfds, myds(datl2$D2A_JPHH, "D2A_JPHH"))</t>
  </si>
  <si>
    <t>&gt; dfds &lt;- rbind(dfds, myds(datl2$D3B, "D3B"))</t>
  </si>
  <si>
    <t>&gt; dfds &lt;- rbind(dfds, myds(datl2$TranStops, "TranStops"))</t>
  </si>
  <si>
    <t>&gt; dfds &lt;- rbind(dfds, myds(datl2$Liqours, "Liqours"))</t>
  </si>
  <si>
    <t>&gt; dfds &lt;- rbind(dfds, myds(datl2$Schools, "Schools"))</t>
  </si>
  <si>
    <t>&gt; dfds &lt;- rbind(dfds, myds(datl2$Worships, "Worships"))</t>
  </si>
  <si>
    <t>&gt; dfds &lt;- rbind(dfds, myds(datl2$ParkAcres, "ParkAcres"))</t>
  </si>
  <si>
    <t>&gt; dfds &lt;- rbind(dfds, myds(datl2$HHSize, "HHSize"))</t>
  </si>
  <si>
    <t>&gt; dfds &lt;- rbind(dfds, myds((datl2$IncMed/1000), "I(IncMed/1000)"))</t>
  </si>
  <si>
    <t>&gt; dfds &lt;- rbind(dfds, myds(datl2$VehOwn, "VehOwn"))</t>
  </si>
  <si>
    <t>&gt; dfds &lt;- rbind(dfds, myds(datl2$PercDisab, "PercDisab"))</t>
  </si>
  <si>
    <t>&gt; dfds &lt;- rbind(dfds, myds(datl2$PercNonWhite, "PercNonWhite"))</t>
  </si>
  <si>
    <t>&gt; summary(dat$TEMPCAT5)</t>
  </si>
  <si>
    <t>&gt; summary(dat$PRCP_01)</t>
  </si>
  <si>
    <t>TEMP</t>
  </si>
  <si>
    <t>I(TEMPCAT5=='[-10,32)')</t>
  </si>
  <si>
    <t>I(TEMPCAT5=='[32,50)')</t>
  </si>
  <si>
    <t>I(TEMPCAT5=='[50,65)')</t>
  </si>
  <si>
    <t>I(TEMPCAT5=='[65,80)')</t>
  </si>
  <si>
    <t>I(TEMPCAT5=='[80,110)')</t>
  </si>
  <si>
    <t>PRCP</t>
  </si>
  <si>
    <t>PRCP_01</t>
  </si>
  <si>
    <t>PRCP_05</t>
  </si>
  <si>
    <t>I(NIntLegs==2)</t>
  </si>
  <si>
    <t>I(NIntLegs==3)</t>
  </si>
  <si>
    <t>I(NIntLegs==4)</t>
  </si>
  <si>
    <t>I(CrossType=='Standard')</t>
  </si>
  <si>
    <t>I(CrossType=='Continental')</t>
  </si>
  <si>
    <t>CrossLane</t>
  </si>
  <si>
    <t>I(CrossAADT/1000)</t>
  </si>
  <si>
    <t>SpeedLim</t>
  </si>
  <si>
    <t>I(Median==T)</t>
  </si>
  <si>
    <t>MedWidth</t>
  </si>
  <si>
    <t>DistNearCross</t>
  </si>
  <si>
    <t>I(StreetLight==T)</t>
  </si>
  <si>
    <t>I(BikeLane==T)</t>
  </si>
  <si>
    <t>I(TranStop==T)</t>
  </si>
  <si>
    <t>I(GasConv==T)</t>
  </si>
  <si>
    <t>D1A</t>
  </si>
  <si>
    <t>D1B</t>
  </si>
  <si>
    <t>D1C</t>
  </si>
  <si>
    <t>D2A_JPHH</t>
  </si>
  <si>
    <t>D3B</t>
  </si>
  <si>
    <t>TranStops</t>
  </si>
  <si>
    <t>Liqours</t>
  </si>
  <si>
    <t>Schools</t>
  </si>
  <si>
    <t>Worships</t>
  </si>
  <si>
    <t>ParkAcres</t>
  </si>
  <si>
    <t>HHSize</t>
  </si>
  <si>
    <t>I(IncMed/1000)</t>
  </si>
  <si>
    <t>VehOwn</t>
  </si>
  <si>
    <t>PercDisab</t>
  </si>
  <si>
    <t>PercNonWhite</t>
  </si>
  <si>
    <t>[32,50)</t>
  </si>
  <si>
    <t>[-10,32)</t>
  </si>
  <si>
    <t>[50,65)</t>
  </si>
  <si>
    <t>[65,80)</t>
  </si>
  <si>
    <t>[80,110)</t>
  </si>
  <si>
    <t>I(DistNearCross/100)</t>
  </si>
  <si>
    <t>&gt; table(paste(dat$Signal, dat$PedLeg), dat$TDV105)</t>
  </si>
  <si>
    <t xml:space="preserve">                </t>
  </si>
  <si>
    <t>&gt; table(paste(dat$Signal, dat$PedLeg), dat$TDV2SD)</t>
  </si>
  <si>
    <t>&gt; table(paste(dat$Signal, dat$PedLeg), dat$SDV1MB2)</t>
  </si>
  <si>
    <t>&gt; table(paste(dat$Signal, dat$PedLeg), dat$SDV2OA2)</t>
  </si>
  <si>
    <t>&gt; # chi-square tests</t>
  </si>
  <si>
    <t>&gt; for (i in sort(unique(paste(dat$Signal, dat$PedLeg)))) {</t>
  </si>
  <si>
    <t>+   mytest &lt;- chisq.test(dat$SDV1MB2, paste(dat$Signal, dat$PedLeg)==i)</t>
  </si>
  <si>
    <t>+ }; rm(i)</t>
  </si>
  <si>
    <t>[1] "1021 North"</t>
  </si>
  <si>
    <t>[1] "1229 North"</t>
  </si>
  <si>
    <t>[1] "4130 North"</t>
  </si>
  <si>
    <t>[1] "4511 South"</t>
  </si>
  <si>
    <t>[1] "5024 West"</t>
  </si>
  <si>
    <t>[1] "7086 North"</t>
  </si>
  <si>
    <t>[1] "7099 West"</t>
  </si>
  <si>
    <t>[1] "8222 South"</t>
  </si>
  <si>
    <t>There were 43 warnings (use warnings() to see them)</t>
  </si>
  <si>
    <t>+   mytest &lt;- chisq.test(dat$SDV2OA2, paste(dat$Signal, dat$PedLeg)==i)</t>
  </si>
  <si>
    <t>[1] "4502 West"</t>
  </si>
  <si>
    <t>[1] "5305 East"</t>
  </si>
  <si>
    <t>[1] "5311 North"</t>
  </si>
  <si>
    <t>[1] "6393 West"</t>
  </si>
  <si>
    <t>[1] "7328 North"</t>
  </si>
  <si>
    <t>[1] "7374 West"</t>
  </si>
  <si>
    <t>[1] "7464 North"</t>
  </si>
  <si>
    <t>[1] "8117 South"</t>
  </si>
  <si>
    <t>[1] "8302 East"</t>
  </si>
  <si>
    <t>There were 27 warnings (use warnings() to see them)</t>
  </si>
  <si>
    <t>[1] "8302 North"</t>
  </si>
  <si>
    <t>[1] "5311 West"</t>
  </si>
  <si>
    <t>[1] "6393 North"</t>
  </si>
  <si>
    <t>+   if(mytest$p.value &lt; 0.05) { print(i) }</t>
  </si>
  <si>
    <t>+   mytest &lt;- chisq.test(dat$TDV105, paste(dat$Signal, dat$PedLeg)==i)</t>
  </si>
  <si>
    <t>[1] "7355 South"</t>
  </si>
  <si>
    <t>[1] "7381 East"</t>
  </si>
  <si>
    <t>[1] "7475 North"</t>
  </si>
  <si>
    <t>There were 29 warnings (use warnings() to see them)</t>
  </si>
  <si>
    <t>+   mytest &lt;- chisq.test(dat$TDV2SD, paste(dat$Signal, dat$PedLeg)==i)</t>
  </si>
  <si>
    <t>[1] "4301 North"</t>
  </si>
  <si>
    <t>[1] "6407 West"</t>
  </si>
  <si>
    <t>[1] "7184 East"</t>
  </si>
  <si>
    <t>[1] "8627 West"</t>
  </si>
  <si>
    <t>There were 14 warnings (use warnings() to see them)</t>
  </si>
  <si>
    <t>glm(formula = SDV1MB2 ~ 1, family = binomial, data = dats1)</t>
  </si>
  <si>
    <t>AIC: 1175.6</t>
  </si>
  <si>
    <t>Formula: SDV1MB2 ~ (1 | Crossing)</t>
  </si>
  <si>
    <t xml:space="preserve">   Data: dats1</t>
  </si>
  <si>
    <t xml:space="preserve"> Groups   Name        Variance Std.Dev.</t>
  </si>
  <si>
    <t>Formula: SDV1MB2 ~ (1 | Crossing) + GenderFemale + OtherMode + TimeWaitClean60 +      CrossOtherPeopleT + TOD0005 + TEMP</t>
  </si>
  <si>
    <t xml:space="preserve">            (Intr) GFTRUE OMTRUE TmWC60 COPTTR TOD000</t>
  </si>
  <si>
    <t>Formula: SDV1MB2 ~ (1 | Crossing) + CrossAADT1000 + Liqours + PercNonWhite</t>
  </si>
  <si>
    <t xml:space="preserve">            (Intr) CAADT1 Liqors</t>
  </si>
  <si>
    <t>Formula: SDV1MB2 ~ (1 | Crossing) + GenderFemale + OtherMode + TimeWaitClean60 +      CrossOtherPeopleT + TOD0005 + TEMP + CrossAADT1000 + PercNonWhite</t>
  </si>
  <si>
    <t>glm(formula = SDV2OA2 ~ 1, family = binomial, data = dats2)</t>
  </si>
  <si>
    <t xml:space="preserve">   Min      1Q  Median      3Q     Max  </t>
  </si>
  <si>
    <t xml:space="preserve">-0.376  -0.376  -0.376  -0.376   2.317  </t>
  </si>
  <si>
    <t>(Intercept) -2.61398    0.05545  -47.14   &lt;2e-16 ***</t>
  </si>
  <si>
    <t xml:space="preserve">    Null deviance: 2547.5  on 5113  degrees of freedom</t>
  </si>
  <si>
    <t>Residual deviance: 2547.5  on 5113  degrees of freedom</t>
  </si>
  <si>
    <t>AIC: 2549.5</t>
  </si>
  <si>
    <t>Formula: SDV2OA2 ~ (1 | Crossing)</t>
  </si>
  <si>
    <t xml:space="preserve">   Data: dats2</t>
  </si>
  <si>
    <t xml:space="preserve">  1825.3   1838.4   -910.7   1821.3     5112 </t>
  </si>
  <si>
    <t xml:space="preserve">-1.4414 -0.1757 -0.1332 -0.1096 12.0127 </t>
  </si>
  <si>
    <t xml:space="preserve"> Crossing (Intercept) 2.741    1.656   </t>
  </si>
  <si>
    <t>Number of obs: 5114, groups:  Crossing, 47</t>
  </si>
  <si>
    <t>(Intercept)  -3.9212     0.3337  -11.75   &lt;2e-16 ***</t>
  </si>
  <si>
    <t>Formula: SDV2OA2 ~ (1 | Crossing) + OtherMode + Vehicles10Avg + TimeWaitClean60 +      CrossOtherPeople + TEMP</t>
  </si>
  <si>
    <t xml:space="preserve">  1798.7   1844.5   -892.4   1784.7     5107 </t>
  </si>
  <si>
    <t xml:space="preserve">-2.0698 -0.1707 -0.1226 -0.0847 14.9635 </t>
  </si>
  <si>
    <t xml:space="preserve"> Crossing (Intercept) 2.046    1.43    </t>
  </si>
  <si>
    <t xml:space="preserve">                 Estimate Std. Error z value Pr(&gt;|z|)    </t>
  </si>
  <si>
    <t>(Intercept)      -4.07072    0.44850  -9.076  &lt; 2e-16 ***</t>
  </si>
  <si>
    <t xml:space="preserve">OtherModeTRUE    -0.40227    0.19954  -2.016  0.04380 *  </t>
  </si>
  <si>
    <t xml:space="preserve">Vehicles10Avg    -0.07863    0.03370  -2.334  0.01961 *  </t>
  </si>
  <si>
    <t xml:space="preserve">TimeWaitClean60  -0.81100    0.26661  -3.042  0.00235 ** </t>
  </si>
  <si>
    <t xml:space="preserve">CrossOtherPeople  0.12171    0.05186   2.347  0.01894 *  </t>
  </si>
  <si>
    <t xml:space="preserve">TEMP              0.01550    0.00705   2.199  0.02788 *  </t>
  </si>
  <si>
    <t xml:space="preserve">            (Intr) OMTRUE Vhc10A TmWC60 CrssOP</t>
  </si>
  <si>
    <t xml:space="preserve">OtherMdTRUE -0.043                            </t>
  </si>
  <si>
    <t xml:space="preserve">Vehcls10Avg -0.074  0.007                     </t>
  </si>
  <si>
    <t xml:space="preserve">TimeWtCln60 -0.115  0.051 -0.319              </t>
  </si>
  <si>
    <t xml:space="preserve">CrssOthrPpl  0.036  0.049 -0.020 -0.012       </t>
  </si>
  <si>
    <t>TEMP        -0.708 -0.024 -0.087 -0.008 -0.180</t>
  </si>
  <si>
    <t>Formula: SDV2OA2 ~ (1 | Crossing) + CrossDist80 + Schools</t>
  </si>
  <si>
    <t xml:space="preserve">  1812.8   1839.0   -902.4   1804.8     5110 </t>
  </si>
  <si>
    <t xml:space="preserve">-1.4755 -0.1767 -0.1327 -0.1054 10.5592 </t>
  </si>
  <si>
    <t xml:space="preserve"> Crossing (Intercept) 1.514    1.23    </t>
  </si>
  <si>
    <t>(Intercept) -3.95771    0.31177 -12.694  &lt; 2e-16 ***</t>
  </si>
  <si>
    <t>CrossDist80 -0.04347    0.01175  -3.701 0.000214 ***</t>
  </si>
  <si>
    <t xml:space="preserve">Schools      0.66493    0.31057   2.141 0.032272 *  </t>
  </si>
  <si>
    <t xml:space="preserve">            (Intr) CrsD80</t>
  </si>
  <si>
    <t xml:space="preserve">CrossDist80  0.010       </t>
  </si>
  <si>
    <t>Schools     -0.538  0.022</t>
  </si>
  <si>
    <t>Formula: SDV2OA2 ~ (1 | Crossing) + OtherMode + Vehicles10Avg + TimeWaitClean60 +      CrossOtherPeople + TEMP + CrossDist80</t>
  </si>
  <si>
    <t xml:space="preserve">-2.0761 -0.1729 -0.1225 -0.0817 14.4110 </t>
  </si>
  <si>
    <t>Model failed to converge with max|grad| = 0.00547613 (tol = 0.002, component 1)</t>
  </si>
  <si>
    <t>glm(formula = TDV105 ~ 1, family = binomial, data = datt1)</t>
  </si>
  <si>
    <t xml:space="preserve">-0.3364  -0.3364  -0.3364  -0.3364   2.4085  </t>
  </si>
  <si>
    <t>(Intercept) -2.84383    0.06137  -46.34   &lt;2e-16 ***</t>
  </si>
  <si>
    <t xml:space="preserve">    Null deviance: 2176.3  on 5108  degrees of freedom</t>
  </si>
  <si>
    <t>Residual deviance: 2176.3  on 5108  degrees of freedom</t>
  </si>
  <si>
    <t>AIC: 2178.3</t>
  </si>
  <si>
    <t>Formula: TDV105 ~ (1 | Crossing)</t>
  </si>
  <si>
    <t xml:space="preserve">   Data: datt1</t>
  </si>
  <si>
    <t xml:space="preserve">  1894.9   1908.0   -945.5   1890.9     5107 </t>
  </si>
  <si>
    <t xml:space="preserve">-1.0966 -0.2416 -0.1576 -0.1119  9.4852 </t>
  </si>
  <si>
    <t xml:space="preserve"> Crossing (Intercept) 2.127    1.458   </t>
  </si>
  <si>
    <t>Number of obs: 5109, groups:  Crossing, 47</t>
  </si>
  <si>
    <t>(Intercept)  -4.0078     0.3186  -12.58   &lt;2e-16 ***</t>
  </si>
  <si>
    <t>Formula: TDV105 ~ (1 | Crossing) + TimeWaitClean60 + CrossOtherPeople +      TOD0005 + TOD0611 + TEMP</t>
  </si>
  <si>
    <t xml:space="preserve">  1720.2   1765.9   -853.1   1706.2     5102 </t>
  </si>
  <si>
    <t xml:space="preserve">-1.5247 -0.2120 -0.1425 -0.0813 26.9636 </t>
  </si>
  <si>
    <t xml:space="preserve"> Crossing (Intercept) 1.905    1.38    </t>
  </si>
  <si>
    <t>(Intercept)      -4.358486   0.412770 -10.559  &lt; 2e-16 ***</t>
  </si>
  <si>
    <t>TimeWaitClean60  -1.910041   0.239064  -7.990 1.35e-15 ***</t>
  </si>
  <si>
    <t>CrossOtherPeople -0.299431   0.089643  -3.340 0.000837 ***</t>
  </si>
  <si>
    <t>TOD0005TRUE       1.383056   0.222640   6.212 5.23e-10 ***</t>
  </si>
  <si>
    <t xml:space="preserve">TOD0611TRUE       0.509705   0.161553   3.155 0.001605 ** </t>
  </si>
  <si>
    <t>TEMP              0.017749   0.005237   3.389 0.000701 ***</t>
  </si>
  <si>
    <t xml:space="preserve">            (Intr) TmWC60 CrssOP TOD000 TOD061</t>
  </si>
  <si>
    <t xml:space="preserve">TimeWtCln60 -0.150                            </t>
  </si>
  <si>
    <t xml:space="preserve">CrssOthrPpl  0.011  0.034                     </t>
  </si>
  <si>
    <t xml:space="preserve">TOD0005TRUE -0.259  0.156  0.072              </t>
  </si>
  <si>
    <t xml:space="preserve">TOD0611TRUE -0.267  0.037  0.017  0.273       </t>
  </si>
  <si>
    <t>TEMP        -0.638  0.043 -0.101  0.257  0.230</t>
  </si>
  <si>
    <t>Formula: TDV105 ~ (1 | Crossing) + NIntLegs2 + CrossAADT1000 + PercNonWhite</t>
  </si>
  <si>
    <t xml:space="preserve">  1875.0   1907.7   -932.5   1865.0     5104 </t>
  </si>
  <si>
    <t xml:space="preserve">-1.1798 -0.2507 -0.1525 -0.1145 11.3948 </t>
  </si>
  <si>
    <t xml:space="preserve"> Crossing (Intercept) 0.8943   0.9457  </t>
  </si>
  <si>
    <t>(Intercept)   -4.28787    0.59247  -7.237 4.58e-13 ***</t>
  </si>
  <si>
    <t>NIntLegs2TRUE  3.57612    1.03205   3.465  0.00053 ***</t>
  </si>
  <si>
    <t xml:space="preserve">CrossAADT1000 -0.04568    0.01955  -2.336  0.01948 *  </t>
  </si>
  <si>
    <t xml:space="preserve">PercNonWhite   0.03273    0.01249   2.619  0.00881 ** </t>
  </si>
  <si>
    <t xml:space="preserve">            (Intr) NIL2TR CAADT1</t>
  </si>
  <si>
    <t xml:space="preserve">NIntLg2TRUE  0.082              </t>
  </si>
  <si>
    <t xml:space="preserve">CrsAADT1000 -0.419 -0.043       </t>
  </si>
  <si>
    <t>PercNonWhit -0.804 -0.187 -0.031</t>
  </si>
  <si>
    <t>Formula: TDV105 ~ (1 | Crossing) + TimeWaitClean60 + CrossOtherPeople +      TOD0005 + TOD0611 + TEMP + NIntLegs2 + PercNonWhite</t>
  </si>
  <si>
    <t xml:space="preserve">-1.6267 -0.2111 -0.1452 -0.0822 27.9462 </t>
  </si>
  <si>
    <t>Vehicles10Avg</t>
  </si>
  <si>
    <t>TimeWaitClean60</t>
  </si>
  <si>
    <t>CrossOtherPeopleT</t>
  </si>
  <si>
    <t>CrossOtherPeople</t>
  </si>
  <si>
    <t>TOD1823</t>
  </si>
  <si>
    <t>TOD0611</t>
  </si>
  <si>
    <t>TOD0005</t>
  </si>
  <si>
    <t>TEMP8099</t>
  </si>
  <si>
    <t>TEMP6579</t>
  </si>
  <si>
    <t>TEMP5064</t>
  </si>
  <si>
    <t>TEMP0031</t>
  </si>
  <si>
    <t>NIntLegs2</t>
  </si>
  <si>
    <t>NIntLegs3</t>
  </si>
  <si>
    <t>CrossTypeCont</t>
  </si>
  <si>
    <t>CrossDist80</t>
  </si>
  <si>
    <t>CrossAADT1000</t>
  </si>
  <si>
    <t>DistNearCross100</t>
  </si>
  <si>
    <t>BikeLaneT</t>
  </si>
  <si>
    <t>TranStopT</t>
  </si>
  <si>
    <t>GasConvT</t>
  </si>
  <si>
    <t>IncMed1000</t>
  </si>
  <si>
    <t xml:space="preserve">-0.2188  -0.2188  -0.2188  -0.2188   2.7365  </t>
  </si>
  <si>
    <t>(Intercept) -3.72024    0.09088  -40.94   &lt;2e-16 ***</t>
  </si>
  <si>
    <t xml:space="preserve">    Null deviance: 1173.6  on 5241  degrees of freedom</t>
  </si>
  <si>
    <t>Residual deviance: 1173.6  on 5241  degrees of freedom</t>
  </si>
  <si>
    <t xml:space="preserve">  1063.2   1076.4   -529.6   1059.2     5240 </t>
  </si>
  <si>
    <t xml:space="preserve">-0.3888 -0.2009 -0.0772 -0.0480 22.0919 </t>
  </si>
  <si>
    <t xml:space="preserve"> Crossing (Intercept) 3.16     1.778   </t>
  </si>
  <si>
    <t>Number of obs: 5242, groups:  Crossing, 47</t>
  </si>
  <si>
    <t>(Intercept)  -4.9179     0.4291  -11.46   &lt;2e-16 ***</t>
  </si>
  <si>
    <t xml:space="preserve">   877.4    929.9   -430.7    861.4     5234 </t>
  </si>
  <si>
    <t xml:space="preserve">-0.974 -0.127 -0.057 -0.020 63.238 </t>
  </si>
  <si>
    <t xml:space="preserve"> Crossing (Intercept) 1.421    1.192   </t>
  </si>
  <si>
    <t>(Intercept)           -4.86765    0.52728  -9.232  &lt; 2e-16 ***</t>
  </si>
  <si>
    <t>GenderFemaleTRUE      -0.99880    0.25490  -3.918 8.91e-05 ***</t>
  </si>
  <si>
    <t>OtherModeTRUE         -1.78454    0.35287  -5.057 4.25e-07 ***</t>
  </si>
  <si>
    <t>TimeWaitClean60       -4.80351    0.72323  -6.642 3.10e-11 ***</t>
  </si>
  <si>
    <t>CrossOtherPeopleTTRUE -1.45152    0.32837  -4.420 9.85e-06 ***</t>
  </si>
  <si>
    <t xml:space="preserve">TOD0005TRUE            0.76527    0.30397   2.518   0.0118 *  </t>
  </si>
  <si>
    <t>TEMP                   0.03417    0.00782   4.369 1.25e-05 ***</t>
  </si>
  <si>
    <t xml:space="preserve">GndrFmlTRUE -0.009                                   </t>
  </si>
  <si>
    <t xml:space="preserve">OtherMdTRUE -0.003  0.073                            </t>
  </si>
  <si>
    <t xml:space="preserve">TimeWtCln60 -0.163  0.009  0.133                     </t>
  </si>
  <si>
    <t xml:space="preserve">CrssOPTTRUE -0.005  0.028  0.032  0.043              </t>
  </si>
  <si>
    <t xml:space="preserve">TOD0005TRUE -0.296  0.012 -0.030  0.131  0.076       </t>
  </si>
  <si>
    <t>TEMP        -0.773 -0.081 -0.055  0.011 -0.067  0.291</t>
  </si>
  <si>
    <t xml:space="preserve">  1033.6   1066.4   -511.8   1023.6     5237 </t>
  </si>
  <si>
    <t xml:space="preserve">-0.430 -0.206 -0.083 -0.034 32.440 </t>
  </si>
  <si>
    <t xml:space="preserve"> Crossing (Intercept) 1.016    1.008   </t>
  </si>
  <si>
    <t>(Intercept)   -3.39712    0.71405  -4.758 1.96e-06 ***</t>
  </si>
  <si>
    <t>CrossAADT1000 -0.15346    0.03099  -4.951 7.37e-07 ***</t>
  </si>
  <si>
    <t xml:space="preserve">Liqours       -1.87746    0.90799  -2.068   0.0387 *  </t>
  </si>
  <si>
    <t xml:space="preserve">PercNonWhite   0.03080    0.01554   1.982   0.0475 *  </t>
  </si>
  <si>
    <t xml:space="preserve">CrsAADT1000 -0.273              </t>
  </si>
  <si>
    <t xml:space="preserve">Liqours     -0.373  0.225       </t>
  </si>
  <si>
    <t>PercNonWhit -0.808 -0.193  0.209</t>
  </si>
  <si>
    <t xml:space="preserve">-0.944 -0.127 -0.054 -0.018 57.279 </t>
  </si>
  <si>
    <t>Model failed to converge with max|grad| = 0.00433022 (tol = 0.002, component 1)</t>
  </si>
  <si>
    <t>glm(formula = TDV2SD ~ 1, family = binomial, data = datt2)</t>
  </si>
  <si>
    <t xml:space="preserve">-0.7051  -0.7051  -0.7051  -0.7051   1.7400  </t>
  </si>
  <si>
    <t>(Intercept) -1.26526    0.03376  -37.48   &lt;2e-16 ***</t>
  </si>
  <si>
    <t xml:space="preserve">    Null deviance: 5388  on 5111  degrees of freedom</t>
  </si>
  <si>
    <t>Residual deviance: 5388  on 5111  degrees of freedom</t>
  </si>
  <si>
    <t>AIC: 5390</t>
  </si>
  <si>
    <t>Formula: TDV2SD ~ (1 | Crossing)</t>
  </si>
  <si>
    <t xml:space="preserve">   Data: datt2</t>
  </si>
  <si>
    <t xml:space="preserve">  5169.3   5182.4  -2582.7   5165.3     5110 </t>
  </si>
  <si>
    <t xml:space="preserve">-1.6184 -0.5806 -0.4564 -0.2987  5.3688 </t>
  </si>
  <si>
    <t xml:space="preserve"> Crossing (Intercept) 0.7699   0.8774  </t>
  </si>
  <si>
    <t>Number of obs: 5112, groups:  Crossing, 47</t>
  </si>
  <si>
    <t>(Intercept)  -1.4981     0.1497  -10.01   &lt;2e-16 ***</t>
  </si>
  <si>
    <t xml:space="preserve">Formula: TDV2SD ~ (1 | Crossing) + GroupSize + AgeChild + AgeTeen + OtherMode +      TimeWaitClean60 + CrossOtherPeopleT + CrossObs + Weekend +  </t>
  </si>
  <si>
    <t xml:space="preserve">    TOD0005 + PRCP</t>
  </si>
  <si>
    <t xml:space="preserve">  4771.6   4850.1  -2373.8   4747.6     5100 </t>
  </si>
  <si>
    <t xml:space="preserve">-2.5006 -0.5332 -0.3730 -0.1828 16.9654 </t>
  </si>
  <si>
    <t xml:space="preserve"> Crossing (Intercept) 0.6726   0.8201  </t>
  </si>
  <si>
    <t>(Intercept)           -1.02356    0.16675  -6.138 8.35e-10 ***</t>
  </si>
  <si>
    <t xml:space="preserve">GroupSize             -0.12060    0.05428  -2.222  0.02628 *  </t>
  </si>
  <si>
    <t xml:space="preserve">AgeChildTRUE          -0.81951    0.31121  -2.633  0.00845 ** </t>
  </si>
  <si>
    <t xml:space="preserve">AgeTeenTRUE           -0.36217    0.20614  -1.757  0.07894 .  </t>
  </si>
  <si>
    <t>OtherModeTRUE          0.46688    0.09683   4.822 1.42e-06 ***</t>
  </si>
  <si>
    <t>TimeWaitClean60       -0.88153    0.10223  -8.623  &lt; 2e-16 ***</t>
  </si>
  <si>
    <t>CrossOtherPeopleTTRUE -0.78245    0.09819  -7.969 1.60e-15 ***</t>
  </si>
  <si>
    <t xml:space="preserve">CrossObsTRUE          -0.37963    0.19482  -1.949  0.05135 .  </t>
  </si>
  <si>
    <t xml:space="preserve">WeekendTRUE            0.47388    0.14923   3.175  0.00150 ** </t>
  </si>
  <si>
    <t>TOD0005TRUE            1.70229    0.17320   9.829  &lt; 2e-16 ***</t>
  </si>
  <si>
    <t xml:space="preserve">PRCP                  -9.62312    3.12404  -3.080  0.00207 ** </t>
  </si>
  <si>
    <t xml:space="preserve">            (Intr) GropSz ACTRUE ATTRUE OMTRUE TmWC60 COPTTR COTRUE WkTRUE TOD000</t>
  </si>
  <si>
    <t xml:space="preserve">GroupSize   -0.397                                                               </t>
  </si>
  <si>
    <t xml:space="preserve">AgeChldTRUE  0.073 -0.247                                                        </t>
  </si>
  <si>
    <t xml:space="preserve">AgeTeenTRUE  0.001 -0.179  0.044                                                 </t>
  </si>
  <si>
    <t xml:space="preserve">OtherMdTRUE -0.159  0.118 -0.035 -0.126                                          </t>
  </si>
  <si>
    <t xml:space="preserve">TimeWtCln60 -0.211 -0.022 -0.011 -0.007  0.061                                   </t>
  </si>
  <si>
    <t xml:space="preserve">CrssOPTTRUE -0.061 -0.029  0.006 -0.004 -0.001  0.010                            </t>
  </si>
  <si>
    <t xml:space="preserve">CrssObsTRUE -0.108  0.011 -0.012 -0.008  0.020  0.018  0.023                     </t>
  </si>
  <si>
    <t xml:space="preserve">WeekendTRUE -0.147 -0.015  0.008  0.007 -0.017  0.016  0.035  0.020              </t>
  </si>
  <si>
    <t xml:space="preserve">TOD0005TRUE -0.082 -0.002  0.017  0.017  0.027  0.106  0.040  0.039 -0.034       </t>
  </si>
  <si>
    <t>PRCP        -0.026 -0.015 -0.004  0.013  0.006  0.000  0.005 -0.010 -0.082  0.021</t>
  </si>
  <si>
    <t>Formula: TDV2SD ~ (1 | Crossing) + NIntLegs2 + CrossAADT1000</t>
  </si>
  <si>
    <t xml:space="preserve">  5158.8   5185.0  -2575.4   5150.8     5108 </t>
  </si>
  <si>
    <t xml:space="preserve">-1.8971 -0.5701 -0.4563 -0.2888  4.8915 </t>
  </si>
  <si>
    <t xml:space="preserve"> Crossing (Intercept) 0.4974   0.7053  </t>
  </si>
  <si>
    <t xml:space="preserve">               Estimate Std. Error z value Pr(&gt;|z|)    </t>
  </si>
  <si>
    <t>(Intercept)   -1.240740   0.203984  -6.083 1.18e-09 ***</t>
  </si>
  <si>
    <t>NIntLegs2TRUE  2.817520   0.788933   3.571 0.000355 ***</t>
  </si>
  <si>
    <t xml:space="preserve">CrossAADT1000 -0.017232   0.009221  -1.869 0.061663 .  </t>
  </si>
  <si>
    <t xml:space="preserve">            (Intr) NIL2TR</t>
  </si>
  <si>
    <t xml:space="preserve">NIntLg2TRUE -0.112       </t>
  </si>
  <si>
    <t>CrsAADT1000 -0.781  0.014</t>
  </si>
  <si>
    <t xml:space="preserve">    TOD0005 + PRCP + NIntLegs2</t>
  </si>
  <si>
    <t xml:space="preserve">-2.4700 -0.5299 -0.3752 -0.1921 17.5259 </t>
  </si>
  <si>
    <t>Estimate</t>
  </si>
  <si>
    <t>Std. Error</t>
  </si>
  <si>
    <t>z value</t>
  </si>
  <si>
    <t>Pr(&gt;|z|)</t>
  </si>
  <si>
    <t>(Intercept)</t>
  </si>
  <si>
    <t>***</t>
  </si>
  <si>
    <t>GenderFemaleTRUE</t>
  </si>
  <si>
    <t>OtherModeTRUE</t>
  </si>
  <si>
    <t>CrossOtherPeopleTTRUE</t>
  </si>
  <si>
    <t>TOD0005TRUE</t>
  </si>
  <si>
    <t>*</t>
  </si>
  <si>
    <t>Groups</t>
  </si>
  <si>
    <t>Name</t>
  </si>
  <si>
    <t>Variance</t>
  </si>
  <si>
    <t>Std.Dev.</t>
  </si>
  <si>
    <t>Crossing</t>
  </si>
  <si>
    <t>(Intr)</t>
  </si>
  <si>
    <t>GFTRUE</t>
  </si>
  <si>
    <t>OMTRUE</t>
  </si>
  <si>
    <t>TmWC60</t>
  </si>
  <si>
    <t>COPTTR</t>
  </si>
  <si>
    <t>TOD000</t>
  </si>
  <si>
    <t>CAADT1</t>
  </si>
  <si>
    <t>GndrFmlTRUE</t>
  </si>
  <si>
    <t>OtherMdTRUE</t>
  </si>
  <si>
    <t>TimeWtCln60</t>
  </si>
  <si>
    <t>CrssOPTTRUE</t>
  </si>
  <si>
    <t>CrsAADT1000</t>
  </si>
  <si>
    <t>PercNonWhit</t>
  </si>
  <si>
    <t>AIC</t>
  </si>
  <si>
    <t>BIC</t>
  </si>
  <si>
    <t>logLik</t>
  </si>
  <si>
    <t>deviance</t>
  </si>
  <si>
    <t>df.resid</t>
  </si>
  <si>
    <t>Vehcls10Avg</t>
  </si>
  <si>
    <t>CrssOthrPpl</t>
  </si>
  <si>
    <t>Vhc10A</t>
  </si>
  <si>
    <t>CrssOP</t>
  </si>
  <si>
    <t>&lt; 2e-16</t>
  </si>
  <si>
    <t>**</t>
  </si>
  <si>
    <t>.</t>
  </si>
  <si>
    <t>TOD0611TRUE</t>
  </si>
  <si>
    <t>NIntLegs2TRUE</t>
  </si>
  <si>
    <t>TOD061</t>
  </si>
  <si>
    <t>NIL2TR</t>
  </si>
  <si>
    <t>NIntLg2TRUE</t>
  </si>
  <si>
    <t>GropSz</t>
  </si>
  <si>
    <t>ACTRUE</t>
  </si>
  <si>
    <t>ATTRUE</t>
  </si>
  <si>
    <t>COTRUE</t>
  </si>
  <si>
    <t>WkTRUE</t>
  </si>
  <si>
    <t>AgeChldTRUE</t>
  </si>
  <si>
    <t>AgeTeenTRUE</t>
  </si>
  <si>
    <t>CrssObsTRUE</t>
  </si>
  <si>
    <t>WeekendTRUE</t>
  </si>
  <si>
    <t>AgeChildTRUE</t>
  </si>
  <si>
    <t>CrossObsTRUE</t>
  </si>
  <si>
    <t>R2</t>
  </si>
  <si>
    <t>N1</t>
  </si>
  <si>
    <t>N2</t>
  </si>
  <si>
    <t>&gt; ########################################</t>
  </si>
  <si>
    <t>&gt; # Walking speed</t>
  </si>
  <si>
    <t>&gt; # Initialize</t>
  </si>
  <si>
    <t>&gt; temp &lt;- dat</t>
  </si>
  <si>
    <t>&gt; myps &lt;- c(0.00,0.05,0.10,0.15,0.25,0.50,0.75,0.85,0.90,0.95,1.00)</t>
  </si>
  <si>
    <t>&gt; # Calculate walking speed</t>
  </si>
  <si>
    <t>&gt; temp$WS &lt;- temp$CrossDist / temp$TimeCurbClean</t>
  </si>
  <si>
    <t>&gt; summary(temp$WS)</t>
  </si>
  <si>
    <t xml:space="preserve">  1.298   4.600   5.188   6.290   6.312  60.000     342 </t>
  </si>
  <si>
    <t>&gt; # Filter</t>
  </si>
  <si>
    <t>&gt; temp &lt;- temp[!is.na(temp$WS),]</t>
  </si>
  <si>
    <t>&gt; # Overall</t>
  </si>
  <si>
    <t>&gt; quantile(temp$WS, probs=myps, na.rm=T); prop.table(table(temp$WS&lt;4.00))</t>
  </si>
  <si>
    <t xml:space="preserve">       0%        5%       10%       15%       25%       50%       75%       85%       90%       95%      100% </t>
  </si>
  <si>
    <t xml:space="preserve">     FALSE       TRUE </t>
  </si>
  <si>
    <t>&gt; # By mode</t>
  </si>
  <si>
    <t xml:space="preserve">&gt; # other characteristics: </t>
  </si>
  <si>
    <t>&gt; summary(temp[,c("OtherStroller", "OtherLoad", "OtherWheelchair", "OtherSkateboard", "OtherScooter", "OtherBicycle", "OtherOther")])</t>
  </si>
  <si>
    <t xml:space="preserve"> OtherStroller   OtherLoad       OtherWheelchair OtherSkateboard OtherScooter    OtherBicycle    OtherOther     </t>
  </si>
  <si>
    <t xml:space="preserve"> Mode :logical   Mode :logical   Mode :logical   Mode :logical   Mode :logical   Mode :logical   Mode :logical  </t>
  </si>
  <si>
    <t xml:space="preserve"> FALSE:5188      FALSE:5032      FALSE:5196      FALSE:5192      FALSE:5169      FALSE:4631      FALSE:5073     </t>
  </si>
  <si>
    <t xml:space="preserve"> TRUE :59        TRUE :215       TRUE :51        TRUE :55        TRUE :78        TRUE :616       TRUE :174      </t>
  </si>
  <si>
    <t>&gt; quantile(temp$WS[temp$OtherStroller==T], probs=myps, na.rm=T); prop.table(table(temp$WS[temp$OtherStroller==T]&lt;4.00))</t>
  </si>
  <si>
    <t xml:space="preserve">    FALSE      TRUE </t>
  </si>
  <si>
    <t>&gt; quantile(temp$WS[temp$OtherLoad==T], probs=myps, na.rm=T); prop.table(table(temp$WS[temp$OtherLoad==T]&lt;4.00))</t>
  </si>
  <si>
    <t>&gt; quantile(temp$WS[temp$OtherWheelchair==T], probs=myps, na.rm=T); prop.table(table(temp$WS[temp$OtherWheelchair==T]&lt;4.00))</t>
  </si>
  <si>
    <t>&gt; quantile(temp$WS[temp$OtherSkateboard==T], probs=myps, na.rm=T); prop.table(table(temp$WS[temp$OtherSkateboard==T]&lt;4.00))</t>
  </si>
  <si>
    <t xml:space="preserve">FALSE </t>
  </si>
  <si>
    <t>&gt; quantile(temp$WS[temp$OtherScooter==T], probs=myps, na.rm=T); prop.table(table(temp$WS[temp$OtherScooter==T]&lt;4.00))</t>
  </si>
  <si>
    <t>&gt; quantile(temp$WS[temp$OtherBicycle==T], probs=myps, na.rm=T); prop.table(table(temp$WS[temp$OtherBicycle==T]&lt;4.00))</t>
  </si>
  <si>
    <t>&gt; quantile(temp$WS[temp$OtherOther==T], probs=myps, na.rm=T); prop.table(table(temp$WS[temp$OtherOther==T]&lt;4.00))</t>
  </si>
  <si>
    <t>&gt; # other modes: Wheelchair OR Skateboard OR Scooter OR Bicycle</t>
  </si>
  <si>
    <t>&gt; summary(temp$OtherMode)</t>
  </si>
  <si>
    <t xml:space="preserve">logical    4454     793 </t>
  </si>
  <si>
    <t>&gt; quantile(temp$WS[temp$OtherMode==T], probs=myps, na.rm=T); prop.table(table(temp$WS[temp$OtherMode==T]&lt;4.00))</t>
  </si>
  <si>
    <t>&gt; quantile(temp$WS[temp$OtherMode==F], probs=myps, na.rm=T); prop.table(table(temp$WS[temp$OtherMode==F]&lt;4.00))</t>
  </si>
  <si>
    <t>&gt; # just pedestrians: NOT Wheelchair NOR Skateboard NOR Scooter NOR Bicycle NOR Other</t>
  </si>
  <si>
    <t>&gt; temp$OnlyPeds &lt;- !(temp$OtherMode | temp$OtherOther)</t>
  </si>
  <si>
    <t>&gt; summary(temp$OnlyPeds)</t>
  </si>
  <si>
    <t xml:space="preserve">logical     952    4295 </t>
  </si>
  <si>
    <t>&gt; quantile(temp$WS[temp$OnlyPeds==T], probs=myps, na.rm=T); prop.table(table(temp$WS[temp$OnlyPeds==T]&lt;4.00))</t>
  </si>
  <si>
    <t>&gt; # By age</t>
  </si>
  <si>
    <t>&gt; summary(temp[,c("AgeChild", "AgeTeen", "AgeAdultYoung", "AgeAdultMiddle", "AgeAdultOlder", "AgeAdultUnknown")])</t>
  </si>
  <si>
    <t xml:space="preserve">  AgeChild        AgeTeen        AgeAdultYoung   AgeAdultMiddle  AgeAdultOlder   AgeAdultUnknown</t>
  </si>
  <si>
    <t xml:space="preserve"> Mode :logical   Mode :logical   Mode :logical   Mode :logical   Mode :logical   Mode :logical  </t>
  </si>
  <si>
    <t xml:space="preserve"> FALSE:5095      FALSE:4957      FALSE:3272      FALSE:3555      FALSE:5149      FALSE:3956     </t>
  </si>
  <si>
    <t xml:space="preserve"> TRUE :152       TRUE :290       TRUE :1975      TRUE :1692      TRUE :98        TRUE :1291     </t>
  </si>
  <si>
    <t>&gt; quantile(temp$WS[temp$AgeChild==T], probs=myps, na.rm=T); prop.table(table(temp$WS[temp$AgeChild==T]&lt;4.00))</t>
  </si>
  <si>
    <t xml:space="preserve"> 2.305556  3.506394  3.750000  4.000000  4.321935  4.759615  6.000000  7.261875  8.225000 10.285714 53.000000 </t>
  </si>
  <si>
    <t xml:space="preserve">0.8618421 0.1381579 </t>
  </si>
  <si>
    <t>&gt; quantile(temp$WS[temp$AgeTeen==T], probs=myps, na.rm=T); prop.table(table(temp$WS[temp$AgeTeen==T]&lt;4.00))</t>
  </si>
  <si>
    <t xml:space="preserve"> 1.878788  3.677311  4.000000  4.320000  4.695652  5.519231  8.880952 11.680556 13.200000 14.910000 22.000000 </t>
  </si>
  <si>
    <t xml:space="preserve">0.92413793 0.07586207 </t>
  </si>
  <si>
    <t>&gt; quantile(temp$WS[temp$AgeAdultYoung==T], probs=myps, na.rm=T); prop.table(table(temp$WS[temp$AgeAdultYoung==T]&lt;4.00))</t>
  </si>
  <si>
    <t xml:space="preserve"> 1.298246  3.963362  4.210526  4.428571  4.705882  5.294118  6.411765  9.813636 11.500000 13.333333 60.000000 </t>
  </si>
  <si>
    <t xml:space="preserve">0.94683544 0.05316456 </t>
  </si>
  <si>
    <t>&gt; quantile(temp$WS[temp$AgeAdultMiddle==T], probs=myps, na.rm=T); prop.table(table(temp$WS[temp$AgeAdultMiddle==T]&lt;4.00))</t>
  </si>
  <si>
    <t xml:space="preserve"> 1.878788  3.593750  3.875000  4.111111  4.423077  5.000000  5.833333  6.950000  9.410714 11.660714 53.000000 </t>
  </si>
  <si>
    <t xml:space="preserve">0.8794326 0.1205674 </t>
  </si>
  <si>
    <t>&gt; quantile(temp$WS[temp$AgeAdultOlder==T], probs=myps, na.rm=T); prop.table(table(temp$WS[temp$AgeAdultOlder==T]&lt;4.00))</t>
  </si>
  <si>
    <t xml:space="preserve"> 2.051282  2.753280  3.053846  3.399351  3.785714  4.591667  5.437063  6.052632  6.545455  7.695238 12.777778 </t>
  </si>
  <si>
    <t xml:space="preserve">0.6836735 0.3163265 </t>
  </si>
  <si>
    <t>&gt; quantile(temp$WS[temp$AgeAdultUnknown==T], probs=myps, na.rm=T); prop.table(table(temp$WS[temp$AgeAdultUnknown==T]&lt;4.00))</t>
  </si>
  <si>
    <t xml:space="preserve"> 1.916667  3.750000  4.000000  4.233032  4.500000  5.187500  6.384615  9.338384 11.000000 13.333333 60.000000 </t>
  </si>
  <si>
    <t xml:space="preserve">0.91402014 0.08597986 </t>
  </si>
  <si>
    <t>&gt; # By gender</t>
  </si>
  <si>
    <t>&gt; summary(temp[,c("GenderMale", "GenderFemale", "GenderUnknown")])</t>
  </si>
  <si>
    <t xml:space="preserve"> GenderMale      GenderFemale    GenderUnknown  </t>
  </si>
  <si>
    <t xml:space="preserve"> Mode :logical   Mode :logical   Mode :logical  </t>
  </si>
  <si>
    <t xml:space="preserve"> FALSE:2012      FALSE:3675      FALSE:4090     </t>
  </si>
  <si>
    <t xml:space="preserve"> TRUE :3235      TRUE :1572      TRUE :1157     </t>
  </si>
  <si>
    <t>&gt; quantile(temp$WS[temp$GenderMale==T], probs=myps, na.rm=T); prop.table(table(temp$WS[temp$GenderMale==T]&lt;4.00))</t>
  </si>
  <si>
    <t xml:space="preserve"> 1.454545  3.709677  4.100000  4.259259  4.600000  5.187500  6.312500  9.222222 11.000000 13.275000 60.000000 </t>
  </si>
  <si>
    <t xml:space="preserve">0.91931994 0.08068006 </t>
  </si>
  <si>
    <t>&gt; quantile(temp$WS[temp$GenderFemale==T], probs=myps, na.rm=T); prop.table(table(temp$WS[temp$GenderFemale==T]&lt;4.00))</t>
  </si>
  <si>
    <t xml:space="preserve"> 1.298246  3.647059  3.928571  4.117647  4.368421  4.898276  5.614583  6.333333  7.666667 10.857143 53.000000 </t>
  </si>
  <si>
    <t xml:space="preserve">0.8918575 0.1081425 </t>
  </si>
  <si>
    <t>&gt; quantile(temp$WS[temp$GenderUnknown==T], probs=myps, na.rm=T); prop.table(table(temp$WS[temp$GenderUnknown==T]&lt;4.00))</t>
  </si>
  <si>
    <t xml:space="preserve"> 1.916667  3.750000  4.000000  4.267556  4.583333  5.187500  6.555556  9.724242 11.500000 13.833333 60.000000 </t>
  </si>
  <si>
    <t xml:space="preserve">0.90924806 0.09075194 </t>
  </si>
  <si>
    <t>&gt; # By group size</t>
  </si>
  <si>
    <t>&gt; summary(temp$GroupSize)</t>
  </si>
  <si>
    <t xml:space="preserve">  1.000   1.000   1.000   1.387   1.000  28.000 </t>
  </si>
  <si>
    <t>&gt; table(temp$GroupSize)</t>
  </si>
  <si>
    <t xml:space="preserve">   1    2    3    4    5    6    7    8    9   10   11   12   13   15   20   24   28 </t>
  </si>
  <si>
    <t xml:space="preserve">3966  953  171   69   43   18    6    7    3    1    2    2    2    1    1    1    1 </t>
  </si>
  <si>
    <t>&gt; temp$GS1 &lt;- temp$GroupSize==1</t>
  </si>
  <si>
    <t>&gt; temp$GS2 &lt;- temp$GroupSize==2</t>
  </si>
  <si>
    <t>&gt; temp$GS3 &lt;- temp$GroupSize&gt;=3</t>
  </si>
  <si>
    <t>&gt; summary(temp[,c("GS1", "GS2", "GS3")])</t>
  </si>
  <si>
    <t xml:space="preserve">    GS1             GS2             GS3         </t>
  </si>
  <si>
    <t xml:space="preserve"> FALSE:1281      FALSE:4294      FALSE:4919     </t>
  </si>
  <si>
    <t xml:space="preserve"> TRUE :3966      TRUE :953       TRUE :328      </t>
  </si>
  <si>
    <t>&gt; quantile(temp$WS[temp$GS1==T], probs=myps, na.rm=T); prop.table(table(temp$WS[temp$GS1==T]&lt;4.00))</t>
  </si>
  <si>
    <t xml:space="preserve"> 1.298246  3.789474  4.150000  4.368421  4.666667  5.384615  6.756863 10.000000 11.500000 13.718750 60.000000 </t>
  </si>
  <si>
    <t xml:space="preserve">0.9276349 0.0723651 </t>
  </si>
  <si>
    <t>&gt; quantile(temp$WS[temp$GS2==T], probs=myps, na.rm=T); prop.table(table(temp$WS[temp$GS2==T]&lt;4.00))</t>
  </si>
  <si>
    <t xml:space="preserve"> 1.878788  3.705806  3.952381  4.150000  4.352941  4.800000  5.454545  5.888889  7.163333 10.857143 22.000000 </t>
  </si>
  <si>
    <t xml:space="preserve">0.8919203 0.1080797 </t>
  </si>
  <si>
    <t>&gt; quantile(temp$WS[temp$GS3==T], probs=myps, na.rm=T); prop.table(table(temp$WS[temp$GS3==T]&lt;4.00))</t>
  </si>
  <si>
    <t xml:space="preserve"> 2.305556  3.383138  3.689879  3.858036  4.110119  4.651515  5.245455  6.190000  7.110952 10.950000 53.000000 </t>
  </si>
  <si>
    <t xml:space="preserve">0.8323171 0.1676829 </t>
  </si>
  <si>
    <t>&gt; # Filter to try to match BYU study</t>
  </si>
  <si>
    <t>&gt; # - only in the crosswalk or the crosswalk area</t>
  </si>
  <si>
    <t>&gt; # - not skateboard, scooter, bicycle, other</t>
  </si>
  <si>
    <t>&gt; # - didn't pause or change speed</t>
  </si>
  <si>
    <t>&gt; # - started or ended on W or FDW (not SDW SDW)</t>
  </si>
  <si>
    <t>&gt; temp &lt;- temp[!is.na(temp$CrossLoc) &amp; temp$CrossLoc=="In the crosswalk or the crosswalk area",]</t>
  </si>
  <si>
    <t>&gt; temp &lt;- temp[temp$OtherSkateboard==F &amp; temp$OtherScooter==F &amp; temp$OtherBicycle==F &amp; temp$OtherOther==F,]</t>
  </si>
  <si>
    <t>&gt; temp &lt;- temp[temp$CrossBehPaused==F &amp; temp$CrossBehSpeed==F,]</t>
  </si>
  <si>
    <t>&gt; summary(temp[,c("OtherStroller", "OtherLoad", "OtherWheelchair")])</t>
  </si>
  <si>
    <t xml:space="preserve"> OtherStroller   OtherLoad       OtherWheelchair</t>
  </si>
  <si>
    <t xml:space="preserve"> FALSE:3562      FALSE:3445      FALSE:3570     </t>
  </si>
  <si>
    <t xml:space="preserve"> TRUE :50        TRUE :167       TRUE :42       </t>
  </si>
  <si>
    <t>&gt; # just pedestrians: NOT Wheelchair</t>
  </si>
  <si>
    <t xml:space="preserve"> FALSE:3508      FALSE:3433      FALSE:2226      FALSE:2474      FALSE:3539      FALSE:2700     </t>
  </si>
  <si>
    <t xml:space="preserve"> TRUE :104       TRUE :179       TRUE :1386      TRUE :1138      TRUE :73        TRUE :912      </t>
  </si>
  <si>
    <t xml:space="preserve"> FALSE:1454      FALSE:2393      FALSE:2814     </t>
  </si>
  <si>
    <t xml:space="preserve"> TRUE :2158      TRUE :1219      TRUE :798      </t>
  </si>
  <si>
    <t xml:space="preserve"> FALSE:1003      FALSE:2869      FALSE:3352     </t>
  </si>
  <si>
    <t xml:space="preserve"> TRUE :2609      TRUE :743       TRUE :260      </t>
  </si>
  <si>
    <t>&gt; # Remove</t>
  </si>
  <si>
    <t>&gt; rm(temp, myps)</t>
  </si>
  <si>
    <t>&gt; temp &lt;- temp[!is.na(temp$TDV4) &amp; temp$TDV4!="SDW SDW",]</t>
  </si>
  <si>
    <t xml:space="preserve">logical      42    3570 </t>
  </si>
  <si>
    <t>Category</t>
  </si>
  <si>
    <t>All observations (not filtered)</t>
  </si>
  <si>
    <t>All users</t>
  </si>
  <si>
    <t>Sample size</t>
  </si>
  <si>
    <t>Percentile speed (ft/s)</t>
  </si>
  <si>
    <t>5th</t>
  </si>
  <si>
    <t>10th</t>
  </si>
  <si>
    <t>15th</t>
  </si>
  <si>
    <t>50th</t>
  </si>
  <si>
    <t>85th</t>
  </si>
  <si>
    <t>None of the above (pedestrians)</t>
  </si>
  <si>
    <t>Filtered to match BYU study*</t>
  </si>
  <si>
    <t>Not wheelchair (pedestrians)</t>
  </si>
  <si>
    <t>Age</t>
  </si>
  <si>
    <t>Teen</t>
  </si>
  <si>
    <t>Adult of unknown age</t>
  </si>
  <si>
    <t>Male presenting</t>
  </si>
  <si>
    <t>Female presenting</t>
  </si>
  <si>
    <t>Unknown gender</t>
  </si>
  <si>
    <t>Group size</t>
  </si>
  <si>
    <t>3+</t>
  </si>
  <si>
    <t>1</t>
  </si>
  <si>
    <t>2</t>
  </si>
  <si>
    <t>% w/ speed (ft/s)</t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</si>
  <si>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4.0</t>
    </r>
  </si>
  <si>
    <t>&lt; 4.0</t>
  </si>
  <si>
    <t>&gt; # Correlation with crashes</t>
  </si>
  <si>
    <t>&gt; # Assemble pedestrian crossing behaviors</t>
  </si>
  <si>
    <t>&gt; t1 &lt;- aggregate(SDV1MB2 ~ Signal, data=dat, FUN=sum)</t>
  </si>
  <si>
    <t>&gt; t2 &lt;- aggregate(SDV2OA2 ~ Signal, data=dat, FUN=sum)</t>
  </si>
  <si>
    <t>&gt; t3 &lt;- aggregate(TDV105  ~ Signal, data=dat, FUN=sum)</t>
  </si>
  <si>
    <t>&gt; t4 &lt;- aggregate(TDV2SD  ~ Signal, data=dat, FUN=sum)</t>
  </si>
  <si>
    <t>&gt; temp &lt;- merge(t1, t2, by="Signal", all.x=T, all.y=T)</t>
  </si>
  <si>
    <t>&gt; temp &lt;- merge(temp, t3, by="Signal", all.x=T, all.y=T)</t>
  </si>
  <si>
    <t>&gt; temp &lt;- merge(temp, t4, by="Signal", all.x=T, all.y=T)</t>
  </si>
  <si>
    <t>&gt; rm(t1, t2, t3, t4)</t>
  </si>
  <si>
    <t>&gt; # Load video data</t>
  </si>
  <si>
    <t>&gt; vids &lt;- read.csv(file=file.path("Data", "VideoInfo.csv"))</t>
  </si>
  <si>
    <t>&gt; # process</t>
  </si>
  <si>
    <t>&gt; vids$Time1 &lt;- as.POSIXct(vids$TimeBeg, format="%m/%d/%Y %H:%M", tz="America/Denver")</t>
  </si>
  <si>
    <t>&gt; vids$Time2 &lt;- as.POSIXct(vids$TimeEnd, format="%m/%d/%Y %H:%M", tz="America/Denver")</t>
  </si>
  <si>
    <t>&gt; vids$TDiff &lt;- as.numeric(difftime(vids$Time2, vids$Time1, units="hours"))</t>
  </si>
  <si>
    <t>&gt; # aggregate</t>
  </si>
  <si>
    <t>&gt; vtime &lt;- aggregate(TDiff ~ Signal, data=vids, FUN=sum)</t>
  </si>
  <si>
    <t>&gt; summary(vtime$TDiff)</t>
  </si>
  <si>
    <t xml:space="preserve">  3.367  16.025  25.033  37.531  51.438 115.900 </t>
  </si>
  <si>
    <t>&gt; # Load crash data</t>
  </si>
  <si>
    <t>&gt; sig &lt;- readRDS(file.path("Data", "from UDOT-19.318", "sig.rds"))</t>
  </si>
  <si>
    <t>&gt; sig_pred &lt;- readRDS(file.path("Data", "from UDOT-19.318", "sig_pred.rds"))</t>
  </si>
  <si>
    <t>&gt; crash &lt;- sig_pred[,c("SIGNALID", "CRASH_WALK", "P-Sig-All-A", "P-Sig-All-A-EB")]</t>
  </si>
  <si>
    <t>&gt; rm(sig, sig_pred)</t>
  </si>
  <si>
    <t>&gt; # Merge and calculate</t>
  </si>
  <si>
    <t>&gt; temp &lt;- merge(temp, vtime, by="Signal", all.x=T, all.y=F)</t>
  </si>
  <si>
    <t>&gt; temp$SDV1MB2hr &lt;- temp$SDV1MB2 / temp$TDiff</t>
  </si>
  <si>
    <t>&gt; temp$SDV2OA2hr &lt;- temp$SDV2OA2 / temp$TDiff</t>
  </si>
  <si>
    <t>&gt; temp$TDV105hr  &lt;- temp$TDV105  / temp$TDiff</t>
  </si>
  <si>
    <t>&gt; temp$TDV2SDhr  &lt;- temp$TDV2SD  / temp$TDiff</t>
  </si>
  <si>
    <t>&gt; temp &lt;- merge(temp, crash, by.x="Signal", by.y="SIGNALID", all.x=T, all.y=F)</t>
  </si>
  <si>
    <t>&gt; temp$CRASHyr   &lt;- temp$CRASH_WALK / 10</t>
  </si>
  <si>
    <t>&gt; temp$CRMOD1yr  &lt;- temp$'P-Sig-All-A' / 10</t>
  </si>
  <si>
    <t>&gt; temp$CRMOD2yr  &lt;- temp$'P-Sig-All-A-EB' / 10</t>
  </si>
  <si>
    <t>&gt; # Correlation</t>
  </si>
  <si>
    <t>&gt; cor(temp[,c("CRASHyr", "CRMOD1yr", "CRMOD2yr", "SDV1MB2hr", "SDV2OA2hr", "TDV105hr", "TDV2SDhr")], use="pairwise.complete.obs")</t>
  </si>
  <si>
    <t>&gt; cor.test(temp$CRASHyr, temp$SDV1MB2hr)</t>
  </si>
  <si>
    <t>Pearson's product-moment correlation</t>
  </si>
  <si>
    <t>data:  temp$CRASHyr and temp$SDV1MB2hr</t>
  </si>
  <si>
    <t>t = 0.43186, df = 37, p-value = 0.6683</t>
  </si>
  <si>
    <t>alternative hypothesis: true correlation is not equal to 0</t>
  </si>
  <si>
    <t>95 percent confidence interval:</t>
  </si>
  <si>
    <t xml:space="preserve"> -0.2502904  0.3778924</t>
  </si>
  <si>
    <t>sample estimates:</t>
  </si>
  <si>
    <t xml:space="preserve">       cor </t>
  </si>
  <si>
    <t>&gt; cor.test(temp$CRASHyr, temp$SDV2OA2hr)</t>
  </si>
  <si>
    <t>data:  temp$CRASHyr and temp$SDV2OA2hr</t>
  </si>
  <si>
    <t>t = 0.30506, df = 37, p-value = 0.762</t>
  </si>
  <si>
    <t xml:space="preserve"> -0.2696902  0.3599180</t>
  </si>
  <si>
    <t>&gt; cor.test(temp$CRASHyr, temp$TDV105hr)</t>
  </si>
  <si>
    <t>data:  temp$CRASHyr and temp$TDV105hr</t>
  </si>
  <si>
    <t>t = 0.21887, df = 37, p-value = 0.828</t>
  </si>
  <si>
    <t xml:space="preserve"> -0.2827659  0.3475334</t>
  </si>
  <si>
    <t>&gt; cor.test(temp$CRASHyr, temp$TDV2SDhr)</t>
  </si>
  <si>
    <t>data:  temp$CRASHyr and temp$TDV2SDhr</t>
  </si>
  <si>
    <t>t = 1.1868, df = 37, p-value = 0.2429</t>
  </si>
  <si>
    <t xml:space="preserve"> -0.1320021  0.4781201</t>
  </si>
  <si>
    <t xml:space="preserve">      cor </t>
  </si>
  <si>
    <t>&gt; cor.test(temp$CRMOD1yr, temp$SDV1MB2hr)</t>
  </si>
  <si>
    <t>data:  temp$CRMOD1yr and temp$SDV1MB2hr</t>
  </si>
  <si>
    <t>t = 0.55413, df = 29, p-value = 0.5837</t>
  </si>
  <si>
    <t xml:space="preserve"> -0.2614644  0.4407144</t>
  </si>
  <si>
    <t xml:space="preserve">     cor </t>
  </si>
  <si>
    <t>&gt; cor.test(temp$CRMOD1yr, temp$SDV2OA2hr)</t>
  </si>
  <si>
    <t>data:  temp$CRMOD1yr and temp$SDV2OA2hr</t>
  </si>
  <si>
    <t>t = 0.87808, df = 29, p-value = 0.3871</t>
  </si>
  <si>
    <t xml:space="preserve"> -0.2051056  0.4874729</t>
  </si>
  <si>
    <t>&gt; cor.test(temp$CRMOD1yr, temp$TDV105hr)</t>
  </si>
  <si>
    <t>data:  temp$CRMOD1yr and temp$TDV105hr</t>
  </si>
  <si>
    <t>t = 0.85926, df = 29, p-value = 0.3972</t>
  </si>
  <si>
    <t xml:space="preserve"> -0.2084088  0.4848377</t>
  </si>
  <si>
    <t>&gt; cor.test(temp$CRMOD1yr, temp$TDV2SDhr)</t>
  </si>
  <si>
    <t>data:  temp$CRMOD1yr and temp$TDV2SDhr</t>
  </si>
  <si>
    <t>t = 2.0025, df = 29, p-value = 0.05466</t>
  </si>
  <si>
    <t xml:space="preserve"> -0.006618101  0.625615094</t>
  </si>
  <si>
    <t>&gt; cor.test(temp$CRMOD2yr, temp$SDV1MB2hr)</t>
  </si>
  <si>
    <t>data:  temp$CRMOD2yr and temp$SDV1MB2hr</t>
  </si>
  <si>
    <t>t = 0.7754, df = 29, p-value = 0.4444</t>
  </si>
  <si>
    <t xml:space="preserve"> -0.2230878  0.4729732</t>
  </si>
  <si>
    <t>&gt; cor.test(temp$CRMOD2yr, temp$SDV2OA2hr)</t>
  </si>
  <si>
    <t>data:  temp$CRMOD2yr and temp$SDV2OA2hr</t>
  </si>
  <si>
    <t>t = 0.72641, df = 29, p-value = 0.4734</t>
  </si>
  <si>
    <t xml:space="preserve"> -0.2316318  0.4659492</t>
  </si>
  <si>
    <t>&gt; cor.test(temp$CRMOD2yr, temp$TDV105hr)</t>
  </si>
  <si>
    <t>data:  temp$CRMOD2yr and temp$TDV105hr</t>
  </si>
  <si>
    <t>t = 1.0749, df = 29, p-value = 0.2913</t>
  </si>
  <si>
    <t xml:space="preserve"> -0.1704126  0.5144077</t>
  </si>
  <si>
    <t>&gt; cor.test(temp$CRMOD2yr, temp$TDV2SDhr)</t>
  </si>
  <si>
    <t>data:  temp$CRMOD2yr and temp$TDV2SDhr</t>
  </si>
  <si>
    <t>t = 1.8124, df = 29, p-value = 0.08029</t>
  </si>
  <si>
    <t xml:space="preserve"> -0.03986989  0.60494236</t>
  </si>
  <si>
    <t>CRASHyr</t>
  </si>
  <si>
    <t>CRMOD1yr</t>
  </si>
  <si>
    <t>CRMOD2yr</t>
  </si>
  <si>
    <t>SDV1MB2hr</t>
  </si>
  <si>
    <t>SDV2OA2hr</t>
  </si>
  <si>
    <t>TDV105hr</t>
  </si>
  <si>
    <t>TDV2SDhr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</si>
</sst>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9" fontId="0" fillId="0" borderId="0" xfId="0" applyNumberFormat="1"/>
    <xf numFmtId="165" fontId="0" fillId="0" borderId="0" xfId="0" applyNumberFormat="1"/>
    <xf numFmtId="9" fontId="0" fillId="0" borderId="0" xfId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166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Pedestrian crossing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EE9-4C83-9AD4-AE6C4EA1ADF7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E9-4C83-9AD4-AE6C4EA1ADF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E9-4C83-9AD4-AE6C4EA1AD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Figures!$B$2:$D$2</c:f>
              <c:strCache>
                <c:ptCount val="3"/>
                <c:pt idx="0">
                  <c:v>In the crosswalk or the crosswalk area</c:v>
                </c:pt>
                <c:pt idx="1">
                  <c:v>Mid-block, away from the crosswalk</c:v>
                </c:pt>
                <c:pt idx="2">
                  <c:v>In the middle of the intersection</c:v>
                </c:pt>
              </c:strCache>
            </c:strRef>
          </c:cat>
          <c:val>
            <c:numRef>
              <c:f>Figures!$B$3:$D$3</c:f>
              <c:numCache>
                <c:formatCode>General</c:formatCode>
                <c:ptCount val="3"/>
                <c:pt idx="0">
                  <c:v>5133</c:v>
                </c:pt>
                <c:pt idx="1">
                  <c:v>124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D-4D99-A252-6082681DE538}"/>
            </c:ext>
          </c:extLst>
        </c:ser>
        <c:ser>
          <c:idx val="1"/>
          <c:order val="1"/>
          <c:tx>
            <c:v>Percentage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0D-4D99-A252-6082681DE538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20D-4D99-A252-6082681DE53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0D-4D99-A252-6082681DE53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63936B3-2756-4580-92DB-B0E4962731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20D-4D99-A252-6082681DE5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2B876FA-3E1F-474B-9ABB-E46C3A7FED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20D-4D99-A252-6082681DE53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5FF7EF2-30A6-426C-86EF-266753651A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20D-4D99-A252-6082681DE5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Figures!$B$2:$D$2</c:f>
              <c:strCache>
                <c:ptCount val="3"/>
                <c:pt idx="0">
                  <c:v>In the crosswalk or the crosswalk area</c:v>
                </c:pt>
                <c:pt idx="1">
                  <c:v>Mid-block, away from the crosswalk</c:v>
                </c:pt>
                <c:pt idx="2">
                  <c:v>In the middle of the intersection</c:v>
                </c:pt>
              </c:strCache>
            </c:strRef>
          </c:cat>
          <c:val>
            <c:numRef>
              <c:f>Figures!$B$3:$D$3</c:f>
              <c:numCache>
                <c:formatCode>General</c:formatCode>
                <c:ptCount val="3"/>
                <c:pt idx="0">
                  <c:v>5133</c:v>
                </c:pt>
                <c:pt idx="1">
                  <c:v>124</c:v>
                </c:pt>
                <c:pt idx="2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Figures!$B$5:$D$5</c15:f>
                <c15:dlblRangeCache>
                  <c:ptCount val="3"/>
                  <c:pt idx="0">
                    <c:v>97.6%</c:v>
                  </c:pt>
                  <c:pt idx="1">
                    <c:v>2.4%</c:v>
                  </c:pt>
                  <c:pt idx="2">
                    <c:v>0.1%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20D-4D99-A252-6082681D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7913456"/>
        <c:axId val="365503904"/>
      </c:barChart>
      <c:catAx>
        <c:axId val="3679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503904"/>
        <c:crosses val="autoZero"/>
        <c:auto val="1"/>
        <c:lblAlgn val="ctr"/>
        <c:lblOffset val="100"/>
        <c:noMultiLvlLbl val="0"/>
      </c:catAx>
      <c:valAx>
        <c:axId val="3655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9134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Pedestrian crosswalk 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6E8-4006-A36E-D4ECB7DCAE7A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E8-4006-A36E-D4ECB7DCAE7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6E8-4006-A36E-D4ECB7DCAE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Figures!$C$72:$C$74</c:f>
              <c:strCache>
                <c:ptCount val="3"/>
                <c:pt idx="0">
                  <c:v>Within crosswalk markings for all/most of crossing</c:v>
                </c:pt>
                <c:pt idx="1">
                  <c:v>Within/outside of crosswalk markings for part of crossing</c:v>
                </c:pt>
                <c:pt idx="2">
                  <c:v>Outside of crosswalk markings for most/all of crossing</c:v>
                </c:pt>
              </c:strCache>
            </c:strRef>
          </c:cat>
          <c:val>
            <c:numRef>
              <c:f>Figures!$D$45:$D$47</c:f>
              <c:numCache>
                <c:formatCode>General</c:formatCode>
                <c:ptCount val="3"/>
                <c:pt idx="0">
                  <c:v>4355</c:v>
                </c:pt>
                <c:pt idx="1">
                  <c:v>536</c:v>
                </c:pt>
                <c:pt idx="2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8-4006-A36E-D4ECB7DCAE7A}"/>
            </c:ext>
          </c:extLst>
        </c:ser>
        <c:ser>
          <c:idx val="1"/>
          <c:order val="1"/>
          <c:tx>
            <c:v>Percentage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6E8-4006-A36E-D4ECB7DCAE7A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6E8-4006-A36E-D4ECB7DCAE7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6E8-4006-A36E-D4ECB7DCAE7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3956DE3-4480-49B1-92CF-237AA88023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6E8-4006-A36E-D4ECB7DCAE7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7A11C5-B172-480D-B7E2-BABDCF8F9D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6E8-4006-A36E-D4ECB7DCAE7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AF4A1E5-5306-4CB7-AD23-530A49BB33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6E8-4006-A36E-D4ECB7DCAE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Figures!$C$72:$C$74</c:f>
              <c:strCache>
                <c:ptCount val="3"/>
                <c:pt idx="0">
                  <c:v>Within crosswalk markings for all/most of crossing</c:v>
                </c:pt>
                <c:pt idx="1">
                  <c:v>Within/outside of crosswalk markings for part of crossing</c:v>
                </c:pt>
                <c:pt idx="2">
                  <c:v>Outside of crosswalk markings for most/all of crossing</c:v>
                </c:pt>
              </c:strCache>
            </c:strRef>
          </c:cat>
          <c:val>
            <c:numRef>
              <c:f>Figures!$D$45:$D$47</c:f>
              <c:numCache>
                <c:formatCode>General</c:formatCode>
                <c:ptCount val="3"/>
                <c:pt idx="0">
                  <c:v>4355</c:v>
                </c:pt>
                <c:pt idx="1">
                  <c:v>536</c:v>
                </c:pt>
                <c:pt idx="2">
                  <c:v>351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Figures!$F$45:$F$47</c15:f>
                <c15:dlblRangeCache>
                  <c:ptCount val="3"/>
                  <c:pt idx="0">
                    <c:v>84.9%</c:v>
                  </c:pt>
                  <c:pt idx="1">
                    <c:v>10.5%</c:v>
                  </c:pt>
                  <c:pt idx="2">
                    <c:v>6.8%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C6E8-4006-A36E-D4ECB7DCA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7913456"/>
        <c:axId val="365503904"/>
      </c:barChart>
      <c:catAx>
        <c:axId val="3679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503904"/>
        <c:crosses val="autoZero"/>
        <c:auto val="1"/>
        <c:lblAlgn val="ctr"/>
        <c:lblOffset val="100"/>
        <c:noMultiLvlLbl val="0"/>
      </c:catAx>
      <c:valAx>
        <c:axId val="365503904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9134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Waiting time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2F95070-B6EA-4C49-BBA9-AEB649C6E8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F11-401F-9E82-843B841BD25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185D4E5-53D0-4B15-BF7E-A38E619366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11-401F-9E82-843B841BD25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B53A811-1489-465B-8803-D4F432E923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F11-401F-9E82-843B841BD25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66D4C61-4E60-4C52-BF3A-B5C21E90FE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F11-401F-9E82-843B841BD25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F94D3A5-9B01-42F4-BDF9-CB2F3D706D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F11-401F-9E82-843B841BD25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BB2C100-6639-4A9D-848D-7BFDB34B58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F11-401F-9E82-843B841BD25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2048373-A88D-478B-B188-626B0DFD8B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F11-401F-9E82-843B841BD25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6137AA4-1E0D-4806-BE48-7D8C9FC48B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F11-401F-9E82-843B841BD25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19FCC7E-F9B7-40A2-A077-F01DE4E26C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F11-401F-9E82-843B841BD25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D57E419-4B8C-4B73-A82E-E094E0ADBC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F11-401F-9E82-843B841BD25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A36DD90-B3C9-4A07-A481-77F49B599C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F11-401F-9E82-843B841BD25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8705B42-6549-4983-8969-CEC4D6884A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F11-401F-9E82-843B841BD25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B811B4E-6C73-4BD6-8120-1E3395E115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F11-401F-9E82-843B841BD25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CCFF041-E6EF-4406-9271-356AE022BE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F11-401F-9E82-843B841BD2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Figures!$B$28:$O$28</c:f>
              <c:strCache>
                <c:ptCount val="14"/>
                <c:pt idx="0">
                  <c:v>0</c:v>
                </c:pt>
                <c:pt idx="1">
                  <c:v>1-10</c:v>
                </c:pt>
                <c:pt idx="2">
                  <c:v>11-20</c:v>
                </c:pt>
                <c:pt idx="3">
                  <c:v>21-30</c:v>
                </c:pt>
                <c:pt idx="4">
                  <c:v>31-40</c:v>
                </c:pt>
                <c:pt idx="5">
                  <c:v>41-50</c:v>
                </c:pt>
                <c:pt idx="6">
                  <c:v>51-60</c:v>
                </c:pt>
                <c:pt idx="7">
                  <c:v>61-70</c:v>
                </c:pt>
                <c:pt idx="8">
                  <c:v>71-80</c:v>
                </c:pt>
                <c:pt idx="9">
                  <c:v>81-90</c:v>
                </c:pt>
                <c:pt idx="10">
                  <c:v>91-100</c:v>
                </c:pt>
                <c:pt idx="11">
                  <c:v>101-110</c:v>
                </c:pt>
                <c:pt idx="12">
                  <c:v>111-120</c:v>
                </c:pt>
                <c:pt idx="13">
                  <c:v>120-180</c:v>
                </c:pt>
              </c:strCache>
            </c:strRef>
          </c:cat>
          <c:val>
            <c:numRef>
              <c:f>Figures!$B$30:$O$30</c:f>
              <c:numCache>
                <c:formatCode>General</c:formatCode>
                <c:ptCount val="14"/>
                <c:pt idx="0">
                  <c:v>241</c:v>
                </c:pt>
                <c:pt idx="1">
                  <c:v>2026</c:v>
                </c:pt>
                <c:pt idx="2">
                  <c:v>661</c:v>
                </c:pt>
                <c:pt idx="3">
                  <c:v>565</c:v>
                </c:pt>
                <c:pt idx="4">
                  <c:v>475</c:v>
                </c:pt>
                <c:pt idx="5">
                  <c:v>357</c:v>
                </c:pt>
                <c:pt idx="6">
                  <c:v>272</c:v>
                </c:pt>
                <c:pt idx="7">
                  <c:v>197</c:v>
                </c:pt>
                <c:pt idx="8">
                  <c:v>140</c:v>
                </c:pt>
                <c:pt idx="9">
                  <c:v>111</c:v>
                </c:pt>
                <c:pt idx="10">
                  <c:v>69</c:v>
                </c:pt>
                <c:pt idx="11">
                  <c:v>59</c:v>
                </c:pt>
                <c:pt idx="12">
                  <c:v>28</c:v>
                </c:pt>
                <c:pt idx="13">
                  <c:v>44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Figures!$B$32:$O$32</c15:f>
                <c15:dlblRangeCache>
                  <c:ptCount val="14"/>
                  <c:pt idx="0">
                    <c:v>5%
241</c:v>
                  </c:pt>
                  <c:pt idx="1">
                    <c:v>39%
2026</c:v>
                  </c:pt>
                  <c:pt idx="2">
                    <c:v>13%
661</c:v>
                  </c:pt>
                  <c:pt idx="3">
                    <c:v>11%
565</c:v>
                  </c:pt>
                  <c:pt idx="4">
                    <c:v>9%
475</c:v>
                  </c:pt>
                  <c:pt idx="5">
                    <c:v>7%
357</c:v>
                  </c:pt>
                  <c:pt idx="6">
                    <c:v>5%
272</c:v>
                  </c:pt>
                  <c:pt idx="7">
                    <c:v>4%
197</c:v>
                  </c:pt>
                  <c:pt idx="8">
                    <c:v>3%
140</c:v>
                  </c:pt>
                  <c:pt idx="9">
                    <c:v>2%
111</c:v>
                  </c:pt>
                  <c:pt idx="10">
                    <c:v>1%
69</c:v>
                  </c:pt>
                  <c:pt idx="11">
                    <c:v>1%
59</c:v>
                  </c:pt>
                  <c:pt idx="12">
                    <c:v>1%
28</c:v>
                  </c:pt>
                  <c:pt idx="13">
                    <c:v>1%
44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DF11-401F-9E82-843B841BD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86664208"/>
        <c:axId val="366134384"/>
      </c:barChart>
      <c:lineChart>
        <c:grouping val="standard"/>
        <c:varyColors val="0"/>
        <c:ser>
          <c:idx val="1"/>
          <c:order val="1"/>
          <c:tx>
            <c:v>Cumulative Percentage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F11-401F-9E82-843B841BD255}"/>
                </c:ext>
              </c:extLst>
            </c:dLbl>
            <c:dLbl>
              <c:idx val="1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F11-401F-9E82-843B841BD255}"/>
                </c:ext>
              </c:extLst>
            </c:dLbl>
            <c:dLbl>
              <c:idx val="2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F11-401F-9E82-843B841BD25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F11-401F-9E82-843B841BD255}"/>
                </c:ext>
              </c:extLst>
            </c:dLbl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F11-401F-9E82-843B841BD25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F11-401F-9E82-843B841BD25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F11-401F-9E82-843B841BD25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F11-401F-9E82-843B841BD25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F11-401F-9E82-843B841BD25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F11-401F-9E82-843B841BD25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F11-401F-9E82-843B841BD25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F11-401F-9E82-843B841BD2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Figures!$B$28:$O$28</c:f>
              <c:strCache>
                <c:ptCount val="14"/>
                <c:pt idx="0">
                  <c:v>0</c:v>
                </c:pt>
                <c:pt idx="1">
                  <c:v>1-10</c:v>
                </c:pt>
                <c:pt idx="2">
                  <c:v>11-20</c:v>
                </c:pt>
                <c:pt idx="3">
                  <c:v>21-30</c:v>
                </c:pt>
                <c:pt idx="4">
                  <c:v>31-40</c:v>
                </c:pt>
                <c:pt idx="5">
                  <c:v>41-50</c:v>
                </c:pt>
                <c:pt idx="6">
                  <c:v>51-60</c:v>
                </c:pt>
                <c:pt idx="7">
                  <c:v>61-70</c:v>
                </c:pt>
                <c:pt idx="8">
                  <c:v>71-80</c:v>
                </c:pt>
                <c:pt idx="9">
                  <c:v>81-90</c:v>
                </c:pt>
                <c:pt idx="10">
                  <c:v>91-100</c:v>
                </c:pt>
                <c:pt idx="11">
                  <c:v>101-110</c:v>
                </c:pt>
                <c:pt idx="12">
                  <c:v>111-120</c:v>
                </c:pt>
                <c:pt idx="13">
                  <c:v>120-180</c:v>
                </c:pt>
              </c:strCache>
            </c:strRef>
          </c:cat>
          <c:val>
            <c:numRef>
              <c:f>Figures!$B$34:$O$34</c:f>
              <c:numCache>
                <c:formatCode>0%</c:formatCode>
                <c:ptCount val="14"/>
                <c:pt idx="0">
                  <c:v>4.5948522402287896E-2</c:v>
                </c:pt>
                <c:pt idx="1">
                  <c:v>0.43222116301239277</c:v>
                </c:pt>
                <c:pt idx="2">
                  <c:v>0.55824594852240228</c:v>
                </c:pt>
                <c:pt idx="3">
                  <c:v>0.66596758817921831</c:v>
                </c:pt>
                <c:pt idx="4">
                  <c:v>0.75653002859866536</c:v>
                </c:pt>
                <c:pt idx="5">
                  <c:v>0.82459485224022877</c:v>
                </c:pt>
                <c:pt idx="6">
                  <c:v>0.87645376549094378</c:v>
                </c:pt>
                <c:pt idx="7">
                  <c:v>0.91401334604385132</c:v>
                </c:pt>
                <c:pt idx="8">
                  <c:v>0.94070543374642523</c:v>
                </c:pt>
                <c:pt idx="9">
                  <c:v>0.96186844613918021</c:v>
                </c:pt>
                <c:pt idx="10">
                  <c:v>0.97502383222116307</c:v>
                </c:pt>
                <c:pt idx="11">
                  <c:v>0.98627264061010489</c:v>
                </c:pt>
                <c:pt idx="12">
                  <c:v>0.99161105815061967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F11-401F-9E82-843B841BD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512064"/>
        <c:axId val="481249424"/>
      </c:lineChart>
      <c:catAx>
        <c:axId val="3866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134384"/>
        <c:crosses val="autoZero"/>
        <c:auto val="1"/>
        <c:lblAlgn val="ctr"/>
        <c:lblOffset val="100"/>
        <c:noMultiLvlLbl val="0"/>
      </c:catAx>
      <c:valAx>
        <c:axId val="3661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64208"/>
        <c:crosses val="autoZero"/>
        <c:crossBetween val="between"/>
      </c:valAx>
      <c:valAx>
        <c:axId val="48124942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9512064"/>
        <c:crosses val="max"/>
        <c:crossBetween val="between"/>
        <c:majorUnit val="0.2"/>
      </c:valAx>
      <c:catAx>
        <c:axId val="42951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12494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Pedestrian waiting behaviors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Figures!$B$38:$B$41</c:f>
              <c:strCache>
                <c:ptCount val="4"/>
                <c:pt idx="0">
                  <c:v>Pressed pedestrian push-button</c:v>
                </c:pt>
                <c:pt idx="1">
                  <c:v>Paced or otherwise seemed impatient</c:v>
                </c:pt>
                <c:pt idx="2">
                  <c:v>Left waiting area without crossing street</c:v>
                </c:pt>
                <c:pt idx="3">
                  <c:v>Other</c:v>
                </c:pt>
              </c:strCache>
            </c:strRef>
          </c:cat>
          <c:val>
            <c:numRef>
              <c:f>Figures!$D$38:$D$41</c:f>
              <c:numCache>
                <c:formatCode>General</c:formatCode>
                <c:ptCount val="4"/>
                <c:pt idx="0">
                  <c:v>2802</c:v>
                </c:pt>
                <c:pt idx="1">
                  <c:v>289</c:v>
                </c:pt>
                <c:pt idx="2">
                  <c:v>328</c:v>
                </c:pt>
                <c:pt idx="3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8-4C10-AE65-6F7A736BD795}"/>
            </c:ext>
          </c:extLst>
        </c:ser>
        <c:ser>
          <c:idx val="1"/>
          <c:order val="1"/>
          <c:tx>
            <c:v>Percentage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E81CA0D-8BEA-4B52-873E-9F9159E424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E08-4C10-AE65-6F7A736BD79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5EF9FDF-8CA4-43F7-9842-D04EB971CF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E08-4C10-AE65-6F7A736BD79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1EE732B-58B5-42A6-AF23-59DEA77A77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E08-4C10-AE65-6F7A736BD79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67CCC9A-BAE8-4AD9-87A0-14638FA3AF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E08-4C10-AE65-6F7A736BD7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Figures!$B$38:$B$41</c:f>
              <c:strCache>
                <c:ptCount val="4"/>
                <c:pt idx="0">
                  <c:v>Pressed pedestrian push-button</c:v>
                </c:pt>
                <c:pt idx="1">
                  <c:v>Paced or otherwise seemed impatient</c:v>
                </c:pt>
                <c:pt idx="2">
                  <c:v>Left waiting area without crossing street</c:v>
                </c:pt>
                <c:pt idx="3">
                  <c:v>Other</c:v>
                </c:pt>
              </c:strCache>
            </c:strRef>
          </c:cat>
          <c:val>
            <c:numRef>
              <c:f>Figures!$D$38:$D$41</c:f>
              <c:numCache>
                <c:formatCode>General</c:formatCode>
                <c:ptCount val="4"/>
                <c:pt idx="0">
                  <c:v>2802</c:v>
                </c:pt>
                <c:pt idx="1">
                  <c:v>289</c:v>
                </c:pt>
                <c:pt idx="2">
                  <c:v>328</c:v>
                </c:pt>
                <c:pt idx="3">
                  <c:v>211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Figures!$E$38:$E$41</c15:f>
                <c15:dlblRangeCache>
                  <c:ptCount val="4"/>
                  <c:pt idx="0">
                    <c:v>50.1%</c:v>
                  </c:pt>
                  <c:pt idx="1">
                    <c:v>5.2%</c:v>
                  </c:pt>
                  <c:pt idx="2">
                    <c:v>5.9%</c:v>
                  </c:pt>
                  <c:pt idx="3">
                    <c:v>3.8%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BE08-4C10-AE65-6F7A736BD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7913456"/>
        <c:axId val="365503904"/>
      </c:barChart>
      <c:catAx>
        <c:axId val="3679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503904"/>
        <c:crosses val="autoZero"/>
        <c:auto val="1"/>
        <c:lblAlgn val="ctr"/>
        <c:lblOffset val="100"/>
        <c:noMultiLvlLbl val="0"/>
      </c:catAx>
      <c:valAx>
        <c:axId val="36550390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9134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Crossing time 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ECE136F-1038-4122-9EB0-3DAC04C372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BC9-4DD6-97D2-58ECF61E12B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3489482-12AC-4CF1-8056-97E940245D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BC9-4DD6-97D2-58ECF61E12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9D86ADF-BBD7-4DC7-AFC1-73A4634950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BC9-4DD6-97D2-58ECF61E12B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3F69F5-DB72-4823-B517-941407D401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BC9-4DD6-97D2-58ECF61E12B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E5250C5-77F7-465D-96BB-E2FE67917B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BC9-4DD6-97D2-58ECF61E12B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1C7B410-6523-4E50-9645-FB3A7B7DCC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BC9-4DD6-97D2-58ECF61E12B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09DAB7D-F3EF-486A-A747-6F976C23A2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BC9-4DD6-97D2-58ECF61E12B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B765413-1B69-4DAD-BB49-9476369FB6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BC9-4DD6-97D2-58ECF61E12B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E2CBCCA-E6CE-4203-A2DD-E4AB7DDA6A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BC9-4DD6-97D2-58ECF61E12B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ADFC732-262E-4D4B-B5B9-8CFE64286F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BC9-4DD6-97D2-58ECF61E12B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91867C7-609D-4F1F-A7C7-C7797CBD94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BC9-4DD6-97D2-58ECF61E12B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F733A26-42F2-45D8-9BA5-5BF8946B03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BC9-4DD6-97D2-58ECF61E12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Figures!$B$62:$M$62</c:f>
              <c:strCache>
                <c:ptCount val="12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</c:strCache>
            </c:strRef>
          </c:cat>
          <c:val>
            <c:numRef>
              <c:f>Figures!$B$64:$M$64</c:f>
              <c:numCache>
                <c:formatCode>General</c:formatCode>
                <c:ptCount val="12"/>
                <c:pt idx="0">
                  <c:v>155</c:v>
                </c:pt>
                <c:pt idx="1">
                  <c:v>796</c:v>
                </c:pt>
                <c:pt idx="2">
                  <c:v>1448</c:v>
                </c:pt>
                <c:pt idx="3">
                  <c:v>1657</c:v>
                </c:pt>
                <c:pt idx="4">
                  <c:v>866</c:v>
                </c:pt>
                <c:pt idx="5">
                  <c:v>227</c:v>
                </c:pt>
                <c:pt idx="6">
                  <c:v>63</c:v>
                </c:pt>
                <c:pt idx="7">
                  <c:v>19</c:v>
                </c:pt>
                <c:pt idx="8">
                  <c:v>7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Figures!$B$66:$M$66</c15:f>
                <c15:dlblRangeCache>
                  <c:ptCount val="12"/>
                  <c:pt idx="0">
                    <c:v>3%
155</c:v>
                  </c:pt>
                  <c:pt idx="1">
                    <c:v>15%
796</c:v>
                  </c:pt>
                  <c:pt idx="2">
                    <c:v>28%
1448</c:v>
                  </c:pt>
                  <c:pt idx="3">
                    <c:v>32%
1657</c:v>
                  </c:pt>
                  <c:pt idx="4">
                    <c:v>17%
866</c:v>
                  </c:pt>
                  <c:pt idx="5">
                    <c:v>4%
227</c:v>
                  </c:pt>
                  <c:pt idx="6">
                    <c:v>1%
63</c:v>
                  </c:pt>
                  <c:pt idx="7">
                    <c:v>0%
19</c:v>
                  </c:pt>
                  <c:pt idx="8">
                    <c:v>0%
7</c:v>
                  </c:pt>
                  <c:pt idx="9">
                    <c:v>0%
2</c:v>
                  </c:pt>
                  <c:pt idx="10">
                    <c:v>0%
5</c:v>
                  </c:pt>
                  <c:pt idx="11">
                    <c:v>0%
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FBC9-4DD6-97D2-58ECF61E1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386664208"/>
        <c:axId val="366134384"/>
      </c:barChart>
      <c:lineChart>
        <c:grouping val="standard"/>
        <c:varyColors val="0"/>
        <c:ser>
          <c:idx val="1"/>
          <c:order val="1"/>
          <c:tx>
            <c:v>Cumulative Percentage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BC9-4DD6-97D2-58ECF61E12B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BC9-4DD6-97D2-58ECF61E12B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BC9-4DD6-97D2-58ECF61E12BC}"/>
                </c:ext>
              </c:extLst>
            </c:dLbl>
            <c:dLbl>
              <c:idx val="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BC9-4DD6-97D2-58ECF61E12BC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BC9-4DD6-97D2-58ECF61E12B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BC9-4DD6-97D2-58ECF61E12B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BC9-4DD6-97D2-58ECF61E12B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BC9-4DD6-97D2-58ECF61E12B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BC9-4DD6-97D2-58ECF61E12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Figures!$B$62:$M$62</c:f>
              <c:strCache>
                <c:ptCount val="12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</c:strCache>
            </c:strRef>
          </c:cat>
          <c:val>
            <c:numRef>
              <c:f>Figures!$B$68:$M$68</c:f>
              <c:numCache>
                <c:formatCode>0%</c:formatCode>
                <c:ptCount val="12"/>
                <c:pt idx="0">
                  <c:v>2.954068991804841E-2</c:v>
                </c:pt>
                <c:pt idx="1">
                  <c:v>0.18124642652944539</c:v>
                </c:pt>
                <c:pt idx="2">
                  <c:v>0.45721364589289115</c:v>
                </c:pt>
                <c:pt idx="3">
                  <c:v>0.77301315037164087</c:v>
                </c:pt>
                <c:pt idx="4">
                  <c:v>0.938059843720221</c:v>
                </c:pt>
                <c:pt idx="5">
                  <c:v>0.98132266056794348</c:v>
                </c:pt>
                <c:pt idx="6">
                  <c:v>0.99332952163140831</c:v>
                </c:pt>
                <c:pt idx="7">
                  <c:v>0.99695063846007226</c:v>
                </c:pt>
                <c:pt idx="8">
                  <c:v>0.9982847341337906</c:v>
                </c:pt>
                <c:pt idx="9">
                  <c:v>0.99866590432628155</c:v>
                </c:pt>
                <c:pt idx="10">
                  <c:v>0.99961882980750894</c:v>
                </c:pt>
                <c:pt idx="1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BC9-4DD6-97D2-58ECF61E1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512064"/>
        <c:axId val="481249424"/>
      </c:lineChart>
      <c:catAx>
        <c:axId val="3866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6134384"/>
        <c:crosses val="autoZero"/>
        <c:auto val="1"/>
        <c:lblAlgn val="ctr"/>
        <c:lblOffset val="100"/>
        <c:noMultiLvlLbl val="0"/>
      </c:catAx>
      <c:valAx>
        <c:axId val="366134384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664208"/>
        <c:crosses val="autoZero"/>
        <c:crossBetween val="between"/>
        <c:majorUnit val="500"/>
      </c:valAx>
      <c:valAx>
        <c:axId val="48124942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9512064"/>
        <c:crosses val="max"/>
        <c:crossBetween val="between"/>
        <c:majorUnit val="0.2"/>
      </c:valAx>
      <c:catAx>
        <c:axId val="42951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12494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Pedestrian crossing behaviors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Figures!$B$72:$C$82</c:f>
              <c:multiLvlStrCache>
                <c:ptCount val="11"/>
                <c:lvl>
                  <c:pt idx="0">
                    <c:v>Within crosswalk markings for all/most of crossing</c:v>
                  </c:pt>
                  <c:pt idx="1">
                    <c:v>Within/outside of crosswalk markings for part of crossing</c:v>
                  </c:pt>
                  <c:pt idx="2">
                    <c:v>Outside of crosswalk markings for most/all of crossing</c:v>
                  </c:pt>
                  <c:pt idx="3">
                    <c:v>Other</c:v>
                  </c:pt>
                  <c:pt idx="4">
                    <c:v>Changed speed (e.g., walk to run, or run to walk)</c:v>
                  </c:pt>
                  <c:pt idx="5">
                    <c:v>Paused in the middle of the street</c:v>
                  </c:pt>
                  <c:pt idx="6">
                    <c:v>Seemed distracted by phone or something else</c:v>
                  </c:pt>
                  <c:pt idx="7">
                    <c:v>Other</c:v>
                  </c:pt>
                  <c:pt idx="8">
                    <c:v>Car blocking the crosswalk</c:v>
                  </c:pt>
                  <c:pt idx="9">
                    <c:v>Snow pile, water puddle, or debris</c:v>
                  </c:pt>
                  <c:pt idx="10">
                    <c:v>Other</c:v>
                  </c:pt>
                </c:lvl>
                <c:lvl>
                  <c:pt idx="0">
                    <c:v>Crosswalk markings</c:v>
                  </c:pt>
                  <c:pt idx="4">
                    <c:v>Crossing behaviors</c:v>
                  </c:pt>
                  <c:pt idx="8">
                    <c:v>Crossing obstacles</c:v>
                  </c:pt>
                </c:lvl>
              </c:multiLvlStrCache>
            </c:multiLvlStrRef>
          </c:cat>
          <c:val>
            <c:numRef>
              <c:f>Figures!$E$72:$E$82</c:f>
              <c:numCache>
                <c:formatCode>General</c:formatCode>
                <c:ptCount val="11"/>
                <c:pt idx="0">
                  <c:v>4355</c:v>
                </c:pt>
                <c:pt idx="1">
                  <c:v>536</c:v>
                </c:pt>
                <c:pt idx="2">
                  <c:v>479</c:v>
                </c:pt>
                <c:pt idx="3">
                  <c:v>30</c:v>
                </c:pt>
                <c:pt idx="4">
                  <c:v>315</c:v>
                </c:pt>
                <c:pt idx="5">
                  <c:v>85</c:v>
                </c:pt>
                <c:pt idx="6">
                  <c:v>31</c:v>
                </c:pt>
                <c:pt idx="7">
                  <c:v>218</c:v>
                </c:pt>
                <c:pt idx="8">
                  <c:v>228</c:v>
                </c:pt>
                <c:pt idx="9">
                  <c:v>92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A-408C-A05D-606FF7E731F0}"/>
            </c:ext>
          </c:extLst>
        </c:ser>
        <c:ser>
          <c:idx val="1"/>
          <c:order val="1"/>
          <c:tx>
            <c:v>Percentage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1E2DFCD-C5DF-460C-929E-22E422E6D9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8FA-408C-A05D-606FF7E731F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7FBDBC6-A165-4033-9644-BE444A0377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8FA-408C-A05D-606FF7E731F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AB77E24-818D-41CF-9A7F-18CE537136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8FA-408C-A05D-606FF7E731F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8F2F3D-CA5F-4974-8D79-D05E8A10F7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8FA-408C-A05D-606FF7E731F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FACE972-C362-4222-B787-379FA578D0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8FA-408C-A05D-606FF7E731F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B48B941-6335-445F-8A3E-A629142A78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8FA-408C-A05D-606FF7E731F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19DC35A-122A-4DFF-A60E-FDF0810D18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8FA-408C-A05D-606FF7E731F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394EBB2-A6C4-401E-AE16-B59AC9357A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8FA-408C-A05D-606FF7E731F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7689420-3C7A-43A5-92BF-A392E91432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8FA-408C-A05D-606FF7E731F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93704B3-CA05-4C39-ADC2-4425D72127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8FA-408C-A05D-606FF7E731F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D8FB193-E5F1-4F21-A7C8-E93A132BE3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8FA-408C-A05D-606FF7E73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Figures!$B$72:$C$82</c:f>
              <c:multiLvlStrCache>
                <c:ptCount val="11"/>
                <c:lvl>
                  <c:pt idx="0">
                    <c:v>Within crosswalk markings for all/most of crossing</c:v>
                  </c:pt>
                  <c:pt idx="1">
                    <c:v>Within/outside of crosswalk markings for part of crossing</c:v>
                  </c:pt>
                  <c:pt idx="2">
                    <c:v>Outside of crosswalk markings for most/all of crossing</c:v>
                  </c:pt>
                  <c:pt idx="3">
                    <c:v>Other</c:v>
                  </c:pt>
                  <c:pt idx="4">
                    <c:v>Changed speed (e.g., walk to run, or run to walk)</c:v>
                  </c:pt>
                  <c:pt idx="5">
                    <c:v>Paused in the middle of the street</c:v>
                  </c:pt>
                  <c:pt idx="6">
                    <c:v>Seemed distracted by phone or something else</c:v>
                  </c:pt>
                  <c:pt idx="7">
                    <c:v>Other</c:v>
                  </c:pt>
                  <c:pt idx="8">
                    <c:v>Car blocking the crosswalk</c:v>
                  </c:pt>
                  <c:pt idx="9">
                    <c:v>Snow pile, water puddle, or debris</c:v>
                  </c:pt>
                  <c:pt idx="10">
                    <c:v>Other</c:v>
                  </c:pt>
                </c:lvl>
                <c:lvl>
                  <c:pt idx="0">
                    <c:v>Crosswalk markings</c:v>
                  </c:pt>
                  <c:pt idx="4">
                    <c:v>Crossing behaviors</c:v>
                  </c:pt>
                  <c:pt idx="8">
                    <c:v>Crossing obstacles</c:v>
                  </c:pt>
                </c:lvl>
              </c:multiLvlStrCache>
            </c:multiLvlStrRef>
          </c:cat>
          <c:val>
            <c:numRef>
              <c:f>Figures!$E$72:$E$82</c:f>
              <c:numCache>
                <c:formatCode>General</c:formatCode>
                <c:ptCount val="11"/>
                <c:pt idx="0">
                  <c:v>4355</c:v>
                </c:pt>
                <c:pt idx="1">
                  <c:v>536</c:v>
                </c:pt>
                <c:pt idx="2">
                  <c:v>479</c:v>
                </c:pt>
                <c:pt idx="3">
                  <c:v>30</c:v>
                </c:pt>
                <c:pt idx="4">
                  <c:v>315</c:v>
                </c:pt>
                <c:pt idx="5">
                  <c:v>85</c:v>
                </c:pt>
                <c:pt idx="6">
                  <c:v>31</c:v>
                </c:pt>
                <c:pt idx="7">
                  <c:v>218</c:v>
                </c:pt>
                <c:pt idx="8">
                  <c:v>228</c:v>
                </c:pt>
                <c:pt idx="9">
                  <c:v>92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Figures!$F$72:$F$82</c15:f>
                <c15:dlblRangeCache>
                  <c:ptCount val="11"/>
                  <c:pt idx="0">
                    <c:v>77.9%</c:v>
                  </c:pt>
                  <c:pt idx="1">
                    <c:v>9.6%</c:v>
                  </c:pt>
                  <c:pt idx="2">
                    <c:v>8.6%</c:v>
                  </c:pt>
                  <c:pt idx="3">
                    <c:v>0.5%</c:v>
                  </c:pt>
                  <c:pt idx="4">
                    <c:v>5.6%</c:v>
                  </c:pt>
                  <c:pt idx="5">
                    <c:v>1.5%</c:v>
                  </c:pt>
                  <c:pt idx="6">
                    <c:v>0.6%</c:v>
                  </c:pt>
                  <c:pt idx="7">
                    <c:v>3.9%</c:v>
                  </c:pt>
                  <c:pt idx="8">
                    <c:v>4.1%</c:v>
                  </c:pt>
                  <c:pt idx="9">
                    <c:v>1.6%</c:v>
                  </c:pt>
                  <c:pt idx="10">
                    <c:v>0.2%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A8FA-408C-A05D-606FF7E73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7913456"/>
        <c:axId val="365503904"/>
      </c:barChart>
      <c:catAx>
        <c:axId val="3679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503904"/>
        <c:crosses val="autoZero"/>
        <c:auto val="1"/>
        <c:lblAlgn val="ctr"/>
        <c:lblOffset val="100"/>
        <c:noMultiLvlLbl val="0"/>
      </c:catAx>
      <c:valAx>
        <c:axId val="36550390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9134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Mean</a:t>
            </a:r>
            <a:r>
              <a:rPr lang="en-US" sz="1600" b="1" baseline="0"/>
              <a:t> t</a:t>
            </a:r>
            <a:r>
              <a:rPr lang="en-US" sz="1600" b="1"/>
              <a:t>ime (sec) w/ conflicting</a:t>
            </a:r>
            <a:r>
              <a:rPr lang="en-US" sz="1600" b="1" baseline="0"/>
              <a:t> vehicle...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Figures!$C$96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A3-4E32-B6BB-D1284AD638B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A3-4E32-B6BB-D1284AD638B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6A3-4E32-B6BB-D1284AD638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Figures!$B$97:$B$99</c:f>
              <c:strCache>
                <c:ptCount val="3"/>
                <c:pt idx="0">
                  <c:v>Red</c:v>
                </c:pt>
                <c:pt idx="1">
                  <c:v>Yellow</c:v>
                </c:pt>
                <c:pt idx="2">
                  <c:v>Green</c:v>
                </c:pt>
              </c:strCache>
            </c:strRef>
          </c:cat>
          <c:val>
            <c:numRef>
              <c:f>Figures!$C$97:$C$99</c:f>
              <c:numCache>
                <c:formatCode>0.0</c:formatCode>
                <c:ptCount val="3"/>
                <c:pt idx="0">
                  <c:v>15.2</c:v>
                </c:pt>
                <c:pt idx="1">
                  <c:v>0.1948</c:v>
                </c:pt>
                <c:pt idx="2">
                  <c:v>0.85019999999999996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3-4E32-B6BB-D1284AD638BF}"/>
            </c:ext>
          </c:extLst>
        </c:ser>
        <c:ser>
          <c:idx val="1"/>
          <c:order val="1"/>
          <c:tx>
            <c:strRef>
              <c:f>Figures!$D$96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A3-4E32-B6BB-D1284AD638B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6A3-4E32-B6BB-D1284AD638B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A3-4E32-B6BB-D1284AD638B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4DEF3FC-F112-481D-964C-7D5B7D86D8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6A3-4E32-B6BB-D1284AD638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2DB951B-6ACE-49EC-BAD8-B7897D52EF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6A3-4E32-B6BB-D1284AD638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AB6312D-4975-477E-89F4-098C843BD8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6A3-4E32-B6BB-D1284AD638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Figures!$B$97:$B$99</c:f>
              <c:strCache>
                <c:ptCount val="3"/>
                <c:pt idx="0">
                  <c:v>Red</c:v>
                </c:pt>
                <c:pt idx="1">
                  <c:v>Yellow</c:v>
                </c:pt>
                <c:pt idx="2">
                  <c:v>Green</c:v>
                </c:pt>
              </c:strCache>
            </c:strRef>
          </c:cat>
          <c:val>
            <c:numRef>
              <c:f>Figures!$C$97:$C$99</c:f>
              <c:numCache>
                <c:formatCode>0.0</c:formatCode>
                <c:ptCount val="3"/>
                <c:pt idx="0">
                  <c:v>15.2</c:v>
                </c:pt>
                <c:pt idx="1">
                  <c:v>0.1948</c:v>
                </c:pt>
                <c:pt idx="2">
                  <c:v>0.85019999999999996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Figures!$D$97:$D$99</c15:f>
                <c15:dlblRangeCache>
                  <c:ptCount val="3"/>
                  <c:pt idx="0">
                    <c:v>93.6%</c:v>
                  </c:pt>
                  <c:pt idx="1">
                    <c:v>1.2%</c:v>
                  </c:pt>
                  <c:pt idx="2">
                    <c:v>5.2%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6A3-4E32-B6BB-D1284AD63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7913456"/>
        <c:axId val="365503904"/>
      </c:barChart>
      <c:catAx>
        <c:axId val="3679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503904"/>
        <c:crosses val="autoZero"/>
        <c:auto val="1"/>
        <c:lblAlgn val="ctr"/>
        <c:lblOffset val="100"/>
        <c:noMultiLvlLbl val="0"/>
      </c:catAx>
      <c:valAx>
        <c:axId val="36550390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9134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Pedestrian crossings</a:t>
            </a:r>
            <a:r>
              <a:rPr lang="en-US" sz="1600" b="1" baseline="0"/>
              <a:t> w/ temporal violations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Figures!$A$104:$B$108</c:f>
              <c:multiLvlStrCache>
                <c:ptCount val="5"/>
                <c:lvl>
                  <c:pt idx="0">
                    <c:v>&gt; 0 s</c:v>
                  </c:pt>
                  <c:pt idx="1">
                    <c:v>&gt; 5 s</c:v>
                  </c:pt>
                  <c:pt idx="2">
                    <c:v>&gt; 10 s</c:v>
                  </c:pt>
                  <c:pt idx="3">
                    <c:v>&gt; 15 s</c:v>
                  </c:pt>
                  <c:pt idx="4">
                    <c:v>&gt; 20 s</c:v>
                  </c:pt>
                </c:lvl>
                <c:lvl>
                  <c:pt idx="0">
                    <c:v>Time with conflicting vehicle green</c:v>
                  </c:pt>
                </c:lvl>
              </c:multiLvlStrCache>
            </c:multiLvlStrRef>
          </c:cat>
          <c:val>
            <c:numRef>
              <c:f>Figures!$D$104:$D$108</c:f>
              <c:numCache>
                <c:formatCode>General</c:formatCode>
                <c:ptCount val="5"/>
                <c:pt idx="0">
                  <c:v>548</c:v>
                </c:pt>
                <c:pt idx="1">
                  <c:v>285</c:v>
                </c:pt>
                <c:pt idx="2">
                  <c:v>155</c:v>
                </c:pt>
                <c:pt idx="3">
                  <c:v>75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B-45D1-80CB-8548118D09A9}"/>
            </c:ext>
          </c:extLst>
        </c:ser>
        <c:ser>
          <c:idx val="1"/>
          <c:order val="1"/>
          <c:tx>
            <c:v>Percentage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38C4414-EE5C-49C4-B6D8-35CBEB9411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0DB-45D1-80CB-8548118D09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D37920A-F8B5-4951-A79A-B720A4FE9C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0DB-45D1-80CB-8548118D09A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8F0DB7-D6D1-48C0-AE8C-61C9C8CE25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0DB-45D1-80CB-8548118D09A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4AFF8FA-7BE1-406D-8EEE-E619AAF22E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0DB-45D1-80CB-8548118D09A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1411D36-EBE0-4D5B-8CD2-7F4A3E140B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0DB-45D1-80CB-8548118D09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Figures!$A$104:$B$108</c:f>
              <c:multiLvlStrCache>
                <c:ptCount val="5"/>
                <c:lvl>
                  <c:pt idx="0">
                    <c:v>&gt; 0 s</c:v>
                  </c:pt>
                  <c:pt idx="1">
                    <c:v>&gt; 5 s</c:v>
                  </c:pt>
                  <c:pt idx="2">
                    <c:v>&gt; 10 s</c:v>
                  </c:pt>
                  <c:pt idx="3">
                    <c:v>&gt; 15 s</c:v>
                  </c:pt>
                  <c:pt idx="4">
                    <c:v>&gt; 20 s</c:v>
                  </c:pt>
                </c:lvl>
                <c:lvl>
                  <c:pt idx="0">
                    <c:v>Time with conflicting vehicle green</c:v>
                  </c:pt>
                </c:lvl>
              </c:multiLvlStrCache>
            </c:multiLvlStrRef>
          </c:cat>
          <c:val>
            <c:numRef>
              <c:f>Figures!$D$104:$D$108</c:f>
              <c:numCache>
                <c:formatCode>General</c:formatCode>
                <c:ptCount val="5"/>
                <c:pt idx="0">
                  <c:v>548</c:v>
                </c:pt>
                <c:pt idx="1">
                  <c:v>285</c:v>
                </c:pt>
                <c:pt idx="2">
                  <c:v>155</c:v>
                </c:pt>
                <c:pt idx="3">
                  <c:v>75</c:v>
                </c:pt>
                <c:pt idx="4">
                  <c:v>45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Figures!$F$104:$F$108</c15:f>
                <c15:dlblRangeCache>
                  <c:ptCount val="5"/>
                  <c:pt idx="0">
                    <c:v>10.7%</c:v>
                  </c:pt>
                  <c:pt idx="1">
                    <c:v>5.6%</c:v>
                  </c:pt>
                  <c:pt idx="2">
                    <c:v>3.0%</c:v>
                  </c:pt>
                  <c:pt idx="3">
                    <c:v>1.5%</c:v>
                  </c:pt>
                  <c:pt idx="4">
                    <c:v>0.9%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0DB-45D1-80CB-8548118D0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7913456"/>
        <c:axId val="365503904"/>
      </c:barChart>
      <c:catAx>
        <c:axId val="3679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503904"/>
        <c:crosses val="autoZero"/>
        <c:auto val="1"/>
        <c:lblAlgn val="ctr"/>
        <c:lblOffset val="100"/>
        <c:noMultiLvlLbl val="0"/>
      </c:catAx>
      <c:valAx>
        <c:axId val="36550390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9134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Potential</a:t>
            </a:r>
            <a:r>
              <a:rPr lang="en-US" sz="1600" b="1" baseline="0"/>
              <a:t> associated factors related to the crossing situation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858-4A2A-804D-060C8DDB644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858-4A2A-804D-060C8DDB644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858-4A2A-804D-060C8DDB644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858-4A2A-804D-060C8DDB644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858-4A2A-804D-060C8DDB644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858-4A2A-804D-060C8DDB644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858-4A2A-804D-060C8DDB644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858-4A2A-804D-060C8DDB644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858-4A2A-804D-060C8DDB644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858-4A2A-804D-060C8DDB644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858-4A2A-804D-060C8DDB644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0858-4A2A-804D-060C8DDB644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858-4A2A-804D-060C8DDB644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0858-4A2A-804D-060C8DDB644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372219B-FA91-402C-AB83-CA321DAAD8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858-4A2A-804D-060C8DDB64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BD9005-2FC1-45CF-9FAC-1AC706EEBC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858-4A2A-804D-060C8DDB64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EE6794-5CC0-4339-8EFD-CB2BFAC308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858-4A2A-804D-060C8DDB64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DB937C-27B8-4ED9-9779-3C28FD0FF2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858-4A2A-804D-060C8DDB64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145288C-4181-4BE6-9F75-09C2CDBC1E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858-4A2A-804D-060C8DDB64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2E966AF-09FD-4505-A62F-3182EBCFB5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858-4A2A-804D-060C8DDB64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78BB2CA-E93A-432C-9CAE-3594563B18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858-4A2A-804D-060C8DDB64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524A8EB-5D83-426A-8765-EC85D66811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858-4A2A-804D-060C8DDB64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DE5A5E5-5BB7-43F9-8AB1-02EBEB48CF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858-4A2A-804D-060C8DDB644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B8312AA-45A7-4F77-81B1-1721DF67EE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858-4A2A-804D-060C8DDB644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DAF34FE-DA29-4A30-9FE3-7041A6B825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858-4A2A-804D-060C8DDB644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F65257A-40C1-466A-B3B4-BFEE821241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858-4A2A-804D-060C8DDB644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5FD9D0C-49EA-4FC8-981E-7B62C6E86D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858-4A2A-804D-060C8DDB644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5449F3F-F538-41AB-9787-981C1B95E6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858-4A2A-804D-060C8DDB644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394A983-20EC-4787-8361-844E3B9DBD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858-4A2A-804D-060C8DDB644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ADE7E77-4B0D-4129-9684-7C225FDCC0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858-4A2A-804D-060C8DDB644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082F155-7E59-494D-B663-9CB66BE968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858-4A2A-804D-060C8DDB644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11E707F-4591-48A1-A434-D3FF8770CA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858-4A2A-804D-060C8DDB644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7B8931D-6BF7-4525-B4ED-6BAE386DF4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858-4A2A-804D-060C8DDB644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2F3F9C5-111A-4139-A4F9-7071ECE0FB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858-4A2A-804D-060C8DDB644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636AA33-0D75-4972-91AF-990C7F0108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858-4A2A-804D-060C8DDB64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Figures!$A$123:$B$143</c:f>
              <c:multiLvlStrCache>
                <c:ptCount val="21"/>
                <c:lvl>
                  <c:pt idx="0">
                    <c:v>Child</c:v>
                  </c:pt>
                  <c:pt idx="1">
                    <c:v>Teenager</c:v>
                  </c:pt>
                  <c:pt idx="2">
                    <c:v>Young adult</c:v>
                  </c:pt>
                  <c:pt idx="3">
                    <c:v>Middle-aged adult</c:v>
                  </c:pt>
                  <c:pt idx="4">
                    <c:v>Older adult (65+)</c:v>
                  </c:pt>
                  <c:pt idx="5">
                    <c:v>Unknown adult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Unknown</c:v>
                  </c:pt>
                  <c:pt idx="9">
                    <c:v>Stroller</c:v>
                  </c:pt>
                  <c:pt idx="10">
                    <c:v>Carrying load</c:v>
                  </c:pt>
                  <c:pt idx="11">
                    <c:v>Wheelchair</c:v>
                  </c:pt>
                  <c:pt idx="12">
                    <c:v>Skateboard</c:v>
                  </c:pt>
                  <c:pt idx="13">
                    <c:v>Scooter</c:v>
                  </c:pt>
                  <c:pt idx="14">
                    <c:v>Bicycle</c:v>
                  </c:pt>
                  <c:pt idx="15">
                    <c:v>Other</c:v>
                  </c:pt>
                  <c:pt idx="16">
                    <c:v>Before &gt; 0</c:v>
                  </c:pt>
                  <c:pt idx="17">
                    <c:v>After &gt; 0</c:v>
                  </c:pt>
                  <c:pt idx="18">
                    <c:v>Group &gt; 1</c:v>
                  </c:pt>
                  <c:pt idx="19">
                    <c:v>Waiting &gt; 0</c:v>
                  </c:pt>
                  <c:pt idx="20">
                    <c:v>Crossing &gt; 0</c:v>
                  </c:pt>
                </c:lvl>
                <c:lvl>
                  <c:pt idx="0">
                    <c:v>Age category</c:v>
                  </c:pt>
                  <c:pt idx="6">
                    <c:v>Gender</c:v>
                  </c:pt>
                  <c:pt idx="9">
                    <c:v>Other characteristics</c:v>
                  </c:pt>
                  <c:pt idx="16">
                    <c:v>Vehicles</c:v>
                  </c:pt>
                  <c:pt idx="18">
                    <c:v>Other people</c:v>
                  </c:pt>
                </c:lvl>
              </c:multiLvlStrCache>
            </c:multiLvlStrRef>
          </c:cat>
          <c:val>
            <c:numRef>
              <c:f>Figures!$D$123:$D$143</c:f>
              <c:numCache>
                <c:formatCode>General</c:formatCode>
                <c:ptCount val="21"/>
                <c:pt idx="0">
                  <c:v>165</c:v>
                </c:pt>
                <c:pt idx="1">
                  <c:v>305</c:v>
                </c:pt>
                <c:pt idx="2">
                  <c:v>2084</c:v>
                </c:pt>
                <c:pt idx="3">
                  <c:v>1867</c:v>
                </c:pt>
                <c:pt idx="4">
                  <c:v>146</c:v>
                </c:pt>
                <c:pt idx="5">
                  <c:v>1317</c:v>
                </c:pt>
                <c:pt idx="6">
                  <c:v>3466</c:v>
                </c:pt>
                <c:pt idx="7">
                  <c:v>1777</c:v>
                </c:pt>
                <c:pt idx="8">
                  <c:v>1187</c:v>
                </c:pt>
                <c:pt idx="9">
                  <c:v>63</c:v>
                </c:pt>
                <c:pt idx="10">
                  <c:v>221</c:v>
                </c:pt>
                <c:pt idx="11">
                  <c:v>51</c:v>
                </c:pt>
                <c:pt idx="12">
                  <c:v>56</c:v>
                </c:pt>
                <c:pt idx="13">
                  <c:v>80</c:v>
                </c:pt>
                <c:pt idx="14">
                  <c:v>634</c:v>
                </c:pt>
                <c:pt idx="15">
                  <c:v>191</c:v>
                </c:pt>
                <c:pt idx="16">
                  <c:v>3936</c:v>
                </c:pt>
                <c:pt idx="17">
                  <c:v>3610</c:v>
                </c:pt>
                <c:pt idx="18">
                  <c:v>1451</c:v>
                </c:pt>
                <c:pt idx="19">
                  <c:v>648</c:v>
                </c:pt>
                <c:pt idx="20">
                  <c:v>1345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Figures!$F$123:$F$143</c15:f>
                <c15:dlblRangeCache>
                  <c:ptCount val="21"/>
                  <c:pt idx="0">
                    <c:v>3.0%</c:v>
                  </c:pt>
                  <c:pt idx="1">
                    <c:v>5.5%</c:v>
                  </c:pt>
                  <c:pt idx="2">
                    <c:v>37.3%</c:v>
                  </c:pt>
                  <c:pt idx="3">
                    <c:v>33.4%</c:v>
                  </c:pt>
                  <c:pt idx="4">
                    <c:v>2.6%</c:v>
                  </c:pt>
                  <c:pt idx="5">
                    <c:v>23.6%</c:v>
                  </c:pt>
                  <c:pt idx="6">
                    <c:v>62.0%</c:v>
                  </c:pt>
                  <c:pt idx="7">
                    <c:v>31.8%</c:v>
                  </c:pt>
                  <c:pt idx="8">
                    <c:v>21.2%</c:v>
                  </c:pt>
                  <c:pt idx="9">
                    <c:v>1.1%</c:v>
                  </c:pt>
                  <c:pt idx="10">
                    <c:v>4.0%</c:v>
                  </c:pt>
                  <c:pt idx="11">
                    <c:v>0.9%</c:v>
                  </c:pt>
                  <c:pt idx="12">
                    <c:v>1.0%</c:v>
                  </c:pt>
                  <c:pt idx="13">
                    <c:v>1.4%</c:v>
                  </c:pt>
                  <c:pt idx="14">
                    <c:v>11.3%</c:v>
                  </c:pt>
                  <c:pt idx="15">
                    <c:v>3.4%</c:v>
                  </c:pt>
                  <c:pt idx="16">
                    <c:v>70.4%</c:v>
                  </c:pt>
                  <c:pt idx="17">
                    <c:v>64.6%</c:v>
                  </c:pt>
                  <c:pt idx="18">
                    <c:v>26.0%</c:v>
                  </c:pt>
                  <c:pt idx="19">
                    <c:v>11.6%</c:v>
                  </c:pt>
                  <c:pt idx="20">
                    <c:v>25.6%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858-4A2A-804D-060C8DDB6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7913456"/>
        <c:axId val="365503904"/>
      </c:barChart>
      <c:catAx>
        <c:axId val="3679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503904"/>
        <c:crosses val="autoZero"/>
        <c:auto val="1"/>
        <c:lblAlgn val="ctr"/>
        <c:lblOffset val="100"/>
        <c:noMultiLvlLbl val="0"/>
      </c:catAx>
      <c:valAx>
        <c:axId val="36550390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9134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/>
              <a:t>Pedestrian</a:t>
            </a:r>
            <a:r>
              <a:rPr lang="en-US" sz="1600" b="1" baseline="0"/>
              <a:t> crossing events by temporal factors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Figures!$D$148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790-46F4-8669-CEE27524F9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790-46F4-8669-CEE27524F9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790-46F4-8669-CEE27524F90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90-46F4-8669-CEE27524F90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790-46F4-8669-CEE27524F90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790-46F4-8669-CEE27524F90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790-46F4-8669-CEE27524F90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790-46F4-8669-CEE27524F90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790-46F4-8669-CEE27524F90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5790-46F4-8669-CEE27524F90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790-46F4-8669-CEE27524F90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5790-46F4-8669-CEE27524F90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790-46F4-8669-CEE27524F90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790-46F4-8669-CEE27524F90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5790-46F4-8669-CEE27524F9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D6E6CA5-F47C-4F38-A3B9-6A2D9B2325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790-46F4-8669-CEE27524F9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D35D537-C811-480A-875F-325F0774CE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90-46F4-8669-CEE27524F9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2384558-7605-4F84-B739-D45CF58759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790-46F4-8669-CEE27524F9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829D1C3-8BE3-4039-AEAC-02225B2557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790-46F4-8669-CEE27524F9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3BB650E-668E-474C-9065-2A8E354150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790-46F4-8669-CEE27524F9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47EF4A7-7CD2-4549-9FD2-EB5D3443C9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790-46F4-8669-CEE27524F90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40493EC-8C83-4C10-A574-C5001AAE8C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790-46F4-8669-CEE27524F9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CC0C500-5C12-4F9D-8687-E2FAF4878C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790-46F4-8669-CEE27524F90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15FC48B-4AAE-4025-B07A-E1B11CEF0E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790-46F4-8669-CEE27524F90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BB642BF-1098-4A00-AF7B-DEECF73617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790-46F4-8669-CEE27524F90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AE8ADB0-E832-4366-A206-B0FACD7DD7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790-46F4-8669-CEE27524F90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883B739-2674-44CB-9DF2-6A00F02C27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790-46F4-8669-CEE27524F90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74DFE66-3910-4186-B208-D5CD3E9F02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790-46F4-8669-CEE27524F90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AB19678-7EA1-4DE4-A2AE-5A6E9AACED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790-46F4-8669-CEE27524F90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418C714-FBFF-4F2E-9D33-774B9E42ED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790-46F4-8669-CEE27524F90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FDDA18F-265C-4FE1-A7B7-D87E9DD68F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790-46F4-8669-CEE27524F90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F581E79-29FC-4565-AB9E-789C450781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790-46F4-8669-CEE27524F90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9193923-FD42-47FC-A59A-37A5D42919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790-46F4-8669-CEE27524F90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237800E-3DC3-450D-9F49-F0FA6F4602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790-46F4-8669-CEE27524F90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64E054C-23C0-4D1E-8C00-6A86496C21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790-46F4-8669-CEE27524F90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C78390C-0D11-4BDE-AB95-7ED17668E8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790-46F4-8669-CEE27524F90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D38A1A8-0490-4639-9E05-02D4EF218C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790-46F4-8669-CEE27524F9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Figures!$B$149:$C$170</c:f>
              <c:multiLvlStrCache>
                <c:ptCount val="22"/>
                <c:lvl>
                  <c:pt idx="0">
                    <c:v>00-02</c:v>
                  </c:pt>
                  <c:pt idx="1">
                    <c:v>03-05</c:v>
                  </c:pt>
                  <c:pt idx="2">
                    <c:v>06-08</c:v>
                  </c:pt>
                  <c:pt idx="3">
                    <c:v>09-11</c:v>
                  </c:pt>
                  <c:pt idx="4">
                    <c:v>12-14</c:v>
                  </c:pt>
                  <c:pt idx="5">
                    <c:v>15-17</c:v>
                  </c:pt>
                  <c:pt idx="6">
                    <c:v>18-20</c:v>
                  </c:pt>
                  <c:pt idx="7">
                    <c:v>21-23</c:v>
                  </c:pt>
                  <c:pt idx="8">
                    <c:v>Mon</c:v>
                  </c:pt>
                  <c:pt idx="9">
                    <c:v>Tue</c:v>
                  </c:pt>
                  <c:pt idx="10">
                    <c:v>Wed</c:v>
                  </c:pt>
                  <c:pt idx="11">
                    <c:v>Thu</c:v>
                  </c:pt>
                  <c:pt idx="12">
                    <c:v>Fri</c:v>
                  </c:pt>
                  <c:pt idx="13">
                    <c:v>Sat</c:v>
                  </c:pt>
                  <c:pt idx="14">
                    <c:v>Sun</c:v>
                  </c:pt>
                  <c:pt idx="15">
                    <c:v>Feb</c:v>
                  </c:pt>
                  <c:pt idx="16">
                    <c:v>Mar</c:v>
                  </c:pt>
                  <c:pt idx="17">
                    <c:v>Apr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</c:lvl>
                <c:lvl>
                  <c:pt idx="0">
                    <c:v>Hour</c:v>
                  </c:pt>
                  <c:pt idx="8">
                    <c:v>Weekday</c:v>
                  </c:pt>
                  <c:pt idx="15">
                    <c:v>Month</c:v>
                  </c:pt>
                </c:lvl>
              </c:multiLvlStrCache>
            </c:multiLvlStrRef>
          </c:cat>
          <c:val>
            <c:numRef>
              <c:f>Figures!$D$149:$D$170</c:f>
              <c:numCache>
                <c:formatCode>General</c:formatCode>
                <c:ptCount val="22"/>
                <c:pt idx="0">
                  <c:v>104</c:v>
                </c:pt>
                <c:pt idx="1">
                  <c:v>117</c:v>
                </c:pt>
                <c:pt idx="2">
                  <c:v>355</c:v>
                </c:pt>
                <c:pt idx="3">
                  <c:v>948</c:v>
                </c:pt>
                <c:pt idx="4">
                  <c:v>1269</c:v>
                </c:pt>
                <c:pt idx="5">
                  <c:v>1636</c:v>
                </c:pt>
                <c:pt idx="6">
                  <c:v>805</c:v>
                </c:pt>
                <c:pt idx="7">
                  <c:v>351</c:v>
                </c:pt>
                <c:pt idx="8">
                  <c:v>1121</c:v>
                </c:pt>
                <c:pt idx="9">
                  <c:v>1065</c:v>
                </c:pt>
                <c:pt idx="10">
                  <c:v>681</c:v>
                </c:pt>
                <c:pt idx="11">
                  <c:v>1024</c:v>
                </c:pt>
                <c:pt idx="12">
                  <c:v>1000</c:v>
                </c:pt>
                <c:pt idx="13">
                  <c:v>428</c:v>
                </c:pt>
                <c:pt idx="14">
                  <c:v>266</c:v>
                </c:pt>
                <c:pt idx="15">
                  <c:v>853</c:v>
                </c:pt>
                <c:pt idx="16">
                  <c:v>2900</c:v>
                </c:pt>
                <c:pt idx="17">
                  <c:v>389</c:v>
                </c:pt>
                <c:pt idx="18">
                  <c:v>57</c:v>
                </c:pt>
                <c:pt idx="19">
                  <c:v>253</c:v>
                </c:pt>
                <c:pt idx="20">
                  <c:v>36</c:v>
                </c:pt>
                <c:pt idx="21">
                  <c:v>1101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Figures!$E$149:$E$170</c15:f>
                <c15:dlblRangeCache>
                  <c:ptCount val="22"/>
                  <c:pt idx="0">
                    <c:v>1.9%</c:v>
                  </c:pt>
                  <c:pt idx="1">
                    <c:v>2.1%</c:v>
                  </c:pt>
                  <c:pt idx="2">
                    <c:v>6.4%</c:v>
                  </c:pt>
                  <c:pt idx="3">
                    <c:v>17.0%</c:v>
                  </c:pt>
                  <c:pt idx="4">
                    <c:v>22.7%</c:v>
                  </c:pt>
                  <c:pt idx="5">
                    <c:v>29.3%</c:v>
                  </c:pt>
                  <c:pt idx="6">
                    <c:v>14.4%</c:v>
                  </c:pt>
                  <c:pt idx="7">
                    <c:v>6.3%</c:v>
                  </c:pt>
                  <c:pt idx="8">
                    <c:v>20.1%</c:v>
                  </c:pt>
                  <c:pt idx="9">
                    <c:v>19.1%</c:v>
                  </c:pt>
                  <c:pt idx="10">
                    <c:v>12.2%</c:v>
                  </c:pt>
                  <c:pt idx="11">
                    <c:v>18.3%</c:v>
                  </c:pt>
                  <c:pt idx="12">
                    <c:v>17.9%</c:v>
                  </c:pt>
                  <c:pt idx="13">
                    <c:v>7.7%</c:v>
                  </c:pt>
                  <c:pt idx="14">
                    <c:v>4.8%</c:v>
                  </c:pt>
                  <c:pt idx="15">
                    <c:v>15.3%</c:v>
                  </c:pt>
                  <c:pt idx="16">
                    <c:v>51.9%</c:v>
                  </c:pt>
                  <c:pt idx="17">
                    <c:v>7.0%</c:v>
                  </c:pt>
                  <c:pt idx="18">
                    <c:v>1.0%</c:v>
                  </c:pt>
                  <c:pt idx="19">
                    <c:v>4.5%</c:v>
                  </c:pt>
                  <c:pt idx="20">
                    <c:v>0.6%</c:v>
                  </c:pt>
                  <c:pt idx="21">
                    <c:v>19.7%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5790-46F4-8669-CEE27524F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67913456"/>
        <c:axId val="365503904"/>
      </c:barChart>
      <c:catAx>
        <c:axId val="3679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5503904"/>
        <c:crosses val="autoZero"/>
        <c:auto val="1"/>
        <c:lblAlgn val="ctr"/>
        <c:lblOffset val="100"/>
        <c:noMultiLvlLbl val="0"/>
      </c:catAx>
      <c:valAx>
        <c:axId val="365503904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9134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4253D5-01F4-4982-8481-8E6E9771E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16</xdr:col>
      <xdr:colOff>0</xdr:colOff>
      <xdr:row>59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4CAEB7-AB30-44EF-A8A6-41A66922FE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35</xdr:row>
      <xdr:rowOff>0</xdr:rowOff>
    </xdr:from>
    <xdr:to>
      <xdr:col>26</xdr:col>
      <xdr:colOff>0</xdr:colOff>
      <xdr:row>59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CBB7209-0087-4323-8332-75FF9BDD2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69</xdr:row>
      <xdr:rowOff>0</xdr:rowOff>
    </xdr:from>
    <xdr:to>
      <xdr:col>16</xdr:col>
      <xdr:colOff>0</xdr:colOff>
      <xdr:row>93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0023CB-C64B-48FF-9F4A-A5F0F1708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69</xdr:row>
      <xdr:rowOff>0</xdr:rowOff>
    </xdr:from>
    <xdr:to>
      <xdr:col>35</xdr:col>
      <xdr:colOff>301752</xdr:colOff>
      <xdr:row>93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4C8C822-9ECE-4614-8B8A-C013B6AA8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95</xdr:row>
      <xdr:rowOff>0</xdr:rowOff>
    </xdr:from>
    <xdr:to>
      <xdr:col>16</xdr:col>
      <xdr:colOff>0</xdr:colOff>
      <xdr:row>119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71FA0BB-F868-4BBF-B3C7-52F843E3E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95</xdr:row>
      <xdr:rowOff>0</xdr:rowOff>
    </xdr:from>
    <xdr:to>
      <xdr:col>26</xdr:col>
      <xdr:colOff>0</xdr:colOff>
      <xdr:row>119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6E2DB9-747D-4946-9867-3EA129CF8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121</xdr:row>
      <xdr:rowOff>0</xdr:rowOff>
    </xdr:from>
    <xdr:to>
      <xdr:col>25</xdr:col>
      <xdr:colOff>301752</xdr:colOff>
      <xdr:row>145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810FD2B-9D03-4190-A9D7-81275C975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147</xdr:row>
      <xdr:rowOff>0</xdr:rowOff>
    </xdr:from>
    <xdr:to>
      <xdr:col>25</xdr:col>
      <xdr:colOff>301752</xdr:colOff>
      <xdr:row>167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1126C19-9A78-46BC-9DED-0AA2B6810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26</xdr:col>
      <xdr:colOff>0</xdr:colOff>
      <xdr:row>25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7281CCF-CE69-496D-B038-39174FE5D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3"/>
  <sheetViews>
    <sheetView workbookViewId="0"/>
  </sheetViews>
  <sheetFormatPr defaultRowHeight="14.4" x14ac:dyDescent="0.3"/>
  <sheetData>
    <row r="1" spans="1:4" x14ac:dyDescent="0.3">
      <c r="A1" t="s">
        <v>28</v>
      </c>
    </row>
    <row r="2" spans="1:4" x14ac:dyDescent="0.3">
      <c r="A2" t="s">
        <v>29</v>
      </c>
    </row>
    <row r="3" spans="1:4" x14ac:dyDescent="0.3">
      <c r="A3" t="s">
        <v>221</v>
      </c>
      <c r="B3" t="s">
        <v>222</v>
      </c>
      <c r="C3" t="s">
        <v>223</v>
      </c>
      <c r="D3" t="s">
        <v>224</v>
      </c>
    </row>
    <row r="4" spans="1:4" x14ac:dyDescent="0.3">
      <c r="A4">
        <v>5133</v>
      </c>
      <c r="B4">
        <v>124</v>
      </c>
      <c r="C4">
        <v>4</v>
      </c>
      <c r="D4">
        <v>328</v>
      </c>
    </row>
    <row r="5" spans="1:4" x14ac:dyDescent="0.3">
      <c r="A5" t="s">
        <v>30</v>
      </c>
    </row>
    <row r="6" spans="1:4" x14ac:dyDescent="0.3">
      <c r="A6" t="s">
        <v>31</v>
      </c>
    </row>
    <row r="7" spans="1:4" x14ac:dyDescent="0.3">
      <c r="A7" t="s">
        <v>456</v>
      </c>
    </row>
    <row r="8" spans="1:4" x14ac:dyDescent="0.3">
      <c r="A8" t="s">
        <v>32</v>
      </c>
    </row>
    <row r="9" spans="1:4" x14ac:dyDescent="0.3">
      <c r="A9" t="s">
        <v>31</v>
      </c>
    </row>
    <row r="10" spans="1:4" x14ac:dyDescent="0.3">
      <c r="A10" t="s">
        <v>457</v>
      </c>
    </row>
    <row r="11" spans="1:4" x14ac:dyDescent="0.3">
      <c r="A11" t="s">
        <v>33</v>
      </c>
    </row>
    <row r="12" spans="1:4" x14ac:dyDescent="0.3">
      <c r="A12" t="s">
        <v>31</v>
      </c>
    </row>
    <row r="13" spans="1:4" x14ac:dyDescent="0.3">
      <c r="A13" t="s">
        <v>458</v>
      </c>
    </row>
    <row r="14" spans="1:4" x14ac:dyDescent="0.3">
      <c r="A14" t="s">
        <v>574</v>
      </c>
    </row>
    <row r="15" spans="1:4" x14ac:dyDescent="0.3">
      <c r="A15" t="s">
        <v>31</v>
      </c>
    </row>
    <row r="16" spans="1:4" x14ac:dyDescent="0.3">
      <c r="A16" t="s">
        <v>575</v>
      </c>
    </row>
    <row r="17" spans="1:4" x14ac:dyDescent="0.3">
      <c r="A17" t="s">
        <v>576</v>
      </c>
    </row>
    <row r="18" spans="1:4" x14ac:dyDescent="0.3">
      <c r="A18" t="s">
        <v>31</v>
      </c>
    </row>
    <row r="19" spans="1:4" x14ac:dyDescent="0.3">
      <c r="A19" t="s">
        <v>577</v>
      </c>
    </row>
    <row r="20" spans="1:4" x14ac:dyDescent="0.3">
      <c r="A20" t="s">
        <v>578</v>
      </c>
    </row>
    <row r="21" spans="1:4" x14ac:dyDescent="0.3">
      <c r="A21" t="s">
        <v>31</v>
      </c>
    </row>
    <row r="22" spans="1:4" x14ac:dyDescent="0.3">
      <c r="A22" t="s">
        <v>579</v>
      </c>
    </row>
    <row r="23" spans="1:4" x14ac:dyDescent="0.3">
      <c r="A23" t="s">
        <v>580</v>
      </c>
    </row>
    <row r="24" spans="1:4" x14ac:dyDescent="0.3">
      <c r="A24" t="s">
        <v>31</v>
      </c>
    </row>
    <row r="25" spans="1:4" x14ac:dyDescent="0.3">
      <c r="A25" t="s">
        <v>581</v>
      </c>
    </row>
    <row r="26" spans="1:4" x14ac:dyDescent="0.3">
      <c r="A26" t="s">
        <v>582</v>
      </c>
    </row>
    <row r="27" spans="1:4" x14ac:dyDescent="0.3">
      <c r="A27" t="s">
        <v>31</v>
      </c>
    </row>
    <row r="28" spans="1:4" x14ac:dyDescent="0.3">
      <c r="A28" t="s">
        <v>583</v>
      </c>
    </row>
    <row r="29" spans="1:4" x14ac:dyDescent="0.3">
      <c r="A29" t="s">
        <v>584</v>
      </c>
    </row>
    <row r="30" spans="1:4" x14ac:dyDescent="0.3">
      <c r="A30" t="s">
        <v>258</v>
      </c>
      <c r="B30" t="b">
        <v>0</v>
      </c>
      <c r="C30" t="b">
        <v>1</v>
      </c>
      <c r="D30" t="s">
        <v>224</v>
      </c>
    </row>
    <row r="31" spans="1:4" x14ac:dyDescent="0.3">
      <c r="A31" t="s">
        <v>259</v>
      </c>
      <c r="B31">
        <v>774</v>
      </c>
      <c r="C31">
        <v>4355</v>
      </c>
      <c r="D31">
        <v>460</v>
      </c>
    </row>
    <row r="32" spans="1:4" x14ac:dyDescent="0.3">
      <c r="A32" t="s">
        <v>585</v>
      </c>
    </row>
    <row r="33" spans="1:4" x14ac:dyDescent="0.3">
      <c r="A33" t="s">
        <v>258</v>
      </c>
      <c r="B33" t="b">
        <v>0</v>
      </c>
      <c r="C33" t="b">
        <v>1</v>
      </c>
      <c r="D33" t="s">
        <v>224</v>
      </c>
    </row>
    <row r="34" spans="1:4" x14ac:dyDescent="0.3">
      <c r="A34" t="s">
        <v>259</v>
      </c>
      <c r="B34">
        <v>4593</v>
      </c>
      <c r="C34">
        <v>536</v>
      </c>
      <c r="D34">
        <v>460</v>
      </c>
    </row>
    <row r="35" spans="1:4" x14ac:dyDescent="0.3">
      <c r="A35" t="s">
        <v>586</v>
      </c>
    </row>
    <row r="36" spans="1:4" x14ac:dyDescent="0.3">
      <c r="A36" t="s">
        <v>258</v>
      </c>
      <c r="B36" t="b">
        <v>0</v>
      </c>
      <c r="C36" t="b">
        <v>1</v>
      </c>
      <c r="D36" t="s">
        <v>224</v>
      </c>
    </row>
    <row r="37" spans="1:4" x14ac:dyDescent="0.3">
      <c r="A37" t="s">
        <v>259</v>
      </c>
      <c r="B37">
        <v>4778</v>
      </c>
      <c r="C37">
        <v>351</v>
      </c>
      <c r="D37">
        <v>460</v>
      </c>
    </row>
    <row r="38" spans="1:4" x14ac:dyDescent="0.3">
      <c r="A38" t="s">
        <v>34</v>
      </c>
    </row>
    <row r="39" spans="1:4" x14ac:dyDescent="0.3">
      <c r="A39" t="s">
        <v>587</v>
      </c>
    </row>
    <row r="41" spans="1:4" x14ac:dyDescent="0.3">
      <c r="A41" t="b">
        <v>0</v>
      </c>
      <c r="B41" t="b">
        <v>1</v>
      </c>
    </row>
    <row r="42" spans="1:4" x14ac:dyDescent="0.3">
      <c r="A42">
        <v>5133</v>
      </c>
      <c r="B42">
        <v>124</v>
      </c>
    </row>
    <row r="43" spans="1:4" x14ac:dyDescent="0.3">
      <c r="A43" t="s">
        <v>588</v>
      </c>
    </row>
    <row r="45" spans="1:4" x14ac:dyDescent="0.3">
      <c r="A45" t="b">
        <v>0</v>
      </c>
      <c r="B45" t="b">
        <v>1</v>
      </c>
    </row>
    <row r="46" spans="1:4" x14ac:dyDescent="0.3">
      <c r="A46">
        <v>4778</v>
      </c>
      <c r="B46">
        <v>351</v>
      </c>
    </row>
    <row r="47" spans="1:4" x14ac:dyDescent="0.3">
      <c r="A47" t="s">
        <v>35</v>
      </c>
    </row>
    <row r="48" spans="1:4" x14ac:dyDescent="0.3">
      <c r="A48" t="s">
        <v>822</v>
      </c>
    </row>
    <row r="49" spans="1:4" x14ac:dyDescent="0.3">
      <c r="A49" t="s">
        <v>820</v>
      </c>
    </row>
    <row r="50" spans="1:4" x14ac:dyDescent="0.3">
      <c r="C50" t="b">
        <v>0</v>
      </c>
      <c r="D50" t="b">
        <v>1</v>
      </c>
    </row>
    <row r="51" spans="1:4" x14ac:dyDescent="0.3">
      <c r="A51">
        <v>1021</v>
      </c>
      <c r="B51" t="s">
        <v>726</v>
      </c>
      <c r="C51">
        <v>184</v>
      </c>
      <c r="D51">
        <v>2</v>
      </c>
    </row>
    <row r="52" spans="1:4" x14ac:dyDescent="0.3">
      <c r="A52">
        <v>1021</v>
      </c>
      <c r="B52" t="s">
        <v>727</v>
      </c>
      <c r="C52">
        <v>686</v>
      </c>
      <c r="D52">
        <v>1</v>
      </c>
    </row>
    <row r="53" spans="1:4" x14ac:dyDescent="0.3">
      <c r="A53">
        <v>1229</v>
      </c>
      <c r="B53" t="s">
        <v>727</v>
      </c>
      <c r="C53">
        <v>289</v>
      </c>
      <c r="D53">
        <v>1</v>
      </c>
    </row>
    <row r="54" spans="1:4" x14ac:dyDescent="0.3">
      <c r="A54">
        <v>4130</v>
      </c>
      <c r="B54" t="s">
        <v>727</v>
      </c>
      <c r="C54">
        <v>8</v>
      </c>
      <c r="D54">
        <v>2</v>
      </c>
    </row>
    <row r="55" spans="1:4" x14ac:dyDescent="0.3">
      <c r="A55">
        <v>4301</v>
      </c>
      <c r="B55" t="s">
        <v>727</v>
      </c>
      <c r="C55">
        <v>47</v>
      </c>
      <c r="D55">
        <v>0</v>
      </c>
    </row>
    <row r="56" spans="1:4" x14ac:dyDescent="0.3">
      <c r="A56">
        <v>4301</v>
      </c>
      <c r="B56" t="s">
        <v>728</v>
      </c>
      <c r="C56">
        <v>37</v>
      </c>
      <c r="D56">
        <v>0</v>
      </c>
    </row>
    <row r="57" spans="1:4" x14ac:dyDescent="0.3">
      <c r="A57">
        <v>4502</v>
      </c>
      <c r="B57" t="s">
        <v>728</v>
      </c>
      <c r="C57">
        <v>117</v>
      </c>
      <c r="D57">
        <v>1</v>
      </c>
    </row>
    <row r="58" spans="1:4" x14ac:dyDescent="0.3">
      <c r="A58">
        <v>4511</v>
      </c>
      <c r="B58" t="s">
        <v>729</v>
      </c>
      <c r="C58">
        <v>126</v>
      </c>
      <c r="D58">
        <v>9</v>
      </c>
    </row>
    <row r="59" spans="1:4" x14ac:dyDescent="0.3">
      <c r="A59">
        <v>4511</v>
      </c>
      <c r="B59" t="s">
        <v>728</v>
      </c>
      <c r="C59">
        <v>86</v>
      </c>
      <c r="D59">
        <v>0</v>
      </c>
    </row>
    <row r="60" spans="1:4" x14ac:dyDescent="0.3">
      <c r="A60">
        <v>4662</v>
      </c>
      <c r="B60" t="s">
        <v>729</v>
      </c>
      <c r="C60">
        <v>14</v>
      </c>
      <c r="D60">
        <v>0</v>
      </c>
    </row>
    <row r="61" spans="1:4" x14ac:dyDescent="0.3">
      <c r="A61">
        <v>5024</v>
      </c>
      <c r="B61" t="s">
        <v>728</v>
      </c>
      <c r="C61">
        <v>201</v>
      </c>
      <c r="D61">
        <v>0</v>
      </c>
    </row>
    <row r="62" spans="1:4" x14ac:dyDescent="0.3">
      <c r="A62">
        <v>5093</v>
      </c>
      <c r="B62" t="s">
        <v>728</v>
      </c>
      <c r="C62">
        <v>18</v>
      </c>
      <c r="D62">
        <v>0</v>
      </c>
    </row>
    <row r="63" spans="1:4" x14ac:dyDescent="0.3">
      <c r="A63">
        <v>5299</v>
      </c>
      <c r="B63" t="s">
        <v>726</v>
      </c>
      <c r="C63">
        <v>5</v>
      </c>
      <c r="D63">
        <v>0</v>
      </c>
    </row>
    <row r="64" spans="1:4" x14ac:dyDescent="0.3">
      <c r="A64">
        <v>5305</v>
      </c>
      <c r="B64" t="s">
        <v>726</v>
      </c>
      <c r="C64">
        <v>94</v>
      </c>
      <c r="D64">
        <v>0</v>
      </c>
    </row>
    <row r="65" spans="1:4" x14ac:dyDescent="0.3">
      <c r="A65">
        <v>5305</v>
      </c>
      <c r="B65" t="s">
        <v>727</v>
      </c>
      <c r="C65">
        <v>8</v>
      </c>
      <c r="D65">
        <v>0</v>
      </c>
    </row>
    <row r="66" spans="1:4" x14ac:dyDescent="0.3">
      <c r="A66">
        <v>5311</v>
      </c>
      <c r="B66" t="s">
        <v>727</v>
      </c>
      <c r="C66">
        <v>95</v>
      </c>
      <c r="D66">
        <v>0</v>
      </c>
    </row>
    <row r="67" spans="1:4" x14ac:dyDescent="0.3">
      <c r="A67">
        <v>5311</v>
      </c>
      <c r="B67" t="s">
        <v>728</v>
      </c>
      <c r="C67">
        <v>58</v>
      </c>
      <c r="D67">
        <v>1</v>
      </c>
    </row>
    <row r="68" spans="1:4" x14ac:dyDescent="0.3">
      <c r="A68">
        <v>5330</v>
      </c>
      <c r="B68" t="s">
        <v>726</v>
      </c>
      <c r="C68">
        <v>2</v>
      </c>
      <c r="D68">
        <v>0</v>
      </c>
    </row>
    <row r="69" spans="1:4" x14ac:dyDescent="0.3">
      <c r="A69">
        <v>5332</v>
      </c>
      <c r="B69" t="s">
        <v>727</v>
      </c>
      <c r="C69">
        <v>22</v>
      </c>
      <c r="D69">
        <v>0</v>
      </c>
    </row>
    <row r="70" spans="1:4" x14ac:dyDescent="0.3">
      <c r="A70">
        <v>5363</v>
      </c>
      <c r="B70" t="s">
        <v>727</v>
      </c>
      <c r="C70">
        <v>48</v>
      </c>
      <c r="D70">
        <v>0</v>
      </c>
    </row>
    <row r="71" spans="1:4" x14ac:dyDescent="0.3">
      <c r="A71">
        <v>5702</v>
      </c>
      <c r="B71" t="s">
        <v>726</v>
      </c>
      <c r="C71">
        <v>46</v>
      </c>
      <c r="D71">
        <v>0</v>
      </c>
    </row>
    <row r="72" spans="1:4" x14ac:dyDescent="0.3">
      <c r="A72">
        <v>6146</v>
      </c>
      <c r="B72" t="s">
        <v>727</v>
      </c>
      <c r="C72">
        <v>2</v>
      </c>
      <c r="D72">
        <v>0</v>
      </c>
    </row>
    <row r="73" spans="1:4" x14ac:dyDescent="0.3">
      <c r="A73">
        <v>6393</v>
      </c>
      <c r="B73" t="s">
        <v>727</v>
      </c>
      <c r="C73">
        <v>111</v>
      </c>
      <c r="D73">
        <v>0</v>
      </c>
    </row>
    <row r="74" spans="1:4" x14ac:dyDescent="0.3">
      <c r="A74">
        <v>6393</v>
      </c>
      <c r="B74" t="s">
        <v>728</v>
      </c>
      <c r="C74">
        <v>159</v>
      </c>
      <c r="D74">
        <v>0</v>
      </c>
    </row>
    <row r="75" spans="1:4" x14ac:dyDescent="0.3">
      <c r="A75">
        <v>6407</v>
      </c>
      <c r="B75" t="s">
        <v>728</v>
      </c>
      <c r="C75">
        <v>100</v>
      </c>
      <c r="D75">
        <v>3</v>
      </c>
    </row>
    <row r="76" spans="1:4" x14ac:dyDescent="0.3">
      <c r="A76">
        <v>7086</v>
      </c>
      <c r="B76" t="s">
        <v>727</v>
      </c>
      <c r="C76">
        <v>948</v>
      </c>
      <c r="D76">
        <v>57</v>
      </c>
    </row>
    <row r="77" spans="1:4" x14ac:dyDescent="0.3">
      <c r="A77">
        <v>7086</v>
      </c>
      <c r="B77" t="s">
        <v>728</v>
      </c>
      <c r="C77">
        <v>24</v>
      </c>
      <c r="D77">
        <v>0</v>
      </c>
    </row>
    <row r="78" spans="1:4" x14ac:dyDescent="0.3">
      <c r="A78">
        <v>7099</v>
      </c>
      <c r="B78" t="s">
        <v>728</v>
      </c>
      <c r="C78">
        <v>85</v>
      </c>
      <c r="D78">
        <v>11</v>
      </c>
    </row>
    <row r="79" spans="1:4" x14ac:dyDescent="0.3">
      <c r="A79">
        <v>7184</v>
      </c>
      <c r="B79" t="s">
        <v>726</v>
      </c>
      <c r="C79">
        <v>29</v>
      </c>
      <c r="D79">
        <v>1</v>
      </c>
    </row>
    <row r="80" spans="1:4" x14ac:dyDescent="0.3">
      <c r="A80">
        <v>7218</v>
      </c>
      <c r="B80" t="s">
        <v>730</v>
      </c>
      <c r="C80">
        <v>110</v>
      </c>
      <c r="D80">
        <v>5</v>
      </c>
    </row>
    <row r="81" spans="1:4" x14ac:dyDescent="0.3">
      <c r="A81">
        <v>7328</v>
      </c>
      <c r="B81" t="s">
        <v>727</v>
      </c>
      <c r="C81">
        <v>105</v>
      </c>
      <c r="D81">
        <v>0</v>
      </c>
    </row>
    <row r="82" spans="1:4" x14ac:dyDescent="0.3">
      <c r="A82">
        <v>7332</v>
      </c>
      <c r="B82" t="s">
        <v>727</v>
      </c>
      <c r="C82">
        <v>4</v>
      </c>
      <c r="D82">
        <v>1</v>
      </c>
    </row>
    <row r="83" spans="1:4" x14ac:dyDescent="0.3">
      <c r="A83">
        <v>7355</v>
      </c>
      <c r="B83" t="s">
        <v>729</v>
      </c>
      <c r="C83">
        <v>28</v>
      </c>
      <c r="D83">
        <v>1</v>
      </c>
    </row>
    <row r="84" spans="1:4" x14ac:dyDescent="0.3">
      <c r="A84">
        <v>7374</v>
      </c>
      <c r="B84" t="s">
        <v>728</v>
      </c>
      <c r="C84">
        <v>103</v>
      </c>
      <c r="D84">
        <v>0</v>
      </c>
    </row>
    <row r="85" spans="1:4" x14ac:dyDescent="0.3">
      <c r="A85">
        <v>7381</v>
      </c>
      <c r="B85" t="s">
        <v>726</v>
      </c>
      <c r="C85">
        <v>112</v>
      </c>
      <c r="D85">
        <v>1</v>
      </c>
    </row>
    <row r="86" spans="1:4" x14ac:dyDescent="0.3">
      <c r="A86">
        <v>7464</v>
      </c>
      <c r="B86" t="s">
        <v>727</v>
      </c>
      <c r="C86">
        <v>36</v>
      </c>
      <c r="D86">
        <v>2</v>
      </c>
    </row>
    <row r="87" spans="1:4" x14ac:dyDescent="0.3">
      <c r="A87">
        <v>7475</v>
      </c>
      <c r="B87" t="s">
        <v>727</v>
      </c>
      <c r="C87">
        <v>55</v>
      </c>
      <c r="D87">
        <v>3</v>
      </c>
    </row>
    <row r="88" spans="1:4" x14ac:dyDescent="0.3">
      <c r="A88">
        <v>7622</v>
      </c>
      <c r="B88" t="s">
        <v>726</v>
      </c>
      <c r="C88">
        <v>7</v>
      </c>
      <c r="D88">
        <v>0</v>
      </c>
    </row>
    <row r="89" spans="1:4" x14ac:dyDescent="0.3">
      <c r="A89">
        <v>8113</v>
      </c>
      <c r="B89" t="s">
        <v>726</v>
      </c>
      <c r="C89">
        <v>57</v>
      </c>
      <c r="D89">
        <v>0</v>
      </c>
    </row>
    <row r="90" spans="1:4" x14ac:dyDescent="0.3">
      <c r="A90">
        <v>8117</v>
      </c>
      <c r="B90" t="s">
        <v>729</v>
      </c>
      <c r="C90">
        <v>55</v>
      </c>
      <c r="D90">
        <v>0</v>
      </c>
    </row>
    <row r="91" spans="1:4" x14ac:dyDescent="0.3">
      <c r="A91">
        <v>8222</v>
      </c>
      <c r="B91" t="s">
        <v>729</v>
      </c>
      <c r="C91">
        <v>39</v>
      </c>
      <c r="D91">
        <v>7</v>
      </c>
    </row>
    <row r="92" spans="1:4" x14ac:dyDescent="0.3">
      <c r="A92">
        <v>8302</v>
      </c>
      <c r="B92" t="s">
        <v>726</v>
      </c>
      <c r="C92">
        <v>553</v>
      </c>
      <c r="D92">
        <v>14</v>
      </c>
    </row>
    <row r="93" spans="1:4" x14ac:dyDescent="0.3">
      <c r="A93">
        <v>8302</v>
      </c>
      <c r="B93" t="s">
        <v>727</v>
      </c>
      <c r="C93">
        <v>190</v>
      </c>
      <c r="D93">
        <v>0</v>
      </c>
    </row>
    <row r="94" spans="1:4" x14ac:dyDescent="0.3">
      <c r="A94">
        <v>8627</v>
      </c>
      <c r="B94" t="s">
        <v>728</v>
      </c>
      <c r="C94">
        <v>11</v>
      </c>
      <c r="D94">
        <v>0</v>
      </c>
    </row>
    <row r="95" spans="1:4" x14ac:dyDescent="0.3">
      <c r="A95">
        <v>8634</v>
      </c>
      <c r="B95" t="s">
        <v>727</v>
      </c>
      <c r="C95">
        <v>4</v>
      </c>
      <c r="D95">
        <v>0</v>
      </c>
    </row>
    <row r="96" spans="1:4" x14ac:dyDescent="0.3">
      <c r="A96">
        <v>8725</v>
      </c>
      <c r="B96" t="s">
        <v>727</v>
      </c>
      <c r="C96">
        <v>2</v>
      </c>
      <c r="D96">
        <v>1</v>
      </c>
    </row>
    <row r="97" spans="1:4" x14ac:dyDescent="0.3">
      <c r="A97">
        <v>8828</v>
      </c>
      <c r="B97" t="s">
        <v>728</v>
      </c>
      <c r="C97">
        <v>13</v>
      </c>
      <c r="D97">
        <v>0</v>
      </c>
    </row>
    <row r="98" spans="1:4" x14ac:dyDescent="0.3">
      <c r="A98" t="s">
        <v>823</v>
      </c>
    </row>
    <row r="99" spans="1:4" x14ac:dyDescent="0.3">
      <c r="A99" t="s">
        <v>820</v>
      </c>
    </row>
    <row r="100" spans="1:4" x14ac:dyDescent="0.3">
      <c r="C100" t="b">
        <v>0</v>
      </c>
      <c r="D100" t="b">
        <v>1</v>
      </c>
    </row>
    <row r="101" spans="1:4" x14ac:dyDescent="0.3">
      <c r="A101">
        <v>1021</v>
      </c>
      <c r="B101" t="s">
        <v>726</v>
      </c>
      <c r="C101">
        <v>178</v>
      </c>
      <c r="D101">
        <v>6</v>
      </c>
    </row>
    <row r="102" spans="1:4" x14ac:dyDescent="0.3">
      <c r="A102">
        <v>1021</v>
      </c>
      <c r="B102" t="s">
        <v>727</v>
      </c>
      <c r="C102">
        <v>674</v>
      </c>
      <c r="D102">
        <v>12</v>
      </c>
    </row>
    <row r="103" spans="1:4" x14ac:dyDescent="0.3">
      <c r="A103">
        <v>1229</v>
      </c>
      <c r="B103" t="s">
        <v>727</v>
      </c>
      <c r="C103">
        <v>283</v>
      </c>
      <c r="D103">
        <v>6</v>
      </c>
    </row>
    <row r="104" spans="1:4" x14ac:dyDescent="0.3">
      <c r="A104">
        <v>4130</v>
      </c>
      <c r="B104" t="s">
        <v>727</v>
      </c>
      <c r="C104">
        <v>8</v>
      </c>
      <c r="D104">
        <v>0</v>
      </c>
    </row>
    <row r="105" spans="1:4" x14ac:dyDescent="0.3">
      <c r="A105">
        <v>4301</v>
      </c>
      <c r="B105" t="s">
        <v>727</v>
      </c>
      <c r="C105">
        <v>47</v>
      </c>
      <c r="D105">
        <v>0</v>
      </c>
    </row>
    <row r="106" spans="1:4" x14ac:dyDescent="0.3">
      <c r="A106">
        <v>4301</v>
      </c>
      <c r="B106" t="s">
        <v>728</v>
      </c>
      <c r="C106">
        <v>37</v>
      </c>
      <c r="D106">
        <v>0</v>
      </c>
    </row>
    <row r="107" spans="1:4" x14ac:dyDescent="0.3">
      <c r="A107">
        <v>4502</v>
      </c>
      <c r="B107" t="s">
        <v>728</v>
      </c>
      <c r="C107">
        <v>115</v>
      </c>
      <c r="D107">
        <v>2</v>
      </c>
    </row>
    <row r="108" spans="1:4" x14ac:dyDescent="0.3">
      <c r="A108">
        <v>4511</v>
      </c>
      <c r="B108" t="s">
        <v>729</v>
      </c>
      <c r="C108">
        <v>123</v>
      </c>
      <c r="D108">
        <v>3</v>
      </c>
    </row>
    <row r="109" spans="1:4" x14ac:dyDescent="0.3">
      <c r="A109">
        <v>4511</v>
      </c>
      <c r="B109" t="s">
        <v>728</v>
      </c>
      <c r="C109">
        <v>83</v>
      </c>
      <c r="D109">
        <v>3</v>
      </c>
    </row>
    <row r="110" spans="1:4" x14ac:dyDescent="0.3">
      <c r="A110">
        <v>4662</v>
      </c>
      <c r="B110" t="s">
        <v>729</v>
      </c>
      <c r="C110">
        <v>14</v>
      </c>
      <c r="D110">
        <v>0</v>
      </c>
    </row>
    <row r="111" spans="1:4" x14ac:dyDescent="0.3">
      <c r="A111">
        <v>5024</v>
      </c>
      <c r="B111" t="s">
        <v>728</v>
      </c>
      <c r="C111">
        <v>200</v>
      </c>
      <c r="D111">
        <v>1</v>
      </c>
    </row>
    <row r="112" spans="1:4" x14ac:dyDescent="0.3">
      <c r="A112">
        <v>5093</v>
      </c>
      <c r="B112" t="s">
        <v>728</v>
      </c>
      <c r="C112">
        <v>16</v>
      </c>
      <c r="D112">
        <v>2</v>
      </c>
    </row>
    <row r="113" spans="1:4" x14ac:dyDescent="0.3">
      <c r="A113">
        <v>5299</v>
      </c>
      <c r="B113" t="s">
        <v>726</v>
      </c>
      <c r="C113">
        <v>5</v>
      </c>
      <c r="D113">
        <v>0</v>
      </c>
    </row>
    <row r="114" spans="1:4" x14ac:dyDescent="0.3">
      <c r="A114">
        <v>5305</v>
      </c>
      <c r="B114" t="s">
        <v>726</v>
      </c>
      <c r="C114">
        <v>93</v>
      </c>
      <c r="D114">
        <v>1</v>
      </c>
    </row>
    <row r="115" spans="1:4" x14ac:dyDescent="0.3">
      <c r="A115">
        <v>5305</v>
      </c>
      <c r="B115" t="s">
        <v>727</v>
      </c>
      <c r="C115">
        <v>8</v>
      </c>
      <c r="D115">
        <v>0</v>
      </c>
    </row>
    <row r="116" spans="1:4" x14ac:dyDescent="0.3">
      <c r="A116">
        <v>5311</v>
      </c>
      <c r="B116" t="s">
        <v>727</v>
      </c>
      <c r="C116">
        <v>95</v>
      </c>
      <c r="D116">
        <v>0</v>
      </c>
    </row>
    <row r="117" spans="1:4" x14ac:dyDescent="0.3">
      <c r="A117">
        <v>5311</v>
      </c>
      <c r="B117" t="s">
        <v>728</v>
      </c>
      <c r="C117">
        <v>58</v>
      </c>
      <c r="D117">
        <v>0</v>
      </c>
    </row>
    <row r="118" spans="1:4" x14ac:dyDescent="0.3">
      <c r="A118">
        <v>5330</v>
      </c>
      <c r="B118" t="s">
        <v>726</v>
      </c>
      <c r="C118">
        <v>2</v>
      </c>
      <c r="D118">
        <v>0</v>
      </c>
    </row>
    <row r="119" spans="1:4" x14ac:dyDescent="0.3">
      <c r="A119">
        <v>5332</v>
      </c>
      <c r="B119" t="s">
        <v>727</v>
      </c>
      <c r="C119">
        <v>22</v>
      </c>
      <c r="D119">
        <v>0</v>
      </c>
    </row>
    <row r="120" spans="1:4" x14ac:dyDescent="0.3">
      <c r="A120">
        <v>5363</v>
      </c>
      <c r="B120" t="s">
        <v>727</v>
      </c>
      <c r="C120">
        <v>46</v>
      </c>
      <c r="D120">
        <v>2</v>
      </c>
    </row>
    <row r="121" spans="1:4" x14ac:dyDescent="0.3">
      <c r="A121">
        <v>5702</v>
      </c>
      <c r="B121" t="s">
        <v>726</v>
      </c>
      <c r="C121">
        <v>45</v>
      </c>
      <c r="D121">
        <v>1</v>
      </c>
    </row>
    <row r="122" spans="1:4" x14ac:dyDescent="0.3">
      <c r="A122">
        <v>6146</v>
      </c>
      <c r="B122" t="s">
        <v>727</v>
      </c>
      <c r="C122">
        <v>1</v>
      </c>
      <c r="D122">
        <v>1</v>
      </c>
    </row>
    <row r="123" spans="1:4" x14ac:dyDescent="0.3">
      <c r="A123">
        <v>6393</v>
      </c>
      <c r="B123" t="s">
        <v>727</v>
      </c>
      <c r="C123">
        <v>109</v>
      </c>
      <c r="D123">
        <v>2</v>
      </c>
    </row>
    <row r="124" spans="1:4" x14ac:dyDescent="0.3">
      <c r="A124">
        <v>6393</v>
      </c>
      <c r="B124" t="s">
        <v>728</v>
      </c>
      <c r="C124">
        <v>157</v>
      </c>
      <c r="D124">
        <v>2</v>
      </c>
    </row>
    <row r="125" spans="1:4" x14ac:dyDescent="0.3">
      <c r="A125">
        <v>6407</v>
      </c>
      <c r="B125" t="s">
        <v>728</v>
      </c>
      <c r="C125">
        <v>92</v>
      </c>
      <c r="D125">
        <v>8</v>
      </c>
    </row>
    <row r="126" spans="1:4" x14ac:dyDescent="0.3">
      <c r="A126">
        <v>7086</v>
      </c>
      <c r="B126" t="s">
        <v>727</v>
      </c>
      <c r="C126">
        <v>937</v>
      </c>
      <c r="D126">
        <v>11</v>
      </c>
    </row>
    <row r="127" spans="1:4" x14ac:dyDescent="0.3">
      <c r="A127">
        <v>7086</v>
      </c>
      <c r="B127" t="s">
        <v>728</v>
      </c>
      <c r="C127">
        <v>24</v>
      </c>
      <c r="D127">
        <v>0</v>
      </c>
    </row>
    <row r="128" spans="1:4" x14ac:dyDescent="0.3">
      <c r="A128">
        <v>7099</v>
      </c>
      <c r="B128" t="s">
        <v>728</v>
      </c>
      <c r="C128">
        <v>84</v>
      </c>
      <c r="D128">
        <v>1</v>
      </c>
    </row>
    <row r="129" spans="1:4" x14ac:dyDescent="0.3">
      <c r="A129">
        <v>7184</v>
      </c>
      <c r="B129" t="s">
        <v>726</v>
      </c>
      <c r="C129">
        <v>29</v>
      </c>
      <c r="D129">
        <v>0</v>
      </c>
    </row>
    <row r="130" spans="1:4" x14ac:dyDescent="0.3">
      <c r="A130">
        <v>7218</v>
      </c>
      <c r="B130" t="s">
        <v>730</v>
      </c>
      <c r="C130">
        <v>102</v>
      </c>
      <c r="D130">
        <v>8</v>
      </c>
    </row>
    <row r="131" spans="1:4" x14ac:dyDescent="0.3">
      <c r="A131">
        <v>7328</v>
      </c>
      <c r="B131" t="s">
        <v>727</v>
      </c>
      <c r="C131">
        <v>105</v>
      </c>
      <c r="D131">
        <v>0</v>
      </c>
    </row>
    <row r="132" spans="1:4" x14ac:dyDescent="0.3">
      <c r="A132">
        <v>7332</v>
      </c>
      <c r="B132" t="s">
        <v>727</v>
      </c>
      <c r="C132">
        <v>4</v>
      </c>
      <c r="D132">
        <v>0</v>
      </c>
    </row>
    <row r="133" spans="1:4" x14ac:dyDescent="0.3">
      <c r="A133">
        <v>7355</v>
      </c>
      <c r="B133" t="s">
        <v>729</v>
      </c>
      <c r="C133">
        <v>27</v>
      </c>
      <c r="D133">
        <v>1</v>
      </c>
    </row>
    <row r="134" spans="1:4" x14ac:dyDescent="0.3">
      <c r="A134">
        <v>7374</v>
      </c>
      <c r="B134" t="s">
        <v>728</v>
      </c>
      <c r="C134">
        <v>103</v>
      </c>
      <c r="D134">
        <v>0</v>
      </c>
    </row>
    <row r="135" spans="1:4" x14ac:dyDescent="0.3">
      <c r="A135">
        <v>7381</v>
      </c>
      <c r="B135" t="s">
        <v>726</v>
      </c>
      <c r="C135">
        <v>101</v>
      </c>
      <c r="D135">
        <v>11</v>
      </c>
    </row>
    <row r="136" spans="1:4" x14ac:dyDescent="0.3">
      <c r="A136">
        <v>7464</v>
      </c>
      <c r="B136" t="s">
        <v>727</v>
      </c>
      <c r="C136">
        <v>10</v>
      </c>
      <c r="D136">
        <v>26</v>
      </c>
    </row>
    <row r="137" spans="1:4" x14ac:dyDescent="0.3">
      <c r="A137">
        <v>7475</v>
      </c>
      <c r="B137" t="s">
        <v>727</v>
      </c>
      <c r="C137">
        <v>53</v>
      </c>
      <c r="D137">
        <v>2</v>
      </c>
    </row>
    <row r="138" spans="1:4" x14ac:dyDescent="0.3">
      <c r="A138">
        <v>7622</v>
      </c>
      <c r="B138" t="s">
        <v>726</v>
      </c>
      <c r="C138">
        <v>7</v>
      </c>
      <c r="D138">
        <v>0</v>
      </c>
    </row>
    <row r="139" spans="1:4" x14ac:dyDescent="0.3">
      <c r="A139">
        <v>8113</v>
      </c>
      <c r="B139" t="s">
        <v>726</v>
      </c>
      <c r="C139">
        <v>57</v>
      </c>
      <c r="D139">
        <v>0</v>
      </c>
    </row>
    <row r="140" spans="1:4" x14ac:dyDescent="0.3">
      <c r="A140">
        <v>8117</v>
      </c>
      <c r="B140" t="s">
        <v>729</v>
      </c>
      <c r="C140">
        <v>47</v>
      </c>
      <c r="D140">
        <v>8</v>
      </c>
    </row>
    <row r="141" spans="1:4" x14ac:dyDescent="0.3">
      <c r="A141">
        <v>8222</v>
      </c>
      <c r="B141" t="s">
        <v>729</v>
      </c>
      <c r="C141">
        <v>29</v>
      </c>
      <c r="D141">
        <v>10</v>
      </c>
    </row>
    <row r="142" spans="1:4" x14ac:dyDescent="0.3">
      <c r="A142">
        <v>8302</v>
      </c>
      <c r="B142" t="s">
        <v>726</v>
      </c>
      <c r="C142">
        <v>344</v>
      </c>
      <c r="D142">
        <v>205</v>
      </c>
    </row>
    <row r="143" spans="1:4" x14ac:dyDescent="0.3">
      <c r="A143">
        <v>8302</v>
      </c>
      <c r="B143" t="s">
        <v>727</v>
      </c>
      <c r="C143">
        <v>175</v>
      </c>
      <c r="D143">
        <v>15</v>
      </c>
    </row>
    <row r="144" spans="1:4" x14ac:dyDescent="0.3">
      <c r="A144">
        <v>8627</v>
      </c>
      <c r="B144" t="s">
        <v>728</v>
      </c>
      <c r="C144">
        <v>11</v>
      </c>
      <c r="D144">
        <v>0</v>
      </c>
    </row>
    <row r="145" spans="1:4" x14ac:dyDescent="0.3">
      <c r="A145">
        <v>8634</v>
      </c>
      <c r="B145" t="s">
        <v>727</v>
      </c>
      <c r="C145">
        <v>4</v>
      </c>
      <c r="D145">
        <v>0</v>
      </c>
    </row>
    <row r="146" spans="1:4" x14ac:dyDescent="0.3">
      <c r="A146">
        <v>8725</v>
      </c>
      <c r="B146" t="s">
        <v>727</v>
      </c>
      <c r="C146">
        <v>1</v>
      </c>
      <c r="D146">
        <v>1</v>
      </c>
    </row>
    <row r="147" spans="1:4" x14ac:dyDescent="0.3">
      <c r="A147">
        <v>8828</v>
      </c>
      <c r="B147" t="s">
        <v>728</v>
      </c>
      <c r="C147">
        <v>13</v>
      </c>
      <c r="D147">
        <v>0</v>
      </c>
    </row>
    <row r="148" spans="1:4" x14ac:dyDescent="0.3">
      <c r="A148" t="s">
        <v>824</v>
      </c>
    </row>
    <row r="149" spans="1:4" x14ac:dyDescent="0.3">
      <c r="A149" t="s">
        <v>825</v>
      </c>
    </row>
    <row r="150" spans="1:4" x14ac:dyDescent="0.3">
      <c r="A150" t="s">
        <v>826</v>
      </c>
    </row>
    <row r="151" spans="1:4" x14ac:dyDescent="0.3">
      <c r="A151" t="s">
        <v>851</v>
      </c>
    </row>
    <row r="152" spans="1:4" x14ac:dyDescent="0.3">
      <c r="A152" t="e">
        <f ca="1">+   rm(mytest)</f>
        <v>#NAME?</v>
      </c>
    </row>
    <row r="153" spans="1:4" x14ac:dyDescent="0.3">
      <c r="A153" t="s">
        <v>827</v>
      </c>
    </row>
    <row r="154" spans="1:4" x14ac:dyDescent="0.3">
      <c r="A154" t="s">
        <v>828</v>
      </c>
    </row>
    <row r="155" spans="1:4" x14ac:dyDescent="0.3">
      <c r="A155" t="s">
        <v>829</v>
      </c>
    </row>
    <row r="156" spans="1:4" x14ac:dyDescent="0.3">
      <c r="A156" t="s">
        <v>830</v>
      </c>
    </row>
    <row r="157" spans="1:4" x14ac:dyDescent="0.3">
      <c r="A157" t="s">
        <v>831</v>
      </c>
    </row>
    <row r="158" spans="1:4" x14ac:dyDescent="0.3">
      <c r="A158" t="s">
        <v>832</v>
      </c>
    </row>
    <row r="159" spans="1:4" x14ac:dyDescent="0.3">
      <c r="A159" t="s">
        <v>833</v>
      </c>
    </row>
    <row r="160" spans="1:4" x14ac:dyDescent="0.3">
      <c r="A160" t="s">
        <v>834</v>
      </c>
    </row>
    <row r="161" spans="1:1" x14ac:dyDescent="0.3">
      <c r="A161" t="s">
        <v>835</v>
      </c>
    </row>
    <row r="162" spans="1:1" x14ac:dyDescent="0.3">
      <c r="A162" t="s">
        <v>836</v>
      </c>
    </row>
    <row r="163" spans="1:1" x14ac:dyDescent="0.3">
      <c r="A163" t="s">
        <v>825</v>
      </c>
    </row>
    <row r="164" spans="1:1" x14ac:dyDescent="0.3">
      <c r="A164" t="s">
        <v>837</v>
      </c>
    </row>
    <row r="165" spans="1:1" x14ac:dyDescent="0.3">
      <c r="A165" t="s">
        <v>851</v>
      </c>
    </row>
    <row r="166" spans="1:1" x14ac:dyDescent="0.3">
      <c r="A166" t="e">
        <f ca="1">+   rm(mytest)</f>
        <v>#NAME?</v>
      </c>
    </row>
    <row r="167" spans="1:1" x14ac:dyDescent="0.3">
      <c r="A167" t="s">
        <v>827</v>
      </c>
    </row>
    <row r="168" spans="1:1" x14ac:dyDescent="0.3">
      <c r="A168" t="s">
        <v>828</v>
      </c>
    </row>
    <row r="169" spans="1:1" x14ac:dyDescent="0.3">
      <c r="A169" t="s">
        <v>829</v>
      </c>
    </row>
    <row r="170" spans="1:1" x14ac:dyDescent="0.3">
      <c r="A170" t="s">
        <v>838</v>
      </c>
    </row>
    <row r="171" spans="1:1" x14ac:dyDescent="0.3">
      <c r="A171" t="s">
        <v>832</v>
      </c>
    </row>
    <row r="172" spans="1:1" x14ac:dyDescent="0.3">
      <c r="A172" t="s">
        <v>839</v>
      </c>
    </row>
    <row r="173" spans="1:1" x14ac:dyDescent="0.3">
      <c r="A173" t="s">
        <v>840</v>
      </c>
    </row>
    <row r="174" spans="1:1" x14ac:dyDescent="0.3">
      <c r="A174" t="s">
        <v>841</v>
      </c>
    </row>
    <row r="175" spans="1:1" x14ac:dyDescent="0.3">
      <c r="A175" t="s">
        <v>833</v>
      </c>
    </row>
    <row r="176" spans="1:1" x14ac:dyDescent="0.3">
      <c r="A176" t="s">
        <v>842</v>
      </c>
    </row>
    <row r="177" spans="1:1" x14ac:dyDescent="0.3">
      <c r="A177" t="s">
        <v>843</v>
      </c>
    </row>
    <row r="178" spans="1:1" x14ac:dyDescent="0.3">
      <c r="A178" t="s">
        <v>844</v>
      </c>
    </row>
    <row r="179" spans="1:1" x14ac:dyDescent="0.3">
      <c r="A179" t="s">
        <v>845</v>
      </c>
    </row>
    <row r="180" spans="1:1" x14ac:dyDescent="0.3">
      <c r="A180" t="s">
        <v>835</v>
      </c>
    </row>
    <row r="181" spans="1:1" x14ac:dyDescent="0.3">
      <c r="A181" t="s">
        <v>846</v>
      </c>
    </row>
    <row r="182" spans="1:1" x14ac:dyDescent="0.3">
      <c r="A182" t="s">
        <v>847</v>
      </c>
    </row>
    <row r="183" spans="1:1" x14ac:dyDescent="0.3">
      <c r="A183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2770-7CCA-4B30-A9F5-9F1352B923B3}">
  <dimension ref="A1:H156"/>
  <sheetViews>
    <sheetView workbookViewId="0"/>
  </sheetViews>
  <sheetFormatPr defaultRowHeight="14.4" x14ac:dyDescent="0.3"/>
  <sheetData>
    <row r="1" spans="1:1" x14ac:dyDescent="0.3">
      <c r="A1" t="s">
        <v>25</v>
      </c>
    </row>
    <row r="2" spans="1:1" x14ac:dyDescent="0.3">
      <c r="A2" t="s">
        <v>0</v>
      </c>
    </row>
    <row r="4" spans="1:1" x14ac:dyDescent="0.3">
      <c r="A4" t="s">
        <v>1</v>
      </c>
    </row>
    <row r="5" spans="1:1" x14ac:dyDescent="0.3">
      <c r="A5" t="s">
        <v>917</v>
      </c>
    </row>
    <row r="7" spans="1:1" x14ac:dyDescent="0.3">
      <c r="A7" t="s">
        <v>2</v>
      </c>
    </row>
    <row r="8" spans="1:1" x14ac:dyDescent="0.3">
      <c r="A8" t="s">
        <v>3</v>
      </c>
    </row>
    <row r="9" spans="1:1" x14ac:dyDescent="0.3">
      <c r="A9" t="s">
        <v>918</v>
      </c>
    </row>
    <row r="11" spans="1:1" x14ac:dyDescent="0.3">
      <c r="A11" t="s">
        <v>4</v>
      </c>
    </row>
    <row r="12" spans="1:1" x14ac:dyDescent="0.3">
      <c r="A12" t="s">
        <v>5</v>
      </c>
    </row>
    <row r="13" spans="1:1" x14ac:dyDescent="0.3">
      <c r="A13" t="s">
        <v>919</v>
      </c>
    </row>
    <row r="14" spans="1:1" x14ac:dyDescent="0.3">
      <c r="A14" t="s">
        <v>6</v>
      </c>
    </row>
    <row r="15" spans="1:1" x14ac:dyDescent="0.3">
      <c r="A15" t="s">
        <v>7</v>
      </c>
    </row>
    <row r="17" spans="1:1" x14ac:dyDescent="0.3">
      <c r="A17" t="s">
        <v>8</v>
      </c>
    </row>
    <row r="19" spans="1:1" x14ac:dyDescent="0.3">
      <c r="A19" t="s">
        <v>920</v>
      </c>
    </row>
    <row r="20" spans="1:1" x14ac:dyDescent="0.3">
      <c r="A20" t="s">
        <v>921</v>
      </c>
    </row>
    <row r="21" spans="1:1" x14ac:dyDescent="0.3">
      <c r="A21" t="s">
        <v>922</v>
      </c>
    </row>
    <row r="23" spans="1:1" x14ac:dyDescent="0.3">
      <c r="A23" t="s">
        <v>37</v>
      </c>
    </row>
    <row r="25" spans="1:1" x14ac:dyDescent="0.3">
      <c r="A25" t="s">
        <v>10</v>
      </c>
    </row>
    <row r="26" spans="1:1" x14ac:dyDescent="0.3">
      <c r="A26" t="s">
        <v>11</v>
      </c>
    </row>
    <row r="27" spans="1:1" x14ac:dyDescent="0.3">
      <c r="A27" t="s">
        <v>12</v>
      </c>
    </row>
    <row r="28" spans="1:1" x14ac:dyDescent="0.3">
      <c r="A28" t="s">
        <v>923</v>
      </c>
    </row>
    <row r="29" spans="1:1" x14ac:dyDescent="0.3">
      <c r="A29" t="s">
        <v>924</v>
      </c>
    </row>
    <row r="31" spans="1:1" x14ac:dyDescent="0.3">
      <c r="A31" t="s">
        <v>13</v>
      </c>
    </row>
    <row r="32" spans="1:1" x14ac:dyDescent="0.3">
      <c r="A32" t="s">
        <v>925</v>
      </c>
    </row>
    <row r="34" spans="1:1" x14ac:dyDescent="0.3">
      <c r="A34" t="s">
        <v>14</v>
      </c>
    </row>
    <row r="35" spans="1:1" x14ac:dyDescent="0.3">
      <c r="A35" t="s">
        <v>15</v>
      </c>
    </row>
    <row r="36" spans="1:1" x14ac:dyDescent="0.3">
      <c r="A36" t="s">
        <v>926</v>
      </c>
    </row>
    <row r="38" spans="1:1" x14ac:dyDescent="0.3">
      <c r="A38" t="s">
        <v>16</v>
      </c>
    </row>
    <row r="39" spans="1:1" x14ac:dyDescent="0.3">
      <c r="A39" t="s">
        <v>867</v>
      </c>
    </row>
    <row r="40" spans="1:1" x14ac:dyDescent="0.3">
      <c r="A40" t="s">
        <v>927</v>
      </c>
    </row>
    <row r="41" spans="1:1" x14ac:dyDescent="0.3">
      <c r="A41" t="s">
        <v>928</v>
      </c>
    </row>
    <row r="43" spans="1:1" x14ac:dyDescent="0.3">
      <c r="A43" t="s">
        <v>17</v>
      </c>
    </row>
    <row r="44" spans="1:1" x14ac:dyDescent="0.3">
      <c r="A44" t="s">
        <v>5</v>
      </c>
    </row>
    <row r="45" spans="1:1" x14ac:dyDescent="0.3">
      <c r="A45" t="s">
        <v>929</v>
      </c>
    </row>
    <row r="46" spans="1:1" x14ac:dyDescent="0.3">
      <c r="A46" t="s">
        <v>6</v>
      </c>
    </row>
    <row r="47" spans="1:1" x14ac:dyDescent="0.3">
      <c r="A47" t="s">
        <v>7</v>
      </c>
    </row>
    <row r="48" spans="1:1" x14ac:dyDescent="0.3">
      <c r="A48" t="s">
        <v>18</v>
      </c>
    </row>
    <row r="49" spans="1:1" x14ac:dyDescent="0.3">
      <c r="A49" t="s">
        <v>11</v>
      </c>
    </row>
    <row r="50" spans="1:1" x14ac:dyDescent="0.3">
      <c r="A50" t="s">
        <v>12</v>
      </c>
    </row>
    <row r="51" spans="1:1" x14ac:dyDescent="0.3">
      <c r="A51" t="s">
        <v>930</v>
      </c>
    </row>
    <row r="52" spans="1:1" x14ac:dyDescent="0.3">
      <c r="A52" t="s">
        <v>924</v>
      </c>
    </row>
    <row r="54" spans="1:1" x14ac:dyDescent="0.3">
      <c r="A54" t="s">
        <v>13</v>
      </c>
    </row>
    <row r="55" spans="1:1" x14ac:dyDescent="0.3">
      <c r="A55" t="s">
        <v>931</v>
      </c>
    </row>
    <row r="57" spans="1:1" x14ac:dyDescent="0.3">
      <c r="A57" t="s">
        <v>14</v>
      </c>
    </row>
    <row r="58" spans="1:1" x14ac:dyDescent="0.3">
      <c r="A58" t="s">
        <v>15</v>
      </c>
    </row>
    <row r="59" spans="1:1" x14ac:dyDescent="0.3">
      <c r="A59" t="s">
        <v>932</v>
      </c>
    </row>
    <row r="61" spans="1:1" x14ac:dyDescent="0.3">
      <c r="A61" t="s">
        <v>16</v>
      </c>
    </row>
    <row r="62" spans="1:1" x14ac:dyDescent="0.3">
      <c r="A62" t="s">
        <v>867</v>
      </c>
    </row>
    <row r="63" spans="1:1" x14ac:dyDescent="0.3">
      <c r="A63" t="s">
        <v>933</v>
      </c>
    </row>
    <row r="64" spans="1:1" x14ac:dyDescent="0.3">
      <c r="A64" t="s">
        <v>928</v>
      </c>
    </row>
    <row r="66" spans="1:1" x14ac:dyDescent="0.3">
      <c r="A66" t="s">
        <v>17</v>
      </c>
    </row>
    <row r="67" spans="1:1" x14ac:dyDescent="0.3">
      <c r="A67" t="s">
        <v>22</v>
      </c>
    </row>
    <row r="68" spans="1:1" x14ac:dyDescent="0.3">
      <c r="A68" t="s">
        <v>934</v>
      </c>
    </row>
    <row r="69" spans="1:1" x14ac:dyDescent="0.3">
      <c r="A69" t="s">
        <v>935</v>
      </c>
    </row>
    <row r="70" spans="1:1" x14ac:dyDescent="0.3">
      <c r="A70" t="s">
        <v>936</v>
      </c>
    </row>
    <row r="71" spans="1:1" x14ac:dyDescent="0.3">
      <c r="A71" t="s">
        <v>937</v>
      </c>
    </row>
    <row r="72" spans="1:1" x14ac:dyDescent="0.3">
      <c r="A72" t="s">
        <v>938</v>
      </c>
    </row>
    <row r="73" spans="1:1" x14ac:dyDescent="0.3">
      <c r="A73" t="s">
        <v>939</v>
      </c>
    </row>
    <row r="74" spans="1:1" x14ac:dyDescent="0.3">
      <c r="A74" t="s">
        <v>6</v>
      </c>
    </row>
    <row r="75" spans="1:1" x14ac:dyDescent="0.3">
      <c r="A75" t="s">
        <v>7</v>
      </c>
    </row>
    <row r="77" spans="1:1" x14ac:dyDescent="0.3">
      <c r="A77" t="s">
        <v>19</v>
      </c>
    </row>
    <row r="78" spans="1:1" x14ac:dyDescent="0.3">
      <c r="A78" t="s">
        <v>940</v>
      </c>
    </row>
    <row r="79" spans="1:1" x14ac:dyDescent="0.3">
      <c r="A79" t="s">
        <v>941</v>
      </c>
    </row>
    <row r="80" spans="1:1" x14ac:dyDescent="0.3">
      <c r="A80" t="s">
        <v>942</v>
      </c>
    </row>
    <row r="81" spans="1:1" x14ac:dyDescent="0.3">
      <c r="A81" t="s">
        <v>943</v>
      </c>
    </row>
    <row r="82" spans="1:1" x14ac:dyDescent="0.3">
      <c r="A82" t="s">
        <v>944</v>
      </c>
    </row>
    <row r="83" spans="1:1" x14ac:dyDescent="0.3">
      <c r="A83" t="s">
        <v>945</v>
      </c>
    </row>
    <row r="84" spans="1:1" x14ac:dyDescent="0.3">
      <c r="A84" t="s">
        <v>21</v>
      </c>
    </row>
    <row r="85" spans="1:1" x14ac:dyDescent="0.3">
      <c r="A85" t="s">
        <v>11</v>
      </c>
    </row>
    <row r="86" spans="1:1" x14ac:dyDescent="0.3">
      <c r="A86" t="s">
        <v>12</v>
      </c>
    </row>
    <row r="87" spans="1:1" x14ac:dyDescent="0.3">
      <c r="A87" t="s">
        <v>946</v>
      </c>
    </row>
    <row r="88" spans="1:1" x14ac:dyDescent="0.3">
      <c r="A88" t="s">
        <v>924</v>
      </c>
    </row>
    <row r="90" spans="1:1" x14ac:dyDescent="0.3">
      <c r="A90" t="s">
        <v>13</v>
      </c>
    </row>
    <row r="91" spans="1:1" x14ac:dyDescent="0.3">
      <c r="A91" t="s">
        <v>947</v>
      </c>
    </row>
    <row r="93" spans="1:1" x14ac:dyDescent="0.3">
      <c r="A93" t="s">
        <v>14</v>
      </c>
    </row>
    <row r="94" spans="1:1" x14ac:dyDescent="0.3">
      <c r="A94" t="s">
        <v>15</v>
      </c>
    </row>
    <row r="95" spans="1:1" x14ac:dyDescent="0.3">
      <c r="A95" t="s">
        <v>948</v>
      </c>
    </row>
    <row r="97" spans="1:1" x14ac:dyDescent="0.3">
      <c r="A97" t="s">
        <v>16</v>
      </c>
    </row>
    <row r="98" spans="1:1" x14ac:dyDescent="0.3">
      <c r="A98" t="s">
        <v>867</v>
      </c>
    </row>
    <row r="99" spans="1:1" x14ac:dyDescent="0.3">
      <c r="A99" t="s">
        <v>949</v>
      </c>
    </row>
    <row r="100" spans="1:1" x14ac:dyDescent="0.3">
      <c r="A100" t="s">
        <v>928</v>
      </c>
    </row>
    <row r="102" spans="1:1" x14ac:dyDescent="0.3">
      <c r="A102" t="s">
        <v>17</v>
      </c>
    </row>
    <row r="103" spans="1:1" x14ac:dyDescent="0.3">
      <c r="A103" t="s">
        <v>27</v>
      </c>
    </row>
    <row r="104" spans="1:1" x14ac:dyDescent="0.3">
      <c r="A104" t="s">
        <v>950</v>
      </c>
    </row>
    <row r="105" spans="1:1" x14ac:dyDescent="0.3">
      <c r="A105" t="s">
        <v>951</v>
      </c>
    </row>
    <row r="106" spans="1:1" x14ac:dyDescent="0.3">
      <c r="A106" t="s">
        <v>952</v>
      </c>
    </row>
    <row r="107" spans="1:1" x14ac:dyDescent="0.3">
      <c r="A107" t="s">
        <v>953</v>
      </c>
    </row>
    <row r="108" spans="1:1" x14ac:dyDescent="0.3">
      <c r="A108" t="s">
        <v>6</v>
      </c>
    </row>
    <row r="109" spans="1:1" x14ac:dyDescent="0.3">
      <c r="A109" t="s">
        <v>7</v>
      </c>
    </row>
    <row r="111" spans="1:1" x14ac:dyDescent="0.3">
      <c r="A111" t="s">
        <v>19</v>
      </c>
    </row>
    <row r="112" spans="1:1" x14ac:dyDescent="0.3">
      <c r="A112" t="s">
        <v>954</v>
      </c>
    </row>
    <row r="113" spans="1:5" x14ac:dyDescent="0.3">
      <c r="A113" t="s">
        <v>955</v>
      </c>
    </row>
    <row r="114" spans="1:5" x14ac:dyDescent="0.3">
      <c r="A114" t="s">
        <v>956</v>
      </c>
    </row>
    <row r="115" spans="1:5" x14ac:dyDescent="0.3">
      <c r="A115" t="s">
        <v>957</v>
      </c>
    </row>
    <row r="116" spans="1:5" x14ac:dyDescent="0.3">
      <c r="A116" t="s">
        <v>23</v>
      </c>
    </row>
    <row r="117" spans="1:5" x14ac:dyDescent="0.3">
      <c r="A117" t="s">
        <v>11</v>
      </c>
    </row>
    <row r="118" spans="1:5" x14ac:dyDescent="0.3">
      <c r="A118" t="s">
        <v>12</v>
      </c>
    </row>
    <row r="119" spans="1:5" x14ac:dyDescent="0.3">
      <c r="A119" t="s">
        <v>958</v>
      </c>
    </row>
    <row r="120" spans="1:5" x14ac:dyDescent="0.3">
      <c r="A120" t="s">
        <v>924</v>
      </c>
    </row>
    <row r="122" spans="1:5" x14ac:dyDescent="0.3">
      <c r="A122" t="s">
        <v>1100</v>
      </c>
      <c r="B122" t="s">
        <v>1101</v>
      </c>
      <c r="C122" t="s">
        <v>1102</v>
      </c>
      <c r="D122" t="s">
        <v>1103</v>
      </c>
      <c r="E122" t="s">
        <v>1104</v>
      </c>
    </row>
    <row r="123" spans="1:5" x14ac:dyDescent="0.3">
      <c r="A123">
        <v>1711.5</v>
      </c>
      <c r="B123">
        <v>1770.3</v>
      </c>
      <c r="C123">
        <v>-846.7</v>
      </c>
      <c r="D123">
        <v>1693.5</v>
      </c>
      <c r="E123">
        <v>5100</v>
      </c>
    </row>
    <row r="125" spans="1:5" x14ac:dyDescent="0.3">
      <c r="A125" t="s">
        <v>14</v>
      </c>
    </row>
    <row r="126" spans="1:5" x14ac:dyDescent="0.3">
      <c r="A126" t="s">
        <v>15</v>
      </c>
    </row>
    <row r="127" spans="1:5" x14ac:dyDescent="0.3">
      <c r="A127" t="s">
        <v>959</v>
      </c>
    </row>
    <row r="129" spans="1:6" x14ac:dyDescent="0.3">
      <c r="A129" t="s">
        <v>16</v>
      </c>
    </row>
    <row r="130" spans="1:6" x14ac:dyDescent="0.3">
      <c r="A130" t="s">
        <v>1082</v>
      </c>
      <c r="B130" t="s">
        <v>1083</v>
      </c>
      <c r="C130" t="s">
        <v>1084</v>
      </c>
      <c r="D130" t="s">
        <v>1085</v>
      </c>
    </row>
    <row r="131" spans="1:6" x14ac:dyDescent="0.3">
      <c r="A131" t="s">
        <v>1086</v>
      </c>
      <c r="B131" t="s">
        <v>1075</v>
      </c>
      <c r="C131">
        <v>1.127</v>
      </c>
      <c r="D131">
        <v>1.0620000000000001</v>
      </c>
    </row>
    <row r="132" spans="1:6" x14ac:dyDescent="0.3">
      <c r="A132" t="s">
        <v>928</v>
      </c>
    </row>
    <row r="134" spans="1:6" x14ac:dyDescent="0.3">
      <c r="A134" t="s">
        <v>17</v>
      </c>
    </row>
    <row r="135" spans="1:6" x14ac:dyDescent="0.3">
      <c r="B135" t="s">
        <v>1071</v>
      </c>
      <c r="C135" t="s">
        <v>1072</v>
      </c>
      <c r="D135" t="s">
        <v>1073</v>
      </c>
      <c r="E135" t="s">
        <v>1074</v>
      </c>
    </row>
    <row r="136" spans="1:6" x14ac:dyDescent="0.3">
      <c r="A136" t="s">
        <v>1075</v>
      </c>
      <c r="B136">
        <v>-5.319693</v>
      </c>
      <c r="C136">
        <v>0.64949999999999997</v>
      </c>
      <c r="D136">
        <v>-8.19</v>
      </c>
      <c r="E136" s="1">
        <v>2.5999999999999998E-16</v>
      </c>
      <c r="F136" t="s">
        <v>1076</v>
      </c>
    </row>
    <row r="137" spans="1:6" x14ac:dyDescent="0.3">
      <c r="A137" t="s">
        <v>961</v>
      </c>
      <c r="B137">
        <v>-1.8929579999999999</v>
      </c>
      <c r="C137">
        <v>0.238512</v>
      </c>
      <c r="D137">
        <v>-7.9370000000000003</v>
      </c>
      <c r="E137" s="1">
        <v>2.0799999999999999E-15</v>
      </c>
      <c r="F137" t="s">
        <v>1076</v>
      </c>
    </row>
    <row r="138" spans="1:6" x14ac:dyDescent="0.3">
      <c r="A138" t="s">
        <v>963</v>
      </c>
      <c r="B138">
        <v>-0.28589599999999998</v>
      </c>
      <c r="C138">
        <v>9.0149000000000007E-2</v>
      </c>
      <c r="D138">
        <v>-3.1709999999999998</v>
      </c>
      <c r="E138">
        <v>1.5200000000000001E-3</v>
      </c>
      <c r="F138" t="s">
        <v>1110</v>
      </c>
    </row>
    <row r="139" spans="1:6" x14ac:dyDescent="0.3">
      <c r="A139" t="s">
        <v>1080</v>
      </c>
      <c r="B139">
        <v>1.347402</v>
      </c>
      <c r="C139">
        <v>0.22132299999999999</v>
      </c>
      <c r="D139">
        <v>6.0880000000000001</v>
      </c>
      <c r="E139" s="1">
        <v>1.14E-9</v>
      </c>
      <c r="F139" t="s">
        <v>1076</v>
      </c>
    </row>
    <row r="140" spans="1:6" x14ac:dyDescent="0.3">
      <c r="A140" t="s">
        <v>1112</v>
      </c>
      <c r="B140">
        <v>0.49035899999999999</v>
      </c>
      <c r="C140">
        <v>0.161381</v>
      </c>
      <c r="D140">
        <v>3.0390000000000001</v>
      </c>
      <c r="E140">
        <v>2.3800000000000002E-3</v>
      </c>
      <c r="F140" t="s">
        <v>1110</v>
      </c>
    </row>
    <row r="141" spans="1:6" x14ac:dyDescent="0.3">
      <c r="A141" t="s">
        <v>774</v>
      </c>
      <c r="B141">
        <v>1.4951000000000001E-2</v>
      </c>
      <c r="C141">
        <v>5.1590000000000004E-3</v>
      </c>
      <c r="D141">
        <v>2.8980000000000001</v>
      </c>
      <c r="E141">
        <v>3.7499999999999999E-3</v>
      </c>
      <c r="F141" t="s">
        <v>1110</v>
      </c>
    </row>
    <row r="142" spans="1:6" x14ac:dyDescent="0.3">
      <c r="A142" t="s">
        <v>1113</v>
      </c>
      <c r="B142">
        <v>2.7741189999999998</v>
      </c>
      <c r="C142">
        <v>1.167805</v>
      </c>
      <c r="D142">
        <v>2.375</v>
      </c>
      <c r="E142">
        <v>1.753E-2</v>
      </c>
      <c r="F142" t="s">
        <v>1081</v>
      </c>
    </row>
    <row r="143" spans="1:6" x14ac:dyDescent="0.3">
      <c r="A143" t="s">
        <v>812</v>
      </c>
      <c r="B143">
        <v>3.2523999999999997E-2</v>
      </c>
      <c r="C143">
        <v>1.3734E-2</v>
      </c>
      <c r="D143">
        <v>2.3679999999999999</v>
      </c>
      <c r="E143">
        <v>1.788E-2</v>
      </c>
      <c r="F143" t="s">
        <v>1081</v>
      </c>
    </row>
    <row r="144" spans="1:6" x14ac:dyDescent="0.3">
      <c r="A144" t="s">
        <v>6</v>
      </c>
    </row>
    <row r="145" spans="1:8" x14ac:dyDescent="0.3">
      <c r="A145" t="s">
        <v>7</v>
      </c>
    </row>
    <row r="147" spans="1:8" x14ac:dyDescent="0.3">
      <c r="A147" t="s">
        <v>19</v>
      </c>
    </row>
    <row r="148" spans="1:8" x14ac:dyDescent="0.3">
      <c r="B148" t="s">
        <v>1087</v>
      </c>
      <c r="C148" t="s">
        <v>1090</v>
      </c>
      <c r="D148" t="s">
        <v>1108</v>
      </c>
      <c r="E148" t="s">
        <v>1092</v>
      </c>
      <c r="F148" t="s">
        <v>1114</v>
      </c>
      <c r="G148" t="s">
        <v>774</v>
      </c>
      <c r="H148" t="s">
        <v>1115</v>
      </c>
    </row>
    <row r="149" spans="1:8" x14ac:dyDescent="0.3">
      <c r="A149" t="s">
        <v>1096</v>
      </c>
      <c r="B149">
        <v>-7.6999999999999999E-2</v>
      </c>
    </row>
    <row r="150" spans="1:8" x14ac:dyDescent="0.3">
      <c r="A150" t="s">
        <v>1106</v>
      </c>
      <c r="B150">
        <v>6.0000000000000001E-3</v>
      </c>
      <c r="C150">
        <v>3.1E-2</v>
      </c>
    </row>
    <row r="151" spans="1:8" x14ac:dyDescent="0.3">
      <c r="A151" t="s">
        <v>1080</v>
      </c>
      <c r="B151">
        <v>-0.14199999999999999</v>
      </c>
      <c r="C151">
        <v>0.157</v>
      </c>
      <c r="D151">
        <v>7.3999999999999996E-2</v>
      </c>
    </row>
    <row r="152" spans="1:8" x14ac:dyDescent="0.3">
      <c r="A152" t="s">
        <v>1112</v>
      </c>
      <c r="B152">
        <v>-0.17</v>
      </c>
      <c r="C152">
        <v>3.6999999999999998E-2</v>
      </c>
      <c r="D152">
        <v>1.7999999999999999E-2</v>
      </c>
      <c r="E152">
        <v>0.26900000000000002</v>
      </c>
    </row>
    <row r="153" spans="1:8" x14ac:dyDescent="0.3">
      <c r="A153" t="s">
        <v>774</v>
      </c>
      <c r="B153">
        <v>-0.40100000000000002</v>
      </c>
      <c r="C153">
        <v>4.4999999999999998E-2</v>
      </c>
      <c r="D153">
        <v>-0.105</v>
      </c>
      <c r="E153">
        <v>0.24299999999999999</v>
      </c>
      <c r="F153">
        <v>0.218</v>
      </c>
    </row>
    <row r="154" spans="1:8" x14ac:dyDescent="0.3">
      <c r="A154" t="s">
        <v>1116</v>
      </c>
      <c r="B154">
        <v>0.13300000000000001</v>
      </c>
      <c r="C154">
        <v>-8.0000000000000002E-3</v>
      </c>
      <c r="D154">
        <v>2.1000000000000001E-2</v>
      </c>
      <c r="E154">
        <v>-2.5999999999999999E-2</v>
      </c>
      <c r="F154">
        <v>-0.05</v>
      </c>
      <c r="G154">
        <v>-0.17299999999999999</v>
      </c>
    </row>
    <row r="155" spans="1:8" x14ac:dyDescent="0.3">
      <c r="A155" t="s">
        <v>1099</v>
      </c>
      <c r="B155">
        <v>-0.81299999999999994</v>
      </c>
      <c r="C155">
        <v>-2.1000000000000001E-2</v>
      </c>
      <c r="D155">
        <v>7.0000000000000001E-3</v>
      </c>
      <c r="E155">
        <v>-2.5000000000000001E-2</v>
      </c>
      <c r="F155">
        <v>4.0000000000000001E-3</v>
      </c>
      <c r="G155">
        <v>-1.2E-2</v>
      </c>
      <c r="H155">
        <v>-0.182</v>
      </c>
    </row>
    <row r="156" spans="1:8" x14ac:dyDescent="0.3">
      <c r="A156" t="s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8F22-B234-4D4D-A626-AE768771BF19}">
  <dimension ref="A1:L174"/>
  <sheetViews>
    <sheetView workbookViewId="0"/>
  </sheetViews>
  <sheetFormatPr defaultRowHeight="14.4" x14ac:dyDescent="0.3"/>
  <sheetData>
    <row r="1" spans="1:1" x14ac:dyDescent="0.3">
      <c r="A1" t="s">
        <v>25</v>
      </c>
    </row>
    <row r="2" spans="1:1" x14ac:dyDescent="0.3">
      <c r="A2" t="s">
        <v>0</v>
      </c>
    </row>
    <row r="4" spans="1:1" x14ac:dyDescent="0.3">
      <c r="A4" t="s">
        <v>1</v>
      </c>
    </row>
    <row r="5" spans="1:1" x14ac:dyDescent="0.3">
      <c r="A5" t="s">
        <v>1018</v>
      </c>
    </row>
    <row r="7" spans="1:1" x14ac:dyDescent="0.3">
      <c r="A7" t="s">
        <v>2</v>
      </c>
    </row>
    <row r="8" spans="1:1" x14ac:dyDescent="0.3">
      <c r="A8" t="s">
        <v>3</v>
      </c>
    </row>
    <row r="9" spans="1:1" x14ac:dyDescent="0.3">
      <c r="A9" t="s">
        <v>1019</v>
      </c>
    </row>
    <row r="11" spans="1:1" x14ac:dyDescent="0.3">
      <c r="A11" t="s">
        <v>4</v>
      </c>
    </row>
    <row r="12" spans="1:1" x14ac:dyDescent="0.3">
      <c r="A12" t="s">
        <v>5</v>
      </c>
    </row>
    <row r="13" spans="1:1" x14ac:dyDescent="0.3">
      <c r="A13" t="s">
        <v>1020</v>
      </c>
    </row>
    <row r="14" spans="1:1" x14ac:dyDescent="0.3">
      <c r="A14" t="s">
        <v>6</v>
      </c>
    </row>
    <row r="15" spans="1:1" x14ac:dyDescent="0.3">
      <c r="A15" t="s">
        <v>7</v>
      </c>
    </row>
    <row r="17" spans="1:1" x14ac:dyDescent="0.3">
      <c r="A17" t="s">
        <v>8</v>
      </c>
    </row>
    <row r="19" spans="1:1" x14ac:dyDescent="0.3">
      <c r="A19" t="s">
        <v>1021</v>
      </c>
    </row>
    <row r="20" spans="1:1" x14ac:dyDescent="0.3">
      <c r="A20" t="s">
        <v>1022</v>
      </c>
    </row>
    <row r="21" spans="1:1" x14ac:dyDescent="0.3">
      <c r="A21" t="s">
        <v>1023</v>
      </c>
    </row>
    <row r="23" spans="1:1" x14ac:dyDescent="0.3">
      <c r="A23" t="s">
        <v>36</v>
      </c>
    </row>
    <row r="25" spans="1:1" x14ac:dyDescent="0.3">
      <c r="A25" t="s">
        <v>10</v>
      </c>
    </row>
    <row r="26" spans="1:1" x14ac:dyDescent="0.3">
      <c r="A26" t="s">
        <v>11</v>
      </c>
    </row>
    <row r="27" spans="1:1" x14ac:dyDescent="0.3">
      <c r="A27" t="s">
        <v>12</v>
      </c>
    </row>
    <row r="28" spans="1:1" x14ac:dyDescent="0.3">
      <c r="A28" t="s">
        <v>1024</v>
      </c>
    </row>
    <row r="29" spans="1:1" x14ac:dyDescent="0.3">
      <c r="A29" t="s">
        <v>1025</v>
      </c>
    </row>
    <row r="31" spans="1:1" x14ac:dyDescent="0.3">
      <c r="A31" t="s">
        <v>13</v>
      </c>
    </row>
    <row r="32" spans="1:1" x14ac:dyDescent="0.3">
      <c r="A32" t="s">
        <v>1026</v>
      </c>
    </row>
    <row r="34" spans="1:1" x14ac:dyDescent="0.3">
      <c r="A34" t="s">
        <v>14</v>
      </c>
    </row>
    <row r="35" spans="1:1" x14ac:dyDescent="0.3">
      <c r="A35" t="s">
        <v>15</v>
      </c>
    </row>
    <row r="36" spans="1:1" x14ac:dyDescent="0.3">
      <c r="A36" t="s">
        <v>1027</v>
      </c>
    </row>
    <row r="38" spans="1:1" x14ac:dyDescent="0.3">
      <c r="A38" t="s">
        <v>16</v>
      </c>
    </row>
    <row r="39" spans="1:1" x14ac:dyDescent="0.3">
      <c r="A39" t="s">
        <v>867</v>
      </c>
    </row>
    <row r="40" spans="1:1" x14ac:dyDescent="0.3">
      <c r="A40" t="s">
        <v>1028</v>
      </c>
    </row>
    <row r="41" spans="1:1" x14ac:dyDescent="0.3">
      <c r="A41" t="s">
        <v>1029</v>
      </c>
    </row>
    <row r="43" spans="1:1" x14ac:dyDescent="0.3">
      <c r="A43" t="s">
        <v>17</v>
      </c>
    </row>
    <row r="44" spans="1:1" x14ac:dyDescent="0.3">
      <c r="A44" t="s">
        <v>5</v>
      </c>
    </row>
    <row r="45" spans="1:1" x14ac:dyDescent="0.3">
      <c r="A45" t="s">
        <v>1030</v>
      </c>
    </row>
    <row r="46" spans="1:1" x14ac:dyDescent="0.3">
      <c r="A46" t="s">
        <v>6</v>
      </c>
    </row>
    <row r="47" spans="1:1" x14ac:dyDescent="0.3">
      <c r="A47" t="s">
        <v>7</v>
      </c>
    </row>
    <row r="48" spans="1:1" x14ac:dyDescent="0.3">
      <c r="A48" t="s">
        <v>18</v>
      </c>
    </row>
    <row r="49" spans="1:1" x14ac:dyDescent="0.3">
      <c r="A49" t="s">
        <v>11</v>
      </c>
    </row>
    <row r="50" spans="1:1" x14ac:dyDescent="0.3">
      <c r="A50" t="s">
        <v>12</v>
      </c>
    </row>
    <row r="51" spans="1:1" x14ac:dyDescent="0.3">
      <c r="A51" t="s">
        <v>1031</v>
      </c>
    </row>
    <row r="52" spans="1:1" x14ac:dyDescent="0.3">
      <c r="A52" t="s">
        <v>1032</v>
      </c>
    </row>
    <row r="53" spans="1:1" x14ac:dyDescent="0.3">
      <c r="A53" t="s">
        <v>1025</v>
      </c>
    </row>
    <row r="55" spans="1:1" x14ac:dyDescent="0.3">
      <c r="A55" t="s">
        <v>13</v>
      </c>
    </row>
    <row r="56" spans="1:1" x14ac:dyDescent="0.3">
      <c r="A56" t="s">
        <v>1033</v>
      </c>
    </row>
    <row r="58" spans="1:1" x14ac:dyDescent="0.3">
      <c r="A58" t="s">
        <v>14</v>
      </c>
    </row>
    <row r="59" spans="1:1" x14ac:dyDescent="0.3">
      <c r="A59" t="s">
        <v>15</v>
      </c>
    </row>
    <row r="60" spans="1:1" x14ac:dyDescent="0.3">
      <c r="A60" t="s">
        <v>1034</v>
      </c>
    </row>
    <row r="62" spans="1:1" x14ac:dyDescent="0.3">
      <c r="A62" t="s">
        <v>16</v>
      </c>
    </row>
    <row r="63" spans="1:1" x14ac:dyDescent="0.3">
      <c r="A63" t="s">
        <v>867</v>
      </c>
    </row>
    <row r="64" spans="1:1" x14ac:dyDescent="0.3">
      <c r="A64" t="s">
        <v>1035</v>
      </c>
    </row>
    <row r="65" spans="1:1" x14ac:dyDescent="0.3">
      <c r="A65" t="s">
        <v>1029</v>
      </c>
    </row>
    <row r="67" spans="1:1" x14ac:dyDescent="0.3">
      <c r="A67" t="s">
        <v>17</v>
      </c>
    </row>
    <row r="68" spans="1:1" x14ac:dyDescent="0.3">
      <c r="A68" t="s">
        <v>26</v>
      </c>
    </row>
    <row r="69" spans="1:1" x14ac:dyDescent="0.3">
      <c r="A69" t="s">
        <v>1036</v>
      </c>
    </row>
    <row r="70" spans="1:1" x14ac:dyDescent="0.3">
      <c r="A70" t="s">
        <v>1037</v>
      </c>
    </row>
    <row r="71" spans="1:1" x14ac:dyDescent="0.3">
      <c r="A71" t="s">
        <v>1038</v>
      </c>
    </row>
    <row r="72" spans="1:1" x14ac:dyDescent="0.3">
      <c r="A72" t="s">
        <v>1039</v>
      </c>
    </row>
    <row r="73" spans="1:1" x14ac:dyDescent="0.3">
      <c r="A73" t="s">
        <v>1040</v>
      </c>
    </row>
    <row r="74" spans="1:1" x14ac:dyDescent="0.3">
      <c r="A74" t="s">
        <v>1041</v>
      </c>
    </row>
    <row r="75" spans="1:1" x14ac:dyDescent="0.3">
      <c r="A75" t="s">
        <v>1042</v>
      </c>
    </row>
    <row r="76" spans="1:1" x14ac:dyDescent="0.3">
      <c r="A76" t="s">
        <v>1043</v>
      </c>
    </row>
    <row r="77" spans="1:1" x14ac:dyDescent="0.3">
      <c r="A77" t="s">
        <v>1044</v>
      </c>
    </row>
    <row r="78" spans="1:1" x14ac:dyDescent="0.3">
      <c r="A78" t="s">
        <v>1045</v>
      </c>
    </row>
    <row r="79" spans="1:1" x14ac:dyDescent="0.3">
      <c r="A79" t="s">
        <v>1046</v>
      </c>
    </row>
    <row r="80" spans="1:1" x14ac:dyDescent="0.3">
      <c r="A80" t="s">
        <v>6</v>
      </c>
    </row>
    <row r="81" spans="1:1" x14ac:dyDescent="0.3">
      <c r="A81" t="s">
        <v>7</v>
      </c>
    </row>
    <row r="83" spans="1:1" x14ac:dyDescent="0.3">
      <c r="A83" t="s">
        <v>19</v>
      </c>
    </row>
    <row r="84" spans="1:1" x14ac:dyDescent="0.3">
      <c r="A84" t="s">
        <v>1047</v>
      </c>
    </row>
    <row r="85" spans="1:1" x14ac:dyDescent="0.3">
      <c r="A85" t="s">
        <v>1048</v>
      </c>
    </row>
    <row r="86" spans="1:1" x14ac:dyDescent="0.3">
      <c r="A86" t="s">
        <v>1049</v>
      </c>
    </row>
    <row r="87" spans="1:1" x14ac:dyDescent="0.3">
      <c r="A87" t="s">
        <v>1050</v>
      </c>
    </row>
    <row r="88" spans="1:1" x14ac:dyDescent="0.3">
      <c r="A88" t="s">
        <v>1051</v>
      </c>
    </row>
    <row r="89" spans="1:1" x14ac:dyDescent="0.3">
      <c r="A89" t="s">
        <v>1052</v>
      </c>
    </row>
    <row r="90" spans="1:1" x14ac:dyDescent="0.3">
      <c r="A90" t="s">
        <v>1053</v>
      </c>
    </row>
    <row r="91" spans="1:1" x14ac:dyDescent="0.3">
      <c r="A91" t="s">
        <v>1054</v>
      </c>
    </row>
    <row r="92" spans="1:1" x14ac:dyDescent="0.3">
      <c r="A92" t="s">
        <v>1055</v>
      </c>
    </row>
    <row r="93" spans="1:1" x14ac:dyDescent="0.3">
      <c r="A93" t="s">
        <v>1056</v>
      </c>
    </row>
    <row r="94" spans="1:1" x14ac:dyDescent="0.3">
      <c r="A94" t="s">
        <v>1057</v>
      </c>
    </row>
    <row r="95" spans="1:1" x14ac:dyDescent="0.3">
      <c r="A95" t="s">
        <v>21</v>
      </c>
    </row>
    <row r="96" spans="1:1" x14ac:dyDescent="0.3">
      <c r="A96" t="s">
        <v>11</v>
      </c>
    </row>
    <row r="97" spans="1:1" x14ac:dyDescent="0.3">
      <c r="A97" t="s">
        <v>12</v>
      </c>
    </row>
    <row r="98" spans="1:1" x14ac:dyDescent="0.3">
      <c r="A98" t="s">
        <v>1058</v>
      </c>
    </row>
    <row r="99" spans="1:1" x14ac:dyDescent="0.3">
      <c r="A99" t="s">
        <v>1025</v>
      </c>
    </row>
    <row r="101" spans="1:1" x14ac:dyDescent="0.3">
      <c r="A101" t="s">
        <v>13</v>
      </c>
    </row>
    <row r="102" spans="1:1" x14ac:dyDescent="0.3">
      <c r="A102" t="s">
        <v>1059</v>
      </c>
    </row>
    <row r="104" spans="1:1" x14ac:dyDescent="0.3">
      <c r="A104" t="s">
        <v>14</v>
      </c>
    </row>
    <row r="105" spans="1:1" x14ac:dyDescent="0.3">
      <c r="A105" t="s">
        <v>15</v>
      </c>
    </row>
    <row r="106" spans="1:1" x14ac:dyDescent="0.3">
      <c r="A106" t="s">
        <v>1060</v>
      </c>
    </row>
    <row r="108" spans="1:1" x14ac:dyDescent="0.3">
      <c r="A108" t="s">
        <v>16</v>
      </c>
    </row>
    <row r="109" spans="1:1" x14ac:dyDescent="0.3">
      <c r="A109" t="s">
        <v>867</v>
      </c>
    </row>
    <row r="110" spans="1:1" x14ac:dyDescent="0.3">
      <c r="A110" t="s">
        <v>1061</v>
      </c>
    </row>
    <row r="111" spans="1:1" x14ac:dyDescent="0.3">
      <c r="A111" t="s">
        <v>1029</v>
      </c>
    </row>
    <row r="113" spans="1:1" x14ac:dyDescent="0.3">
      <c r="A113" t="s">
        <v>17</v>
      </c>
    </row>
    <row r="114" spans="1:1" x14ac:dyDescent="0.3">
      <c r="A114" t="s">
        <v>1062</v>
      </c>
    </row>
    <row r="115" spans="1:1" x14ac:dyDescent="0.3">
      <c r="A115" t="s">
        <v>1063</v>
      </c>
    </row>
    <row r="116" spans="1:1" x14ac:dyDescent="0.3">
      <c r="A116" t="s">
        <v>1064</v>
      </c>
    </row>
    <row r="117" spans="1:1" x14ac:dyDescent="0.3">
      <c r="A117" t="s">
        <v>1065</v>
      </c>
    </row>
    <row r="118" spans="1:1" x14ac:dyDescent="0.3">
      <c r="A118" t="s">
        <v>6</v>
      </c>
    </row>
    <row r="119" spans="1:1" x14ac:dyDescent="0.3">
      <c r="A119" t="s">
        <v>7</v>
      </c>
    </row>
    <row r="121" spans="1:1" x14ac:dyDescent="0.3">
      <c r="A121" t="s">
        <v>19</v>
      </c>
    </row>
    <row r="122" spans="1:1" x14ac:dyDescent="0.3">
      <c r="A122" t="s">
        <v>1066</v>
      </c>
    </row>
    <row r="123" spans="1:1" x14ac:dyDescent="0.3">
      <c r="A123" t="s">
        <v>1067</v>
      </c>
    </row>
    <row r="124" spans="1:1" x14ac:dyDescent="0.3">
      <c r="A124" t="s">
        <v>1068</v>
      </c>
    </row>
    <row r="125" spans="1:1" x14ac:dyDescent="0.3">
      <c r="A125" t="s">
        <v>23</v>
      </c>
    </row>
    <row r="126" spans="1:1" x14ac:dyDescent="0.3">
      <c r="A126" t="s">
        <v>11</v>
      </c>
    </row>
    <row r="127" spans="1:1" x14ac:dyDescent="0.3">
      <c r="A127" t="s">
        <v>12</v>
      </c>
    </row>
    <row r="128" spans="1:1" x14ac:dyDescent="0.3">
      <c r="A128" t="s">
        <v>1031</v>
      </c>
    </row>
    <row r="129" spans="1:5" x14ac:dyDescent="0.3">
      <c r="A129" t="s">
        <v>1069</v>
      </c>
    </row>
    <row r="130" spans="1:5" x14ac:dyDescent="0.3">
      <c r="A130" t="s">
        <v>1025</v>
      </c>
    </row>
    <row r="132" spans="1:5" x14ac:dyDescent="0.3">
      <c r="A132" t="s">
        <v>1100</v>
      </c>
      <c r="B132" t="s">
        <v>1101</v>
      </c>
      <c r="C132" t="s">
        <v>1102</v>
      </c>
      <c r="D132" t="s">
        <v>1103</v>
      </c>
      <c r="E132" t="s">
        <v>1104</v>
      </c>
    </row>
    <row r="133" spans="1:5" x14ac:dyDescent="0.3">
      <c r="A133">
        <v>4762</v>
      </c>
      <c r="B133">
        <v>4847</v>
      </c>
      <c r="C133">
        <v>-2368</v>
      </c>
      <c r="D133">
        <v>4736</v>
      </c>
      <c r="E133">
        <v>5099</v>
      </c>
    </row>
    <row r="135" spans="1:5" x14ac:dyDescent="0.3">
      <c r="A135" t="s">
        <v>14</v>
      </c>
    </row>
    <row r="136" spans="1:5" x14ac:dyDescent="0.3">
      <c r="A136" t="s">
        <v>15</v>
      </c>
    </row>
    <row r="137" spans="1:5" x14ac:dyDescent="0.3">
      <c r="A137" t="s">
        <v>1070</v>
      </c>
    </row>
    <row r="139" spans="1:5" x14ac:dyDescent="0.3">
      <c r="A139" t="s">
        <v>16</v>
      </c>
    </row>
    <row r="140" spans="1:5" x14ac:dyDescent="0.3">
      <c r="A140" t="s">
        <v>1082</v>
      </c>
      <c r="B140" t="s">
        <v>1083</v>
      </c>
      <c r="C140" t="s">
        <v>1084</v>
      </c>
      <c r="D140" t="s">
        <v>1085</v>
      </c>
    </row>
    <row r="141" spans="1:5" x14ac:dyDescent="0.3">
      <c r="A141" t="s">
        <v>1086</v>
      </c>
      <c r="B141" t="s">
        <v>1075</v>
      </c>
      <c r="C141">
        <v>0.44640000000000002</v>
      </c>
      <c r="D141">
        <v>0.66810000000000003</v>
      </c>
    </row>
    <row r="142" spans="1:5" x14ac:dyDescent="0.3">
      <c r="A142" t="s">
        <v>1029</v>
      </c>
    </row>
    <row r="144" spans="1:5" x14ac:dyDescent="0.3">
      <c r="A144" t="s">
        <v>17</v>
      </c>
    </row>
    <row r="145" spans="1:6" x14ac:dyDescent="0.3">
      <c r="B145" t="s">
        <v>1071</v>
      </c>
      <c r="C145" t="s">
        <v>1072</v>
      </c>
      <c r="D145" t="s">
        <v>1073</v>
      </c>
      <c r="E145" t="s">
        <v>1074</v>
      </c>
    </row>
    <row r="146" spans="1:6" x14ac:dyDescent="0.3">
      <c r="A146" t="s">
        <v>1075</v>
      </c>
      <c r="B146">
        <v>-1.0708</v>
      </c>
      <c r="C146">
        <v>0.15038000000000001</v>
      </c>
      <c r="D146">
        <v>-7.1210000000000004</v>
      </c>
      <c r="E146" s="1">
        <v>1.0700000000000001E-12</v>
      </c>
      <c r="F146" t="s">
        <v>1076</v>
      </c>
    </row>
    <row r="147" spans="1:6" x14ac:dyDescent="0.3">
      <c r="A147" t="s">
        <v>177</v>
      </c>
      <c r="B147">
        <v>-0.12281</v>
      </c>
      <c r="C147">
        <v>5.407E-2</v>
      </c>
      <c r="D147">
        <v>-2.2709999999999999</v>
      </c>
      <c r="E147">
        <v>2.3129E-2</v>
      </c>
      <c r="F147" t="s">
        <v>1081</v>
      </c>
    </row>
    <row r="148" spans="1:6" x14ac:dyDescent="0.3">
      <c r="A148" t="s">
        <v>1126</v>
      </c>
      <c r="B148">
        <v>-0.80927000000000004</v>
      </c>
      <c r="C148">
        <v>0.31087999999999999</v>
      </c>
      <c r="D148">
        <v>-2.6030000000000002</v>
      </c>
      <c r="E148">
        <v>9.2370000000000004E-3</v>
      </c>
      <c r="F148" t="s">
        <v>1110</v>
      </c>
    </row>
    <row r="149" spans="1:6" x14ac:dyDescent="0.3">
      <c r="A149" t="s">
        <v>1123</v>
      </c>
      <c r="B149">
        <v>-0.36237999999999998</v>
      </c>
      <c r="C149">
        <v>0.20549000000000001</v>
      </c>
      <c r="D149">
        <v>-1.7629999999999999</v>
      </c>
      <c r="E149">
        <v>7.7816999999999997E-2</v>
      </c>
      <c r="F149" t="s">
        <v>1111</v>
      </c>
    </row>
    <row r="150" spans="1:6" x14ac:dyDescent="0.3">
      <c r="A150" t="s">
        <v>1078</v>
      </c>
      <c r="B150">
        <v>0.46705999999999998</v>
      </c>
      <c r="C150">
        <v>9.6750000000000003E-2</v>
      </c>
      <c r="D150">
        <v>4.8280000000000003</v>
      </c>
      <c r="E150" s="1">
        <v>1.3799999999999999E-6</v>
      </c>
      <c r="F150" t="s">
        <v>1076</v>
      </c>
    </row>
    <row r="151" spans="1:6" x14ac:dyDescent="0.3">
      <c r="A151" t="s">
        <v>961</v>
      </c>
      <c r="B151">
        <v>-0.86951000000000001</v>
      </c>
      <c r="C151">
        <v>0.10203</v>
      </c>
      <c r="D151">
        <v>-8.5220000000000002</v>
      </c>
      <c r="E151" t="s">
        <v>1109</v>
      </c>
      <c r="F151" t="s">
        <v>1076</v>
      </c>
    </row>
    <row r="152" spans="1:6" x14ac:dyDescent="0.3">
      <c r="A152" t="s">
        <v>1079</v>
      </c>
      <c r="B152">
        <v>-0.78020999999999996</v>
      </c>
      <c r="C152">
        <v>9.8210000000000006E-2</v>
      </c>
      <c r="D152">
        <v>-7.944</v>
      </c>
      <c r="E152" s="1">
        <v>1.9500000000000001E-15</v>
      </c>
      <c r="F152" t="s">
        <v>1076</v>
      </c>
    </row>
    <row r="153" spans="1:6" x14ac:dyDescent="0.3">
      <c r="A153" t="s">
        <v>1127</v>
      </c>
      <c r="B153">
        <v>-0.38279000000000002</v>
      </c>
      <c r="C153">
        <v>0.19363</v>
      </c>
      <c r="D153">
        <v>-1.9770000000000001</v>
      </c>
      <c r="E153">
        <v>4.8050000000000002E-2</v>
      </c>
      <c r="F153" t="s">
        <v>1081</v>
      </c>
    </row>
    <row r="154" spans="1:6" x14ac:dyDescent="0.3">
      <c r="A154" t="s">
        <v>1125</v>
      </c>
      <c r="B154">
        <v>0.49106</v>
      </c>
      <c r="C154">
        <v>0.14688000000000001</v>
      </c>
      <c r="D154">
        <v>3.343</v>
      </c>
      <c r="E154">
        <v>8.2799999999999996E-4</v>
      </c>
      <c r="F154" t="s">
        <v>1076</v>
      </c>
    </row>
    <row r="155" spans="1:6" x14ac:dyDescent="0.3">
      <c r="A155" t="s">
        <v>1080</v>
      </c>
      <c r="B155">
        <v>1.70123</v>
      </c>
      <c r="C155">
        <v>0.17252000000000001</v>
      </c>
      <c r="D155">
        <v>9.8610000000000007</v>
      </c>
      <c r="E155" t="s">
        <v>1109</v>
      </c>
      <c r="F155" t="s">
        <v>1076</v>
      </c>
    </row>
    <row r="156" spans="1:6" x14ac:dyDescent="0.3">
      <c r="A156" t="s">
        <v>780</v>
      </c>
      <c r="B156">
        <v>-9.60412</v>
      </c>
      <c r="C156">
        <v>3.10161</v>
      </c>
      <c r="D156">
        <v>-3.0960000000000001</v>
      </c>
      <c r="E156">
        <v>1.9580000000000001E-3</v>
      </c>
      <c r="F156" t="s">
        <v>1110</v>
      </c>
    </row>
    <row r="157" spans="1:6" x14ac:dyDescent="0.3">
      <c r="A157" t="s">
        <v>1113</v>
      </c>
      <c r="B157">
        <v>2.7879900000000002</v>
      </c>
      <c r="C157">
        <v>0.75982000000000005</v>
      </c>
      <c r="D157">
        <v>3.669</v>
      </c>
      <c r="E157">
        <v>2.43E-4</v>
      </c>
      <c r="F157" t="s">
        <v>1076</v>
      </c>
    </row>
    <row r="158" spans="1:6" x14ac:dyDescent="0.3">
      <c r="A158" t="s">
        <v>6</v>
      </c>
    </row>
    <row r="159" spans="1:6" x14ac:dyDescent="0.3">
      <c r="A159" t="s">
        <v>7</v>
      </c>
    </row>
    <row r="161" spans="1:12" x14ac:dyDescent="0.3">
      <c r="A161" t="s">
        <v>19</v>
      </c>
    </row>
    <row r="162" spans="1:12" x14ac:dyDescent="0.3">
      <c r="B162" t="s">
        <v>1087</v>
      </c>
      <c r="C162" t="s">
        <v>1117</v>
      </c>
      <c r="D162" t="s">
        <v>1118</v>
      </c>
      <c r="E162" t="s">
        <v>1119</v>
      </c>
      <c r="F162" t="s">
        <v>1089</v>
      </c>
      <c r="G162" t="s">
        <v>1090</v>
      </c>
      <c r="H162" t="s">
        <v>1091</v>
      </c>
      <c r="I162" t="s">
        <v>1120</v>
      </c>
      <c r="J162" t="s">
        <v>1121</v>
      </c>
      <c r="K162" t="s">
        <v>1092</v>
      </c>
      <c r="L162" t="s">
        <v>780</v>
      </c>
    </row>
    <row r="163" spans="1:12" x14ac:dyDescent="0.3">
      <c r="A163" t="s">
        <v>177</v>
      </c>
      <c r="B163">
        <v>-0.438</v>
      </c>
    </row>
    <row r="164" spans="1:12" x14ac:dyDescent="0.3">
      <c r="A164" t="s">
        <v>1122</v>
      </c>
      <c r="B164">
        <v>7.9000000000000001E-2</v>
      </c>
      <c r="C164">
        <v>-0.246</v>
      </c>
    </row>
    <row r="165" spans="1:12" x14ac:dyDescent="0.3">
      <c r="A165" t="s">
        <v>1123</v>
      </c>
      <c r="B165">
        <v>1E-3</v>
      </c>
      <c r="C165">
        <v>-0.17799999999999999</v>
      </c>
      <c r="D165">
        <v>4.2999999999999997E-2</v>
      </c>
    </row>
    <row r="166" spans="1:12" x14ac:dyDescent="0.3">
      <c r="A166" t="s">
        <v>1095</v>
      </c>
      <c r="B166">
        <v>-0.17499999999999999</v>
      </c>
      <c r="C166">
        <v>0.11700000000000001</v>
      </c>
      <c r="D166">
        <v>-3.5000000000000003E-2</v>
      </c>
      <c r="E166">
        <v>-0.125</v>
      </c>
    </row>
    <row r="167" spans="1:12" x14ac:dyDescent="0.3">
      <c r="A167" t="s">
        <v>1096</v>
      </c>
      <c r="B167">
        <v>-0.23200000000000001</v>
      </c>
      <c r="C167">
        <v>-2.3E-2</v>
      </c>
      <c r="D167">
        <v>-0.01</v>
      </c>
      <c r="E167">
        <v>-7.0000000000000001E-3</v>
      </c>
      <c r="F167">
        <v>6.0999999999999999E-2</v>
      </c>
    </row>
    <row r="168" spans="1:12" x14ac:dyDescent="0.3">
      <c r="A168" t="s">
        <v>1097</v>
      </c>
      <c r="B168">
        <v>-6.9000000000000006E-2</v>
      </c>
      <c r="C168">
        <v>-2.8000000000000001E-2</v>
      </c>
      <c r="D168">
        <v>7.0000000000000001E-3</v>
      </c>
      <c r="E168">
        <v>-8.0000000000000002E-3</v>
      </c>
      <c r="F168">
        <v>-1E-3</v>
      </c>
      <c r="G168">
        <v>0.01</v>
      </c>
    </row>
    <row r="169" spans="1:12" x14ac:dyDescent="0.3">
      <c r="A169" t="s">
        <v>1124</v>
      </c>
      <c r="B169">
        <v>-0.12</v>
      </c>
      <c r="C169">
        <v>1.0999999999999999E-2</v>
      </c>
      <c r="D169">
        <v>-1.0999999999999999E-2</v>
      </c>
      <c r="E169">
        <v>-7.0000000000000001E-3</v>
      </c>
      <c r="F169">
        <v>0.02</v>
      </c>
      <c r="G169">
        <v>1.7999999999999999E-2</v>
      </c>
      <c r="H169">
        <v>2.3E-2</v>
      </c>
    </row>
    <row r="170" spans="1:12" x14ac:dyDescent="0.3">
      <c r="A170" t="s">
        <v>1125</v>
      </c>
      <c r="B170">
        <v>-0.16600000000000001</v>
      </c>
      <c r="C170">
        <v>-1.6E-2</v>
      </c>
      <c r="D170">
        <v>8.0000000000000002E-3</v>
      </c>
      <c r="E170">
        <v>7.0000000000000001E-3</v>
      </c>
      <c r="F170">
        <v>-1.7000000000000001E-2</v>
      </c>
      <c r="G170">
        <v>2.1000000000000001E-2</v>
      </c>
      <c r="H170">
        <v>3.6999999999999998E-2</v>
      </c>
      <c r="I170">
        <v>2.1999999999999999E-2</v>
      </c>
    </row>
    <row r="171" spans="1:12" x14ac:dyDescent="0.3">
      <c r="A171" t="s">
        <v>1080</v>
      </c>
      <c r="B171">
        <v>-9.1999999999999998E-2</v>
      </c>
      <c r="C171">
        <v>-1E-3</v>
      </c>
      <c r="D171">
        <v>1.7000000000000001E-2</v>
      </c>
      <c r="E171">
        <v>1.7999999999999999E-2</v>
      </c>
      <c r="F171">
        <v>2.7E-2</v>
      </c>
      <c r="G171">
        <v>0.107</v>
      </c>
      <c r="H171">
        <v>0.04</v>
      </c>
      <c r="I171">
        <v>3.7999999999999999E-2</v>
      </c>
      <c r="J171">
        <v>-3.2000000000000001E-2</v>
      </c>
    </row>
    <row r="172" spans="1:12" x14ac:dyDescent="0.3">
      <c r="A172" t="s">
        <v>780</v>
      </c>
      <c r="B172">
        <v>-2.9000000000000001E-2</v>
      </c>
      <c r="C172">
        <v>-1.4999999999999999E-2</v>
      </c>
      <c r="D172">
        <v>-4.0000000000000001E-3</v>
      </c>
      <c r="E172">
        <v>1.2999999999999999E-2</v>
      </c>
      <c r="F172">
        <v>6.0000000000000001E-3</v>
      </c>
      <c r="G172">
        <v>0</v>
      </c>
      <c r="H172">
        <v>5.0000000000000001E-3</v>
      </c>
      <c r="I172">
        <v>-0.01</v>
      </c>
      <c r="J172">
        <v>-0.08</v>
      </c>
      <c r="K172">
        <v>2.1000000000000001E-2</v>
      </c>
    </row>
    <row r="173" spans="1:12" x14ac:dyDescent="0.3">
      <c r="A173" t="s">
        <v>1116</v>
      </c>
      <c r="B173">
        <v>-0.13600000000000001</v>
      </c>
      <c r="C173">
        <v>-2.8000000000000001E-2</v>
      </c>
      <c r="D173">
        <v>1.2999999999999999E-2</v>
      </c>
      <c r="E173">
        <v>1.7999999999999999E-2</v>
      </c>
      <c r="F173">
        <v>5.0000000000000001E-3</v>
      </c>
      <c r="G173">
        <v>1.2999999999999999E-2</v>
      </c>
      <c r="H173">
        <v>-2E-3</v>
      </c>
      <c r="I173">
        <v>1.6E-2</v>
      </c>
      <c r="J173">
        <v>3.3000000000000002E-2</v>
      </c>
      <c r="K173">
        <v>1.0999999999999999E-2</v>
      </c>
      <c r="L173">
        <v>7.0000000000000001E-3</v>
      </c>
    </row>
    <row r="174" spans="1:12" x14ac:dyDescent="0.3">
      <c r="A174" t="s">
        <v>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F032-7DFC-4114-8ECB-CB92A5AB959F}">
  <dimension ref="A1:I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4" x14ac:dyDescent="0.3"/>
  <cols>
    <col min="1" max="1" width="18.44140625" bestFit="1" customWidth="1"/>
    <col min="2" max="9" width="10.6640625" customWidth="1"/>
  </cols>
  <sheetData>
    <row r="1" spans="1:9" x14ac:dyDescent="0.3">
      <c r="A1" t="s">
        <v>211</v>
      </c>
      <c r="B1" t="s">
        <v>589</v>
      </c>
      <c r="C1" t="s">
        <v>591</v>
      </c>
      <c r="D1" t="s">
        <v>214</v>
      </c>
      <c r="E1" t="s">
        <v>628</v>
      </c>
      <c r="F1" t="s">
        <v>589</v>
      </c>
      <c r="G1" t="s">
        <v>591</v>
      </c>
      <c r="H1" t="s">
        <v>214</v>
      </c>
      <c r="I1" t="s">
        <v>628</v>
      </c>
    </row>
    <row r="2" spans="1:9" x14ac:dyDescent="0.3">
      <c r="A2" t="s">
        <v>215</v>
      </c>
      <c r="B2" t="s">
        <v>216</v>
      </c>
      <c r="C2" t="s">
        <v>216</v>
      </c>
      <c r="D2" t="s">
        <v>216</v>
      </c>
      <c r="E2" t="s">
        <v>216</v>
      </c>
      <c r="F2" t="s">
        <v>217</v>
      </c>
      <c r="G2" t="s">
        <v>217</v>
      </c>
      <c r="H2" t="s">
        <v>217</v>
      </c>
      <c r="I2" t="s">
        <v>217</v>
      </c>
    </row>
    <row r="3" spans="1:9" x14ac:dyDescent="0.3">
      <c r="A3" t="s">
        <v>177</v>
      </c>
      <c r="B3" t="s">
        <v>218</v>
      </c>
      <c r="C3" t="s">
        <v>218</v>
      </c>
      <c r="D3" t="s">
        <v>218</v>
      </c>
      <c r="E3" t="s">
        <v>220</v>
      </c>
      <c r="F3" t="s">
        <v>220</v>
      </c>
      <c r="G3" t="s">
        <v>218</v>
      </c>
      <c r="H3" t="s">
        <v>218</v>
      </c>
      <c r="I3" t="s">
        <v>220</v>
      </c>
    </row>
    <row r="4" spans="1:9" x14ac:dyDescent="0.3">
      <c r="A4" t="s">
        <v>179</v>
      </c>
      <c r="B4" t="s">
        <v>218</v>
      </c>
      <c r="C4" t="s">
        <v>218</v>
      </c>
      <c r="D4" t="s">
        <v>218</v>
      </c>
      <c r="E4" t="s">
        <v>220</v>
      </c>
      <c r="F4" t="s">
        <v>218</v>
      </c>
      <c r="G4" t="s">
        <v>218</v>
      </c>
      <c r="H4" t="s">
        <v>220</v>
      </c>
      <c r="I4" t="s">
        <v>220</v>
      </c>
    </row>
    <row r="5" spans="1:9" x14ac:dyDescent="0.3">
      <c r="A5" t="s">
        <v>180</v>
      </c>
      <c r="B5" t="s">
        <v>218</v>
      </c>
      <c r="C5" t="s">
        <v>218</v>
      </c>
      <c r="D5" t="s">
        <v>218</v>
      </c>
      <c r="E5" t="s">
        <v>220</v>
      </c>
      <c r="F5" t="s">
        <v>220</v>
      </c>
      <c r="G5" t="s">
        <v>218</v>
      </c>
      <c r="H5" t="s">
        <v>218</v>
      </c>
      <c r="I5" t="s">
        <v>220</v>
      </c>
    </row>
    <row r="6" spans="1:9" x14ac:dyDescent="0.3">
      <c r="A6" t="s">
        <v>181</v>
      </c>
      <c r="B6" t="s">
        <v>178</v>
      </c>
      <c r="C6" t="s">
        <v>178</v>
      </c>
      <c r="D6" t="s">
        <v>178</v>
      </c>
      <c r="E6" t="s">
        <v>178</v>
      </c>
      <c r="F6" t="s">
        <v>220</v>
      </c>
      <c r="G6" t="s">
        <v>218</v>
      </c>
      <c r="H6" t="s">
        <v>218</v>
      </c>
      <c r="I6" t="s">
        <v>218</v>
      </c>
    </row>
    <row r="7" spans="1:9" x14ac:dyDescent="0.3">
      <c r="A7" t="s">
        <v>182</v>
      </c>
      <c r="B7" t="s">
        <v>178</v>
      </c>
      <c r="C7" t="s">
        <v>178</v>
      </c>
      <c r="D7" t="s">
        <v>178</v>
      </c>
      <c r="E7" t="s">
        <v>178</v>
      </c>
      <c r="F7" t="s">
        <v>218</v>
      </c>
      <c r="G7" t="s">
        <v>218</v>
      </c>
      <c r="H7" t="s">
        <v>219</v>
      </c>
      <c r="I7" t="s">
        <v>218</v>
      </c>
    </row>
    <row r="8" spans="1:9" x14ac:dyDescent="0.3">
      <c r="A8" t="s">
        <v>183</v>
      </c>
      <c r="B8" t="s">
        <v>218</v>
      </c>
      <c r="C8" t="s">
        <v>218</v>
      </c>
      <c r="D8" t="s">
        <v>218</v>
      </c>
      <c r="E8" t="s">
        <v>218</v>
      </c>
      <c r="F8" t="s">
        <v>218</v>
      </c>
      <c r="G8" t="s">
        <v>218</v>
      </c>
      <c r="H8" t="s">
        <v>218</v>
      </c>
      <c r="I8" t="s">
        <v>218</v>
      </c>
    </row>
    <row r="9" spans="1:9" x14ac:dyDescent="0.3">
      <c r="A9" t="s">
        <v>184</v>
      </c>
      <c r="B9" t="s">
        <v>178</v>
      </c>
      <c r="C9" t="s">
        <v>178</v>
      </c>
      <c r="D9" t="s">
        <v>178</v>
      </c>
      <c r="E9" t="s">
        <v>178</v>
      </c>
      <c r="F9" t="s">
        <v>218</v>
      </c>
      <c r="G9" t="s">
        <v>218</v>
      </c>
      <c r="H9" t="s">
        <v>219</v>
      </c>
      <c r="I9" t="s">
        <v>218</v>
      </c>
    </row>
    <row r="10" spans="1:9" x14ac:dyDescent="0.3">
      <c r="A10" t="s">
        <v>185</v>
      </c>
      <c r="B10" t="s">
        <v>220</v>
      </c>
      <c r="C10" t="s">
        <v>218</v>
      </c>
      <c r="D10" t="s">
        <v>218</v>
      </c>
      <c r="E10" t="s">
        <v>218</v>
      </c>
      <c r="F10" t="s">
        <v>220</v>
      </c>
      <c r="G10" t="s">
        <v>218</v>
      </c>
      <c r="H10" t="s">
        <v>218</v>
      </c>
      <c r="I10" t="s">
        <v>220</v>
      </c>
    </row>
    <row r="11" spans="1:9" x14ac:dyDescent="0.3">
      <c r="A11" t="s">
        <v>187</v>
      </c>
      <c r="B11" t="s">
        <v>218</v>
      </c>
      <c r="C11" t="s">
        <v>218</v>
      </c>
      <c r="D11" t="s">
        <v>218</v>
      </c>
      <c r="E11" t="s">
        <v>218</v>
      </c>
      <c r="F11" t="s">
        <v>218</v>
      </c>
      <c r="G11" t="s">
        <v>218</v>
      </c>
      <c r="H11" t="s">
        <v>218</v>
      </c>
      <c r="I11" t="s">
        <v>218</v>
      </c>
    </row>
    <row r="12" spans="1:9" x14ac:dyDescent="0.3">
      <c r="A12" t="s">
        <v>188</v>
      </c>
      <c r="B12" t="s">
        <v>220</v>
      </c>
      <c r="C12" t="s">
        <v>220</v>
      </c>
      <c r="D12" t="s">
        <v>218</v>
      </c>
      <c r="E12" t="s">
        <v>219</v>
      </c>
      <c r="F12" t="s">
        <v>220</v>
      </c>
      <c r="G12" t="s">
        <v>220</v>
      </c>
      <c r="H12" t="s">
        <v>218</v>
      </c>
      <c r="I12" t="s">
        <v>219</v>
      </c>
    </row>
    <row r="13" spans="1:9" x14ac:dyDescent="0.3">
      <c r="A13" t="s">
        <v>189</v>
      </c>
      <c r="B13" t="s">
        <v>218</v>
      </c>
      <c r="C13" t="s">
        <v>218</v>
      </c>
      <c r="D13" t="s">
        <v>218</v>
      </c>
      <c r="E13" t="s">
        <v>218</v>
      </c>
      <c r="F13" t="s">
        <v>218</v>
      </c>
      <c r="G13" t="s">
        <v>219</v>
      </c>
      <c r="H13" t="s">
        <v>218</v>
      </c>
      <c r="I13" t="s">
        <v>220</v>
      </c>
    </row>
    <row r="14" spans="1:9" x14ac:dyDescent="0.3">
      <c r="A14" t="s">
        <v>960</v>
      </c>
      <c r="B14" t="s">
        <v>218</v>
      </c>
      <c r="C14" t="s">
        <v>220</v>
      </c>
      <c r="D14" t="s">
        <v>218</v>
      </c>
      <c r="E14" t="s">
        <v>218</v>
      </c>
      <c r="F14" t="s">
        <v>218</v>
      </c>
      <c r="G14" t="s">
        <v>220</v>
      </c>
      <c r="H14" t="s">
        <v>220</v>
      </c>
      <c r="I14" t="s">
        <v>220</v>
      </c>
    </row>
    <row r="15" spans="1:9" x14ac:dyDescent="0.3">
      <c r="A15" t="s">
        <v>961</v>
      </c>
      <c r="B15" t="s">
        <v>220</v>
      </c>
      <c r="C15" t="s">
        <v>220</v>
      </c>
      <c r="D15" t="s">
        <v>220</v>
      </c>
      <c r="E15" t="s">
        <v>220</v>
      </c>
      <c r="F15" t="s">
        <v>220</v>
      </c>
      <c r="G15" t="s">
        <v>220</v>
      </c>
      <c r="H15" t="s">
        <v>220</v>
      </c>
      <c r="I15" t="s">
        <v>220</v>
      </c>
    </row>
    <row r="16" spans="1:9" x14ac:dyDescent="0.3">
      <c r="A16" t="s">
        <v>963</v>
      </c>
      <c r="B16" t="s">
        <v>178</v>
      </c>
      <c r="C16" t="s">
        <v>219</v>
      </c>
      <c r="D16" t="s">
        <v>220</v>
      </c>
      <c r="E16" t="s">
        <v>178</v>
      </c>
      <c r="F16" t="s">
        <v>220</v>
      </c>
      <c r="G16" t="s">
        <v>219</v>
      </c>
      <c r="H16" t="s">
        <v>220</v>
      </c>
      <c r="I16" t="s">
        <v>220</v>
      </c>
    </row>
    <row r="17" spans="1:9" x14ac:dyDescent="0.3">
      <c r="A17" t="s">
        <v>962</v>
      </c>
      <c r="B17" t="s">
        <v>220</v>
      </c>
      <c r="C17" t="s">
        <v>178</v>
      </c>
      <c r="D17" t="s">
        <v>178</v>
      </c>
      <c r="E17" t="s">
        <v>220</v>
      </c>
      <c r="F17" t="s">
        <v>220</v>
      </c>
      <c r="G17" t="s">
        <v>219</v>
      </c>
      <c r="H17" t="s">
        <v>220</v>
      </c>
      <c r="I17" t="s">
        <v>220</v>
      </c>
    </row>
    <row r="18" spans="1:9" x14ac:dyDescent="0.3">
      <c r="A18" t="s">
        <v>202</v>
      </c>
      <c r="B18" t="s">
        <v>218</v>
      </c>
      <c r="C18" t="s">
        <v>218</v>
      </c>
      <c r="D18" t="s">
        <v>218</v>
      </c>
      <c r="E18" t="s">
        <v>220</v>
      </c>
      <c r="F18" t="s">
        <v>218</v>
      </c>
      <c r="G18" t="s">
        <v>218</v>
      </c>
      <c r="H18" t="s">
        <v>218</v>
      </c>
      <c r="I18" t="s">
        <v>220</v>
      </c>
    </row>
    <row r="19" spans="1:9" x14ac:dyDescent="0.3">
      <c r="A19" t="s">
        <v>203</v>
      </c>
      <c r="B19" t="s">
        <v>218</v>
      </c>
      <c r="C19" t="s">
        <v>218</v>
      </c>
      <c r="D19" t="s">
        <v>218</v>
      </c>
      <c r="E19" t="s">
        <v>219</v>
      </c>
      <c r="F19" t="s">
        <v>218</v>
      </c>
      <c r="G19" t="s">
        <v>218</v>
      </c>
      <c r="H19" t="s">
        <v>218</v>
      </c>
      <c r="I19" t="s">
        <v>219</v>
      </c>
    </row>
    <row r="20" spans="1:9" x14ac:dyDescent="0.3">
      <c r="A20" t="s">
        <v>966</v>
      </c>
      <c r="B20" t="s">
        <v>219</v>
      </c>
      <c r="C20" t="s">
        <v>218</v>
      </c>
      <c r="D20" t="s">
        <v>219</v>
      </c>
      <c r="E20" t="s">
        <v>219</v>
      </c>
      <c r="F20" t="s">
        <v>219</v>
      </c>
      <c r="G20" t="s">
        <v>218</v>
      </c>
      <c r="H20" t="s">
        <v>219</v>
      </c>
      <c r="I20" t="s">
        <v>219</v>
      </c>
    </row>
    <row r="21" spans="1:9" x14ac:dyDescent="0.3">
      <c r="A21" t="s">
        <v>965</v>
      </c>
      <c r="B21" t="s">
        <v>218</v>
      </c>
      <c r="C21" t="s">
        <v>218</v>
      </c>
      <c r="D21" t="s">
        <v>219</v>
      </c>
      <c r="E21" t="s">
        <v>218</v>
      </c>
      <c r="F21" t="s">
        <v>218</v>
      </c>
      <c r="G21" t="s">
        <v>218</v>
      </c>
      <c r="H21" t="s">
        <v>219</v>
      </c>
      <c r="I21" t="s">
        <v>219</v>
      </c>
    </row>
    <row r="22" spans="1:9" x14ac:dyDescent="0.3">
      <c r="A22" t="s">
        <v>964</v>
      </c>
      <c r="B22" t="s">
        <v>218</v>
      </c>
      <c r="C22" t="s">
        <v>218</v>
      </c>
      <c r="D22" t="s">
        <v>218</v>
      </c>
      <c r="E22" t="s">
        <v>218</v>
      </c>
      <c r="F22" t="s">
        <v>218</v>
      </c>
      <c r="G22" t="s">
        <v>218</v>
      </c>
      <c r="H22" t="s">
        <v>219</v>
      </c>
      <c r="I22" t="s">
        <v>218</v>
      </c>
    </row>
    <row r="23" spans="1:9" x14ac:dyDescent="0.3">
      <c r="A23" t="s">
        <v>774</v>
      </c>
      <c r="B23" t="s">
        <v>219</v>
      </c>
      <c r="C23" t="s">
        <v>219</v>
      </c>
      <c r="D23" t="s">
        <v>219</v>
      </c>
      <c r="E23" t="s">
        <v>218</v>
      </c>
      <c r="F23" t="s">
        <v>219</v>
      </c>
      <c r="G23" t="s">
        <v>219</v>
      </c>
      <c r="H23" t="s">
        <v>219</v>
      </c>
      <c r="I23" t="s">
        <v>218</v>
      </c>
    </row>
    <row r="24" spans="1:9" x14ac:dyDescent="0.3">
      <c r="A24" t="s">
        <v>970</v>
      </c>
      <c r="B24" t="s">
        <v>178</v>
      </c>
      <c r="C24" t="s">
        <v>178</v>
      </c>
      <c r="D24" t="s">
        <v>178</v>
      </c>
      <c r="E24" t="s">
        <v>178</v>
      </c>
      <c r="F24" t="s">
        <v>218</v>
      </c>
      <c r="G24" t="s">
        <v>218</v>
      </c>
      <c r="H24" t="s">
        <v>219</v>
      </c>
      <c r="I24" t="s">
        <v>219</v>
      </c>
    </row>
    <row r="25" spans="1:9" x14ac:dyDescent="0.3">
      <c r="A25" t="s">
        <v>969</v>
      </c>
      <c r="B25" t="s">
        <v>178</v>
      </c>
      <c r="C25" t="s">
        <v>178</v>
      </c>
      <c r="D25" t="s">
        <v>178</v>
      </c>
      <c r="E25" t="s">
        <v>178</v>
      </c>
      <c r="F25" t="s">
        <v>219</v>
      </c>
      <c r="G25" t="s">
        <v>218</v>
      </c>
      <c r="H25" t="s">
        <v>219</v>
      </c>
      <c r="I25" t="s">
        <v>219</v>
      </c>
    </row>
    <row r="26" spans="1:9" x14ac:dyDescent="0.3">
      <c r="A26" t="s">
        <v>968</v>
      </c>
      <c r="B26" t="s">
        <v>178</v>
      </c>
      <c r="C26" t="s">
        <v>178</v>
      </c>
      <c r="D26" t="s">
        <v>178</v>
      </c>
      <c r="E26" t="s">
        <v>178</v>
      </c>
      <c r="F26" t="s">
        <v>219</v>
      </c>
      <c r="G26" t="s">
        <v>218</v>
      </c>
      <c r="H26" t="s">
        <v>219</v>
      </c>
      <c r="I26" t="s">
        <v>218</v>
      </c>
    </row>
    <row r="27" spans="1:9" x14ac:dyDescent="0.3">
      <c r="A27" t="s">
        <v>967</v>
      </c>
      <c r="B27" t="s">
        <v>178</v>
      </c>
      <c r="C27" t="s">
        <v>178</v>
      </c>
      <c r="D27" t="s">
        <v>178</v>
      </c>
      <c r="E27" t="s">
        <v>178</v>
      </c>
      <c r="F27" t="s">
        <v>219</v>
      </c>
      <c r="G27" t="s">
        <v>219</v>
      </c>
      <c r="H27" t="s">
        <v>219</v>
      </c>
      <c r="I27" t="s">
        <v>220</v>
      </c>
    </row>
    <row r="28" spans="1:9" x14ac:dyDescent="0.3">
      <c r="A28" t="s">
        <v>780</v>
      </c>
      <c r="B28" t="s">
        <v>218</v>
      </c>
      <c r="C28" t="s">
        <v>218</v>
      </c>
      <c r="D28" t="s">
        <v>218</v>
      </c>
      <c r="E28" t="s">
        <v>220</v>
      </c>
      <c r="F28" t="s">
        <v>218</v>
      </c>
      <c r="G28" t="s">
        <v>218</v>
      </c>
      <c r="H28" t="s">
        <v>218</v>
      </c>
      <c r="I28" t="s">
        <v>220</v>
      </c>
    </row>
    <row r="29" spans="1:9" x14ac:dyDescent="0.3">
      <c r="A29" t="s">
        <v>781</v>
      </c>
      <c r="B29" t="s">
        <v>178</v>
      </c>
      <c r="C29" t="s">
        <v>178</v>
      </c>
      <c r="D29" t="s">
        <v>178</v>
      </c>
      <c r="E29" t="s">
        <v>178</v>
      </c>
      <c r="F29" t="s">
        <v>218</v>
      </c>
      <c r="G29" t="s">
        <v>218</v>
      </c>
      <c r="H29" t="s">
        <v>220</v>
      </c>
      <c r="I29" t="s">
        <v>220</v>
      </c>
    </row>
    <row r="30" spans="1:9" x14ac:dyDescent="0.3">
      <c r="A30" t="s">
        <v>782</v>
      </c>
      <c r="B30" t="s">
        <v>178</v>
      </c>
      <c r="C30" t="s">
        <v>178</v>
      </c>
      <c r="D30" t="s">
        <v>178</v>
      </c>
      <c r="E30" t="s">
        <v>178</v>
      </c>
      <c r="F30" t="s">
        <v>218</v>
      </c>
      <c r="G30" t="s">
        <v>218</v>
      </c>
      <c r="H30" t="s">
        <v>219</v>
      </c>
      <c r="I30" t="s">
        <v>218</v>
      </c>
    </row>
    <row r="31" spans="1:9" x14ac:dyDescent="0.3">
      <c r="A31" t="s">
        <v>971</v>
      </c>
      <c r="B31" t="s">
        <v>218</v>
      </c>
      <c r="C31" t="s">
        <v>218</v>
      </c>
      <c r="D31" t="s">
        <v>219</v>
      </c>
      <c r="E31" t="s">
        <v>219</v>
      </c>
      <c r="F31" t="s">
        <v>218</v>
      </c>
      <c r="G31" t="s">
        <v>218</v>
      </c>
      <c r="H31" t="s">
        <v>219</v>
      </c>
      <c r="I31" t="s">
        <v>219</v>
      </c>
    </row>
    <row r="32" spans="1:9" x14ac:dyDescent="0.3">
      <c r="A32" t="s">
        <v>972</v>
      </c>
      <c r="B32" t="s">
        <v>218</v>
      </c>
      <c r="C32" t="s">
        <v>218</v>
      </c>
      <c r="D32" t="s">
        <v>218</v>
      </c>
      <c r="E32" t="s">
        <v>218</v>
      </c>
      <c r="F32" t="s">
        <v>218</v>
      </c>
      <c r="G32" t="s">
        <v>218</v>
      </c>
      <c r="H32" t="s">
        <v>218</v>
      </c>
      <c r="I32" t="s">
        <v>218</v>
      </c>
    </row>
    <row r="33" spans="1:9" x14ac:dyDescent="0.3">
      <c r="A33" t="s">
        <v>973</v>
      </c>
      <c r="B33" t="s">
        <v>218</v>
      </c>
      <c r="C33" t="s">
        <v>218</v>
      </c>
      <c r="D33" t="s">
        <v>218</v>
      </c>
      <c r="E33" t="s">
        <v>218</v>
      </c>
      <c r="F33" t="s">
        <v>218</v>
      </c>
      <c r="G33" t="s">
        <v>218</v>
      </c>
      <c r="H33" t="s">
        <v>218</v>
      </c>
      <c r="I33" t="s">
        <v>218</v>
      </c>
    </row>
    <row r="34" spans="1:9" x14ac:dyDescent="0.3">
      <c r="A34" t="s">
        <v>974</v>
      </c>
      <c r="B34" t="s">
        <v>218</v>
      </c>
      <c r="C34" t="s">
        <v>220</v>
      </c>
      <c r="D34" t="s">
        <v>218</v>
      </c>
      <c r="E34" t="s">
        <v>218</v>
      </c>
      <c r="F34" t="s">
        <v>220</v>
      </c>
      <c r="G34" t="s">
        <v>220</v>
      </c>
      <c r="H34" t="s">
        <v>218</v>
      </c>
      <c r="I34" t="s">
        <v>218</v>
      </c>
    </row>
    <row r="35" spans="1:9" x14ac:dyDescent="0.3">
      <c r="A35" t="s">
        <v>975</v>
      </c>
      <c r="B35" t="s">
        <v>220</v>
      </c>
      <c r="C35" t="s">
        <v>218</v>
      </c>
      <c r="D35" t="s">
        <v>218</v>
      </c>
      <c r="E35" t="s">
        <v>218</v>
      </c>
      <c r="F35" t="s">
        <v>220</v>
      </c>
      <c r="G35" t="s">
        <v>220</v>
      </c>
      <c r="H35" t="s">
        <v>220</v>
      </c>
      <c r="I35" t="s">
        <v>220</v>
      </c>
    </row>
    <row r="36" spans="1:9" x14ac:dyDescent="0.3">
      <c r="A36" t="s">
        <v>792</v>
      </c>
      <c r="B36" t="s">
        <v>218</v>
      </c>
      <c r="C36" t="s">
        <v>218</v>
      </c>
      <c r="D36" t="s">
        <v>218</v>
      </c>
      <c r="E36" t="s">
        <v>218</v>
      </c>
      <c r="F36" t="s">
        <v>218</v>
      </c>
      <c r="G36" t="s">
        <v>218</v>
      </c>
      <c r="H36" t="s">
        <v>219</v>
      </c>
      <c r="I36" t="s">
        <v>218</v>
      </c>
    </row>
    <row r="37" spans="1:9" x14ac:dyDescent="0.3">
      <c r="A37" t="s">
        <v>976</v>
      </c>
      <c r="B37" t="s">
        <v>218</v>
      </c>
      <c r="C37" t="s">
        <v>218</v>
      </c>
      <c r="D37" t="s">
        <v>218</v>
      </c>
      <c r="E37" t="s">
        <v>218</v>
      </c>
      <c r="F37" t="s">
        <v>218</v>
      </c>
      <c r="G37" t="s">
        <v>220</v>
      </c>
      <c r="H37" t="s">
        <v>220</v>
      </c>
      <c r="I37" t="s">
        <v>218</v>
      </c>
    </row>
    <row r="38" spans="1:9" x14ac:dyDescent="0.3">
      <c r="A38" t="s">
        <v>977</v>
      </c>
      <c r="B38" t="s">
        <v>218</v>
      </c>
      <c r="C38" t="s">
        <v>218</v>
      </c>
      <c r="D38" t="s">
        <v>218</v>
      </c>
      <c r="E38" t="s">
        <v>218</v>
      </c>
      <c r="F38" t="s">
        <v>218</v>
      </c>
      <c r="G38" t="s">
        <v>218</v>
      </c>
      <c r="H38" t="s">
        <v>218</v>
      </c>
      <c r="I38" t="s">
        <v>218</v>
      </c>
    </row>
    <row r="39" spans="1:9" x14ac:dyDescent="0.3">
      <c r="A39" t="s">
        <v>978</v>
      </c>
      <c r="B39" t="s">
        <v>218</v>
      </c>
      <c r="C39" t="s">
        <v>218</v>
      </c>
      <c r="D39" t="s">
        <v>218</v>
      </c>
      <c r="E39" t="s">
        <v>218</v>
      </c>
      <c r="F39" t="s">
        <v>218</v>
      </c>
      <c r="G39" t="s">
        <v>218</v>
      </c>
      <c r="H39" t="s">
        <v>218</v>
      </c>
      <c r="I39" t="s">
        <v>218</v>
      </c>
    </row>
    <row r="40" spans="1:9" x14ac:dyDescent="0.3">
      <c r="A40" t="s">
        <v>979</v>
      </c>
      <c r="B40" t="s">
        <v>218</v>
      </c>
      <c r="C40" t="s">
        <v>218</v>
      </c>
      <c r="D40" t="s">
        <v>218</v>
      </c>
      <c r="E40" t="s">
        <v>218</v>
      </c>
      <c r="F40" t="s">
        <v>218</v>
      </c>
      <c r="G40" t="s">
        <v>220</v>
      </c>
      <c r="H40" t="s">
        <v>218</v>
      </c>
      <c r="I40" t="s">
        <v>218</v>
      </c>
    </row>
    <row r="41" spans="1:9" x14ac:dyDescent="0.3">
      <c r="A41" t="s">
        <v>798</v>
      </c>
      <c r="B41" t="s">
        <v>218</v>
      </c>
      <c r="C41" t="s">
        <v>218</v>
      </c>
      <c r="D41" t="s">
        <v>218</v>
      </c>
      <c r="E41" t="s">
        <v>218</v>
      </c>
      <c r="F41" t="s">
        <v>218</v>
      </c>
      <c r="G41" t="s">
        <v>218</v>
      </c>
      <c r="H41" t="s">
        <v>218</v>
      </c>
      <c r="I41" t="s">
        <v>218</v>
      </c>
    </row>
    <row r="42" spans="1:9" x14ac:dyDescent="0.3">
      <c r="A42" t="s">
        <v>800</v>
      </c>
      <c r="B42" t="s">
        <v>218</v>
      </c>
      <c r="C42" t="s">
        <v>218</v>
      </c>
      <c r="D42" t="s">
        <v>218</v>
      </c>
      <c r="E42" t="s">
        <v>218</v>
      </c>
      <c r="F42" t="s">
        <v>218</v>
      </c>
      <c r="G42" t="s">
        <v>218</v>
      </c>
      <c r="H42" t="s">
        <v>218</v>
      </c>
      <c r="I42" t="s">
        <v>218</v>
      </c>
    </row>
    <row r="43" spans="1:9" x14ac:dyDescent="0.3">
      <c r="A43" t="s">
        <v>801</v>
      </c>
      <c r="B43" t="s">
        <v>218</v>
      </c>
      <c r="C43" t="s">
        <v>218</v>
      </c>
      <c r="D43" t="s">
        <v>218</v>
      </c>
      <c r="E43" t="s">
        <v>218</v>
      </c>
      <c r="F43" t="s">
        <v>218</v>
      </c>
      <c r="G43" t="s">
        <v>218</v>
      </c>
      <c r="H43" t="s">
        <v>218</v>
      </c>
      <c r="I43" t="s">
        <v>218</v>
      </c>
    </row>
    <row r="44" spans="1:9" x14ac:dyDescent="0.3">
      <c r="A44" t="s">
        <v>802</v>
      </c>
      <c r="B44" t="s">
        <v>218</v>
      </c>
      <c r="C44" t="s">
        <v>218</v>
      </c>
      <c r="D44" t="s">
        <v>218</v>
      </c>
      <c r="E44" t="s">
        <v>218</v>
      </c>
      <c r="F44" t="s">
        <v>218</v>
      </c>
      <c r="G44" t="s">
        <v>218</v>
      </c>
      <c r="H44" t="s">
        <v>218</v>
      </c>
      <c r="I44" t="s">
        <v>218</v>
      </c>
    </row>
    <row r="45" spans="1:9" x14ac:dyDescent="0.3">
      <c r="A45" t="s">
        <v>803</v>
      </c>
      <c r="B45" t="s">
        <v>218</v>
      </c>
      <c r="C45" t="s">
        <v>218</v>
      </c>
      <c r="D45" t="s">
        <v>218</v>
      </c>
      <c r="E45" t="s">
        <v>218</v>
      </c>
      <c r="F45" t="s">
        <v>218</v>
      </c>
      <c r="G45" t="s">
        <v>218</v>
      </c>
      <c r="H45" t="s">
        <v>218</v>
      </c>
      <c r="I45" t="s">
        <v>218</v>
      </c>
    </row>
    <row r="46" spans="1:9" x14ac:dyDescent="0.3">
      <c r="A46" t="s">
        <v>804</v>
      </c>
      <c r="B46" t="s">
        <v>218</v>
      </c>
      <c r="C46" t="s">
        <v>218</v>
      </c>
      <c r="D46" t="s">
        <v>218</v>
      </c>
      <c r="E46" t="s">
        <v>218</v>
      </c>
      <c r="F46" t="s">
        <v>220</v>
      </c>
      <c r="G46" t="s">
        <v>218</v>
      </c>
      <c r="H46" t="s">
        <v>218</v>
      </c>
      <c r="I46" t="s">
        <v>218</v>
      </c>
    </row>
    <row r="47" spans="1:9" x14ac:dyDescent="0.3">
      <c r="A47" t="s">
        <v>805</v>
      </c>
      <c r="B47" t="s">
        <v>218</v>
      </c>
      <c r="C47" t="s">
        <v>218</v>
      </c>
      <c r="D47" t="s">
        <v>218</v>
      </c>
      <c r="E47" t="s">
        <v>218</v>
      </c>
      <c r="F47" t="s">
        <v>218</v>
      </c>
      <c r="G47" t="s">
        <v>219</v>
      </c>
      <c r="H47" t="s">
        <v>218</v>
      </c>
      <c r="I47" t="s">
        <v>218</v>
      </c>
    </row>
    <row r="48" spans="1:9" x14ac:dyDescent="0.3">
      <c r="A48" t="s">
        <v>807</v>
      </c>
      <c r="B48" t="s">
        <v>218</v>
      </c>
      <c r="C48" t="s">
        <v>218</v>
      </c>
      <c r="D48" t="s">
        <v>218</v>
      </c>
      <c r="E48" t="s">
        <v>218</v>
      </c>
      <c r="F48" t="s">
        <v>218</v>
      </c>
      <c r="G48" t="s">
        <v>218</v>
      </c>
      <c r="H48" t="s">
        <v>218</v>
      </c>
      <c r="I48" t="s">
        <v>218</v>
      </c>
    </row>
    <row r="49" spans="1:9" x14ac:dyDescent="0.3">
      <c r="A49" t="s">
        <v>808</v>
      </c>
      <c r="B49" t="s">
        <v>218</v>
      </c>
      <c r="C49" t="s">
        <v>218</v>
      </c>
      <c r="D49" t="s">
        <v>218</v>
      </c>
      <c r="E49" t="s">
        <v>218</v>
      </c>
      <c r="F49" t="s">
        <v>218</v>
      </c>
      <c r="G49" t="s">
        <v>218</v>
      </c>
      <c r="H49" t="s">
        <v>218</v>
      </c>
      <c r="I49" t="s">
        <v>218</v>
      </c>
    </row>
    <row r="50" spans="1:9" x14ac:dyDescent="0.3">
      <c r="A50" t="s">
        <v>980</v>
      </c>
      <c r="B50" t="s">
        <v>218</v>
      </c>
      <c r="C50" t="s">
        <v>218</v>
      </c>
      <c r="D50" t="s">
        <v>218</v>
      </c>
      <c r="E50" t="s">
        <v>218</v>
      </c>
      <c r="F50" t="s">
        <v>218</v>
      </c>
      <c r="G50" t="s">
        <v>218</v>
      </c>
      <c r="H50" t="s">
        <v>218</v>
      </c>
      <c r="I50" t="s">
        <v>218</v>
      </c>
    </row>
    <row r="51" spans="1:9" x14ac:dyDescent="0.3">
      <c r="A51" t="s">
        <v>811</v>
      </c>
      <c r="B51" t="s">
        <v>218</v>
      </c>
      <c r="C51" t="s">
        <v>218</v>
      </c>
      <c r="D51" t="s">
        <v>218</v>
      </c>
      <c r="E51" t="s">
        <v>218</v>
      </c>
      <c r="F51" t="s">
        <v>218</v>
      </c>
      <c r="G51" t="s">
        <v>218</v>
      </c>
      <c r="H51" t="s">
        <v>218</v>
      </c>
      <c r="I51" t="s">
        <v>218</v>
      </c>
    </row>
    <row r="52" spans="1:9" x14ac:dyDescent="0.3">
      <c r="A52" t="s">
        <v>812</v>
      </c>
      <c r="B52" t="s">
        <v>219</v>
      </c>
      <c r="C52" t="s">
        <v>218</v>
      </c>
      <c r="D52" t="s">
        <v>219</v>
      </c>
      <c r="E52" t="s">
        <v>218</v>
      </c>
      <c r="F52" t="s">
        <v>219</v>
      </c>
      <c r="G52" t="s">
        <v>218</v>
      </c>
      <c r="H52" t="s">
        <v>219</v>
      </c>
      <c r="I52" t="s">
        <v>219</v>
      </c>
    </row>
  </sheetData>
  <conditionalFormatting sqref="B3:I52">
    <cfRule type="cellIs" dxfId="1" priority="1" operator="equal">
      <formula>"Negative"</formula>
    </cfRule>
    <cfRule type="cellIs" dxfId="0" priority="2" operator="equal">
      <formula>"Positive"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F0D1-88DA-46B6-83CF-0197C044EF02}">
  <dimension ref="A1:W54"/>
  <sheetViews>
    <sheetView workbookViewId="0"/>
  </sheetViews>
  <sheetFormatPr defaultRowHeight="14.4" x14ac:dyDescent="0.3"/>
  <cols>
    <col min="1" max="1" width="24.6640625" customWidth="1"/>
    <col min="7" max="7" width="3.6640625" customWidth="1"/>
    <col min="12" max="12" width="3.6640625" customWidth="1"/>
    <col min="18" max="18" width="3.6640625" customWidth="1"/>
  </cols>
  <sheetData>
    <row r="1" spans="1:23" x14ac:dyDescent="0.3">
      <c r="A1" t="s">
        <v>589</v>
      </c>
      <c r="H1" t="s">
        <v>1082</v>
      </c>
      <c r="I1" t="s">
        <v>1083</v>
      </c>
      <c r="J1" t="s">
        <v>1084</v>
      </c>
      <c r="K1" t="s">
        <v>1085</v>
      </c>
      <c r="M1" t="s">
        <v>1100</v>
      </c>
      <c r="N1" t="s">
        <v>1101</v>
      </c>
      <c r="O1" t="s">
        <v>1102</v>
      </c>
      <c r="P1" t="s">
        <v>1103</v>
      </c>
      <c r="Q1" t="s">
        <v>1104</v>
      </c>
      <c r="S1" t="s">
        <v>1103</v>
      </c>
      <c r="T1" t="s">
        <v>1102</v>
      </c>
      <c r="U1" t="s">
        <v>1128</v>
      </c>
      <c r="V1" t="s">
        <v>1129</v>
      </c>
      <c r="W1" t="s">
        <v>1130</v>
      </c>
    </row>
    <row r="2" spans="1:23" x14ac:dyDescent="0.3">
      <c r="H2" t="s">
        <v>1086</v>
      </c>
      <c r="I2" t="s">
        <v>1075</v>
      </c>
      <c r="J2">
        <v>0.94930000000000003</v>
      </c>
      <c r="K2">
        <v>0.97430000000000005</v>
      </c>
      <c r="M2">
        <v>870.9</v>
      </c>
      <c r="N2">
        <v>936.6</v>
      </c>
      <c r="O2">
        <v>-425.5</v>
      </c>
      <c r="P2">
        <v>850.9</v>
      </c>
      <c r="Q2">
        <v>5232</v>
      </c>
      <c r="S2">
        <v>1173.5999999999999</v>
      </c>
      <c r="T2">
        <f>S2/-2</f>
        <v>-586.79999999999995</v>
      </c>
      <c r="U2" s="11">
        <f>1-(O2/T2)</f>
        <v>0.27488070892978866</v>
      </c>
      <c r="V2">
        <v>5242</v>
      </c>
      <c r="W2">
        <v>47</v>
      </c>
    </row>
    <row r="3" spans="1:23" x14ac:dyDescent="0.3">
      <c r="B3" t="s">
        <v>1071</v>
      </c>
      <c r="C3" t="s">
        <v>1072</v>
      </c>
      <c r="D3" t="s">
        <v>1073</v>
      </c>
      <c r="E3" t="s">
        <v>1074</v>
      </c>
    </row>
    <row r="4" spans="1:23" x14ac:dyDescent="0.3">
      <c r="A4" t="s">
        <v>1075</v>
      </c>
      <c r="B4" s="11">
        <v>-4.6275680000000001</v>
      </c>
      <c r="C4" s="11">
        <v>0.78457600000000005</v>
      </c>
      <c r="D4" s="11">
        <v>-5.8979999999999997</v>
      </c>
      <c r="E4" s="11">
        <v>3.6800000000000001E-9</v>
      </c>
      <c r="F4" t="s">
        <v>1076</v>
      </c>
    </row>
    <row r="5" spans="1:23" x14ac:dyDescent="0.3">
      <c r="A5" t="s">
        <v>1077</v>
      </c>
      <c r="B5" s="11">
        <v>-0.98859200000000003</v>
      </c>
      <c r="C5" s="11">
        <v>0.25431199999999998</v>
      </c>
      <c r="D5" s="11">
        <v>-3.887</v>
      </c>
      <c r="E5" s="11">
        <v>1.01E-4</v>
      </c>
      <c r="F5" t="s">
        <v>1076</v>
      </c>
    </row>
    <row r="6" spans="1:23" x14ac:dyDescent="0.3">
      <c r="A6" t="s">
        <v>1078</v>
      </c>
      <c r="B6" s="11">
        <v>-1.7868869999999999</v>
      </c>
      <c r="C6" s="11">
        <v>0.35174299999999997</v>
      </c>
      <c r="D6" s="11">
        <v>-5.08</v>
      </c>
      <c r="E6" s="11">
        <v>3.77E-7</v>
      </c>
      <c r="F6" t="s">
        <v>1076</v>
      </c>
    </row>
    <row r="7" spans="1:23" x14ac:dyDescent="0.3">
      <c r="A7" t="s">
        <v>961</v>
      </c>
      <c r="B7" s="11">
        <v>-4.6459330000000003</v>
      </c>
      <c r="C7" s="11">
        <v>0.72152799999999995</v>
      </c>
      <c r="D7" s="11">
        <v>-6.4390000000000001</v>
      </c>
      <c r="E7" s="11">
        <v>1.2E-10</v>
      </c>
      <c r="F7" t="s">
        <v>1076</v>
      </c>
    </row>
    <row r="8" spans="1:23" x14ac:dyDescent="0.3">
      <c r="A8" t="s">
        <v>1079</v>
      </c>
      <c r="B8" s="11">
        <v>-1.391629</v>
      </c>
      <c r="C8" s="11">
        <v>0.32730999999999999</v>
      </c>
      <c r="D8" s="11">
        <v>-4.2519999999999998</v>
      </c>
      <c r="E8" s="11">
        <v>2.12E-5</v>
      </c>
      <c r="F8" t="s">
        <v>1076</v>
      </c>
    </row>
    <row r="9" spans="1:23" x14ac:dyDescent="0.3">
      <c r="A9" t="s">
        <v>1080</v>
      </c>
      <c r="B9" s="11">
        <v>0.67504799999999998</v>
      </c>
      <c r="C9" s="11">
        <v>0.30318099999999998</v>
      </c>
      <c r="D9" s="11">
        <v>2.2269999999999999</v>
      </c>
      <c r="E9" s="11">
        <v>2.5977E-2</v>
      </c>
      <c r="F9" t="s">
        <v>1081</v>
      </c>
    </row>
    <row r="10" spans="1:23" x14ac:dyDescent="0.3">
      <c r="A10" t="s">
        <v>774</v>
      </c>
      <c r="B10" s="11">
        <v>2.7154999999999999E-2</v>
      </c>
      <c r="C10" s="11">
        <v>7.8469999999999998E-3</v>
      </c>
      <c r="D10" s="11">
        <v>3.4609999999999999</v>
      </c>
      <c r="E10" s="11">
        <v>5.3899999999999998E-4</v>
      </c>
      <c r="F10" t="s">
        <v>1076</v>
      </c>
    </row>
    <row r="11" spans="1:23" x14ac:dyDescent="0.3">
      <c r="A11" t="s">
        <v>975</v>
      </c>
      <c r="B11" s="11">
        <v>-7.3855000000000004E-2</v>
      </c>
      <c r="C11" s="11">
        <v>2.8761999999999999E-2</v>
      </c>
      <c r="D11" s="11">
        <v>-2.5680000000000001</v>
      </c>
      <c r="E11" s="11">
        <v>1.0234999999999999E-2</v>
      </c>
      <c r="F11" t="s">
        <v>1081</v>
      </c>
    </row>
    <row r="12" spans="1:23" x14ac:dyDescent="0.3">
      <c r="A12" t="s">
        <v>812</v>
      </c>
      <c r="B12" s="11">
        <v>3.0474000000000001E-2</v>
      </c>
      <c r="C12" s="11">
        <v>1.508E-2</v>
      </c>
      <c r="D12" s="11">
        <v>2.0209999999999999</v>
      </c>
      <c r="E12" s="11">
        <v>4.3296000000000001E-2</v>
      </c>
      <c r="F12" t="s">
        <v>1081</v>
      </c>
    </row>
    <row r="15" spans="1:23" x14ac:dyDescent="0.3">
      <c r="A15" t="s">
        <v>591</v>
      </c>
      <c r="H15" t="s">
        <v>1082</v>
      </c>
      <c r="I15" t="s">
        <v>1083</v>
      </c>
      <c r="J15" t="s">
        <v>1084</v>
      </c>
      <c r="K15" t="s">
        <v>1085</v>
      </c>
      <c r="M15" t="s">
        <v>1100</v>
      </c>
      <c r="N15" t="s">
        <v>1101</v>
      </c>
      <c r="O15" t="s">
        <v>1102</v>
      </c>
      <c r="P15" t="s">
        <v>1103</v>
      </c>
      <c r="Q15" t="s">
        <v>1104</v>
      </c>
      <c r="S15" t="s">
        <v>1103</v>
      </c>
      <c r="T15" t="s">
        <v>1102</v>
      </c>
      <c r="U15" t="s">
        <v>1128</v>
      </c>
      <c r="V15" t="s">
        <v>1129</v>
      </c>
      <c r="W15" t="s">
        <v>1130</v>
      </c>
    </row>
    <row r="16" spans="1:23" x14ac:dyDescent="0.3">
      <c r="H16" t="s">
        <v>1086</v>
      </c>
      <c r="I16" t="s">
        <v>1075</v>
      </c>
      <c r="J16">
        <v>1.5660000000000001</v>
      </c>
      <c r="K16">
        <v>1.2509999999999999</v>
      </c>
      <c r="M16">
        <v>1792.4</v>
      </c>
      <c r="N16">
        <v>1844.7</v>
      </c>
      <c r="O16">
        <v>-888.2</v>
      </c>
      <c r="P16">
        <v>1776.4</v>
      </c>
      <c r="Q16">
        <v>5106</v>
      </c>
      <c r="S16">
        <v>2547.5</v>
      </c>
      <c r="T16">
        <f>S16/-2</f>
        <v>-1273.75</v>
      </c>
      <c r="U16" s="11">
        <f>1-(O16/T16)</f>
        <v>0.30268891069676152</v>
      </c>
      <c r="V16">
        <v>5114</v>
      </c>
      <c r="W16">
        <v>47</v>
      </c>
    </row>
    <row r="17" spans="1:23" x14ac:dyDescent="0.3">
      <c r="B17" t="s">
        <v>1071</v>
      </c>
      <c r="C17" t="s">
        <v>1072</v>
      </c>
      <c r="D17" t="s">
        <v>1073</v>
      </c>
      <c r="E17" t="s">
        <v>1074</v>
      </c>
    </row>
    <row r="18" spans="1:23" x14ac:dyDescent="0.3">
      <c r="A18" t="s">
        <v>1075</v>
      </c>
      <c r="B18" s="11">
        <v>-3.8618549999999998</v>
      </c>
      <c r="C18" s="11">
        <v>0.43171900000000002</v>
      </c>
      <c r="D18" s="11">
        <v>-8.9450000000000003</v>
      </c>
      <c r="E18" s="11">
        <v>0</v>
      </c>
      <c r="F18" t="s">
        <v>1076</v>
      </c>
    </row>
    <row r="19" spans="1:23" x14ac:dyDescent="0.3">
      <c r="A19" t="s">
        <v>1078</v>
      </c>
      <c r="B19" s="11">
        <v>-0.40086100000000002</v>
      </c>
      <c r="C19" s="11">
        <v>0.19956299999999999</v>
      </c>
      <c r="D19" s="11">
        <v>-2.0089999999999999</v>
      </c>
      <c r="E19" s="11">
        <v>4.4569999999999999E-2</v>
      </c>
      <c r="F19" t="s">
        <v>1081</v>
      </c>
    </row>
    <row r="20" spans="1:23" x14ac:dyDescent="0.3">
      <c r="A20" t="s">
        <v>960</v>
      </c>
      <c r="B20" s="11">
        <v>-6.9501999999999994E-2</v>
      </c>
      <c r="C20" s="11">
        <v>3.3798000000000002E-2</v>
      </c>
      <c r="D20" s="11">
        <v>-2.056</v>
      </c>
      <c r="E20" s="11">
        <v>3.9750000000000001E-2</v>
      </c>
      <c r="F20" t="s">
        <v>1081</v>
      </c>
    </row>
    <row r="21" spans="1:23" x14ac:dyDescent="0.3">
      <c r="A21" t="s">
        <v>961</v>
      </c>
      <c r="B21" s="11">
        <v>-0.78378800000000004</v>
      </c>
      <c r="C21" s="11">
        <v>0.26821899999999999</v>
      </c>
      <c r="D21" s="11">
        <v>-2.9220000000000002</v>
      </c>
      <c r="E21" s="11">
        <v>3.48E-3</v>
      </c>
      <c r="F21" t="s">
        <v>1110</v>
      </c>
    </row>
    <row r="22" spans="1:23" x14ac:dyDescent="0.3">
      <c r="A22" t="s">
        <v>963</v>
      </c>
      <c r="B22" s="11">
        <v>0.12406300000000001</v>
      </c>
      <c r="C22" s="11">
        <v>5.0770000000000003E-2</v>
      </c>
      <c r="D22" s="11">
        <v>2.444</v>
      </c>
      <c r="E22" s="11">
        <v>1.4540000000000001E-2</v>
      </c>
      <c r="F22" t="s">
        <v>1081</v>
      </c>
    </row>
    <row r="23" spans="1:23" x14ac:dyDescent="0.3">
      <c r="A23" t="s">
        <v>774</v>
      </c>
      <c r="B23" s="11">
        <v>1.3475000000000001E-2</v>
      </c>
      <c r="C23" s="11">
        <v>6.9179999999999997E-3</v>
      </c>
      <c r="D23" s="11">
        <v>1.948</v>
      </c>
      <c r="E23" s="11">
        <v>5.142E-2</v>
      </c>
      <c r="F23" t="s">
        <v>1111</v>
      </c>
    </row>
    <row r="24" spans="1:23" x14ac:dyDescent="0.3">
      <c r="A24" t="s">
        <v>974</v>
      </c>
      <c r="B24" s="11">
        <v>-3.5284999999999997E-2</v>
      </c>
      <c r="C24" s="11">
        <v>1.2153000000000001E-2</v>
      </c>
      <c r="D24" s="11">
        <v>-2.9039999999999999</v>
      </c>
      <c r="E24" s="11">
        <v>3.6900000000000001E-3</v>
      </c>
      <c r="F24" t="s">
        <v>1110</v>
      </c>
    </row>
    <row r="27" spans="1:23" x14ac:dyDescent="0.3">
      <c r="A27" t="s">
        <v>214</v>
      </c>
      <c r="H27" t="s">
        <v>1082</v>
      </c>
      <c r="I27" t="s">
        <v>1083</v>
      </c>
      <c r="J27" t="s">
        <v>1084</v>
      </c>
      <c r="K27" t="s">
        <v>1085</v>
      </c>
      <c r="M27" t="s">
        <v>1100</v>
      </c>
      <c r="N27" t="s">
        <v>1101</v>
      </c>
      <c r="O27" t="s">
        <v>1102</v>
      </c>
      <c r="P27" t="s">
        <v>1103</v>
      </c>
      <c r="Q27" t="s">
        <v>1104</v>
      </c>
      <c r="S27" t="s">
        <v>1103</v>
      </c>
      <c r="T27" t="s">
        <v>1102</v>
      </c>
      <c r="U27" t="s">
        <v>1128</v>
      </c>
      <c r="V27" t="s">
        <v>1129</v>
      </c>
      <c r="W27" t="s">
        <v>1130</v>
      </c>
    </row>
    <row r="28" spans="1:23" x14ac:dyDescent="0.3">
      <c r="H28" t="s">
        <v>1086</v>
      </c>
      <c r="I28" t="s">
        <v>1075</v>
      </c>
      <c r="J28">
        <v>1.127</v>
      </c>
      <c r="K28">
        <v>1.0620000000000001</v>
      </c>
      <c r="M28">
        <v>1711.5</v>
      </c>
      <c r="N28">
        <v>1770.3</v>
      </c>
      <c r="O28">
        <v>-846.7</v>
      </c>
      <c r="P28">
        <v>1693.5</v>
      </c>
      <c r="Q28">
        <v>5100</v>
      </c>
      <c r="S28">
        <v>2176.3000000000002</v>
      </c>
      <c r="T28">
        <f>S28/-2</f>
        <v>-1088.1500000000001</v>
      </c>
      <c r="U28" s="11">
        <f>1-(O28/T28)</f>
        <v>0.22189036437991083</v>
      </c>
      <c r="V28">
        <v>5109</v>
      </c>
      <c r="W28">
        <v>47</v>
      </c>
    </row>
    <row r="29" spans="1:23" x14ac:dyDescent="0.3">
      <c r="B29" t="s">
        <v>1071</v>
      </c>
      <c r="C29" t="s">
        <v>1072</v>
      </c>
      <c r="D29" t="s">
        <v>1073</v>
      </c>
      <c r="E29" t="s">
        <v>1074</v>
      </c>
    </row>
    <row r="30" spans="1:23" x14ac:dyDescent="0.3">
      <c r="A30" t="s">
        <v>1075</v>
      </c>
      <c r="B30" s="11">
        <v>-5.319693</v>
      </c>
      <c r="C30" s="11">
        <v>0.64949999999999997</v>
      </c>
      <c r="D30" s="11">
        <v>-8.19</v>
      </c>
      <c r="E30" s="11">
        <v>2.5999999999999998E-16</v>
      </c>
      <c r="F30" t="s">
        <v>1076</v>
      </c>
    </row>
    <row r="31" spans="1:23" x14ac:dyDescent="0.3">
      <c r="A31" t="s">
        <v>961</v>
      </c>
      <c r="B31" s="11">
        <v>-1.8929579999999999</v>
      </c>
      <c r="C31" s="11">
        <v>0.238512</v>
      </c>
      <c r="D31" s="11">
        <v>-7.9370000000000003</v>
      </c>
      <c r="E31" s="11">
        <v>2.0799999999999999E-15</v>
      </c>
      <c r="F31" t="s">
        <v>1076</v>
      </c>
    </row>
    <row r="32" spans="1:23" x14ac:dyDescent="0.3">
      <c r="A32" t="s">
        <v>963</v>
      </c>
      <c r="B32" s="11">
        <v>-0.28589599999999998</v>
      </c>
      <c r="C32" s="11">
        <v>9.0149000000000007E-2</v>
      </c>
      <c r="D32" s="11">
        <v>-3.1709999999999998</v>
      </c>
      <c r="E32" s="11">
        <v>1.5200000000000001E-3</v>
      </c>
      <c r="F32" t="s">
        <v>1110</v>
      </c>
    </row>
    <row r="33" spans="1:23" x14ac:dyDescent="0.3">
      <c r="A33" t="s">
        <v>1080</v>
      </c>
      <c r="B33" s="11">
        <v>1.347402</v>
      </c>
      <c r="C33" s="11">
        <v>0.22132299999999999</v>
      </c>
      <c r="D33" s="11">
        <v>6.0880000000000001</v>
      </c>
      <c r="E33" s="11">
        <v>1.14E-9</v>
      </c>
      <c r="F33" t="s">
        <v>1076</v>
      </c>
    </row>
    <row r="34" spans="1:23" x14ac:dyDescent="0.3">
      <c r="A34" t="s">
        <v>1112</v>
      </c>
      <c r="B34" s="11">
        <v>0.49035899999999999</v>
      </c>
      <c r="C34" s="11">
        <v>0.161381</v>
      </c>
      <c r="D34" s="11">
        <v>3.0390000000000001</v>
      </c>
      <c r="E34" s="11">
        <v>2.3800000000000002E-3</v>
      </c>
      <c r="F34" t="s">
        <v>1110</v>
      </c>
    </row>
    <row r="35" spans="1:23" x14ac:dyDescent="0.3">
      <c r="A35" t="s">
        <v>774</v>
      </c>
      <c r="B35" s="11">
        <v>1.4951000000000001E-2</v>
      </c>
      <c r="C35" s="11">
        <v>5.1590000000000004E-3</v>
      </c>
      <c r="D35" s="11">
        <v>2.8980000000000001</v>
      </c>
      <c r="E35" s="11">
        <v>3.7499999999999999E-3</v>
      </c>
      <c r="F35" t="s">
        <v>1110</v>
      </c>
    </row>
    <row r="36" spans="1:23" x14ac:dyDescent="0.3">
      <c r="A36" t="s">
        <v>1113</v>
      </c>
      <c r="B36" s="11">
        <v>2.7741189999999998</v>
      </c>
      <c r="C36" s="11">
        <v>1.167805</v>
      </c>
      <c r="D36" s="11">
        <v>2.375</v>
      </c>
      <c r="E36" s="11">
        <v>1.753E-2</v>
      </c>
      <c r="F36" t="s">
        <v>1081</v>
      </c>
    </row>
    <row r="37" spans="1:23" x14ac:dyDescent="0.3">
      <c r="A37" t="s">
        <v>812</v>
      </c>
      <c r="B37" s="11">
        <v>3.2523999999999997E-2</v>
      </c>
      <c r="C37" s="11">
        <v>1.3734E-2</v>
      </c>
      <c r="D37" s="11">
        <v>2.3679999999999999</v>
      </c>
      <c r="E37" s="11">
        <v>1.788E-2</v>
      </c>
      <c r="F37" t="s">
        <v>1081</v>
      </c>
    </row>
    <row r="40" spans="1:23" x14ac:dyDescent="0.3">
      <c r="A40" t="s">
        <v>628</v>
      </c>
      <c r="H40" t="s">
        <v>1082</v>
      </c>
      <c r="I40" t="s">
        <v>1083</v>
      </c>
      <c r="J40" t="s">
        <v>1084</v>
      </c>
      <c r="K40" t="s">
        <v>1085</v>
      </c>
      <c r="M40" t="s">
        <v>1100</v>
      </c>
      <c r="N40" t="s">
        <v>1101</v>
      </c>
      <c r="O40" t="s">
        <v>1102</v>
      </c>
      <c r="P40" t="s">
        <v>1103</v>
      </c>
      <c r="Q40" t="s">
        <v>1104</v>
      </c>
      <c r="S40" t="s">
        <v>1103</v>
      </c>
      <c r="T40" t="s">
        <v>1102</v>
      </c>
      <c r="U40" t="s">
        <v>1128</v>
      </c>
      <c r="V40" t="s">
        <v>1129</v>
      </c>
      <c r="W40" t="s">
        <v>1130</v>
      </c>
    </row>
    <row r="41" spans="1:23" x14ac:dyDescent="0.3">
      <c r="H41" t="s">
        <v>1086</v>
      </c>
      <c r="I41" t="s">
        <v>1075</v>
      </c>
      <c r="J41">
        <v>0.44640000000000002</v>
      </c>
      <c r="K41">
        <v>0.66810000000000003</v>
      </c>
      <c r="M41">
        <v>4762</v>
      </c>
      <c r="N41">
        <v>4847</v>
      </c>
      <c r="O41">
        <v>-2368</v>
      </c>
      <c r="P41">
        <v>4736</v>
      </c>
      <c r="Q41">
        <v>5099</v>
      </c>
      <c r="S41">
        <v>5338</v>
      </c>
      <c r="T41">
        <f>S41/-2</f>
        <v>-2669</v>
      </c>
      <c r="U41" s="11">
        <f>1-(O41/T41)</f>
        <v>0.1127763207193706</v>
      </c>
      <c r="V41">
        <v>5112</v>
      </c>
      <c r="W41">
        <v>47</v>
      </c>
    </row>
    <row r="42" spans="1:23" x14ac:dyDescent="0.3">
      <c r="B42" t="s">
        <v>1071</v>
      </c>
      <c r="C42" t="s">
        <v>1072</v>
      </c>
      <c r="D42" t="s">
        <v>1073</v>
      </c>
      <c r="E42" t="s">
        <v>1074</v>
      </c>
    </row>
    <row r="43" spans="1:23" x14ac:dyDescent="0.3">
      <c r="A43" t="s">
        <v>1075</v>
      </c>
      <c r="B43" s="11">
        <v>-1.0708</v>
      </c>
      <c r="C43" s="11">
        <v>0.15038000000000001</v>
      </c>
      <c r="D43" s="11">
        <v>-7.1210000000000004</v>
      </c>
      <c r="E43" s="11">
        <v>1.0700000000000001E-12</v>
      </c>
      <c r="F43" t="s">
        <v>1076</v>
      </c>
    </row>
    <row r="44" spans="1:23" x14ac:dyDescent="0.3">
      <c r="A44" t="s">
        <v>177</v>
      </c>
      <c r="B44" s="11">
        <v>-0.12281</v>
      </c>
      <c r="C44" s="11">
        <v>5.407E-2</v>
      </c>
      <c r="D44" s="11">
        <v>-2.2709999999999999</v>
      </c>
      <c r="E44" s="11">
        <v>2.3129E-2</v>
      </c>
      <c r="F44" t="s">
        <v>1081</v>
      </c>
    </row>
    <row r="45" spans="1:23" x14ac:dyDescent="0.3">
      <c r="A45" t="s">
        <v>1126</v>
      </c>
      <c r="B45" s="11">
        <v>-0.80927000000000004</v>
      </c>
      <c r="C45" s="11">
        <v>0.31087999999999999</v>
      </c>
      <c r="D45" s="11">
        <v>-2.6030000000000002</v>
      </c>
      <c r="E45" s="11">
        <v>9.2370000000000004E-3</v>
      </c>
      <c r="F45" t="s">
        <v>1110</v>
      </c>
    </row>
    <row r="46" spans="1:23" x14ac:dyDescent="0.3">
      <c r="A46" t="s">
        <v>1123</v>
      </c>
      <c r="B46" s="11">
        <v>-0.36237999999999998</v>
      </c>
      <c r="C46" s="11">
        <v>0.20549000000000001</v>
      </c>
      <c r="D46" s="11">
        <v>-1.7629999999999999</v>
      </c>
      <c r="E46" s="11">
        <v>7.7816999999999997E-2</v>
      </c>
      <c r="F46" t="s">
        <v>1111</v>
      </c>
    </row>
    <row r="47" spans="1:23" x14ac:dyDescent="0.3">
      <c r="A47" t="s">
        <v>1078</v>
      </c>
      <c r="B47" s="11">
        <v>0.46705999999999998</v>
      </c>
      <c r="C47" s="11">
        <v>9.6750000000000003E-2</v>
      </c>
      <c r="D47" s="11">
        <v>4.8280000000000003</v>
      </c>
      <c r="E47" s="11">
        <v>1.3799999999999999E-6</v>
      </c>
      <c r="F47" t="s">
        <v>1076</v>
      </c>
    </row>
    <row r="48" spans="1:23" x14ac:dyDescent="0.3">
      <c r="A48" t="s">
        <v>961</v>
      </c>
      <c r="B48" s="11">
        <v>-0.86951000000000001</v>
      </c>
      <c r="C48" s="11">
        <v>0.10203</v>
      </c>
      <c r="D48" s="11">
        <v>-8.5220000000000002</v>
      </c>
      <c r="E48" s="11">
        <v>0</v>
      </c>
      <c r="F48" t="s">
        <v>1076</v>
      </c>
    </row>
    <row r="49" spans="1:6" x14ac:dyDescent="0.3">
      <c r="A49" t="s">
        <v>1079</v>
      </c>
      <c r="B49" s="11">
        <v>-0.78020999999999996</v>
      </c>
      <c r="C49" s="11">
        <v>9.8210000000000006E-2</v>
      </c>
      <c r="D49" s="11">
        <v>-7.944</v>
      </c>
      <c r="E49" s="11">
        <v>1.9500000000000001E-15</v>
      </c>
      <c r="F49" t="s">
        <v>1076</v>
      </c>
    </row>
    <row r="50" spans="1:6" x14ac:dyDescent="0.3">
      <c r="A50" t="s">
        <v>1127</v>
      </c>
      <c r="B50" s="11">
        <v>-0.38279000000000002</v>
      </c>
      <c r="C50" s="11">
        <v>0.19363</v>
      </c>
      <c r="D50" s="11">
        <v>-1.9770000000000001</v>
      </c>
      <c r="E50" s="11">
        <v>4.8050000000000002E-2</v>
      </c>
      <c r="F50" t="s">
        <v>1081</v>
      </c>
    </row>
    <row r="51" spans="1:6" x14ac:dyDescent="0.3">
      <c r="A51" t="s">
        <v>1125</v>
      </c>
      <c r="B51" s="11">
        <v>0.49106</v>
      </c>
      <c r="C51" s="11">
        <v>0.14688000000000001</v>
      </c>
      <c r="D51" s="11">
        <v>3.343</v>
      </c>
      <c r="E51" s="11">
        <v>8.2799999999999996E-4</v>
      </c>
      <c r="F51" t="s">
        <v>1076</v>
      </c>
    </row>
    <row r="52" spans="1:6" x14ac:dyDescent="0.3">
      <c r="A52" t="s">
        <v>1080</v>
      </c>
      <c r="B52" s="11">
        <v>1.70123</v>
      </c>
      <c r="C52" s="11">
        <v>0.17252000000000001</v>
      </c>
      <c r="D52" s="11">
        <v>9.8610000000000007</v>
      </c>
      <c r="E52" s="11">
        <v>0</v>
      </c>
      <c r="F52" t="s">
        <v>1076</v>
      </c>
    </row>
    <row r="53" spans="1:6" x14ac:dyDescent="0.3">
      <c r="A53" t="s">
        <v>780</v>
      </c>
      <c r="B53" s="11">
        <v>-9.60412</v>
      </c>
      <c r="C53" s="11">
        <v>3.10161</v>
      </c>
      <c r="D53" s="11">
        <v>-3.0960000000000001</v>
      </c>
      <c r="E53" s="11">
        <v>1.9580000000000001E-3</v>
      </c>
      <c r="F53" t="s">
        <v>1110</v>
      </c>
    </row>
    <row r="54" spans="1:6" x14ac:dyDescent="0.3">
      <c r="A54" t="s">
        <v>1113</v>
      </c>
      <c r="B54" s="11">
        <v>2.7879900000000002</v>
      </c>
      <c r="C54" s="11">
        <v>0.75982000000000005</v>
      </c>
      <c r="D54" s="11">
        <v>3.669</v>
      </c>
      <c r="E54" s="11">
        <v>2.43E-4</v>
      </c>
      <c r="F54" t="s">
        <v>1076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F1FE-B8C8-44B4-8694-EE029A53D456}">
  <dimension ref="A1:W353"/>
  <sheetViews>
    <sheetView workbookViewId="0">
      <selection activeCell="W4" sqref="W4"/>
    </sheetView>
  </sheetViews>
  <sheetFormatPr defaultRowHeight="14.4" x14ac:dyDescent="0.3"/>
  <cols>
    <col min="16" max="16" width="9.109375" style="9"/>
    <col min="17" max="21" width="9.109375" style="8"/>
    <col min="22" max="23" width="9.109375" style="2"/>
  </cols>
  <sheetData>
    <row r="1" spans="1:23" x14ac:dyDescent="0.3">
      <c r="A1" t="s">
        <v>1131</v>
      </c>
    </row>
    <row r="2" spans="1:23" x14ac:dyDescent="0.3">
      <c r="A2" t="s">
        <v>1132</v>
      </c>
      <c r="Q2" s="8" t="s">
        <v>1260</v>
      </c>
      <c r="V2" s="2" t="s">
        <v>1279</v>
      </c>
    </row>
    <row r="3" spans="1:23" x14ac:dyDescent="0.3">
      <c r="A3" t="s">
        <v>24</v>
      </c>
      <c r="O3" t="s">
        <v>1256</v>
      </c>
      <c r="P3" s="9" t="s">
        <v>1259</v>
      </c>
      <c r="Q3" s="8" t="s">
        <v>1261</v>
      </c>
      <c r="R3" s="8" t="s">
        <v>1262</v>
      </c>
      <c r="S3" s="8" t="s">
        <v>1263</v>
      </c>
      <c r="T3" s="8" t="s">
        <v>1264</v>
      </c>
      <c r="U3" s="8" t="s">
        <v>1265</v>
      </c>
      <c r="V3" s="2" t="s">
        <v>1280</v>
      </c>
      <c r="W3" s="2" t="s">
        <v>1281</v>
      </c>
    </row>
    <row r="4" spans="1:23" x14ac:dyDescent="0.3">
      <c r="A4" t="s">
        <v>1133</v>
      </c>
      <c r="O4" t="s">
        <v>1257</v>
      </c>
    </row>
    <row r="5" spans="1:23" x14ac:dyDescent="0.3">
      <c r="A5" t="s">
        <v>1134</v>
      </c>
      <c r="O5" t="s">
        <v>1258</v>
      </c>
      <c r="P5" s="9">
        <f>5188+59</f>
        <v>5247</v>
      </c>
      <c r="Q5" s="8">
        <f>B20</f>
        <v>3.7096770000000001</v>
      </c>
      <c r="R5" s="8">
        <f t="shared" ref="R5:S5" si="0">C20</f>
        <v>4</v>
      </c>
      <c r="S5" s="8">
        <f t="shared" si="0"/>
        <v>4.2352939999999997</v>
      </c>
      <c r="T5" s="8">
        <f>F20</f>
        <v>5.1875</v>
      </c>
      <c r="U5" s="8">
        <f>H20</f>
        <v>9.1681819999999998</v>
      </c>
      <c r="V5" s="2">
        <f>A23</f>
        <v>0.91518962999999998</v>
      </c>
      <c r="W5" s="2">
        <f>B23</f>
        <v>8.4810369999999996E-2</v>
      </c>
    </row>
    <row r="6" spans="1:23" x14ac:dyDescent="0.3">
      <c r="A6" t="s">
        <v>1135</v>
      </c>
      <c r="O6" t="s">
        <v>318</v>
      </c>
    </row>
    <row r="7" spans="1:23" x14ac:dyDescent="0.3">
      <c r="A7" t="s">
        <v>24</v>
      </c>
      <c r="O7" t="s">
        <v>321</v>
      </c>
      <c r="P7" s="9">
        <v>51</v>
      </c>
      <c r="Q7" s="8">
        <f>B46</f>
        <v>3.3028569999999999</v>
      </c>
      <c r="R7" s="8">
        <f t="shared" ref="R7:S7" si="1">C46</f>
        <v>3.7894739999999998</v>
      </c>
      <c r="S7" s="8">
        <f t="shared" si="1"/>
        <v>4.0383139999999997</v>
      </c>
      <c r="T7" s="8">
        <f>F46</f>
        <v>5.5882350000000001</v>
      </c>
      <c r="U7" s="8">
        <f>H46</f>
        <v>7.6666670000000003</v>
      </c>
      <c r="V7" s="2">
        <f>A49</f>
        <v>0.84313729999999998</v>
      </c>
      <c r="W7" s="2">
        <f>B49</f>
        <v>0.15686269999999999</v>
      </c>
    </row>
    <row r="8" spans="1:23" x14ac:dyDescent="0.3">
      <c r="A8" t="s">
        <v>1136</v>
      </c>
      <c r="O8" t="s">
        <v>322</v>
      </c>
      <c r="P8" s="9">
        <v>55</v>
      </c>
      <c r="Q8" s="8">
        <f>B52</f>
        <v>5.2428569999999999</v>
      </c>
      <c r="R8" s="8">
        <f t="shared" ref="R8:S8" si="2">C52</f>
        <v>6</v>
      </c>
      <c r="S8" s="8">
        <f t="shared" si="2"/>
        <v>6.5916670000000002</v>
      </c>
      <c r="T8" s="8">
        <f>F52</f>
        <v>9.8333329999999997</v>
      </c>
      <c r="U8" s="8">
        <f>H52</f>
        <v>12.1</v>
      </c>
      <c r="V8" s="2">
        <f>A55</f>
        <v>1</v>
      </c>
      <c r="W8" s="2">
        <f>B55</f>
        <v>0</v>
      </c>
    </row>
    <row r="9" spans="1:23" x14ac:dyDescent="0.3">
      <c r="A9" t="s">
        <v>1137</v>
      </c>
      <c r="O9" t="s">
        <v>323</v>
      </c>
      <c r="P9" s="9">
        <v>78</v>
      </c>
      <c r="Q9" s="8">
        <f>B58</f>
        <v>5.5642860000000001</v>
      </c>
      <c r="R9" s="8">
        <f t="shared" ref="R9:S9" si="3">C58</f>
        <v>6.6822220000000003</v>
      </c>
      <c r="S9" s="8">
        <f t="shared" si="3"/>
        <v>7.8875000000000002</v>
      </c>
      <c r="T9" s="8">
        <f>F58</f>
        <v>11.866071</v>
      </c>
      <c r="U9" s="8">
        <f>H58</f>
        <v>16.428571000000002</v>
      </c>
      <c r="V9" s="2">
        <f>A61</f>
        <v>0.97435897000000005</v>
      </c>
      <c r="W9" s="2">
        <f>B61</f>
        <v>2.5641029999999999E-2</v>
      </c>
    </row>
    <row r="10" spans="1:23" x14ac:dyDescent="0.3">
      <c r="A10" t="s">
        <v>1138</v>
      </c>
      <c r="O10" t="s">
        <v>324</v>
      </c>
      <c r="P10" s="9">
        <v>616</v>
      </c>
      <c r="Q10" s="8">
        <f>B64</f>
        <v>5.2173299999999996</v>
      </c>
      <c r="R10" s="8">
        <f t="shared" ref="R10:S10" si="4">C64</f>
        <v>6.3867520000000004</v>
      </c>
      <c r="S10" s="8">
        <f t="shared" si="4"/>
        <v>7.6875</v>
      </c>
      <c r="T10" s="8">
        <f>F64</f>
        <v>11</v>
      </c>
      <c r="U10" s="8">
        <f>H64</f>
        <v>14.842857</v>
      </c>
      <c r="V10" s="2">
        <f>A67</f>
        <v>0.98538961000000003</v>
      </c>
      <c r="W10" s="2">
        <f>B67</f>
        <v>1.4610389999999999E-2</v>
      </c>
    </row>
    <row r="11" spans="1:23" x14ac:dyDescent="0.3">
      <c r="A11" t="s">
        <v>38</v>
      </c>
      <c r="O11" t="s">
        <v>260</v>
      </c>
      <c r="P11" s="9">
        <v>174</v>
      </c>
      <c r="Q11" s="8">
        <f>B70</f>
        <v>3.6214490000000001</v>
      </c>
      <c r="R11" s="8">
        <f t="shared" ref="R11:S11" si="5">C70</f>
        <v>3.8166669999999998</v>
      </c>
      <c r="S11" s="8">
        <f t="shared" si="5"/>
        <v>4</v>
      </c>
      <c r="T11" s="8">
        <f>F70</f>
        <v>4.8</v>
      </c>
      <c r="U11" s="8">
        <f>H70</f>
        <v>6.5454549999999996</v>
      </c>
      <c r="V11" s="2">
        <f>A73</f>
        <v>0.86206899999999997</v>
      </c>
      <c r="W11" s="2">
        <f>B73</f>
        <v>0.137931</v>
      </c>
    </row>
    <row r="12" spans="1:23" x14ac:dyDescent="0.3">
      <c r="A12" t="s">
        <v>1139</v>
      </c>
      <c r="O12" t="s">
        <v>1266</v>
      </c>
      <c r="P12" s="9">
        <v>4295</v>
      </c>
      <c r="Q12" s="8">
        <f>B97</f>
        <v>3.6923080000000001</v>
      </c>
      <c r="R12" s="8">
        <f t="shared" ref="R12:S12" si="6">C97</f>
        <v>4</v>
      </c>
      <c r="S12" s="8">
        <f t="shared" si="6"/>
        <v>4.2105259999999998</v>
      </c>
      <c r="T12" s="8">
        <f>F97</f>
        <v>5</v>
      </c>
      <c r="U12" s="8">
        <f>H97</f>
        <v>6.1111110000000002</v>
      </c>
      <c r="V12" s="2">
        <f>A100</f>
        <v>0.90593714000000003</v>
      </c>
      <c r="W12" s="2">
        <f>B100</f>
        <v>9.4062859999999998E-2</v>
      </c>
    </row>
    <row r="13" spans="1:23" x14ac:dyDescent="0.3">
      <c r="A13" t="s">
        <v>24</v>
      </c>
      <c r="O13" t="s">
        <v>1267</v>
      </c>
    </row>
    <row r="14" spans="1:23" x14ac:dyDescent="0.3">
      <c r="A14" t="s">
        <v>1140</v>
      </c>
      <c r="O14" t="s">
        <v>1258</v>
      </c>
      <c r="P14" s="9">
        <f>3562+50</f>
        <v>3612</v>
      </c>
      <c r="Q14" s="8">
        <f>B217</f>
        <v>3.7663790000000001</v>
      </c>
      <c r="R14" s="8">
        <f>C217</f>
        <v>4</v>
      </c>
      <c r="S14" s="8">
        <f>D217</f>
        <v>4.2105259999999998</v>
      </c>
      <c r="T14" s="8">
        <f>F217</f>
        <v>5</v>
      </c>
      <c r="U14" s="8">
        <f>H217</f>
        <v>5.9411759999999996</v>
      </c>
      <c r="V14" s="2">
        <f>A220</f>
        <v>0.91500554000000001</v>
      </c>
      <c r="W14" s="2">
        <f>B220</f>
        <v>8.4994459999999994E-2</v>
      </c>
    </row>
    <row r="15" spans="1:23" x14ac:dyDescent="0.3">
      <c r="A15" t="s">
        <v>1141</v>
      </c>
      <c r="O15" t="s">
        <v>318</v>
      </c>
    </row>
    <row r="16" spans="1:23" x14ac:dyDescent="0.3">
      <c r="A16" t="s">
        <v>24</v>
      </c>
      <c r="O16" t="s">
        <v>319</v>
      </c>
      <c r="P16" s="9">
        <v>50</v>
      </c>
      <c r="Q16" s="8">
        <f>B231</f>
        <v>3.6086960000000001</v>
      </c>
      <c r="R16" s="8">
        <f>C231</f>
        <v>3.745968</v>
      </c>
      <c r="S16" s="8">
        <f>D231</f>
        <v>3.875</v>
      </c>
      <c r="T16" s="8">
        <f>F231</f>
        <v>4.55</v>
      </c>
      <c r="U16" s="8">
        <f>H231</f>
        <v>5.0806990000000001</v>
      </c>
      <c r="V16" s="2">
        <f>A234</f>
        <v>0.82</v>
      </c>
      <c r="W16" s="2">
        <f>B234</f>
        <v>0.18</v>
      </c>
    </row>
    <row r="17" spans="1:23" x14ac:dyDescent="0.3">
      <c r="A17" t="s">
        <v>1142</v>
      </c>
      <c r="O17" t="s">
        <v>320</v>
      </c>
      <c r="P17" s="9">
        <v>167</v>
      </c>
      <c r="Q17" s="8">
        <f>B237</f>
        <v>3.6026090000000002</v>
      </c>
      <c r="R17" s="8">
        <f>C237</f>
        <v>3.73</v>
      </c>
      <c r="S17" s="8">
        <f>D237</f>
        <v>3.9962960000000001</v>
      </c>
      <c r="T17" s="8">
        <f>F237</f>
        <v>4.6111110000000002</v>
      </c>
      <c r="U17" s="8">
        <f>H237</f>
        <v>5.5333329999999998</v>
      </c>
      <c r="V17" s="2">
        <f>A240</f>
        <v>0.85029940000000004</v>
      </c>
      <c r="W17" s="2">
        <f>B240</f>
        <v>0.14970059999999999</v>
      </c>
    </row>
    <row r="18" spans="1:23" x14ac:dyDescent="0.3">
      <c r="A18" t="s">
        <v>1143</v>
      </c>
      <c r="O18" t="s">
        <v>321</v>
      </c>
      <c r="P18" s="9">
        <v>42</v>
      </c>
      <c r="Q18" s="8">
        <f>B243</f>
        <v>3.334435</v>
      </c>
      <c r="R18" s="8">
        <f>C243</f>
        <v>3.9536950000000002</v>
      </c>
      <c r="S18" s="8">
        <f>D243</f>
        <v>4.2024999999999997</v>
      </c>
      <c r="T18" s="8">
        <f>F243</f>
        <v>5.4965029999999997</v>
      </c>
      <c r="U18" s="8">
        <f>H243</f>
        <v>7.648485</v>
      </c>
      <c r="V18" s="2">
        <f>A246</f>
        <v>0.85714290000000004</v>
      </c>
      <c r="W18" s="2">
        <f>B246</f>
        <v>0.14285709999999999</v>
      </c>
    </row>
    <row r="19" spans="1:23" x14ac:dyDescent="0.3">
      <c r="A19" s="5">
        <v>0</v>
      </c>
      <c r="B19" s="5">
        <v>0.05</v>
      </c>
      <c r="C19" s="5">
        <v>0.1</v>
      </c>
      <c r="D19" s="5">
        <v>0.15</v>
      </c>
      <c r="E19" s="5">
        <v>0.25</v>
      </c>
      <c r="F19" s="5">
        <v>0.5</v>
      </c>
      <c r="G19" s="5">
        <v>0.75</v>
      </c>
      <c r="H19" s="5">
        <v>0.85</v>
      </c>
      <c r="I19" s="5">
        <v>0.9</v>
      </c>
      <c r="J19" s="5">
        <v>0.95</v>
      </c>
      <c r="K19" s="5">
        <v>1</v>
      </c>
      <c r="O19" t="s">
        <v>1268</v>
      </c>
      <c r="P19" s="9">
        <v>3570</v>
      </c>
      <c r="Q19" s="8">
        <f>B253</f>
        <v>3.7727270000000002</v>
      </c>
      <c r="R19" s="8">
        <f>C253</f>
        <v>4</v>
      </c>
      <c r="S19" s="8">
        <f>D253</f>
        <v>4.2105259999999998</v>
      </c>
      <c r="T19" s="8">
        <f>F253</f>
        <v>5</v>
      </c>
      <c r="U19" s="8">
        <f>H253</f>
        <v>5.9285709999999998</v>
      </c>
      <c r="V19" s="2">
        <f>A256</f>
        <v>0.91568627000000002</v>
      </c>
      <c r="W19" s="2">
        <f>B256</f>
        <v>8.4313730000000003E-2</v>
      </c>
    </row>
    <row r="20" spans="1:23" x14ac:dyDescent="0.3">
      <c r="A20">
        <v>1.298246</v>
      </c>
      <c r="B20">
        <v>3.7096770000000001</v>
      </c>
      <c r="C20">
        <v>4</v>
      </c>
      <c r="D20">
        <v>4.2352939999999997</v>
      </c>
      <c r="E20">
        <v>4.5999999999999996</v>
      </c>
      <c r="F20">
        <v>5.1875</v>
      </c>
      <c r="G20">
        <v>6.3125</v>
      </c>
      <c r="H20">
        <v>9.1681819999999998</v>
      </c>
      <c r="I20">
        <v>11</v>
      </c>
      <c r="J20">
        <v>13.2</v>
      </c>
      <c r="K20">
        <v>60</v>
      </c>
      <c r="O20" t="s">
        <v>1269</v>
      </c>
    </row>
    <row r="21" spans="1:23" x14ac:dyDescent="0.3">
      <c r="O21" t="s">
        <v>311</v>
      </c>
      <c r="P21" s="9">
        <v>104</v>
      </c>
      <c r="Q21" s="8">
        <f>B266</f>
        <v>3.6013039999999998</v>
      </c>
      <c r="R21" s="8">
        <f>C266</f>
        <v>3.75</v>
      </c>
      <c r="S21" s="8">
        <f>D266</f>
        <v>4</v>
      </c>
      <c r="T21" s="8">
        <f>F266</f>
        <v>4.6515149999999998</v>
      </c>
      <c r="U21" s="8">
        <f>H266</f>
        <v>5.8441520000000002</v>
      </c>
      <c r="V21" s="2">
        <f>A269</f>
        <v>0.85576920000000001</v>
      </c>
      <c r="W21" s="2">
        <f>B269</f>
        <v>0.14423079999999999</v>
      </c>
    </row>
    <row r="22" spans="1:23" x14ac:dyDescent="0.3">
      <c r="A22" t="b">
        <v>0</v>
      </c>
      <c r="B22" t="b">
        <v>1</v>
      </c>
      <c r="O22" t="s">
        <v>1270</v>
      </c>
      <c r="P22" s="9">
        <v>179</v>
      </c>
      <c r="Q22" s="8">
        <f>B272</f>
        <v>3.7075629999999999</v>
      </c>
      <c r="R22" s="8">
        <f>C272</f>
        <v>4</v>
      </c>
      <c r="S22" s="8">
        <f>D272</f>
        <v>4.1425000000000001</v>
      </c>
      <c r="T22" s="8">
        <f>F272</f>
        <v>4.9090910000000001</v>
      </c>
      <c r="U22" s="8">
        <f>H272</f>
        <v>6</v>
      </c>
      <c r="V22" s="2">
        <f>A275</f>
        <v>0.91620111999999998</v>
      </c>
      <c r="W22" s="2">
        <f>B275</f>
        <v>8.3798880000000006E-2</v>
      </c>
    </row>
    <row r="23" spans="1:23" x14ac:dyDescent="0.3">
      <c r="A23">
        <v>0.91518962999999998</v>
      </c>
      <c r="B23">
        <v>8.4810369999999996E-2</v>
      </c>
      <c r="O23" t="s">
        <v>353</v>
      </c>
      <c r="P23" s="9">
        <v>1386</v>
      </c>
      <c r="Q23" s="8">
        <f>B278</f>
        <v>3.9523809999999999</v>
      </c>
      <c r="R23" s="8">
        <f>C278</f>
        <v>4.2087110000000001</v>
      </c>
      <c r="S23" s="8">
        <f>D278</f>
        <v>4.3684209999999997</v>
      </c>
      <c r="T23" s="8">
        <f>F278</f>
        <v>5.0666669999999998</v>
      </c>
      <c r="U23" s="8">
        <f>H278</f>
        <v>6.052632</v>
      </c>
      <c r="V23" s="2">
        <f>A281</f>
        <v>0.94444444000000005</v>
      </c>
      <c r="W23" s="2">
        <f>B281</f>
        <v>5.5555559999999997E-2</v>
      </c>
    </row>
    <row r="24" spans="1:23" x14ac:dyDescent="0.3">
      <c r="A24" t="s">
        <v>24</v>
      </c>
      <c r="O24" t="s">
        <v>313</v>
      </c>
      <c r="P24" s="9">
        <v>1138</v>
      </c>
      <c r="Q24" s="8">
        <f>B284</f>
        <v>3.6637249999999999</v>
      </c>
      <c r="R24" s="8">
        <f>C284</f>
        <v>3.9184209999999999</v>
      </c>
      <c r="S24" s="8">
        <f>D284</f>
        <v>4.114706</v>
      </c>
      <c r="T24" s="8">
        <f>F284</f>
        <v>4.8823530000000002</v>
      </c>
      <c r="U24" s="8">
        <f>H284</f>
        <v>5.75</v>
      </c>
      <c r="V24" s="2">
        <f>A287</f>
        <v>0.88752200000000003</v>
      </c>
      <c r="W24" s="2">
        <f>B287</f>
        <v>0.11247799999999999</v>
      </c>
    </row>
    <row r="25" spans="1:23" x14ac:dyDescent="0.3">
      <c r="A25" t="s">
        <v>1146</v>
      </c>
      <c r="O25" t="s">
        <v>314</v>
      </c>
      <c r="P25" s="9">
        <v>73</v>
      </c>
      <c r="Q25" s="8">
        <f>B290</f>
        <v>2.9890110000000001</v>
      </c>
      <c r="R25" s="8">
        <f>C290</f>
        <v>3.4345240000000001</v>
      </c>
      <c r="S25" s="8">
        <f>D290</f>
        <v>3.5146999999999999</v>
      </c>
      <c r="T25" s="8">
        <f>F290</f>
        <v>4.6086960000000001</v>
      </c>
      <c r="U25" s="8">
        <f>H290</f>
        <v>5.7857139999999996</v>
      </c>
      <c r="V25" s="2">
        <f>A293</f>
        <v>0.71232879999999998</v>
      </c>
      <c r="W25" s="2">
        <f>B293</f>
        <v>0.28767120000000002</v>
      </c>
    </row>
    <row r="26" spans="1:23" x14ac:dyDescent="0.3">
      <c r="A26" t="s">
        <v>1147</v>
      </c>
      <c r="O26" t="s">
        <v>1271</v>
      </c>
      <c r="P26" s="9">
        <v>912</v>
      </c>
      <c r="Q26" s="8">
        <f>B296</f>
        <v>3.75</v>
      </c>
      <c r="R26" s="8">
        <f>C296</f>
        <v>4</v>
      </c>
      <c r="S26" s="8">
        <f>D296</f>
        <v>4.2105259999999998</v>
      </c>
      <c r="T26" s="8">
        <f>F296</f>
        <v>4.8823530000000002</v>
      </c>
      <c r="U26" s="8">
        <f>H296</f>
        <v>5.9329830000000001</v>
      </c>
      <c r="V26" s="2">
        <f>A299</f>
        <v>0.90679825000000003</v>
      </c>
      <c r="W26" s="2">
        <f>B299</f>
        <v>9.320175E-2</v>
      </c>
    </row>
    <row r="27" spans="1:23" x14ac:dyDescent="0.3">
      <c r="A27" t="s">
        <v>1148</v>
      </c>
      <c r="O27" t="s">
        <v>315</v>
      </c>
    </row>
    <row r="28" spans="1:23" x14ac:dyDescent="0.3">
      <c r="A28" t="s">
        <v>1149</v>
      </c>
      <c r="O28" t="s">
        <v>1272</v>
      </c>
      <c r="P28" s="9">
        <f>2158</f>
        <v>2158</v>
      </c>
      <c r="Q28" s="8">
        <f>B309</f>
        <v>3.7894739999999998</v>
      </c>
      <c r="R28" s="8">
        <f>C309</f>
        <v>4.1022730000000003</v>
      </c>
      <c r="S28" s="8">
        <f>D309</f>
        <v>4.2222220000000004</v>
      </c>
      <c r="T28" s="8">
        <f>F309</f>
        <v>5</v>
      </c>
      <c r="U28" s="8">
        <f>H309</f>
        <v>5.9</v>
      </c>
      <c r="V28" s="2">
        <f>A312</f>
        <v>0.92400371000000003</v>
      </c>
      <c r="W28" s="2">
        <f>B312</f>
        <v>7.5996289999999994E-2</v>
      </c>
    </row>
    <row r="29" spans="1:23" x14ac:dyDescent="0.3">
      <c r="A29" t="s">
        <v>1150</v>
      </c>
      <c r="O29" t="s">
        <v>1273</v>
      </c>
      <c r="P29" s="9">
        <v>1219</v>
      </c>
      <c r="Q29" s="8">
        <f>B315</f>
        <v>3.6923080000000001</v>
      </c>
      <c r="R29" s="8">
        <f>C315</f>
        <v>3.9490020000000001</v>
      </c>
      <c r="S29" s="8">
        <f>D315</f>
        <v>4.1156860000000002</v>
      </c>
      <c r="T29" s="8">
        <f>F315</f>
        <v>4.7916670000000003</v>
      </c>
      <c r="U29" s="8">
        <f>H315</f>
        <v>5.7812869999999998</v>
      </c>
      <c r="V29" s="2">
        <f>A318</f>
        <v>0.89335520000000002</v>
      </c>
      <c r="W29" s="2">
        <f>B318</f>
        <v>0.1066448</v>
      </c>
    </row>
    <row r="30" spans="1:23" x14ac:dyDescent="0.3">
      <c r="A30" t="s">
        <v>1151</v>
      </c>
      <c r="O30" t="s">
        <v>1274</v>
      </c>
      <c r="P30" s="9">
        <v>798</v>
      </c>
      <c r="Q30" s="8">
        <f>B321</f>
        <v>3.75</v>
      </c>
      <c r="R30" s="8">
        <f>C321</f>
        <v>3.9647510000000001</v>
      </c>
      <c r="S30" s="8">
        <f>D321</f>
        <v>4.2105259999999998</v>
      </c>
      <c r="T30" s="8">
        <f>F321</f>
        <v>4.9249999999999998</v>
      </c>
      <c r="U30" s="8">
        <f>H321</f>
        <v>6</v>
      </c>
      <c r="V30" s="2">
        <f>A324</f>
        <v>0.89724309999999996</v>
      </c>
      <c r="W30" s="2">
        <f>B324</f>
        <v>0.1027569</v>
      </c>
    </row>
    <row r="31" spans="1:23" x14ac:dyDescent="0.3">
      <c r="A31" t="s">
        <v>1152</v>
      </c>
      <c r="O31" t="s">
        <v>1275</v>
      </c>
    </row>
    <row r="32" spans="1:23" x14ac:dyDescent="0.3">
      <c r="A32" t="s">
        <v>1153</v>
      </c>
      <c r="O32" s="3" t="s">
        <v>1277</v>
      </c>
      <c r="P32" s="9">
        <f>2609</f>
        <v>2609</v>
      </c>
      <c r="Q32" s="8">
        <f>B334</f>
        <v>3.8333330000000001</v>
      </c>
      <c r="R32" s="8">
        <f>C334</f>
        <v>4.1500000000000004</v>
      </c>
      <c r="S32" s="8">
        <f>D334</f>
        <v>4.3571429999999998</v>
      </c>
      <c r="T32" s="8">
        <f>F334</f>
        <v>5.0666669999999998</v>
      </c>
      <c r="U32" s="8">
        <f>H334</f>
        <v>6.052632</v>
      </c>
      <c r="V32" s="2">
        <f>A337</f>
        <v>0.92909160999999996</v>
      </c>
      <c r="W32" s="2">
        <f>B337</f>
        <v>7.0908390000000002E-2</v>
      </c>
    </row>
    <row r="33" spans="1:23" x14ac:dyDescent="0.3">
      <c r="A33" s="5">
        <v>0</v>
      </c>
      <c r="B33" s="5">
        <v>0.05</v>
      </c>
      <c r="C33" s="5">
        <v>0.1</v>
      </c>
      <c r="D33" s="5">
        <v>0.15</v>
      </c>
      <c r="E33" s="5">
        <v>0.25</v>
      </c>
      <c r="F33" s="5">
        <v>0.5</v>
      </c>
      <c r="G33" s="5">
        <v>0.75</v>
      </c>
      <c r="H33" s="5">
        <v>0.85</v>
      </c>
      <c r="I33" s="5">
        <v>0.9</v>
      </c>
      <c r="J33" s="5">
        <v>0.95</v>
      </c>
      <c r="K33" s="5">
        <v>1</v>
      </c>
      <c r="O33" s="3" t="s">
        <v>1278</v>
      </c>
      <c r="P33" s="9">
        <v>743</v>
      </c>
      <c r="Q33" s="8">
        <f>B340</f>
        <v>3.717857</v>
      </c>
      <c r="R33" s="8">
        <f>C340</f>
        <v>3.9523809999999999</v>
      </c>
      <c r="S33" s="8">
        <f>D340</f>
        <v>4.1223530000000004</v>
      </c>
      <c r="T33" s="8">
        <f>F340</f>
        <v>4.7272730000000003</v>
      </c>
      <c r="U33" s="8">
        <f>H340</f>
        <v>5.5333329999999998</v>
      </c>
      <c r="V33" s="2">
        <f>A343</f>
        <v>0.89232840000000002</v>
      </c>
      <c r="W33" s="2">
        <f>B343</f>
        <v>0.10767160000000001</v>
      </c>
    </row>
    <row r="34" spans="1:23" x14ac:dyDescent="0.3">
      <c r="A34">
        <v>2.677419</v>
      </c>
      <c r="B34">
        <v>3.5619610000000002</v>
      </c>
      <c r="C34">
        <v>3.6086960000000001</v>
      </c>
      <c r="D34">
        <v>3.7776320000000001</v>
      </c>
      <c r="E34">
        <v>4.1500000000000004</v>
      </c>
      <c r="F34">
        <v>4.4444439999999998</v>
      </c>
      <c r="G34">
        <v>4.8411759999999999</v>
      </c>
      <c r="H34">
        <v>5.1994319999999998</v>
      </c>
      <c r="I34">
        <v>5.56</v>
      </c>
      <c r="J34">
        <v>5.8615380000000004</v>
      </c>
      <c r="K34">
        <v>12</v>
      </c>
      <c r="O34" s="3" t="s">
        <v>1276</v>
      </c>
      <c r="P34" s="9">
        <v>260</v>
      </c>
      <c r="Q34" s="8">
        <f>B346</f>
        <v>3.557353</v>
      </c>
      <c r="R34" s="8">
        <f>C346</f>
        <v>3.75</v>
      </c>
      <c r="S34" s="8">
        <f>D346</f>
        <v>3.8947370000000001</v>
      </c>
      <c r="T34" s="8">
        <f>F346</f>
        <v>4.559259</v>
      </c>
      <c r="U34" s="8">
        <f>H346</f>
        <v>5.3551919999999997</v>
      </c>
      <c r="V34" s="2">
        <f>A349</f>
        <v>0.83846149999999997</v>
      </c>
      <c r="W34" s="2">
        <f>B349</f>
        <v>0.1615385</v>
      </c>
    </row>
    <row r="36" spans="1:23" x14ac:dyDescent="0.3">
      <c r="A36" t="b">
        <v>0</v>
      </c>
      <c r="B36" t="b">
        <v>1</v>
      </c>
    </row>
    <row r="37" spans="1:23" x14ac:dyDescent="0.3">
      <c r="A37">
        <v>0.79661020000000005</v>
      </c>
      <c r="B37">
        <v>0.20338980000000001</v>
      </c>
    </row>
    <row r="38" spans="1:23" x14ac:dyDescent="0.3">
      <c r="A38" t="s">
        <v>1155</v>
      </c>
    </row>
    <row r="39" spans="1:23" x14ac:dyDescent="0.3">
      <c r="A39" s="5">
        <v>0</v>
      </c>
      <c r="B39" s="5">
        <v>0.05</v>
      </c>
      <c r="C39" s="5">
        <v>0.1</v>
      </c>
      <c r="D39" s="5">
        <v>0.15</v>
      </c>
      <c r="E39" s="5">
        <v>0.25</v>
      </c>
      <c r="F39" s="5">
        <v>0.5</v>
      </c>
      <c r="G39" s="5">
        <v>0.75</v>
      </c>
      <c r="H39" s="5">
        <v>0.85</v>
      </c>
      <c r="I39" s="5">
        <v>0.9</v>
      </c>
      <c r="J39" s="5">
        <v>0.95</v>
      </c>
      <c r="K39" s="5">
        <v>1</v>
      </c>
    </row>
    <row r="40" spans="1:23" x14ac:dyDescent="0.3">
      <c r="A40">
        <v>2.6136360000000001</v>
      </c>
      <c r="B40">
        <v>3.606087</v>
      </c>
      <c r="C40">
        <v>3.7727270000000002</v>
      </c>
      <c r="D40">
        <v>4</v>
      </c>
      <c r="E40">
        <v>4.2352939999999997</v>
      </c>
      <c r="F40">
        <v>4.8</v>
      </c>
      <c r="G40">
        <v>5.3809519999999997</v>
      </c>
      <c r="H40">
        <v>5.6910769999999999</v>
      </c>
      <c r="I40">
        <v>6.273333</v>
      </c>
      <c r="J40">
        <v>8.0642859999999992</v>
      </c>
      <c r="K40">
        <v>16.5</v>
      </c>
    </row>
    <row r="42" spans="1:23" x14ac:dyDescent="0.3">
      <c r="A42" t="b">
        <v>0</v>
      </c>
      <c r="B42" t="b">
        <v>1</v>
      </c>
    </row>
    <row r="43" spans="1:23" x14ac:dyDescent="0.3">
      <c r="A43">
        <v>0.86511629999999995</v>
      </c>
      <c r="B43">
        <v>0.1348837</v>
      </c>
    </row>
    <row r="44" spans="1:23" x14ac:dyDescent="0.3">
      <c r="A44" t="s">
        <v>1156</v>
      </c>
    </row>
    <row r="45" spans="1:23" x14ac:dyDescent="0.3">
      <c r="A45" s="5">
        <v>0</v>
      </c>
      <c r="B45" s="5">
        <v>0.05</v>
      </c>
      <c r="C45" s="5">
        <v>0.1</v>
      </c>
      <c r="D45" s="5">
        <v>0.15</v>
      </c>
      <c r="E45" s="5">
        <v>0.25</v>
      </c>
      <c r="F45" s="5">
        <v>0.5</v>
      </c>
      <c r="G45" s="5">
        <v>0.75</v>
      </c>
      <c r="H45" s="5">
        <v>0.85</v>
      </c>
      <c r="I45" s="5">
        <v>0.9</v>
      </c>
      <c r="J45" s="5">
        <v>0.95</v>
      </c>
      <c r="K45" s="5">
        <v>1</v>
      </c>
    </row>
    <row r="46" spans="1:23" x14ac:dyDescent="0.3">
      <c r="A46">
        <v>2.2432430000000001</v>
      </c>
      <c r="B46">
        <v>3.3028569999999999</v>
      </c>
      <c r="C46">
        <v>3.7894739999999998</v>
      </c>
      <c r="D46">
        <v>4.0383139999999997</v>
      </c>
      <c r="E46">
        <v>4.7695650000000001</v>
      </c>
      <c r="F46">
        <v>5.5882350000000001</v>
      </c>
      <c r="G46">
        <v>6.8727270000000003</v>
      </c>
      <c r="H46">
        <v>7.6666670000000003</v>
      </c>
      <c r="I46">
        <v>8.2142859999999995</v>
      </c>
      <c r="J46">
        <v>8.9230769999999993</v>
      </c>
      <c r="K46">
        <v>14.375</v>
      </c>
    </row>
    <row r="48" spans="1:23" x14ac:dyDescent="0.3">
      <c r="A48" t="b">
        <v>0</v>
      </c>
      <c r="B48" t="b">
        <v>1</v>
      </c>
    </row>
    <row r="49" spans="1:11" x14ac:dyDescent="0.3">
      <c r="A49">
        <v>0.84313729999999998</v>
      </c>
      <c r="B49">
        <v>0.15686269999999999</v>
      </c>
    </row>
    <row r="50" spans="1:11" x14ac:dyDescent="0.3">
      <c r="A50" t="s">
        <v>1157</v>
      </c>
    </row>
    <row r="51" spans="1:11" x14ac:dyDescent="0.3">
      <c r="A51" s="5">
        <v>0</v>
      </c>
      <c r="B51" s="5">
        <v>0.05</v>
      </c>
      <c r="C51" s="5">
        <v>0.1</v>
      </c>
      <c r="D51" s="5">
        <v>0.15</v>
      </c>
      <c r="E51" s="5">
        <v>0.25</v>
      </c>
      <c r="F51" s="5">
        <v>0.5</v>
      </c>
      <c r="G51" s="5">
        <v>0.75</v>
      </c>
      <c r="H51" s="5">
        <v>0.85</v>
      </c>
      <c r="I51" s="5">
        <v>0.9</v>
      </c>
      <c r="J51" s="5">
        <v>0.95</v>
      </c>
      <c r="K51" s="5">
        <v>1</v>
      </c>
    </row>
    <row r="52" spans="1:11" x14ac:dyDescent="0.3">
      <c r="A52">
        <v>4.3529410000000004</v>
      </c>
      <c r="B52">
        <v>5.2428569999999999</v>
      </c>
      <c r="C52">
        <v>6</v>
      </c>
      <c r="D52">
        <v>6.5916670000000002</v>
      </c>
      <c r="E52">
        <v>8.0833329999999997</v>
      </c>
      <c r="F52">
        <v>9.8333329999999997</v>
      </c>
      <c r="G52">
        <v>11.464286</v>
      </c>
      <c r="H52">
        <v>12.1</v>
      </c>
      <c r="I52">
        <v>13.2</v>
      </c>
      <c r="J52">
        <v>15.0425</v>
      </c>
      <c r="K52">
        <v>23</v>
      </c>
    </row>
    <row r="54" spans="1:11" x14ac:dyDescent="0.3">
      <c r="A54" t="s">
        <v>1158</v>
      </c>
    </row>
    <row r="55" spans="1:11" x14ac:dyDescent="0.3">
      <c r="A55">
        <v>1</v>
      </c>
    </row>
    <row r="56" spans="1:11" x14ac:dyDescent="0.3">
      <c r="A56" t="s">
        <v>1159</v>
      </c>
    </row>
    <row r="57" spans="1:11" x14ac:dyDescent="0.3">
      <c r="A57" s="5">
        <v>0</v>
      </c>
      <c r="B57" s="5">
        <v>0.05</v>
      </c>
      <c r="C57" s="5">
        <v>0.1</v>
      </c>
      <c r="D57" s="5">
        <v>0.15</v>
      </c>
      <c r="E57" s="5">
        <v>0.25</v>
      </c>
      <c r="F57" s="5">
        <v>0.5</v>
      </c>
      <c r="G57" s="5">
        <v>0.75</v>
      </c>
      <c r="H57" s="5">
        <v>0.85</v>
      </c>
      <c r="I57" s="5">
        <v>0.9</v>
      </c>
      <c r="J57" s="5">
        <v>0.95</v>
      </c>
      <c r="K57" s="5">
        <v>1</v>
      </c>
    </row>
    <row r="58" spans="1:11" x14ac:dyDescent="0.3">
      <c r="A58">
        <v>1.8787879999999999</v>
      </c>
      <c r="B58">
        <v>5.5642860000000001</v>
      </c>
      <c r="C58">
        <v>6.6822220000000003</v>
      </c>
      <c r="D58">
        <v>7.8875000000000002</v>
      </c>
      <c r="E58">
        <v>9.25</v>
      </c>
      <c r="F58">
        <v>11.866071</v>
      </c>
      <c r="G58">
        <v>14.375</v>
      </c>
      <c r="H58">
        <v>16.428571000000002</v>
      </c>
      <c r="I58">
        <v>16.428571000000002</v>
      </c>
      <c r="J58">
        <v>16.839286000000001</v>
      </c>
      <c r="K58">
        <v>53</v>
      </c>
    </row>
    <row r="60" spans="1:11" x14ac:dyDescent="0.3">
      <c r="A60" t="b">
        <v>0</v>
      </c>
      <c r="B60" t="b">
        <v>1</v>
      </c>
    </row>
    <row r="61" spans="1:11" x14ac:dyDescent="0.3">
      <c r="A61">
        <v>0.97435897000000005</v>
      </c>
      <c r="B61">
        <v>2.5641029999999999E-2</v>
      </c>
    </row>
    <row r="62" spans="1:11" x14ac:dyDescent="0.3">
      <c r="A62" t="s">
        <v>1160</v>
      </c>
    </row>
    <row r="63" spans="1:11" x14ac:dyDescent="0.3">
      <c r="A63" s="5">
        <v>0</v>
      </c>
      <c r="B63" s="5">
        <v>0.05</v>
      </c>
      <c r="C63" s="5">
        <v>0.1</v>
      </c>
      <c r="D63" s="5">
        <v>0.15</v>
      </c>
      <c r="E63" s="5">
        <v>0.25</v>
      </c>
      <c r="F63" s="5">
        <v>0.5</v>
      </c>
      <c r="G63" s="5">
        <v>0.75</v>
      </c>
      <c r="H63" s="5">
        <v>0.85</v>
      </c>
      <c r="I63" s="5">
        <v>0.9</v>
      </c>
      <c r="J63" s="5">
        <v>0.95</v>
      </c>
      <c r="K63" s="5">
        <v>1</v>
      </c>
    </row>
    <row r="64" spans="1:11" x14ac:dyDescent="0.3">
      <c r="A64">
        <v>1.8787879999999999</v>
      </c>
      <c r="B64">
        <v>5.2173299999999996</v>
      </c>
      <c r="C64">
        <v>6.3867520000000004</v>
      </c>
      <c r="D64">
        <v>7.6875</v>
      </c>
      <c r="E64">
        <v>8.8809520000000006</v>
      </c>
      <c r="F64">
        <v>11</v>
      </c>
      <c r="G64">
        <v>13.333333</v>
      </c>
      <c r="H64">
        <v>14.842857</v>
      </c>
      <c r="I64">
        <v>16.428571000000002</v>
      </c>
      <c r="J64">
        <v>18.333333</v>
      </c>
      <c r="K64">
        <v>26.666667</v>
      </c>
    </row>
    <row r="66" spans="1:11" x14ac:dyDescent="0.3">
      <c r="A66" t="b">
        <v>0</v>
      </c>
      <c r="B66" t="b">
        <v>1</v>
      </c>
    </row>
    <row r="67" spans="1:11" x14ac:dyDescent="0.3">
      <c r="A67">
        <v>0.98538961000000003</v>
      </c>
      <c r="B67">
        <v>1.4610389999999999E-2</v>
      </c>
    </row>
    <row r="68" spans="1:11" x14ac:dyDescent="0.3">
      <c r="A68" t="s">
        <v>1161</v>
      </c>
    </row>
    <row r="69" spans="1:11" x14ac:dyDescent="0.3">
      <c r="A69" s="5">
        <v>0</v>
      </c>
      <c r="B69" s="5">
        <v>0.05</v>
      </c>
      <c r="C69" s="5">
        <v>0.1</v>
      </c>
      <c r="D69" s="5">
        <v>0.15</v>
      </c>
      <c r="E69" s="5">
        <v>0.25</v>
      </c>
      <c r="F69" s="5">
        <v>0.5</v>
      </c>
      <c r="G69" s="5">
        <v>0.75</v>
      </c>
      <c r="H69" s="5">
        <v>0.85</v>
      </c>
      <c r="I69" s="5">
        <v>0.9</v>
      </c>
      <c r="J69" s="5">
        <v>0.95</v>
      </c>
      <c r="K69" s="5">
        <v>1</v>
      </c>
    </row>
    <row r="70" spans="1:11" x14ac:dyDescent="0.3">
      <c r="A70">
        <v>2.4047619999999998</v>
      </c>
      <c r="B70">
        <v>3.6214490000000001</v>
      </c>
      <c r="C70">
        <v>3.8166669999999998</v>
      </c>
      <c r="D70">
        <v>4</v>
      </c>
      <c r="E70">
        <v>4.2319000000000004</v>
      </c>
      <c r="F70">
        <v>4.8</v>
      </c>
      <c r="G70">
        <v>5.6033650000000002</v>
      </c>
      <c r="H70">
        <v>6.5454549999999996</v>
      </c>
      <c r="I70">
        <v>7.9571430000000003</v>
      </c>
      <c r="J70">
        <v>10.419048</v>
      </c>
      <c r="K70">
        <v>15.2</v>
      </c>
    </row>
    <row r="72" spans="1:11" x14ac:dyDescent="0.3">
      <c r="A72" t="b">
        <v>0</v>
      </c>
      <c r="B72" t="b">
        <v>1</v>
      </c>
    </row>
    <row r="73" spans="1:11" x14ac:dyDescent="0.3">
      <c r="A73">
        <v>0.86206899999999997</v>
      </c>
      <c r="B73">
        <v>0.137931</v>
      </c>
    </row>
    <row r="74" spans="1:11" x14ac:dyDescent="0.3">
      <c r="A74" t="s">
        <v>1162</v>
      </c>
    </row>
    <row r="75" spans="1:11" x14ac:dyDescent="0.3">
      <c r="A75" t="s">
        <v>1163</v>
      </c>
    </row>
    <row r="76" spans="1:11" x14ac:dyDescent="0.3">
      <c r="A76" t="s">
        <v>72</v>
      </c>
    </row>
    <row r="77" spans="1:11" x14ac:dyDescent="0.3">
      <c r="A77" t="s">
        <v>1164</v>
      </c>
    </row>
    <row r="78" spans="1:11" x14ac:dyDescent="0.3">
      <c r="A78" t="s">
        <v>1165</v>
      </c>
    </row>
    <row r="79" spans="1:11" x14ac:dyDescent="0.3">
      <c r="A79" s="5">
        <v>0</v>
      </c>
      <c r="B79" s="5">
        <v>0.05</v>
      </c>
      <c r="C79" s="5">
        <v>0.1</v>
      </c>
      <c r="D79" s="5">
        <v>0.15</v>
      </c>
      <c r="E79" s="5">
        <v>0.25</v>
      </c>
      <c r="F79" s="5">
        <v>0.5</v>
      </c>
      <c r="G79" s="5">
        <v>0.75</v>
      </c>
      <c r="H79" s="5">
        <v>0.85</v>
      </c>
      <c r="I79" s="5">
        <v>0.9</v>
      </c>
      <c r="J79" s="5">
        <v>0.95</v>
      </c>
      <c r="K79" s="5">
        <v>1</v>
      </c>
    </row>
    <row r="80" spans="1:11" x14ac:dyDescent="0.3">
      <c r="A80">
        <v>1.8787879999999999</v>
      </c>
      <c r="B80">
        <v>4.775652</v>
      </c>
      <c r="C80">
        <v>5.7784310000000003</v>
      </c>
      <c r="D80">
        <v>6.7151519999999998</v>
      </c>
      <c r="E80">
        <v>8.3000000000000007</v>
      </c>
      <c r="F80">
        <v>10.454545</v>
      </c>
      <c r="G80">
        <v>13.333333</v>
      </c>
      <c r="H80">
        <v>14.75</v>
      </c>
      <c r="I80">
        <v>16.428571000000002</v>
      </c>
      <c r="J80">
        <v>17.566666999999999</v>
      </c>
      <c r="K80">
        <v>53</v>
      </c>
    </row>
    <row r="82" spans="1:11" x14ac:dyDescent="0.3">
      <c r="A82" t="b">
        <v>0</v>
      </c>
      <c r="B82" t="b">
        <v>1</v>
      </c>
    </row>
    <row r="83" spans="1:11" x14ac:dyDescent="0.3">
      <c r="A83">
        <v>0.97730139000000005</v>
      </c>
      <c r="B83">
        <v>2.2698610000000001E-2</v>
      </c>
    </row>
    <row r="84" spans="1:11" x14ac:dyDescent="0.3">
      <c r="A84" t="s">
        <v>1166</v>
      </c>
    </row>
    <row r="85" spans="1:11" x14ac:dyDescent="0.3">
      <c r="A85" s="5">
        <v>0</v>
      </c>
      <c r="B85" s="5">
        <v>0.05</v>
      </c>
      <c r="C85" s="5">
        <v>0.1</v>
      </c>
      <c r="D85" s="5">
        <v>0.15</v>
      </c>
      <c r="E85" s="5">
        <v>0.25</v>
      </c>
      <c r="F85" s="5">
        <v>0.5</v>
      </c>
      <c r="G85" s="5">
        <v>0.75</v>
      </c>
      <c r="H85" s="5">
        <v>0.85</v>
      </c>
      <c r="I85" s="5">
        <v>0.9</v>
      </c>
      <c r="J85" s="5">
        <v>0.95</v>
      </c>
      <c r="K85" s="5">
        <v>1</v>
      </c>
    </row>
    <row r="86" spans="1:11" x14ac:dyDescent="0.3">
      <c r="A86">
        <v>1.298246</v>
      </c>
      <c r="B86">
        <v>3.6842109999999999</v>
      </c>
      <c r="C86">
        <v>4</v>
      </c>
      <c r="D86">
        <v>4.2105259999999998</v>
      </c>
      <c r="E86">
        <v>4.4705880000000002</v>
      </c>
      <c r="F86">
        <v>5</v>
      </c>
      <c r="G86">
        <v>5.6923079999999997</v>
      </c>
      <c r="H86">
        <v>6.1111110000000002</v>
      </c>
      <c r="I86">
        <v>6.7647060000000003</v>
      </c>
      <c r="J86">
        <v>9.5</v>
      </c>
      <c r="K86">
        <v>60</v>
      </c>
    </row>
    <row r="88" spans="1:11" x14ac:dyDescent="0.3">
      <c r="A88" t="b">
        <v>0</v>
      </c>
      <c r="B88" t="b">
        <v>1</v>
      </c>
    </row>
    <row r="89" spans="1:11" x14ac:dyDescent="0.3">
      <c r="A89">
        <v>0.90413111999999995</v>
      </c>
      <c r="B89">
        <v>9.5868880000000004E-2</v>
      </c>
    </row>
    <row r="90" spans="1:11" x14ac:dyDescent="0.3">
      <c r="A90" t="s">
        <v>1167</v>
      </c>
    </row>
    <row r="91" spans="1:11" x14ac:dyDescent="0.3">
      <c r="A91" t="s">
        <v>1168</v>
      </c>
    </row>
    <row r="92" spans="1:11" x14ac:dyDescent="0.3">
      <c r="A92" t="s">
        <v>1169</v>
      </c>
    </row>
    <row r="93" spans="1:11" x14ac:dyDescent="0.3">
      <c r="A93" t="s">
        <v>72</v>
      </c>
    </row>
    <row r="94" spans="1:11" x14ac:dyDescent="0.3">
      <c r="A94" t="s">
        <v>1170</v>
      </c>
    </row>
    <row r="95" spans="1:11" x14ac:dyDescent="0.3">
      <c r="A95" t="s">
        <v>1171</v>
      </c>
    </row>
    <row r="96" spans="1:11" x14ac:dyDescent="0.3">
      <c r="A96" s="5">
        <v>0</v>
      </c>
      <c r="B96" s="5">
        <v>0.05</v>
      </c>
      <c r="C96" s="5">
        <v>0.1</v>
      </c>
      <c r="D96" s="5">
        <v>0.15</v>
      </c>
      <c r="E96" s="5">
        <v>0.25</v>
      </c>
      <c r="F96" s="5">
        <v>0.5</v>
      </c>
      <c r="G96" s="5">
        <v>0.75</v>
      </c>
      <c r="H96" s="5">
        <v>0.85</v>
      </c>
      <c r="I96" s="5">
        <v>0.9</v>
      </c>
      <c r="J96" s="5">
        <v>0.95</v>
      </c>
      <c r="K96" s="5">
        <v>1</v>
      </c>
    </row>
    <row r="97" spans="1:11" x14ac:dyDescent="0.3">
      <c r="A97">
        <v>1.298246</v>
      </c>
      <c r="B97">
        <v>3.6923080000000001</v>
      </c>
      <c r="C97">
        <v>4</v>
      </c>
      <c r="D97">
        <v>4.2105259999999998</v>
      </c>
      <c r="E97">
        <v>4.4705880000000002</v>
      </c>
      <c r="F97">
        <v>5</v>
      </c>
      <c r="G97">
        <v>5.7142860000000004</v>
      </c>
      <c r="H97">
        <v>6.1111110000000002</v>
      </c>
      <c r="I97">
        <v>6.7647060000000003</v>
      </c>
      <c r="J97">
        <v>9.5</v>
      </c>
      <c r="K97">
        <v>60</v>
      </c>
    </row>
    <row r="99" spans="1:11" x14ac:dyDescent="0.3">
      <c r="A99" t="b">
        <v>0</v>
      </c>
      <c r="B99" t="b">
        <v>1</v>
      </c>
    </row>
    <row r="100" spans="1:11" x14ac:dyDescent="0.3">
      <c r="A100">
        <v>0.90593714000000003</v>
      </c>
      <c r="B100">
        <v>9.4062859999999998E-2</v>
      </c>
    </row>
    <row r="101" spans="1:11" x14ac:dyDescent="0.3">
      <c r="A101" t="s">
        <v>24</v>
      </c>
    </row>
    <row r="102" spans="1:11" x14ac:dyDescent="0.3">
      <c r="A102" t="s">
        <v>1172</v>
      </c>
    </row>
    <row r="103" spans="1:11" x14ac:dyDescent="0.3">
      <c r="A103" t="s">
        <v>1173</v>
      </c>
    </row>
    <row r="104" spans="1:11" x14ac:dyDescent="0.3">
      <c r="A104" t="s">
        <v>1174</v>
      </c>
    </row>
    <row r="105" spans="1:11" x14ac:dyDescent="0.3">
      <c r="A105" t="s">
        <v>1175</v>
      </c>
    </row>
    <row r="106" spans="1:11" x14ac:dyDescent="0.3">
      <c r="A106" t="s">
        <v>1176</v>
      </c>
    </row>
    <row r="107" spans="1:11" x14ac:dyDescent="0.3">
      <c r="A107" t="s">
        <v>1177</v>
      </c>
    </row>
    <row r="108" spans="1:11" x14ac:dyDescent="0.3">
      <c r="A108" t="s">
        <v>1178</v>
      </c>
    </row>
    <row r="109" spans="1:11" x14ac:dyDescent="0.3">
      <c r="A109" t="s">
        <v>1144</v>
      </c>
    </row>
    <row r="110" spans="1:11" x14ac:dyDescent="0.3">
      <c r="A110" t="s">
        <v>1179</v>
      </c>
    </row>
    <row r="112" spans="1:11" x14ac:dyDescent="0.3">
      <c r="A112" t="s">
        <v>1154</v>
      </c>
    </row>
    <row r="113" spans="1:1" x14ac:dyDescent="0.3">
      <c r="A113" t="s">
        <v>1180</v>
      </c>
    </row>
    <row r="114" spans="1:1" x14ac:dyDescent="0.3">
      <c r="A114" t="s">
        <v>1181</v>
      </c>
    </row>
    <row r="115" spans="1:1" x14ac:dyDescent="0.3">
      <c r="A115" t="s">
        <v>1144</v>
      </c>
    </row>
    <row r="116" spans="1:1" x14ac:dyDescent="0.3">
      <c r="A116" t="s">
        <v>1182</v>
      </c>
    </row>
    <row r="118" spans="1:1" x14ac:dyDescent="0.3">
      <c r="A118" t="s">
        <v>1145</v>
      </c>
    </row>
    <row r="119" spans="1:1" x14ac:dyDescent="0.3">
      <c r="A119" t="s">
        <v>1183</v>
      </c>
    </row>
    <row r="120" spans="1:1" x14ac:dyDescent="0.3">
      <c r="A120" t="s">
        <v>1184</v>
      </c>
    </row>
    <row r="121" spans="1:1" x14ac:dyDescent="0.3">
      <c r="A121" t="s">
        <v>1144</v>
      </c>
    </row>
    <row r="122" spans="1:1" x14ac:dyDescent="0.3">
      <c r="A122" t="s">
        <v>1185</v>
      </c>
    </row>
    <row r="124" spans="1:1" x14ac:dyDescent="0.3">
      <c r="A124" t="s">
        <v>1145</v>
      </c>
    </row>
    <row r="125" spans="1:1" x14ac:dyDescent="0.3">
      <c r="A125" t="s">
        <v>1186</v>
      </c>
    </row>
    <row r="126" spans="1:1" x14ac:dyDescent="0.3">
      <c r="A126" t="s">
        <v>1187</v>
      </c>
    </row>
    <row r="127" spans="1:1" x14ac:dyDescent="0.3">
      <c r="A127" t="s">
        <v>1144</v>
      </c>
    </row>
    <row r="128" spans="1:1" x14ac:dyDescent="0.3">
      <c r="A128" t="s">
        <v>1188</v>
      </c>
    </row>
    <row r="130" spans="1:1" x14ac:dyDescent="0.3">
      <c r="A130" t="s">
        <v>1154</v>
      </c>
    </row>
    <row r="131" spans="1:1" x14ac:dyDescent="0.3">
      <c r="A131" t="s">
        <v>1189</v>
      </c>
    </row>
    <row r="132" spans="1:1" x14ac:dyDescent="0.3">
      <c r="A132" t="s">
        <v>1190</v>
      </c>
    </row>
    <row r="133" spans="1:1" x14ac:dyDescent="0.3">
      <c r="A133" t="s">
        <v>1144</v>
      </c>
    </row>
    <row r="134" spans="1:1" x14ac:dyDescent="0.3">
      <c r="A134" t="s">
        <v>1191</v>
      </c>
    </row>
    <row r="136" spans="1:1" x14ac:dyDescent="0.3">
      <c r="A136" t="s">
        <v>1154</v>
      </c>
    </row>
    <row r="137" spans="1:1" x14ac:dyDescent="0.3">
      <c r="A137" t="s">
        <v>1192</v>
      </c>
    </row>
    <row r="138" spans="1:1" x14ac:dyDescent="0.3">
      <c r="A138" t="s">
        <v>1193</v>
      </c>
    </row>
    <row r="139" spans="1:1" x14ac:dyDescent="0.3">
      <c r="A139" t="s">
        <v>1144</v>
      </c>
    </row>
    <row r="140" spans="1:1" x14ac:dyDescent="0.3">
      <c r="A140" t="s">
        <v>1194</v>
      </c>
    </row>
    <row r="142" spans="1:1" x14ac:dyDescent="0.3">
      <c r="A142" t="s">
        <v>1145</v>
      </c>
    </row>
    <row r="143" spans="1:1" x14ac:dyDescent="0.3">
      <c r="A143" t="s">
        <v>1195</v>
      </c>
    </row>
    <row r="144" spans="1:1" x14ac:dyDescent="0.3">
      <c r="A144" t="s">
        <v>24</v>
      </c>
    </row>
    <row r="145" spans="1:1" x14ac:dyDescent="0.3">
      <c r="A145" t="s">
        <v>1196</v>
      </c>
    </row>
    <row r="146" spans="1:1" x14ac:dyDescent="0.3">
      <c r="A146" t="s">
        <v>1197</v>
      </c>
    </row>
    <row r="147" spans="1:1" x14ac:dyDescent="0.3">
      <c r="A147" t="s">
        <v>1198</v>
      </c>
    </row>
    <row r="148" spans="1:1" x14ac:dyDescent="0.3">
      <c r="A148" t="s">
        <v>1199</v>
      </c>
    </row>
    <row r="149" spans="1:1" x14ac:dyDescent="0.3">
      <c r="A149" t="s">
        <v>1200</v>
      </c>
    </row>
    <row r="150" spans="1:1" x14ac:dyDescent="0.3">
      <c r="A150" t="s">
        <v>1201</v>
      </c>
    </row>
    <row r="151" spans="1:1" x14ac:dyDescent="0.3">
      <c r="A151" t="s">
        <v>1202</v>
      </c>
    </row>
    <row r="152" spans="1:1" x14ac:dyDescent="0.3">
      <c r="A152" t="s">
        <v>1144</v>
      </c>
    </row>
    <row r="153" spans="1:1" x14ac:dyDescent="0.3">
      <c r="A153" t="s">
        <v>1203</v>
      </c>
    </row>
    <row r="155" spans="1:1" x14ac:dyDescent="0.3">
      <c r="A155" t="s">
        <v>1145</v>
      </c>
    </row>
    <row r="156" spans="1:1" x14ac:dyDescent="0.3">
      <c r="A156" t="s">
        <v>1204</v>
      </c>
    </row>
    <row r="157" spans="1:1" x14ac:dyDescent="0.3">
      <c r="A157" t="s">
        <v>1205</v>
      </c>
    </row>
    <row r="158" spans="1:1" x14ac:dyDescent="0.3">
      <c r="A158" t="s">
        <v>1144</v>
      </c>
    </row>
    <row r="159" spans="1:1" x14ac:dyDescent="0.3">
      <c r="A159" t="s">
        <v>1206</v>
      </c>
    </row>
    <row r="161" spans="1:1" x14ac:dyDescent="0.3">
      <c r="A161" t="s">
        <v>1154</v>
      </c>
    </row>
    <row r="162" spans="1:1" x14ac:dyDescent="0.3">
      <c r="A162" t="s">
        <v>1207</v>
      </c>
    </row>
    <row r="163" spans="1:1" x14ac:dyDescent="0.3">
      <c r="A163" t="s">
        <v>1208</v>
      </c>
    </row>
    <row r="164" spans="1:1" x14ac:dyDescent="0.3">
      <c r="A164" t="s">
        <v>1144</v>
      </c>
    </row>
    <row r="165" spans="1:1" x14ac:dyDescent="0.3">
      <c r="A165" t="s">
        <v>1209</v>
      </c>
    </row>
    <row r="167" spans="1:1" x14ac:dyDescent="0.3">
      <c r="A167" t="s">
        <v>1145</v>
      </c>
    </row>
    <row r="168" spans="1:1" x14ac:dyDescent="0.3">
      <c r="A168" t="s">
        <v>1210</v>
      </c>
    </row>
    <row r="169" spans="1:1" x14ac:dyDescent="0.3">
      <c r="A169" t="s">
        <v>24</v>
      </c>
    </row>
    <row r="170" spans="1:1" x14ac:dyDescent="0.3">
      <c r="A170" t="s">
        <v>1211</v>
      </c>
    </row>
    <row r="171" spans="1:1" x14ac:dyDescent="0.3">
      <c r="A171" t="s">
        <v>1212</v>
      </c>
    </row>
    <row r="172" spans="1:1" x14ac:dyDescent="0.3">
      <c r="A172" t="s">
        <v>563</v>
      </c>
    </row>
    <row r="173" spans="1:1" x14ac:dyDescent="0.3">
      <c r="A173" t="s">
        <v>1213</v>
      </c>
    </row>
    <row r="174" spans="1:1" x14ac:dyDescent="0.3">
      <c r="A174" t="s">
        <v>1214</v>
      </c>
    </row>
    <row r="176" spans="1:1" x14ac:dyDescent="0.3">
      <c r="A176" t="s">
        <v>1215</v>
      </c>
    </row>
    <row r="177" spans="1:1" x14ac:dyDescent="0.3">
      <c r="A177" t="s">
        <v>1216</v>
      </c>
    </row>
    <row r="178" spans="1:1" x14ac:dyDescent="0.3">
      <c r="A178" t="s">
        <v>1217</v>
      </c>
    </row>
    <row r="179" spans="1:1" x14ac:dyDescent="0.3">
      <c r="A179" t="s">
        <v>1218</v>
      </c>
    </row>
    <row r="180" spans="1:1" x14ac:dyDescent="0.3">
      <c r="A180" t="s">
        <v>1219</v>
      </c>
    </row>
    <row r="181" spans="1:1" x14ac:dyDescent="0.3">
      <c r="A181" t="s">
        <v>1220</v>
      </c>
    </row>
    <row r="182" spans="1:1" x14ac:dyDescent="0.3">
      <c r="A182" t="s">
        <v>1221</v>
      </c>
    </row>
    <row r="183" spans="1:1" x14ac:dyDescent="0.3">
      <c r="A183" t="s">
        <v>1199</v>
      </c>
    </row>
    <row r="184" spans="1:1" x14ac:dyDescent="0.3">
      <c r="A184" t="s">
        <v>1222</v>
      </c>
    </row>
    <row r="185" spans="1:1" x14ac:dyDescent="0.3">
      <c r="A185" t="s">
        <v>1223</v>
      </c>
    </row>
    <row r="186" spans="1:1" x14ac:dyDescent="0.3">
      <c r="A186" t="s">
        <v>1224</v>
      </c>
    </row>
    <row r="187" spans="1:1" x14ac:dyDescent="0.3">
      <c r="A187" t="s">
        <v>1144</v>
      </c>
    </row>
    <row r="188" spans="1:1" x14ac:dyDescent="0.3">
      <c r="A188" t="s">
        <v>1225</v>
      </c>
    </row>
    <row r="190" spans="1:1" x14ac:dyDescent="0.3">
      <c r="A190" t="s">
        <v>1154</v>
      </c>
    </row>
    <row r="191" spans="1:1" x14ac:dyDescent="0.3">
      <c r="A191" t="s">
        <v>1226</v>
      </c>
    </row>
    <row r="192" spans="1:1" x14ac:dyDescent="0.3">
      <c r="A192" t="s">
        <v>1227</v>
      </c>
    </row>
    <row r="193" spans="1:1" x14ac:dyDescent="0.3">
      <c r="A193" t="s">
        <v>1144</v>
      </c>
    </row>
    <row r="194" spans="1:1" x14ac:dyDescent="0.3">
      <c r="A194" t="s">
        <v>1228</v>
      </c>
    </row>
    <row r="196" spans="1:1" x14ac:dyDescent="0.3">
      <c r="A196" t="s">
        <v>1154</v>
      </c>
    </row>
    <row r="197" spans="1:1" x14ac:dyDescent="0.3">
      <c r="A197" t="s">
        <v>1229</v>
      </c>
    </row>
    <row r="198" spans="1:1" x14ac:dyDescent="0.3">
      <c r="A198" t="s">
        <v>1230</v>
      </c>
    </row>
    <row r="199" spans="1:1" x14ac:dyDescent="0.3">
      <c r="A199" t="s">
        <v>1144</v>
      </c>
    </row>
    <row r="200" spans="1:1" x14ac:dyDescent="0.3">
      <c r="A200" t="s">
        <v>1231</v>
      </c>
    </row>
    <row r="202" spans="1:1" x14ac:dyDescent="0.3">
      <c r="A202" t="s">
        <v>1154</v>
      </c>
    </row>
    <row r="203" spans="1:1" x14ac:dyDescent="0.3">
      <c r="A203" t="s">
        <v>1232</v>
      </c>
    </row>
    <row r="204" spans="1:1" x14ac:dyDescent="0.3">
      <c r="A204" t="s">
        <v>24</v>
      </c>
    </row>
    <row r="205" spans="1:1" x14ac:dyDescent="0.3">
      <c r="A205" t="s">
        <v>1233</v>
      </c>
    </row>
    <row r="206" spans="1:1" x14ac:dyDescent="0.3">
      <c r="A206" t="s">
        <v>1234</v>
      </c>
    </row>
    <row r="207" spans="1:1" x14ac:dyDescent="0.3">
      <c r="A207" t="s">
        <v>1235</v>
      </c>
    </row>
    <row r="208" spans="1:1" x14ac:dyDescent="0.3">
      <c r="A208" t="s">
        <v>1236</v>
      </c>
    </row>
    <row r="209" spans="1:11" x14ac:dyDescent="0.3">
      <c r="A209" t="s">
        <v>1237</v>
      </c>
    </row>
    <row r="210" spans="1:11" x14ac:dyDescent="0.3">
      <c r="A210" t="s">
        <v>1238</v>
      </c>
    </row>
    <row r="211" spans="1:11" x14ac:dyDescent="0.3">
      <c r="A211" t="s">
        <v>1239</v>
      </c>
    </row>
    <row r="212" spans="1:11" x14ac:dyDescent="0.3">
      <c r="A212" t="s">
        <v>1240</v>
      </c>
    </row>
    <row r="213" spans="1:11" x14ac:dyDescent="0.3">
      <c r="A213" t="s">
        <v>1254</v>
      </c>
    </row>
    <row r="214" spans="1:11" x14ac:dyDescent="0.3">
      <c r="A214" t="s">
        <v>1142</v>
      </c>
    </row>
    <row r="215" spans="1:11" x14ac:dyDescent="0.3">
      <c r="A215" t="s">
        <v>1143</v>
      </c>
    </row>
    <row r="216" spans="1:11" x14ac:dyDescent="0.3">
      <c r="A216" s="5">
        <v>0</v>
      </c>
      <c r="B216" s="5">
        <v>0.05</v>
      </c>
      <c r="C216" s="5">
        <v>0.1</v>
      </c>
      <c r="D216" s="5">
        <v>0.15</v>
      </c>
      <c r="E216" s="5">
        <v>0.25</v>
      </c>
      <c r="F216" s="5">
        <v>0.5</v>
      </c>
      <c r="G216" s="5">
        <v>0.75</v>
      </c>
      <c r="H216" s="5">
        <v>0.85</v>
      </c>
      <c r="I216" s="5">
        <v>0.9</v>
      </c>
      <c r="J216" s="5">
        <v>0.95</v>
      </c>
      <c r="K216" s="5">
        <v>1</v>
      </c>
    </row>
    <row r="217" spans="1:11" x14ac:dyDescent="0.3">
      <c r="A217">
        <v>1.298246</v>
      </c>
      <c r="B217">
        <v>3.7663790000000001</v>
      </c>
      <c r="C217">
        <v>4</v>
      </c>
      <c r="D217">
        <v>4.2105259999999998</v>
      </c>
      <c r="E217">
        <v>4.4705880000000002</v>
      </c>
      <c r="F217">
        <v>5</v>
      </c>
      <c r="G217">
        <v>5.5333329999999998</v>
      </c>
      <c r="H217">
        <v>5.9411759999999996</v>
      </c>
      <c r="I217">
        <v>6.3333329999999997</v>
      </c>
      <c r="J217">
        <v>7.8248369999999996</v>
      </c>
      <c r="K217">
        <v>60</v>
      </c>
    </row>
    <row r="219" spans="1:11" x14ac:dyDescent="0.3">
      <c r="A219" t="b">
        <v>0</v>
      </c>
      <c r="B219" t="b">
        <v>1</v>
      </c>
    </row>
    <row r="220" spans="1:11" x14ac:dyDescent="0.3">
      <c r="A220">
        <v>0.91500554000000001</v>
      </c>
      <c r="B220">
        <v>8.4994459999999994E-2</v>
      </c>
    </row>
    <row r="221" spans="1:11" x14ac:dyDescent="0.3">
      <c r="A221" t="s">
        <v>24</v>
      </c>
    </row>
    <row r="222" spans="1:11" x14ac:dyDescent="0.3">
      <c r="A222" t="s">
        <v>1146</v>
      </c>
    </row>
    <row r="223" spans="1:11" x14ac:dyDescent="0.3">
      <c r="A223" t="s">
        <v>1147</v>
      </c>
    </row>
    <row r="224" spans="1:11" x14ac:dyDescent="0.3">
      <c r="A224" t="s">
        <v>1241</v>
      </c>
    </row>
    <row r="225" spans="1:11" x14ac:dyDescent="0.3">
      <c r="A225" t="s">
        <v>1242</v>
      </c>
    </row>
    <row r="226" spans="1:11" x14ac:dyDescent="0.3">
      <c r="A226" t="s">
        <v>1199</v>
      </c>
    </row>
    <row r="227" spans="1:11" x14ac:dyDescent="0.3">
      <c r="A227" t="s">
        <v>1243</v>
      </c>
    </row>
    <row r="228" spans="1:11" x14ac:dyDescent="0.3">
      <c r="A228" t="s">
        <v>1244</v>
      </c>
    </row>
    <row r="229" spans="1:11" x14ac:dyDescent="0.3">
      <c r="A229" t="s">
        <v>1153</v>
      </c>
    </row>
    <row r="230" spans="1:11" x14ac:dyDescent="0.3">
      <c r="A230" s="5">
        <v>0</v>
      </c>
      <c r="B230" s="5">
        <v>0.05</v>
      </c>
      <c r="C230" s="5">
        <v>0.1</v>
      </c>
      <c r="D230" s="5">
        <v>0.15</v>
      </c>
      <c r="E230" s="5">
        <v>0.25</v>
      </c>
      <c r="F230" s="5">
        <v>0.5</v>
      </c>
      <c r="G230" s="5">
        <v>0.75</v>
      </c>
      <c r="H230" s="5">
        <v>0.85</v>
      </c>
      <c r="I230" s="5">
        <v>0.9</v>
      </c>
      <c r="J230" s="5">
        <v>0.95</v>
      </c>
      <c r="K230" s="5">
        <v>1</v>
      </c>
    </row>
    <row r="231" spans="1:11" x14ac:dyDescent="0.3">
      <c r="A231">
        <v>2.677419</v>
      </c>
      <c r="B231">
        <v>3.6086960000000001</v>
      </c>
      <c r="C231">
        <v>3.745968</v>
      </c>
      <c r="D231">
        <v>3.875</v>
      </c>
      <c r="E231">
        <v>4.1713240000000003</v>
      </c>
      <c r="F231">
        <v>4.55</v>
      </c>
      <c r="G231">
        <v>4.8617650000000001</v>
      </c>
      <c r="H231">
        <v>5.0806990000000001</v>
      </c>
      <c r="I231">
        <v>5.4390479999999997</v>
      </c>
      <c r="J231">
        <v>5.7653850000000002</v>
      </c>
      <c r="K231">
        <v>12</v>
      </c>
    </row>
    <row r="233" spans="1:11" x14ac:dyDescent="0.3">
      <c r="A233" t="b">
        <v>0</v>
      </c>
      <c r="B233" t="b">
        <v>1</v>
      </c>
    </row>
    <row r="234" spans="1:11" x14ac:dyDescent="0.3">
      <c r="A234">
        <v>0.82</v>
      </c>
      <c r="B234">
        <v>0.18</v>
      </c>
    </row>
    <row r="235" spans="1:11" x14ac:dyDescent="0.3">
      <c r="A235" t="s">
        <v>1155</v>
      </c>
    </row>
    <row r="236" spans="1:11" x14ac:dyDescent="0.3">
      <c r="A236" s="5">
        <v>0</v>
      </c>
      <c r="B236" s="5">
        <v>0.05</v>
      </c>
      <c r="C236" s="5">
        <v>0.1</v>
      </c>
      <c r="D236" s="5">
        <v>0.15</v>
      </c>
      <c r="E236" s="5">
        <v>0.25</v>
      </c>
      <c r="F236" s="5">
        <v>0.5</v>
      </c>
      <c r="G236" s="5">
        <v>0.75</v>
      </c>
      <c r="H236" s="5">
        <v>0.85</v>
      </c>
      <c r="I236" s="5">
        <v>0.9</v>
      </c>
      <c r="J236" s="5">
        <v>0.95</v>
      </c>
      <c r="K236" s="5">
        <v>1</v>
      </c>
    </row>
    <row r="237" spans="1:11" x14ac:dyDescent="0.3">
      <c r="A237">
        <v>2.6136360000000001</v>
      </c>
      <c r="B237">
        <v>3.6026090000000002</v>
      </c>
      <c r="C237">
        <v>3.73</v>
      </c>
      <c r="D237">
        <v>3.9962960000000001</v>
      </c>
      <c r="E237">
        <v>4.1802630000000001</v>
      </c>
      <c r="F237">
        <v>4.6111110000000002</v>
      </c>
      <c r="G237">
        <v>5.1875</v>
      </c>
      <c r="H237">
        <v>5.5333329999999998</v>
      </c>
      <c r="I237">
        <v>5.538462</v>
      </c>
      <c r="J237">
        <v>6.0866670000000003</v>
      </c>
      <c r="K237">
        <v>12.222222</v>
      </c>
    </row>
    <row r="239" spans="1:11" x14ac:dyDescent="0.3">
      <c r="A239" t="b">
        <v>0</v>
      </c>
      <c r="B239" t="b">
        <v>1</v>
      </c>
    </row>
    <row r="240" spans="1:11" x14ac:dyDescent="0.3">
      <c r="A240">
        <v>0.85029940000000004</v>
      </c>
      <c r="B240">
        <v>0.14970059999999999</v>
      </c>
    </row>
    <row r="241" spans="1:11" x14ac:dyDescent="0.3">
      <c r="A241" t="s">
        <v>1156</v>
      </c>
    </row>
    <row r="242" spans="1:11" x14ac:dyDescent="0.3">
      <c r="A242" s="5">
        <v>0</v>
      </c>
      <c r="B242" s="5">
        <v>0.05</v>
      </c>
      <c r="C242" s="5">
        <v>0.1</v>
      </c>
      <c r="D242" s="5">
        <v>0.15</v>
      </c>
      <c r="E242" s="5">
        <v>0.25</v>
      </c>
      <c r="F242" s="5">
        <v>0.5</v>
      </c>
      <c r="G242" s="5">
        <v>0.75</v>
      </c>
      <c r="H242" s="5">
        <v>0.85</v>
      </c>
      <c r="I242" s="5">
        <v>0.9</v>
      </c>
      <c r="J242" s="5">
        <v>0.95</v>
      </c>
      <c r="K242" s="5">
        <v>1</v>
      </c>
    </row>
    <row r="243" spans="1:11" x14ac:dyDescent="0.3">
      <c r="A243">
        <v>3</v>
      </c>
      <c r="B243">
        <v>3.334435</v>
      </c>
      <c r="C243">
        <v>3.9536950000000002</v>
      </c>
      <c r="D243">
        <v>4.2024999999999997</v>
      </c>
      <c r="E243">
        <v>4.8205879999999999</v>
      </c>
      <c r="F243">
        <v>5.4965029999999997</v>
      </c>
      <c r="G243">
        <v>6.5454549999999996</v>
      </c>
      <c r="H243">
        <v>7.648485</v>
      </c>
      <c r="I243">
        <v>8.1595239999999993</v>
      </c>
      <c r="J243">
        <v>8.8188460000000006</v>
      </c>
      <c r="K243">
        <v>12.777778</v>
      </c>
    </row>
    <row r="245" spans="1:11" x14ac:dyDescent="0.3">
      <c r="A245" t="b">
        <v>0</v>
      </c>
      <c r="B245" t="b">
        <v>1</v>
      </c>
    </row>
    <row r="246" spans="1:11" x14ac:dyDescent="0.3">
      <c r="A246">
        <v>0.85714290000000004</v>
      </c>
      <c r="B246">
        <v>0.14285709999999999</v>
      </c>
    </row>
    <row r="247" spans="1:11" x14ac:dyDescent="0.3">
      <c r="A247" t="s">
        <v>1245</v>
      </c>
    </row>
    <row r="248" spans="1:11" x14ac:dyDescent="0.3">
      <c r="A248" t="s">
        <v>1169</v>
      </c>
    </row>
    <row r="249" spans="1:11" x14ac:dyDescent="0.3">
      <c r="A249" t="s">
        <v>72</v>
      </c>
    </row>
    <row r="250" spans="1:11" x14ac:dyDescent="0.3">
      <c r="A250" t="s">
        <v>1255</v>
      </c>
    </row>
    <row r="251" spans="1:11" x14ac:dyDescent="0.3">
      <c r="A251" t="s">
        <v>1171</v>
      </c>
    </row>
    <row r="252" spans="1:11" x14ac:dyDescent="0.3">
      <c r="A252" s="5">
        <v>0</v>
      </c>
      <c r="B252" s="5">
        <v>0.05</v>
      </c>
      <c r="C252" s="5">
        <v>0.1</v>
      </c>
      <c r="D252" s="5">
        <v>0.15</v>
      </c>
      <c r="E252" s="5">
        <v>0.25</v>
      </c>
      <c r="F252" s="5">
        <v>0.5</v>
      </c>
      <c r="G252" s="5">
        <v>0.75</v>
      </c>
      <c r="H252" s="5">
        <v>0.85</v>
      </c>
      <c r="I252" s="5">
        <v>0.9</v>
      </c>
      <c r="J252" s="5">
        <v>0.95</v>
      </c>
      <c r="K252" s="5">
        <v>1</v>
      </c>
    </row>
    <row r="253" spans="1:11" x14ac:dyDescent="0.3">
      <c r="A253">
        <v>1.298246</v>
      </c>
      <c r="B253">
        <v>3.7727270000000002</v>
      </c>
      <c r="C253">
        <v>4</v>
      </c>
      <c r="D253">
        <v>4.2105259999999998</v>
      </c>
      <c r="E253">
        <v>4.4705880000000002</v>
      </c>
      <c r="F253">
        <v>5</v>
      </c>
      <c r="G253">
        <v>5.5333329999999998</v>
      </c>
      <c r="H253">
        <v>5.9285709999999998</v>
      </c>
      <c r="I253">
        <v>6.3125</v>
      </c>
      <c r="J253">
        <v>7.6366670000000001</v>
      </c>
      <c r="K253">
        <v>60</v>
      </c>
    </row>
    <row r="255" spans="1:11" x14ac:dyDescent="0.3">
      <c r="A255" t="b">
        <v>0</v>
      </c>
      <c r="B255" t="b">
        <v>1</v>
      </c>
    </row>
    <row r="256" spans="1:11" x14ac:dyDescent="0.3">
      <c r="A256">
        <v>0.91568627000000002</v>
      </c>
      <c r="B256">
        <v>8.4313730000000003E-2</v>
      </c>
    </row>
    <row r="257" spans="1:11" x14ac:dyDescent="0.3">
      <c r="A257" t="s">
        <v>24</v>
      </c>
    </row>
    <row r="258" spans="1:11" x14ac:dyDescent="0.3">
      <c r="A258" t="s">
        <v>1172</v>
      </c>
    </row>
    <row r="259" spans="1:11" x14ac:dyDescent="0.3">
      <c r="A259" t="s">
        <v>1173</v>
      </c>
    </row>
    <row r="260" spans="1:11" x14ac:dyDescent="0.3">
      <c r="A260" t="s">
        <v>1174</v>
      </c>
    </row>
    <row r="261" spans="1:11" x14ac:dyDescent="0.3">
      <c r="A261" t="s">
        <v>1175</v>
      </c>
    </row>
    <row r="262" spans="1:11" x14ac:dyDescent="0.3">
      <c r="A262" t="s">
        <v>1246</v>
      </c>
    </row>
    <row r="263" spans="1:11" x14ac:dyDescent="0.3">
      <c r="A263" t="s">
        <v>1247</v>
      </c>
    </row>
    <row r="264" spans="1:11" x14ac:dyDescent="0.3">
      <c r="A264" t="s">
        <v>1178</v>
      </c>
    </row>
    <row r="265" spans="1:11" x14ac:dyDescent="0.3">
      <c r="A265" s="5">
        <v>0</v>
      </c>
      <c r="B265" s="5">
        <v>0.05</v>
      </c>
      <c r="C265" s="5">
        <v>0.1</v>
      </c>
      <c r="D265" s="5">
        <v>0.15</v>
      </c>
      <c r="E265" s="5">
        <v>0.25</v>
      </c>
      <c r="F265" s="5">
        <v>0.5</v>
      </c>
      <c r="G265" s="5">
        <v>0.75</v>
      </c>
      <c r="H265" s="5">
        <v>0.85</v>
      </c>
      <c r="I265" s="5">
        <v>0.9</v>
      </c>
      <c r="J265" s="5">
        <v>0.95</v>
      </c>
      <c r="K265" s="5">
        <v>1</v>
      </c>
    </row>
    <row r="266" spans="1:11" x14ac:dyDescent="0.3">
      <c r="A266">
        <v>3.1304349999999999</v>
      </c>
      <c r="B266">
        <v>3.6013039999999998</v>
      </c>
      <c r="C266">
        <v>3.75</v>
      </c>
      <c r="D266">
        <v>4</v>
      </c>
      <c r="E266">
        <v>4.2669170000000003</v>
      </c>
      <c r="F266">
        <v>4.6515149999999998</v>
      </c>
      <c r="G266">
        <v>5.2418829999999996</v>
      </c>
      <c r="H266">
        <v>5.8441520000000002</v>
      </c>
      <c r="I266">
        <v>6</v>
      </c>
      <c r="J266">
        <v>8.3457139999999992</v>
      </c>
      <c r="K266">
        <v>17.666667</v>
      </c>
    </row>
    <row r="268" spans="1:11" x14ac:dyDescent="0.3">
      <c r="A268" t="b">
        <v>0</v>
      </c>
      <c r="B268" t="b">
        <v>1</v>
      </c>
    </row>
    <row r="269" spans="1:11" x14ac:dyDescent="0.3">
      <c r="A269">
        <v>0.85576920000000001</v>
      </c>
      <c r="B269">
        <v>0.14423079999999999</v>
      </c>
    </row>
    <row r="270" spans="1:11" x14ac:dyDescent="0.3">
      <c r="A270" t="s">
        <v>1181</v>
      </c>
    </row>
    <row r="271" spans="1:11" x14ac:dyDescent="0.3">
      <c r="A271" s="5">
        <v>0</v>
      </c>
      <c r="B271" s="5">
        <v>0.05</v>
      </c>
      <c r="C271" s="5">
        <v>0.1</v>
      </c>
      <c r="D271" s="5">
        <v>0.15</v>
      </c>
      <c r="E271" s="5">
        <v>0.25</v>
      </c>
      <c r="F271" s="5">
        <v>0.5</v>
      </c>
      <c r="G271" s="5">
        <v>0.75</v>
      </c>
      <c r="H271" s="5">
        <v>0.85</v>
      </c>
      <c r="I271" s="5">
        <v>0.9</v>
      </c>
      <c r="J271" s="5">
        <v>0.95</v>
      </c>
      <c r="K271" s="5">
        <v>1</v>
      </c>
    </row>
    <row r="272" spans="1:11" x14ac:dyDescent="0.3">
      <c r="A272">
        <v>3.3333330000000001</v>
      </c>
      <c r="B272">
        <v>3.7075629999999999</v>
      </c>
      <c r="C272">
        <v>4</v>
      </c>
      <c r="D272">
        <v>4.1425000000000001</v>
      </c>
      <c r="E272">
        <v>4.5</v>
      </c>
      <c r="F272">
        <v>4.9090910000000001</v>
      </c>
      <c r="G272">
        <v>5.6842110000000003</v>
      </c>
      <c r="H272">
        <v>6</v>
      </c>
      <c r="I272">
        <v>9.5047619999999995</v>
      </c>
      <c r="J272">
        <v>12.022221999999999</v>
      </c>
      <c r="K272">
        <v>19</v>
      </c>
    </row>
    <row r="274" spans="1:11" x14ac:dyDescent="0.3">
      <c r="A274" t="b">
        <v>0</v>
      </c>
      <c r="B274" t="b">
        <v>1</v>
      </c>
    </row>
    <row r="275" spans="1:11" x14ac:dyDescent="0.3">
      <c r="A275">
        <v>0.91620111999999998</v>
      </c>
      <c r="B275">
        <v>8.3798880000000006E-2</v>
      </c>
    </row>
    <row r="276" spans="1:11" x14ac:dyDescent="0.3">
      <c r="A276" t="s">
        <v>1184</v>
      </c>
    </row>
    <row r="277" spans="1:11" x14ac:dyDescent="0.3">
      <c r="A277" s="5">
        <v>0</v>
      </c>
      <c r="B277" s="5">
        <v>0.05</v>
      </c>
      <c r="C277" s="5">
        <v>0.1</v>
      </c>
      <c r="D277" s="5">
        <v>0.15</v>
      </c>
      <c r="E277" s="5">
        <v>0.25</v>
      </c>
      <c r="F277" s="5">
        <v>0.5</v>
      </c>
      <c r="G277" s="5">
        <v>0.75</v>
      </c>
      <c r="H277" s="5">
        <v>0.85</v>
      </c>
      <c r="I277" s="5">
        <v>0.9</v>
      </c>
      <c r="J277" s="5">
        <v>0.95</v>
      </c>
      <c r="K277" s="5">
        <v>1</v>
      </c>
    </row>
    <row r="278" spans="1:11" x14ac:dyDescent="0.3">
      <c r="A278">
        <v>1.298246</v>
      </c>
      <c r="B278">
        <v>3.9523809999999999</v>
      </c>
      <c r="C278">
        <v>4.2087110000000001</v>
      </c>
      <c r="D278">
        <v>4.3684209999999997</v>
      </c>
      <c r="E278">
        <v>4.6111110000000002</v>
      </c>
      <c r="F278">
        <v>5.0666669999999998</v>
      </c>
      <c r="G278">
        <v>5.6923079999999997</v>
      </c>
      <c r="H278">
        <v>6.052632</v>
      </c>
      <c r="I278">
        <v>6.3888889999999998</v>
      </c>
      <c r="J278">
        <v>8.9772730000000003</v>
      </c>
      <c r="K278">
        <v>60</v>
      </c>
    </row>
    <row r="280" spans="1:11" x14ac:dyDescent="0.3">
      <c r="A280" t="b">
        <v>0</v>
      </c>
      <c r="B280" t="b">
        <v>1</v>
      </c>
    </row>
    <row r="281" spans="1:11" x14ac:dyDescent="0.3">
      <c r="A281">
        <v>0.94444444000000005</v>
      </c>
      <c r="B281">
        <v>5.5555559999999997E-2</v>
      </c>
    </row>
    <row r="282" spans="1:11" x14ac:dyDescent="0.3">
      <c r="A282" t="s">
        <v>1187</v>
      </c>
    </row>
    <row r="283" spans="1:11" x14ac:dyDescent="0.3">
      <c r="A283" s="5">
        <v>0</v>
      </c>
      <c r="B283" s="5">
        <v>0.05</v>
      </c>
      <c r="C283" s="5">
        <v>0.1</v>
      </c>
      <c r="D283" s="5">
        <v>0.15</v>
      </c>
      <c r="E283" s="5">
        <v>0.25</v>
      </c>
      <c r="F283" s="5">
        <v>0.5</v>
      </c>
      <c r="G283" s="5">
        <v>0.75</v>
      </c>
      <c r="H283" s="5">
        <v>0.85</v>
      </c>
      <c r="I283" s="5">
        <v>0.9</v>
      </c>
      <c r="J283" s="5">
        <v>0.95</v>
      </c>
      <c r="K283" s="5">
        <v>1</v>
      </c>
    </row>
    <row r="284" spans="1:11" x14ac:dyDescent="0.3">
      <c r="A284">
        <v>2.1956519999999999</v>
      </c>
      <c r="B284">
        <v>3.6637249999999999</v>
      </c>
      <c r="C284">
        <v>3.9184209999999999</v>
      </c>
      <c r="D284">
        <v>4.114706</v>
      </c>
      <c r="E284">
        <v>4.375</v>
      </c>
      <c r="F284">
        <v>4.8823530000000002</v>
      </c>
      <c r="G284">
        <v>5.4761899999999999</v>
      </c>
      <c r="H284">
        <v>5.75</v>
      </c>
      <c r="I284">
        <v>6.052632</v>
      </c>
      <c r="J284">
        <v>6.3888889999999998</v>
      </c>
      <c r="K284">
        <v>35.333333000000003</v>
      </c>
    </row>
    <row r="286" spans="1:11" x14ac:dyDescent="0.3">
      <c r="A286" t="b">
        <v>0</v>
      </c>
      <c r="B286" t="b">
        <v>1</v>
      </c>
    </row>
    <row r="287" spans="1:11" x14ac:dyDescent="0.3">
      <c r="A287">
        <v>0.88752200000000003</v>
      </c>
      <c r="B287">
        <v>0.11247799999999999</v>
      </c>
    </row>
    <row r="288" spans="1:11" x14ac:dyDescent="0.3">
      <c r="A288" t="s">
        <v>1190</v>
      </c>
    </row>
    <row r="289" spans="1:11" x14ac:dyDescent="0.3">
      <c r="A289" s="5">
        <v>0</v>
      </c>
      <c r="B289" s="5">
        <v>0.05</v>
      </c>
      <c r="C289" s="5">
        <v>0.1</v>
      </c>
      <c r="D289" s="5">
        <v>0.15</v>
      </c>
      <c r="E289" s="5">
        <v>0.25</v>
      </c>
      <c r="F289" s="5">
        <v>0.5</v>
      </c>
      <c r="G289" s="5">
        <v>0.75</v>
      </c>
      <c r="H289" s="5">
        <v>0.85</v>
      </c>
      <c r="I289" s="5">
        <v>0.9</v>
      </c>
      <c r="J289" s="5">
        <v>0.95</v>
      </c>
      <c r="K289" s="5">
        <v>1</v>
      </c>
    </row>
    <row r="290" spans="1:11" x14ac:dyDescent="0.3">
      <c r="A290">
        <v>2.371429</v>
      </c>
      <c r="B290">
        <v>2.9890110000000001</v>
      </c>
      <c r="C290">
        <v>3.4345240000000001</v>
      </c>
      <c r="D290">
        <v>3.5146999999999999</v>
      </c>
      <c r="E290">
        <v>3.8333330000000001</v>
      </c>
      <c r="F290">
        <v>4.6086960000000001</v>
      </c>
      <c r="G290">
        <v>5.2941180000000001</v>
      </c>
      <c r="H290">
        <v>5.7857139999999996</v>
      </c>
      <c r="I290">
        <v>6.353383</v>
      </c>
      <c r="J290">
        <v>6.5454549999999996</v>
      </c>
      <c r="K290">
        <v>12.777778</v>
      </c>
    </row>
    <row r="292" spans="1:11" x14ac:dyDescent="0.3">
      <c r="A292" t="b">
        <v>0</v>
      </c>
      <c r="B292" t="b">
        <v>1</v>
      </c>
    </row>
    <row r="293" spans="1:11" x14ac:dyDescent="0.3">
      <c r="A293">
        <v>0.71232879999999998</v>
      </c>
      <c r="B293">
        <v>0.28767120000000002</v>
      </c>
    </row>
    <row r="294" spans="1:11" x14ac:dyDescent="0.3">
      <c r="A294" t="s">
        <v>1193</v>
      </c>
    </row>
    <row r="295" spans="1:11" x14ac:dyDescent="0.3">
      <c r="A295" s="5">
        <v>0</v>
      </c>
      <c r="B295" s="5">
        <v>0.05</v>
      </c>
      <c r="C295" s="5">
        <v>0.1</v>
      </c>
      <c r="D295" s="5">
        <v>0.15</v>
      </c>
      <c r="E295" s="5">
        <v>0.25</v>
      </c>
      <c r="F295" s="5">
        <v>0.5</v>
      </c>
      <c r="G295" s="5">
        <v>0.75</v>
      </c>
      <c r="H295" s="5">
        <v>0.85</v>
      </c>
      <c r="I295" s="5">
        <v>0.9</v>
      </c>
      <c r="J295" s="5">
        <v>0.95</v>
      </c>
      <c r="K295" s="5">
        <v>1</v>
      </c>
    </row>
    <row r="296" spans="1:11" x14ac:dyDescent="0.3">
      <c r="A296">
        <v>1.9302330000000001</v>
      </c>
      <c r="B296">
        <v>3.75</v>
      </c>
      <c r="C296">
        <v>4</v>
      </c>
      <c r="D296">
        <v>4.2105259999999998</v>
      </c>
      <c r="E296">
        <v>4.3684209999999997</v>
      </c>
      <c r="F296">
        <v>4.8823530000000002</v>
      </c>
      <c r="G296">
        <v>5.5333329999999998</v>
      </c>
      <c r="H296">
        <v>5.9329830000000001</v>
      </c>
      <c r="I296">
        <v>6.3846150000000002</v>
      </c>
      <c r="J296">
        <v>8.4434070000000006</v>
      </c>
      <c r="K296">
        <v>60</v>
      </c>
    </row>
    <row r="298" spans="1:11" x14ac:dyDescent="0.3">
      <c r="A298" t="b">
        <v>0</v>
      </c>
      <c r="B298" t="b">
        <v>1</v>
      </c>
    </row>
    <row r="299" spans="1:11" x14ac:dyDescent="0.3">
      <c r="A299">
        <v>0.90679825000000003</v>
      </c>
      <c r="B299">
        <v>9.320175E-2</v>
      </c>
    </row>
    <row r="300" spans="1:11" x14ac:dyDescent="0.3">
      <c r="A300" t="s">
        <v>24</v>
      </c>
    </row>
    <row r="301" spans="1:11" x14ac:dyDescent="0.3">
      <c r="A301" t="s">
        <v>1196</v>
      </c>
    </row>
    <row r="302" spans="1:11" x14ac:dyDescent="0.3">
      <c r="A302" t="s">
        <v>1197</v>
      </c>
    </row>
    <row r="303" spans="1:11" x14ac:dyDescent="0.3">
      <c r="A303" t="s">
        <v>1198</v>
      </c>
    </row>
    <row r="304" spans="1:11" x14ac:dyDescent="0.3">
      <c r="A304" t="s">
        <v>1199</v>
      </c>
    </row>
    <row r="305" spans="1:11" x14ac:dyDescent="0.3">
      <c r="A305" t="s">
        <v>1248</v>
      </c>
    </row>
    <row r="306" spans="1:11" x14ac:dyDescent="0.3">
      <c r="A306" t="s">
        <v>1249</v>
      </c>
    </row>
    <row r="307" spans="1:11" x14ac:dyDescent="0.3">
      <c r="A307" t="s">
        <v>1202</v>
      </c>
    </row>
    <row r="308" spans="1:11" x14ac:dyDescent="0.3">
      <c r="A308" s="5">
        <v>0</v>
      </c>
      <c r="B308" s="5">
        <v>0.05</v>
      </c>
      <c r="C308" s="5">
        <v>0.1</v>
      </c>
      <c r="D308" s="5">
        <v>0.15</v>
      </c>
      <c r="E308" s="5">
        <v>0.25</v>
      </c>
      <c r="F308" s="5">
        <v>0.5</v>
      </c>
      <c r="G308" s="5">
        <v>0.75</v>
      </c>
      <c r="H308" s="5">
        <v>0.85</v>
      </c>
      <c r="I308" s="5">
        <v>0.9</v>
      </c>
      <c r="J308" s="5">
        <v>0.95</v>
      </c>
      <c r="K308" s="5">
        <v>1</v>
      </c>
    </row>
    <row r="309" spans="1:11" x14ac:dyDescent="0.3">
      <c r="A309">
        <v>1.454545</v>
      </c>
      <c r="B309">
        <v>3.7894739999999998</v>
      </c>
      <c r="C309">
        <v>4.1022730000000003</v>
      </c>
      <c r="D309">
        <v>4.2222220000000004</v>
      </c>
      <c r="E309">
        <v>4.5</v>
      </c>
      <c r="F309">
        <v>5</v>
      </c>
      <c r="G309">
        <v>5.5333329999999998</v>
      </c>
      <c r="H309">
        <v>5.9</v>
      </c>
      <c r="I309">
        <v>6.1</v>
      </c>
      <c r="J309">
        <v>6.9166670000000003</v>
      </c>
      <c r="K309">
        <v>60</v>
      </c>
    </row>
    <row r="311" spans="1:11" x14ac:dyDescent="0.3">
      <c r="A311" t="b">
        <v>0</v>
      </c>
      <c r="B311" t="b">
        <v>1</v>
      </c>
    </row>
    <row r="312" spans="1:11" x14ac:dyDescent="0.3">
      <c r="A312">
        <v>0.92400371000000003</v>
      </c>
      <c r="B312">
        <v>7.5996289999999994E-2</v>
      </c>
    </row>
    <row r="313" spans="1:11" x14ac:dyDescent="0.3">
      <c r="A313" t="s">
        <v>1205</v>
      </c>
    </row>
    <row r="314" spans="1:11" x14ac:dyDescent="0.3">
      <c r="A314" s="5">
        <v>0</v>
      </c>
      <c r="B314" s="5">
        <v>0.05</v>
      </c>
      <c r="C314" s="5">
        <v>0.1</v>
      </c>
      <c r="D314" s="5">
        <v>0.15</v>
      </c>
      <c r="E314" s="5">
        <v>0.25</v>
      </c>
      <c r="F314" s="5">
        <v>0.5</v>
      </c>
      <c r="G314" s="5">
        <v>0.75</v>
      </c>
      <c r="H314" s="5">
        <v>0.85</v>
      </c>
      <c r="I314" s="5">
        <v>0.9</v>
      </c>
      <c r="J314" s="5">
        <v>0.95</v>
      </c>
      <c r="K314" s="5">
        <v>1</v>
      </c>
    </row>
    <row r="315" spans="1:11" x14ac:dyDescent="0.3">
      <c r="A315">
        <v>1.298246</v>
      </c>
      <c r="B315">
        <v>3.6923080000000001</v>
      </c>
      <c r="C315">
        <v>3.9490020000000001</v>
      </c>
      <c r="D315">
        <v>4.1156860000000002</v>
      </c>
      <c r="E315">
        <v>4.3529410000000004</v>
      </c>
      <c r="F315">
        <v>4.7916670000000003</v>
      </c>
      <c r="G315">
        <v>5.3846150000000002</v>
      </c>
      <c r="H315">
        <v>5.7812869999999998</v>
      </c>
      <c r="I315">
        <v>6.1538459999999997</v>
      </c>
      <c r="J315">
        <v>7.677778</v>
      </c>
      <c r="K315">
        <v>17.666667</v>
      </c>
    </row>
    <row r="317" spans="1:11" x14ac:dyDescent="0.3">
      <c r="A317" t="b">
        <v>0</v>
      </c>
      <c r="B317" t="b">
        <v>1</v>
      </c>
    </row>
    <row r="318" spans="1:11" x14ac:dyDescent="0.3">
      <c r="A318">
        <v>0.89335520000000002</v>
      </c>
      <c r="B318">
        <v>0.1066448</v>
      </c>
    </row>
    <row r="319" spans="1:11" x14ac:dyDescent="0.3">
      <c r="A319" t="s">
        <v>1208</v>
      </c>
    </row>
    <row r="320" spans="1:11" x14ac:dyDescent="0.3">
      <c r="A320" s="5">
        <v>0</v>
      </c>
      <c r="B320" s="5">
        <v>0.05</v>
      </c>
      <c r="C320" s="5">
        <v>0.1</v>
      </c>
      <c r="D320" s="5">
        <v>0.15</v>
      </c>
      <c r="E320" s="5">
        <v>0.25</v>
      </c>
      <c r="F320" s="5">
        <v>0.5</v>
      </c>
      <c r="G320" s="5">
        <v>0.75</v>
      </c>
      <c r="H320" s="5">
        <v>0.85</v>
      </c>
      <c r="I320" s="5">
        <v>0.9</v>
      </c>
      <c r="J320" s="5">
        <v>0.95</v>
      </c>
      <c r="K320" s="5">
        <v>1</v>
      </c>
    </row>
    <row r="321" spans="1:11" x14ac:dyDescent="0.3">
      <c r="A321">
        <v>2.6666669999999999</v>
      </c>
      <c r="B321">
        <v>3.75</v>
      </c>
      <c r="C321">
        <v>3.9647510000000001</v>
      </c>
      <c r="D321">
        <v>4.2105259999999998</v>
      </c>
      <c r="E321">
        <v>4.4392360000000002</v>
      </c>
      <c r="F321">
        <v>4.9249999999999998</v>
      </c>
      <c r="G321">
        <v>5.5333329999999998</v>
      </c>
      <c r="H321">
        <v>6</v>
      </c>
      <c r="I321">
        <v>6.3846150000000002</v>
      </c>
      <c r="J321">
        <v>9.0250000000000004</v>
      </c>
      <c r="K321">
        <v>60</v>
      </c>
    </row>
    <row r="323" spans="1:11" x14ac:dyDescent="0.3">
      <c r="A323" t="b">
        <v>0</v>
      </c>
      <c r="B323" t="b">
        <v>1</v>
      </c>
    </row>
    <row r="324" spans="1:11" x14ac:dyDescent="0.3">
      <c r="A324">
        <v>0.89724309999999996</v>
      </c>
      <c r="B324">
        <v>0.1027569</v>
      </c>
    </row>
    <row r="325" spans="1:11" x14ac:dyDescent="0.3">
      <c r="A325" t="s">
        <v>24</v>
      </c>
    </row>
    <row r="326" spans="1:11" x14ac:dyDescent="0.3">
      <c r="A326" t="s">
        <v>1211</v>
      </c>
    </row>
    <row r="327" spans="1:11" x14ac:dyDescent="0.3">
      <c r="A327" t="s">
        <v>1220</v>
      </c>
    </row>
    <row r="328" spans="1:11" x14ac:dyDescent="0.3">
      <c r="A328" t="s">
        <v>1221</v>
      </c>
    </row>
    <row r="329" spans="1:11" x14ac:dyDescent="0.3">
      <c r="A329" t="s">
        <v>1199</v>
      </c>
    </row>
    <row r="330" spans="1:11" x14ac:dyDescent="0.3">
      <c r="A330" t="s">
        <v>1250</v>
      </c>
    </row>
    <row r="331" spans="1:11" x14ac:dyDescent="0.3">
      <c r="A331" t="s">
        <v>1251</v>
      </c>
    </row>
    <row r="332" spans="1:11" x14ac:dyDescent="0.3">
      <c r="A332" t="s">
        <v>1224</v>
      </c>
    </row>
    <row r="333" spans="1:11" x14ac:dyDescent="0.3">
      <c r="A333" s="5">
        <v>0</v>
      </c>
      <c r="B333" s="5">
        <v>0.05</v>
      </c>
      <c r="C333" s="5">
        <v>0.1</v>
      </c>
      <c r="D333" s="5">
        <v>0.15</v>
      </c>
      <c r="E333" s="5">
        <v>0.25</v>
      </c>
      <c r="F333" s="5">
        <v>0.5</v>
      </c>
      <c r="G333" s="5">
        <v>0.75</v>
      </c>
      <c r="H333" s="5">
        <v>0.85</v>
      </c>
      <c r="I333" s="5">
        <v>0.9</v>
      </c>
      <c r="J333" s="5">
        <v>0.95</v>
      </c>
      <c r="K333" s="5">
        <v>1</v>
      </c>
    </row>
    <row r="334" spans="1:11" x14ac:dyDescent="0.3">
      <c r="A334">
        <v>1.298246</v>
      </c>
      <c r="B334">
        <v>3.8333330000000001</v>
      </c>
      <c r="C334">
        <v>4.1500000000000004</v>
      </c>
      <c r="D334">
        <v>4.3571429999999998</v>
      </c>
      <c r="E334">
        <v>4.6111110000000002</v>
      </c>
      <c r="F334">
        <v>5.0666669999999998</v>
      </c>
      <c r="G334">
        <v>5.7142860000000004</v>
      </c>
      <c r="H334">
        <v>6.052632</v>
      </c>
      <c r="I334">
        <v>6.3888889999999998</v>
      </c>
      <c r="J334">
        <v>8.4238099999999996</v>
      </c>
      <c r="K334">
        <v>60</v>
      </c>
    </row>
    <row r="336" spans="1:11" x14ac:dyDescent="0.3">
      <c r="A336" t="b">
        <v>0</v>
      </c>
      <c r="B336" t="b">
        <v>1</v>
      </c>
    </row>
    <row r="337" spans="1:11" x14ac:dyDescent="0.3">
      <c r="A337">
        <v>0.92909160999999996</v>
      </c>
      <c r="B337">
        <v>7.0908390000000002E-2</v>
      </c>
    </row>
    <row r="338" spans="1:11" x14ac:dyDescent="0.3">
      <c r="A338" t="s">
        <v>1227</v>
      </c>
    </row>
    <row r="339" spans="1:11" x14ac:dyDescent="0.3">
      <c r="A339" s="5">
        <v>0</v>
      </c>
      <c r="B339" s="5">
        <v>0.05</v>
      </c>
      <c r="C339" s="5">
        <v>0.1</v>
      </c>
      <c r="D339" s="5">
        <v>0.15</v>
      </c>
      <c r="E339" s="5">
        <v>0.25</v>
      </c>
      <c r="F339" s="5">
        <v>0.5</v>
      </c>
      <c r="G339" s="5">
        <v>0.75</v>
      </c>
      <c r="H339" s="5">
        <v>0.85</v>
      </c>
      <c r="I339" s="5">
        <v>0.9</v>
      </c>
      <c r="J339" s="5">
        <v>0.95</v>
      </c>
      <c r="K339" s="5">
        <v>1</v>
      </c>
    </row>
    <row r="340" spans="1:11" x14ac:dyDescent="0.3">
      <c r="A340">
        <v>2.6666669999999999</v>
      </c>
      <c r="B340">
        <v>3.717857</v>
      </c>
      <c r="C340">
        <v>3.9523809999999999</v>
      </c>
      <c r="D340">
        <v>4.1223530000000004</v>
      </c>
      <c r="E340">
        <v>4.32</v>
      </c>
      <c r="F340">
        <v>4.7272730000000003</v>
      </c>
      <c r="G340">
        <v>5.2272730000000003</v>
      </c>
      <c r="H340">
        <v>5.5333329999999998</v>
      </c>
      <c r="I340">
        <v>5.75</v>
      </c>
      <c r="J340">
        <v>6.334314</v>
      </c>
      <c r="K340">
        <v>20.75</v>
      </c>
    </row>
    <row r="342" spans="1:11" x14ac:dyDescent="0.3">
      <c r="A342" t="b">
        <v>0</v>
      </c>
      <c r="B342" t="b">
        <v>1</v>
      </c>
    </row>
    <row r="343" spans="1:11" x14ac:dyDescent="0.3">
      <c r="A343">
        <v>0.89232840000000002</v>
      </c>
      <c r="B343">
        <v>0.10767160000000001</v>
      </c>
    </row>
    <row r="344" spans="1:11" x14ac:dyDescent="0.3">
      <c r="A344" t="s">
        <v>1230</v>
      </c>
    </row>
    <row r="345" spans="1:11" x14ac:dyDescent="0.3">
      <c r="A345" s="5">
        <v>0</v>
      </c>
      <c r="B345" s="5">
        <v>0.05</v>
      </c>
      <c r="C345" s="5">
        <v>0.1</v>
      </c>
      <c r="D345" s="5">
        <v>0.15</v>
      </c>
      <c r="E345" s="5">
        <v>0.25</v>
      </c>
      <c r="F345" s="5">
        <v>0.5</v>
      </c>
      <c r="G345" s="5">
        <v>0.75</v>
      </c>
      <c r="H345" s="5">
        <v>0.85</v>
      </c>
      <c r="I345" s="5">
        <v>0.9</v>
      </c>
      <c r="J345" s="5">
        <v>0.95</v>
      </c>
      <c r="K345" s="5">
        <v>1</v>
      </c>
    </row>
    <row r="346" spans="1:11" x14ac:dyDescent="0.3">
      <c r="A346">
        <v>3.1304349999999999</v>
      </c>
      <c r="B346">
        <v>3.557353</v>
      </c>
      <c r="C346">
        <v>3.75</v>
      </c>
      <c r="D346">
        <v>3.8947370000000001</v>
      </c>
      <c r="E346">
        <v>4.103084</v>
      </c>
      <c r="F346">
        <v>4.559259</v>
      </c>
      <c r="G346">
        <v>5</v>
      </c>
      <c r="H346">
        <v>5.3551919999999997</v>
      </c>
      <c r="I346">
        <v>5.8888889999999998</v>
      </c>
      <c r="J346">
        <v>10.864286</v>
      </c>
      <c r="K346">
        <v>17.666667</v>
      </c>
    </row>
    <row r="348" spans="1:11" x14ac:dyDescent="0.3">
      <c r="A348" t="b">
        <v>0</v>
      </c>
      <c r="B348" t="b">
        <v>1</v>
      </c>
    </row>
    <row r="349" spans="1:11" x14ac:dyDescent="0.3">
      <c r="A349">
        <v>0.83846149999999997</v>
      </c>
      <c r="B349">
        <v>0.1615385</v>
      </c>
    </row>
    <row r="350" spans="1:11" x14ac:dyDescent="0.3">
      <c r="A350" t="s">
        <v>24</v>
      </c>
    </row>
    <row r="351" spans="1:11" x14ac:dyDescent="0.3">
      <c r="A351" t="s">
        <v>1252</v>
      </c>
    </row>
    <row r="352" spans="1:11" x14ac:dyDescent="0.3">
      <c r="A352" t="s">
        <v>1253</v>
      </c>
    </row>
    <row r="353" spans="1:1" x14ac:dyDescent="0.3">
      <c r="A353" t="s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1686-A855-4CEC-A573-09D5EABBBEBA}">
  <dimension ref="A1:H209"/>
  <sheetViews>
    <sheetView tabSelected="1" topLeftCell="A169" workbookViewId="0">
      <selection activeCell="A49" sqref="A49:A52"/>
    </sheetView>
  </sheetViews>
  <sheetFormatPr defaultRowHeight="14.4" x14ac:dyDescent="0.3"/>
  <sheetData>
    <row r="1" spans="1:1" x14ac:dyDescent="0.3">
      <c r="A1" t="s">
        <v>1131</v>
      </c>
    </row>
    <row r="2" spans="1:1" x14ac:dyDescent="0.3">
      <c r="A2" t="s">
        <v>1282</v>
      </c>
    </row>
    <row r="3" spans="1:1" x14ac:dyDescent="0.3">
      <c r="A3" t="s">
        <v>24</v>
      </c>
    </row>
    <row r="4" spans="1:1" x14ac:dyDescent="0.3">
      <c r="A4" t="s">
        <v>1283</v>
      </c>
    </row>
    <row r="5" spans="1:1" x14ac:dyDescent="0.3">
      <c r="A5" t="s">
        <v>1284</v>
      </c>
    </row>
    <row r="6" spans="1:1" x14ac:dyDescent="0.3">
      <c r="A6" t="s">
        <v>1285</v>
      </c>
    </row>
    <row r="7" spans="1:1" x14ac:dyDescent="0.3">
      <c r="A7" t="s">
        <v>1286</v>
      </c>
    </row>
    <row r="8" spans="1:1" x14ac:dyDescent="0.3">
      <c r="A8" t="s">
        <v>1287</v>
      </c>
    </row>
    <row r="9" spans="1:1" x14ac:dyDescent="0.3">
      <c r="A9" t="s">
        <v>1288</v>
      </c>
    </row>
    <row r="10" spans="1:1" x14ac:dyDescent="0.3">
      <c r="A10" t="s">
        <v>1289</v>
      </c>
    </row>
    <row r="11" spans="1:1" x14ac:dyDescent="0.3">
      <c r="A11" t="s">
        <v>1290</v>
      </c>
    </row>
    <row r="12" spans="1:1" x14ac:dyDescent="0.3">
      <c r="A12" t="s">
        <v>1291</v>
      </c>
    </row>
    <row r="13" spans="1:1" x14ac:dyDescent="0.3">
      <c r="A13" t="s">
        <v>24</v>
      </c>
    </row>
    <row r="14" spans="1:1" x14ac:dyDescent="0.3">
      <c r="A14" t="s">
        <v>1292</v>
      </c>
    </row>
    <row r="15" spans="1:1" x14ac:dyDescent="0.3">
      <c r="A15" t="s">
        <v>1293</v>
      </c>
    </row>
    <row r="16" spans="1:1" x14ac:dyDescent="0.3">
      <c r="A16" t="s">
        <v>1294</v>
      </c>
    </row>
    <row r="17" spans="1:1" x14ac:dyDescent="0.3">
      <c r="A17" t="s">
        <v>1295</v>
      </c>
    </row>
    <row r="18" spans="1:1" x14ac:dyDescent="0.3">
      <c r="A18" t="s">
        <v>1296</v>
      </c>
    </row>
    <row r="19" spans="1:1" x14ac:dyDescent="0.3">
      <c r="A19" t="s">
        <v>1297</v>
      </c>
    </row>
    <row r="20" spans="1:1" x14ac:dyDescent="0.3">
      <c r="A20" t="s">
        <v>1298</v>
      </c>
    </row>
    <row r="21" spans="1:1" x14ac:dyDescent="0.3">
      <c r="A21" t="s">
        <v>1299</v>
      </c>
    </row>
    <row r="22" spans="1:1" x14ac:dyDescent="0.3">
      <c r="A22" t="s">
        <v>1300</v>
      </c>
    </row>
    <row r="23" spans="1:1" x14ac:dyDescent="0.3">
      <c r="A23" t="s">
        <v>563</v>
      </c>
    </row>
    <row r="24" spans="1:1" x14ac:dyDescent="0.3">
      <c r="A24" t="s">
        <v>1301</v>
      </c>
    </row>
    <row r="25" spans="1:1" x14ac:dyDescent="0.3">
      <c r="A25" t="s">
        <v>24</v>
      </c>
    </row>
    <row r="26" spans="1:1" x14ac:dyDescent="0.3">
      <c r="A26" t="s">
        <v>1302</v>
      </c>
    </row>
    <row r="27" spans="1:1" x14ac:dyDescent="0.3">
      <c r="A27" t="s">
        <v>1303</v>
      </c>
    </row>
    <row r="28" spans="1:1" x14ac:dyDescent="0.3">
      <c r="A28" t="s">
        <v>1304</v>
      </c>
    </row>
    <row r="29" spans="1:1" x14ac:dyDescent="0.3">
      <c r="A29" t="s">
        <v>1305</v>
      </c>
    </row>
    <row r="30" spans="1:1" x14ac:dyDescent="0.3">
      <c r="A30" t="s">
        <v>1306</v>
      </c>
    </row>
    <row r="31" spans="1:1" x14ac:dyDescent="0.3">
      <c r="A31" t="s">
        <v>24</v>
      </c>
    </row>
    <row r="32" spans="1:1" x14ac:dyDescent="0.3">
      <c r="A32" t="s">
        <v>1307</v>
      </c>
    </row>
    <row r="33" spans="1:8" x14ac:dyDescent="0.3">
      <c r="A33" t="s">
        <v>1308</v>
      </c>
    </row>
    <row r="34" spans="1:8" x14ac:dyDescent="0.3">
      <c r="A34" t="s">
        <v>1309</v>
      </c>
    </row>
    <row r="35" spans="1:8" x14ac:dyDescent="0.3">
      <c r="A35" t="s">
        <v>1310</v>
      </c>
    </row>
    <row r="36" spans="1:8" x14ac:dyDescent="0.3">
      <c r="A36" t="s">
        <v>1311</v>
      </c>
    </row>
    <row r="37" spans="1:8" x14ac:dyDescent="0.3">
      <c r="A37" t="s">
        <v>1312</v>
      </c>
    </row>
    <row r="38" spans="1:8" x14ac:dyDescent="0.3">
      <c r="A38" t="s">
        <v>1313</v>
      </c>
    </row>
    <row r="39" spans="1:8" x14ac:dyDescent="0.3">
      <c r="A39" t="s">
        <v>1314</v>
      </c>
    </row>
    <row r="40" spans="1:8" x14ac:dyDescent="0.3">
      <c r="A40" t="s">
        <v>1315</v>
      </c>
    </row>
    <row r="41" spans="1:8" x14ac:dyDescent="0.3">
      <c r="A41" t="s">
        <v>1316</v>
      </c>
    </row>
    <row r="42" spans="1:8" x14ac:dyDescent="0.3">
      <c r="A42" t="s">
        <v>24</v>
      </c>
    </row>
    <row r="43" spans="1:8" x14ac:dyDescent="0.3">
      <c r="A43" t="s">
        <v>1317</v>
      </c>
    </row>
    <row r="44" spans="1:8" x14ac:dyDescent="0.3">
      <c r="A44" t="s">
        <v>1318</v>
      </c>
    </row>
    <row r="45" spans="1:8" x14ac:dyDescent="0.3">
      <c r="B45" t="s">
        <v>1374</v>
      </c>
      <c r="C45" t="s">
        <v>1375</v>
      </c>
      <c r="D45" t="s">
        <v>1376</v>
      </c>
      <c r="E45" t="s">
        <v>1377</v>
      </c>
      <c r="F45" t="s">
        <v>1378</v>
      </c>
      <c r="G45" t="s">
        <v>1379</v>
      </c>
      <c r="H45" t="s">
        <v>1380</v>
      </c>
    </row>
    <row r="46" spans="1:8" x14ac:dyDescent="0.3">
      <c r="A46" t="s">
        <v>1374</v>
      </c>
      <c r="B46">
        <v>1</v>
      </c>
      <c r="C46">
        <v>0.61991580000000002</v>
      </c>
      <c r="D46">
        <v>0.94698649999999995</v>
      </c>
      <c r="E46">
        <v>7.0819289999999993E-2</v>
      </c>
      <c r="F46">
        <v>5.0089050000000003E-2</v>
      </c>
      <c r="G46">
        <v>3.5959339999999999E-2</v>
      </c>
      <c r="H46">
        <v>0.1914903</v>
      </c>
    </row>
    <row r="47" spans="1:8" x14ac:dyDescent="0.3">
      <c r="A47" t="s">
        <v>1375</v>
      </c>
      <c r="B47">
        <v>0.61991582999999995</v>
      </c>
      <c r="C47">
        <v>1</v>
      </c>
      <c r="D47">
        <v>0.82369829999999999</v>
      </c>
      <c r="E47">
        <v>0.10235899</v>
      </c>
      <c r="F47">
        <v>0.16093049000000001</v>
      </c>
      <c r="G47">
        <v>0.15756724</v>
      </c>
      <c r="H47">
        <v>0.3485394</v>
      </c>
    </row>
    <row r="48" spans="1:8" x14ac:dyDescent="0.3">
      <c r="A48" t="s">
        <v>1376</v>
      </c>
      <c r="B48">
        <v>0.94698645999999997</v>
      </c>
      <c r="C48">
        <v>0.82369829999999999</v>
      </c>
      <c r="D48">
        <v>1</v>
      </c>
      <c r="E48">
        <v>0.14251818999999999</v>
      </c>
      <c r="F48">
        <v>0.13368031999999999</v>
      </c>
      <c r="G48">
        <v>0.19574758</v>
      </c>
      <c r="H48">
        <v>0.3189766</v>
      </c>
    </row>
    <row r="49" spans="1:8" x14ac:dyDescent="0.3">
      <c r="A49" t="s">
        <v>1377</v>
      </c>
      <c r="B49">
        <v>7.0819289999999993E-2</v>
      </c>
      <c r="C49">
        <v>0.10235900000000001</v>
      </c>
      <c r="D49">
        <v>0.14251820000000001</v>
      </c>
      <c r="E49">
        <v>1</v>
      </c>
      <c r="F49">
        <v>0.62296784999999999</v>
      </c>
      <c r="G49">
        <v>0.80748147999999997</v>
      </c>
      <c r="H49">
        <v>0.83334109999999995</v>
      </c>
    </row>
    <row r="50" spans="1:8" x14ac:dyDescent="0.3">
      <c r="A50" t="s">
        <v>1378</v>
      </c>
      <c r="B50">
        <v>5.0089050000000003E-2</v>
      </c>
      <c r="C50">
        <v>0.1609305</v>
      </c>
      <c r="D50">
        <v>0.1336803</v>
      </c>
      <c r="E50">
        <v>0.62296784999999999</v>
      </c>
      <c r="F50">
        <v>1</v>
      </c>
      <c r="G50">
        <v>0.48241381999999999</v>
      </c>
      <c r="H50">
        <v>0.63535459999999999</v>
      </c>
    </row>
    <row r="51" spans="1:8" x14ac:dyDescent="0.3">
      <c r="A51" t="s">
        <v>1379</v>
      </c>
      <c r="B51">
        <v>3.5959339999999999E-2</v>
      </c>
      <c r="C51">
        <v>0.15756719999999999</v>
      </c>
      <c r="D51">
        <v>0.19574759999999999</v>
      </c>
      <c r="E51">
        <v>0.80748147999999997</v>
      </c>
      <c r="F51">
        <v>0.48241381999999999</v>
      </c>
      <c r="G51">
        <v>1</v>
      </c>
      <c r="H51">
        <v>0.86785639999999997</v>
      </c>
    </row>
    <row r="52" spans="1:8" x14ac:dyDescent="0.3">
      <c r="A52" t="s">
        <v>1380</v>
      </c>
      <c r="B52">
        <v>0.19149034000000001</v>
      </c>
      <c r="C52">
        <v>0.3485394</v>
      </c>
      <c r="D52">
        <v>0.3189766</v>
      </c>
      <c r="E52">
        <v>0.83334105999999997</v>
      </c>
      <c r="F52">
        <v>0.63535454999999996</v>
      </c>
      <c r="G52">
        <v>0.86785641000000002</v>
      </c>
      <c r="H52">
        <v>1</v>
      </c>
    </row>
    <row r="53" spans="1:8" x14ac:dyDescent="0.3">
      <c r="A53" t="s">
        <v>1319</v>
      </c>
    </row>
    <row r="55" spans="1:8" x14ac:dyDescent="0.3">
      <c r="B55" t="s">
        <v>1320</v>
      </c>
    </row>
    <row r="57" spans="1:8" x14ac:dyDescent="0.3">
      <c r="A57" t="s">
        <v>1321</v>
      </c>
    </row>
    <row r="58" spans="1:8" x14ac:dyDescent="0.3">
      <c r="A58" t="s">
        <v>1322</v>
      </c>
    </row>
    <row r="59" spans="1:8" x14ac:dyDescent="0.3">
      <c r="A59" t="s">
        <v>1323</v>
      </c>
    </row>
    <row r="60" spans="1:8" x14ac:dyDescent="0.3">
      <c r="A60" t="s">
        <v>1324</v>
      </c>
    </row>
    <row r="61" spans="1:8" x14ac:dyDescent="0.3">
      <c r="A61" t="s">
        <v>1325</v>
      </c>
    </row>
    <row r="62" spans="1:8" x14ac:dyDescent="0.3">
      <c r="A62" t="s">
        <v>1326</v>
      </c>
    </row>
    <row r="63" spans="1:8" x14ac:dyDescent="0.3">
      <c r="A63" t="s">
        <v>1327</v>
      </c>
    </row>
    <row r="64" spans="1:8" x14ac:dyDescent="0.3">
      <c r="A64">
        <v>7.0819289999999993E-2</v>
      </c>
    </row>
    <row r="66" spans="1:2" x14ac:dyDescent="0.3">
      <c r="A66" t="s">
        <v>1328</v>
      </c>
    </row>
    <row r="68" spans="1:2" x14ac:dyDescent="0.3">
      <c r="B68" t="s">
        <v>1320</v>
      </c>
    </row>
    <row r="70" spans="1:2" x14ac:dyDescent="0.3">
      <c r="A70" t="s">
        <v>1329</v>
      </c>
    </row>
    <row r="71" spans="1:2" x14ac:dyDescent="0.3">
      <c r="A71" t="s">
        <v>1330</v>
      </c>
    </row>
    <row r="72" spans="1:2" x14ac:dyDescent="0.3">
      <c r="A72" t="s">
        <v>1323</v>
      </c>
    </row>
    <row r="73" spans="1:2" x14ac:dyDescent="0.3">
      <c r="A73" t="s">
        <v>1324</v>
      </c>
    </row>
    <row r="74" spans="1:2" x14ac:dyDescent="0.3">
      <c r="A74" t="s">
        <v>1331</v>
      </c>
    </row>
    <row r="75" spans="1:2" x14ac:dyDescent="0.3">
      <c r="A75" t="s">
        <v>1326</v>
      </c>
    </row>
    <row r="76" spans="1:2" x14ac:dyDescent="0.3">
      <c r="A76" t="s">
        <v>1327</v>
      </c>
    </row>
    <row r="77" spans="1:2" x14ac:dyDescent="0.3">
      <c r="A77">
        <v>5.0089050000000003E-2</v>
      </c>
    </row>
    <row r="79" spans="1:2" x14ac:dyDescent="0.3">
      <c r="A79" t="s">
        <v>1332</v>
      </c>
    </row>
    <row r="81" spans="1:2" x14ac:dyDescent="0.3">
      <c r="B81" t="s">
        <v>1320</v>
      </c>
    </row>
    <row r="83" spans="1:2" x14ac:dyDescent="0.3">
      <c r="A83" t="s">
        <v>1333</v>
      </c>
    </row>
    <row r="84" spans="1:2" x14ac:dyDescent="0.3">
      <c r="A84" t="s">
        <v>1334</v>
      </c>
    </row>
    <row r="85" spans="1:2" x14ac:dyDescent="0.3">
      <c r="A85" t="s">
        <v>1323</v>
      </c>
    </row>
    <row r="86" spans="1:2" x14ac:dyDescent="0.3">
      <c r="A86" t="s">
        <v>1324</v>
      </c>
    </row>
    <row r="87" spans="1:2" x14ac:dyDescent="0.3">
      <c r="A87" t="s">
        <v>1335</v>
      </c>
    </row>
    <row r="88" spans="1:2" x14ac:dyDescent="0.3">
      <c r="A88" t="s">
        <v>1326</v>
      </c>
    </row>
    <row r="89" spans="1:2" x14ac:dyDescent="0.3">
      <c r="A89" t="s">
        <v>1327</v>
      </c>
    </row>
    <row r="90" spans="1:2" x14ac:dyDescent="0.3">
      <c r="A90">
        <v>3.5959339999999999E-2</v>
      </c>
    </row>
    <row r="92" spans="1:2" x14ac:dyDescent="0.3">
      <c r="A92" t="s">
        <v>1336</v>
      </c>
    </row>
    <row r="94" spans="1:2" x14ac:dyDescent="0.3">
      <c r="B94" t="s">
        <v>1320</v>
      </c>
    </row>
    <row r="96" spans="1:2" x14ac:dyDescent="0.3">
      <c r="A96" t="s">
        <v>1337</v>
      </c>
    </row>
    <row r="97" spans="1:2" x14ac:dyDescent="0.3">
      <c r="A97" t="s">
        <v>1338</v>
      </c>
    </row>
    <row r="98" spans="1:2" x14ac:dyDescent="0.3">
      <c r="A98" t="s">
        <v>1323</v>
      </c>
    </row>
    <row r="99" spans="1:2" x14ac:dyDescent="0.3">
      <c r="A99" t="s">
        <v>1324</v>
      </c>
    </row>
    <row r="100" spans="1:2" x14ac:dyDescent="0.3">
      <c r="A100" t="s">
        <v>1339</v>
      </c>
    </row>
    <row r="101" spans="1:2" x14ac:dyDescent="0.3">
      <c r="A101" t="s">
        <v>1326</v>
      </c>
    </row>
    <row r="102" spans="1:2" x14ac:dyDescent="0.3">
      <c r="A102" t="s">
        <v>1340</v>
      </c>
    </row>
    <row r="103" spans="1:2" x14ac:dyDescent="0.3">
      <c r="A103">
        <v>0.1914903</v>
      </c>
    </row>
    <row r="105" spans="1:2" x14ac:dyDescent="0.3">
      <c r="A105" t="s">
        <v>1341</v>
      </c>
    </row>
    <row r="107" spans="1:2" x14ac:dyDescent="0.3">
      <c r="B107" t="s">
        <v>1320</v>
      </c>
    </row>
    <row r="109" spans="1:2" x14ac:dyDescent="0.3">
      <c r="A109" t="s">
        <v>1342</v>
      </c>
    </row>
    <row r="110" spans="1:2" x14ac:dyDescent="0.3">
      <c r="A110" t="s">
        <v>1343</v>
      </c>
    </row>
    <row r="111" spans="1:2" x14ac:dyDescent="0.3">
      <c r="A111" t="s">
        <v>1323</v>
      </c>
    </row>
    <row r="112" spans="1:2" x14ac:dyDescent="0.3">
      <c r="A112" t="s">
        <v>1324</v>
      </c>
    </row>
    <row r="113" spans="1:2" x14ac:dyDescent="0.3">
      <c r="A113" t="s">
        <v>1344</v>
      </c>
    </row>
    <row r="114" spans="1:2" x14ac:dyDescent="0.3">
      <c r="A114" t="s">
        <v>1326</v>
      </c>
    </row>
    <row r="115" spans="1:2" x14ac:dyDescent="0.3">
      <c r="A115" t="s">
        <v>1345</v>
      </c>
    </row>
    <row r="116" spans="1:2" x14ac:dyDescent="0.3">
      <c r="A116">
        <v>0.10235900000000001</v>
      </c>
    </row>
    <row r="118" spans="1:2" x14ac:dyDescent="0.3">
      <c r="A118" t="s">
        <v>1346</v>
      </c>
    </row>
    <row r="120" spans="1:2" x14ac:dyDescent="0.3">
      <c r="B120" t="s">
        <v>1320</v>
      </c>
    </row>
    <row r="122" spans="1:2" x14ac:dyDescent="0.3">
      <c r="A122" t="s">
        <v>1347</v>
      </c>
    </row>
    <row r="123" spans="1:2" x14ac:dyDescent="0.3">
      <c r="A123" t="s">
        <v>1348</v>
      </c>
    </row>
    <row r="124" spans="1:2" x14ac:dyDescent="0.3">
      <c r="A124" t="s">
        <v>1323</v>
      </c>
    </row>
    <row r="125" spans="1:2" x14ac:dyDescent="0.3">
      <c r="A125" t="s">
        <v>1324</v>
      </c>
    </row>
    <row r="126" spans="1:2" x14ac:dyDescent="0.3">
      <c r="A126" t="s">
        <v>1349</v>
      </c>
    </row>
    <row r="127" spans="1:2" x14ac:dyDescent="0.3">
      <c r="A127" t="s">
        <v>1326</v>
      </c>
    </row>
    <row r="128" spans="1:2" x14ac:dyDescent="0.3">
      <c r="A128" t="s">
        <v>1340</v>
      </c>
    </row>
    <row r="129" spans="1:2" x14ac:dyDescent="0.3">
      <c r="A129">
        <v>0.1609305</v>
      </c>
    </row>
    <row r="131" spans="1:2" x14ac:dyDescent="0.3">
      <c r="A131" t="s">
        <v>1350</v>
      </c>
    </row>
    <row r="133" spans="1:2" x14ac:dyDescent="0.3">
      <c r="B133" t="s">
        <v>1320</v>
      </c>
    </row>
    <row r="135" spans="1:2" x14ac:dyDescent="0.3">
      <c r="A135" t="s">
        <v>1351</v>
      </c>
    </row>
    <row r="136" spans="1:2" x14ac:dyDescent="0.3">
      <c r="A136" t="s">
        <v>1352</v>
      </c>
    </row>
    <row r="137" spans="1:2" x14ac:dyDescent="0.3">
      <c r="A137" t="s">
        <v>1323</v>
      </c>
    </row>
    <row r="138" spans="1:2" x14ac:dyDescent="0.3">
      <c r="A138" t="s">
        <v>1324</v>
      </c>
    </row>
    <row r="139" spans="1:2" x14ac:dyDescent="0.3">
      <c r="A139" t="s">
        <v>1353</v>
      </c>
    </row>
    <row r="140" spans="1:2" x14ac:dyDescent="0.3">
      <c r="A140" t="s">
        <v>1326</v>
      </c>
    </row>
    <row r="141" spans="1:2" x14ac:dyDescent="0.3">
      <c r="A141" t="s">
        <v>1340</v>
      </c>
    </row>
    <row r="142" spans="1:2" x14ac:dyDescent="0.3">
      <c r="A142">
        <v>0.15756719999999999</v>
      </c>
    </row>
    <row r="144" spans="1:2" x14ac:dyDescent="0.3">
      <c r="A144" t="s">
        <v>1354</v>
      </c>
    </row>
    <row r="146" spans="1:2" x14ac:dyDescent="0.3">
      <c r="B146" t="s">
        <v>1320</v>
      </c>
    </row>
    <row r="148" spans="1:2" x14ac:dyDescent="0.3">
      <c r="A148" t="s">
        <v>1355</v>
      </c>
    </row>
    <row r="149" spans="1:2" x14ac:dyDescent="0.3">
      <c r="A149" t="s">
        <v>1356</v>
      </c>
    </row>
    <row r="150" spans="1:2" x14ac:dyDescent="0.3">
      <c r="A150" t="s">
        <v>1323</v>
      </c>
    </row>
    <row r="151" spans="1:2" x14ac:dyDescent="0.3">
      <c r="A151" t="s">
        <v>1324</v>
      </c>
    </row>
    <row r="152" spans="1:2" x14ac:dyDescent="0.3">
      <c r="A152" t="s">
        <v>1357</v>
      </c>
    </row>
    <row r="153" spans="1:2" x14ac:dyDescent="0.3">
      <c r="A153" t="s">
        <v>1326</v>
      </c>
    </row>
    <row r="154" spans="1:2" x14ac:dyDescent="0.3">
      <c r="A154" t="s">
        <v>1340</v>
      </c>
    </row>
    <row r="155" spans="1:2" x14ac:dyDescent="0.3">
      <c r="A155">
        <v>0.3485394</v>
      </c>
    </row>
    <row r="157" spans="1:2" x14ac:dyDescent="0.3">
      <c r="A157" t="s">
        <v>1358</v>
      </c>
    </row>
    <row r="159" spans="1:2" x14ac:dyDescent="0.3">
      <c r="B159" t="s">
        <v>1320</v>
      </c>
    </row>
    <row r="161" spans="1:2" x14ac:dyDescent="0.3">
      <c r="A161" t="s">
        <v>1359</v>
      </c>
    </row>
    <row r="162" spans="1:2" x14ac:dyDescent="0.3">
      <c r="A162" t="s">
        <v>1360</v>
      </c>
    </row>
    <row r="163" spans="1:2" x14ac:dyDescent="0.3">
      <c r="A163" t="s">
        <v>1323</v>
      </c>
    </row>
    <row r="164" spans="1:2" x14ac:dyDescent="0.3">
      <c r="A164" t="s">
        <v>1324</v>
      </c>
    </row>
    <row r="165" spans="1:2" x14ac:dyDescent="0.3">
      <c r="A165" t="s">
        <v>1361</v>
      </c>
    </row>
    <row r="166" spans="1:2" x14ac:dyDescent="0.3">
      <c r="A166" t="s">
        <v>1326</v>
      </c>
    </row>
    <row r="167" spans="1:2" x14ac:dyDescent="0.3">
      <c r="A167" t="s">
        <v>1340</v>
      </c>
    </row>
    <row r="168" spans="1:2" x14ac:dyDescent="0.3">
      <c r="A168">
        <v>0.14251820000000001</v>
      </c>
    </row>
    <row r="170" spans="1:2" x14ac:dyDescent="0.3">
      <c r="A170" t="s">
        <v>1362</v>
      </c>
    </row>
    <row r="172" spans="1:2" x14ac:dyDescent="0.3">
      <c r="B172" t="s">
        <v>1320</v>
      </c>
    </row>
    <row r="174" spans="1:2" x14ac:dyDescent="0.3">
      <c r="A174" t="s">
        <v>1363</v>
      </c>
    </row>
    <row r="175" spans="1:2" x14ac:dyDescent="0.3">
      <c r="A175" t="s">
        <v>1364</v>
      </c>
    </row>
    <row r="176" spans="1:2" x14ac:dyDescent="0.3">
      <c r="A176" t="s">
        <v>1323</v>
      </c>
    </row>
    <row r="177" spans="1:2" x14ac:dyDescent="0.3">
      <c r="A177" t="s">
        <v>1324</v>
      </c>
    </row>
    <row r="178" spans="1:2" x14ac:dyDescent="0.3">
      <c r="A178" t="s">
        <v>1365</v>
      </c>
    </row>
    <row r="179" spans="1:2" x14ac:dyDescent="0.3">
      <c r="A179" t="s">
        <v>1326</v>
      </c>
    </row>
    <row r="180" spans="1:2" x14ac:dyDescent="0.3">
      <c r="A180" t="s">
        <v>1340</v>
      </c>
    </row>
    <row r="181" spans="1:2" x14ac:dyDescent="0.3">
      <c r="A181">
        <v>0.1336803</v>
      </c>
    </row>
    <row r="183" spans="1:2" x14ac:dyDescent="0.3">
      <c r="A183" t="s">
        <v>1366</v>
      </c>
    </row>
    <row r="185" spans="1:2" x14ac:dyDescent="0.3">
      <c r="B185" t="s">
        <v>1320</v>
      </c>
    </row>
    <row r="187" spans="1:2" x14ac:dyDescent="0.3">
      <c r="A187" t="s">
        <v>1367</v>
      </c>
    </row>
    <row r="188" spans="1:2" x14ac:dyDescent="0.3">
      <c r="A188" t="s">
        <v>1368</v>
      </c>
    </row>
    <row r="189" spans="1:2" x14ac:dyDescent="0.3">
      <c r="A189" t="s">
        <v>1323</v>
      </c>
    </row>
    <row r="190" spans="1:2" x14ac:dyDescent="0.3">
      <c r="A190" t="s">
        <v>1324</v>
      </c>
    </row>
    <row r="191" spans="1:2" x14ac:dyDescent="0.3">
      <c r="A191" t="s">
        <v>1369</v>
      </c>
    </row>
    <row r="192" spans="1:2" x14ac:dyDescent="0.3">
      <c r="A192" t="s">
        <v>1326</v>
      </c>
    </row>
    <row r="193" spans="1:2" x14ac:dyDescent="0.3">
      <c r="A193" t="s">
        <v>1340</v>
      </c>
    </row>
    <row r="194" spans="1:2" x14ac:dyDescent="0.3">
      <c r="A194">
        <v>0.19574759999999999</v>
      </c>
    </row>
    <row r="196" spans="1:2" x14ac:dyDescent="0.3">
      <c r="A196" t="s">
        <v>1370</v>
      </c>
    </row>
    <row r="198" spans="1:2" x14ac:dyDescent="0.3">
      <c r="B198" t="s">
        <v>1320</v>
      </c>
    </row>
    <row r="200" spans="1:2" x14ac:dyDescent="0.3">
      <c r="A200" t="s">
        <v>1371</v>
      </c>
    </row>
    <row r="201" spans="1:2" x14ac:dyDescent="0.3">
      <c r="A201" t="s">
        <v>1372</v>
      </c>
    </row>
    <row r="202" spans="1:2" x14ac:dyDescent="0.3">
      <c r="A202" t="s">
        <v>1323</v>
      </c>
    </row>
    <row r="203" spans="1:2" x14ac:dyDescent="0.3">
      <c r="A203" t="s">
        <v>1324</v>
      </c>
    </row>
    <row r="204" spans="1:2" x14ac:dyDescent="0.3">
      <c r="A204" t="s">
        <v>1373</v>
      </c>
    </row>
    <row r="205" spans="1:2" x14ac:dyDescent="0.3">
      <c r="A205" t="s">
        <v>1326</v>
      </c>
    </row>
    <row r="206" spans="1:2" x14ac:dyDescent="0.3">
      <c r="A206" t="s">
        <v>1340</v>
      </c>
    </row>
    <row r="207" spans="1:2" x14ac:dyDescent="0.3">
      <c r="A207">
        <v>0.3189766</v>
      </c>
    </row>
    <row r="209" spans="1:1" x14ac:dyDescent="0.3">
      <c r="A209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38"/>
  <sheetViews>
    <sheetView workbookViewId="0"/>
  </sheetViews>
  <sheetFormatPr defaultRowHeight="14.4" x14ac:dyDescent="0.3"/>
  <sheetData>
    <row r="1" spans="1:7" x14ac:dyDescent="0.3">
      <c r="A1" t="s">
        <v>592</v>
      </c>
    </row>
    <row r="2" spans="1:7" x14ac:dyDescent="0.3">
      <c r="A2" t="s">
        <v>593</v>
      </c>
    </row>
    <row r="3" spans="1:7" x14ac:dyDescent="0.3">
      <c r="A3" t="s">
        <v>296</v>
      </c>
      <c r="B3" t="s">
        <v>297</v>
      </c>
      <c r="C3" t="s">
        <v>298</v>
      </c>
      <c r="D3" t="s">
        <v>173</v>
      </c>
      <c r="E3" t="s">
        <v>299</v>
      </c>
      <c r="F3" t="s">
        <v>300</v>
      </c>
      <c r="G3" t="s">
        <v>224</v>
      </c>
    </row>
    <row r="4" spans="1:7" x14ac:dyDescent="0.3">
      <c r="A4">
        <v>0</v>
      </c>
      <c r="B4">
        <v>0</v>
      </c>
      <c r="C4">
        <v>0</v>
      </c>
      <c r="D4">
        <v>0.85019999999999996</v>
      </c>
      <c r="E4">
        <v>0</v>
      </c>
      <c r="F4">
        <v>46</v>
      </c>
      <c r="G4">
        <v>465</v>
      </c>
    </row>
    <row r="5" spans="1:7" x14ac:dyDescent="0.3">
      <c r="A5" t="s">
        <v>594</v>
      </c>
    </row>
    <row r="6" spans="1:7" x14ac:dyDescent="0.3">
      <c r="A6" t="s">
        <v>258</v>
      </c>
      <c r="B6" t="b">
        <v>0</v>
      </c>
      <c r="C6" t="b">
        <v>1</v>
      </c>
      <c r="D6" t="s">
        <v>224</v>
      </c>
    </row>
    <row r="7" spans="1:7" x14ac:dyDescent="0.3">
      <c r="A7" t="s">
        <v>259</v>
      </c>
      <c r="B7">
        <v>4576</v>
      </c>
      <c r="C7">
        <v>548</v>
      </c>
      <c r="D7">
        <v>465</v>
      </c>
    </row>
    <row r="8" spans="1:7" x14ac:dyDescent="0.3">
      <c r="A8" t="s">
        <v>595</v>
      </c>
    </row>
    <row r="9" spans="1:7" x14ac:dyDescent="0.3">
      <c r="A9" t="s">
        <v>258</v>
      </c>
      <c r="B9" t="b">
        <v>0</v>
      </c>
      <c r="C9" t="b">
        <v>1</v>
      </c>
      <c r="D9" t="s">
        <v>224</v>
      </c>
    </row>
    <row r="10" spans="1:7" x14ac:dyDescent="0.3">
      <c r="A10" t="s">
        <v>259</v>
      </c>
      <c r="B10">
        <v>4839</v>
      </c>
      <c r="C10">
        <v>285</v>
      </c>
      <c r="D10">
        <v>465</v>
      </c>
    </row>
    <row r="11" spans="1:7" x14ac:dyDescent="0.3">
      <c r="A11" t="s">
        <v>596</v>
      </c>
    </row>
    <row r="12" spans="1:7" x14ac:dyDescent="0.3">
      <c r="A12" t="s">
        <v>258</v>
      </c>
      <c r="B12" t="b">
        <v>0</v>
      </c>
      <c r="C12" t="b">
        <v>1</v>
      </c>
      <c r="D12" t="s">
        <v>224</v>
      </c>
    </row>
    <row r="13" spans="1:7" x14ac:dyDescent="0.3">
      <c r="A13" t="s">
        <v>259</v>
      </c>
      <c r="B13">
        <v>4969</v>
      </c>
      <c r="C13">
        <v>155</v>
      </c>
      <c r="D13">
        <v>465</v>
      </c>
    </row>
    <row r="14" spans="1:7" x14ac:dyDescent="0.3">
      <c r="A14" t="s">
        <v>597</v>
      </c>
    </row>
    <row r="15" spans="1:7" x14ac:dyDescent="0.3">
      <c r="A15" t="s">
        <v>258</v>
      </c>
      <c r="B15" t="b">
        <v>0</v>
      </c>
      <c r="C15" t="b">
        <v>1</v>
      </c>
      <c r="D15" t="s">
        <v>224</v>
      </c>
    </row>
    <row r="16" spans="1:7" x14ac:dyDescent="0.3">
      <c r="A16" t="s">
        <v>259</v>
      </c>
      <c r="B16">
        <v>5049</v>
      </c>
      <c r="C16">
        <v>75</v>
      </c>
      <c r="D16">
        <v>465</v>
      </c>
    </row>
    <row r="17" spans="1:4" x14ac:dyDescent="0.3">
      <c r="A17" t="s">
        <v>598</v>
      </c>
    </row>
    <row r="18" spans="1:4" x14ac:dyDescent="0.3">
      <c r="A18" t="s">
        <v>258</v>
      </c>
      <c r="B18" t="b">
        <v>0</v>
      </c>
      <c r="C18" t="b">
        <v>1</v>
      </c>
      <c r="D18" t="s">
        <v>224</v>
      </c>
    </row>
    <row r="19" spans="1:4" x14ac:dyDescent="0.3">
      <c r="A19" t="s">
        <v>259</v>
      </c>
      <c r="B19">
        <v>5079</v>
      </c>
      <c r="C19">
        <v>45</v>
      </c>
      <c r="D19">
        <v>465</v>
      </c>
    </row>
    <row r="20" spans="1:4" x14ac:dyDescent="0.3">
      <c r="A20" t="s">
        <v>599</v>
      </c>
    </row>
    <row r="22" spans="1:4" x14ac:dyDescent="0.3">
      <c r="A22" t="s">
        <v>560</v>
      </c>
      <c r="B22" t="s">
        <v>561</v>
      </c>
      <c r="C22" t="s">
        <v>562</v>
      </c>
    </row>
    <row r="23" spans="1:4" x14ac:dyDescent="0.3">
      <c r="A23">
        <v>2999</v>
      </c>
      <c r="B23">
        <v>998</v>
      </c>
      <c r="C23">
        <v>1130</v>
      </c>
    </row>
    <row r="25" spans="1:4" x14ac:dyDescent="0.3">
      <c r="A25" t="b">
        <v>0</v>
      </c>
      <c r="B25" t="b">
        <v>1</v>
      </c>
    </row>
    <row r="26" spans="1:4" x14ac:dyDescent="0.3">
      <c r="A26">
        <v>5127</v>
      </c>
      <c r="B26">
        <v>462</v>
      </c>
    </row>
    <row r="27" spans="1:4" x14ac:dyDescent="0.3">
      <c r="A27" t="s">
        <v>57</v>
      </c>
    </row>
    <row r="28" spans="1:4" x14ac:dyDescent="0.3">
      <c r="A28" t="s">
        <v>31</v>
      </c>
    </row>
    <row r="29" spans="1:4" x14ac:dyDescent="0.3">
      <c r="A29" t="s">
        <v>600</v>
      </c>
    </row>
    <row r="30" spans="1:4" x14ac:dyDescent="0.3">
      <c r="A30" t="s">
        <v>58</v>
      </c>
    </row>
    <row r="31" spans="1:4" x14ac:dyDescent="0.3">
      <c r="A31" t="s">
        <v>31</v>
      </c>
    </row>
    <row r="32" spans="1:4" x14ac:dyDescent="0.3">
      <c r="A32" t="s">
        <v>601</v>
      </c>
    </row>
    <row r="33" spans="1:3" x14ac:dyDescent="0.3">
      <c r="A33" t="s">
        <v>59</v>
      </c>
    </row>
    <row r="34" spans="1:3" x14ac:dyDescent="0.3">
      <c r="A34" t="s">
        <v>31</v>
      </c>
    </row>
    <row r="35" spans="1:3" x14ac:dyDescent="0.3">
      <c r="A35" t="s">
        <v>602</v>
      </c>
    </row>
    <row r="36" spans="1:3" x14ac:dyDescent="0.3">
      <c r="A36" t="s">
        <v>603</v>
      </c>
    </row>
    <row r="38" spans="1:3" x14ac:dyDescent="0.3">
      <c r="A38" t="s">
        <v>560</v>
      </c>
      <c r="B38" t="s">
        <v>561</v>
      </c>
      <c r="C38" t="s">
        <v>562</v>
      </c>
    </row>
    <row r="39" spans="1:3" x14ac:dyDescent="0.3">
      <c r="A39">
        <v>1391</v>
      </c>
      <c r="B39">
        <v>2364</v>
      </c>
      <c r="C39">
        <v>1365</v>
      </c>
    </row>
    <row r="41" spans="1:3" x14ac:dyDescent="0.3">
      <c r="A41" t="b">
        <v>0</v>
      </c>
      <c r="B41" t="b">
        <v>1</v>
      </c>
    </row>
    <row r="42" spans="1:3" x14ac:dyDescent="0.3">
      <c r="A42">
        <v>5120</v>
      </c>
      <c r="B42">
        <v>469</v>
      </c>
    </row>
    <row r="43" spans="1:3" x14ac:dyDescent="0.3">
      <c r="A43" t="s">
        <v>60</v>
      </c>
    </row>
    <row r="44" spans="1:3" x14ac:dyDescent="0.3">
      <c r="A44" t="s">
        <v>31</v>
      </c>
    </row>
    <row r="45" spans="1:3" x14ac:dyDescent="0.3">
      <c r="A45" t="s">
        <v>604</v>
      </c>
    </row>
    <row r="46" spans="1:3" x14ac:dyDescent="0.3">
      <c r="A46" t="s">
        <v>61</v>
      </c>
    </row>
    <row r="47" spans="1:3" x14ac:dyDescent="0.3">
      <c r="A47" t="s">
        <v>31</v>
      </c>
    </row>
    <row r="48" spans="1:3" x14ac:dyDescent="0.3">
      <c r="A48" t="s">
        <v>605</v>
      </c>
    </row>
    <row r="49" spans="1:9" x14ac:dyDescent="0.3">
      <c r="A49" t="s">
        <v>62</v>
      </c>
    </row>
    <row r="50" spans="1:9" x14ac:dyDescent="0.3">
      <c r="A50" t="s">
        <v>31</v>
      </c>
    </row>
    <row r="51" spans="1:9" x14ac:dyDescent="0.3">
      <c r="A51" t="s">
        <v>606</v>
      </c>
    </row>
    <row r="52" spans="1:9" x14ac:dyDescent="0.3">
      <c r="A52" t="s">
        <v>607</v>
      </c>
    </row>
    <row r="54" spans="1:9" x14ac:dyDescent="0.3">
      <c r="A54" t="s">
        <v>629</v>
      </c>
      <c r="B54" t="s">
        <v>630</v>
      </c>
      <c r="C54" t="s">
        <v>631</v>
      </c>
      <c r="D54" t="s">
        <v>632</v>
      </c>
      <c r="E54" t="s">
        <v>633</v>
      </c>
      <c r="F54" t="s">
        <v>634</v>
      </c>
      <c r="G54" t="s">
        <v>635</v>
      </c>
      <c r="H54" t="s">
        <v>636</v>
      </c>
      <c r="I54" t="s">
        <v>637</v>
      </c>
    </row>
    <row r="55" spans="1:9" x14ac:dyDescent="0.3">
      <c r="A55">
        <v>406</v>
      </c>
      <c r="B55">
        <v>590</v>
      </c>
      <c r="C55">
        <v>1</v>
      </c>
      <c r="D55">
        <v>280</v>
      </c>
      <c r="E55">
        <v>598</v>
      </c>
      <c r="F55">
        <v>250</v>
      </c>
      <c r="G55">
        <v>1677</v>
      </c>
      <c r="H55">
        <v>177</v>
      </c>
      <c r="I55">
        <v>1139</v>
      </c>
    </row>
    <row r="57" spans="1:9" x14ac:dyDescent="0.3">
      <c r="A57" t="b">
        <v>0</v>
      </c>
      <c r="B57" t="b">
        <v>1</v>
      </c>
    </row>
    <row r="58" spans="1:9" x14ac:dyDescent="0.3">
      <c r="A58">
        <v>5118</v>
      </c>
      <c r="B58">
        <v>471</v>
      </c>
    </row>
    <row r="59" spans="1:9" x14ac:dyDescent="0.3">
      <c r="A59" t="s">
        <v>608</v>
      </c>
    </row>
    <row r="60" spans="1:9" x14ac:dyDescent="0.3">
      <c r="A60" t="s">
        <v>31</v>
      </c>
    </row>
    <row r="61" spans="1:9" x14ac:dyDescent="0.3">
      <c r="A61" t="s">
        <v>609</v>
      </c>
    </row>
    <row r="62" spans="1:9" x14ac:dyDescent="0.3">
      <c r="A62" t="s">
        <v>610</v>
      </c>
    </row>
    <row r="63" spans="1:9" x14ac:dyDescent="0.3">
      <c r="A63" t="s">
        <v>31</v>
      </c>
    </row>
    <row r="64" spans="1:9" x14ac:dyDescent="0.3">
      <c r="A64" t="s">
        <v>611</v>
      </c>
    </row>
    <row r="65" spans="1:1" x14ac:dyDescent="0.3">
      <c r="A65" t="s">
        <v>612</v>
      </c>
    </row>
    <row r="66" spans="1:1" x14ac:dyDescent="0.3">
      <c r="A66" t="s">
        <v>31</v>
      </c>
    </row>
    <row r="67" spans="1:1" x14ac:dyDescent="0.3">
      <c r="A67" t="s">
        <v>613</v>
      </c>
    </row>
    <row r="68" spans="1:1" x14ac:dyDescent="0.3">
      <c r="A68" t="s">
        <v>614</v>
      </c>
    </row>
    <row r="69" spans="1:1" x14ac:dyDescent="0.3">
      <c r="A69" t="s">
        <v>31</v>
      </c>
    </row>
    <row r="70" spans="1:1" x14ac:dyDescent="0.3">
      <c r="A70" t="s">
        <v>615</v>
      </c>
    </row>
    <row r="71" spans="1:1" x14ac:dyDescent="0.3">
      <c r="A71" t="s">
        <v>616</v>
      </c>
    </row>
    <row r="72" spans="1:1" x14ac:dyDescent="0.3">
      <c r="A72" t="s">
        <v>31</v>
      </c>
    </row>
    <row r="73" spans="1:1" x14ac:dyDescent="0.3">
      <c r="A73" t="s">
        <v>617</v>
      </c>
    </row>
    <row r="74" spans="1:1" x14ac:dyDescent="0.3">
      <c r="A74" t="s">
        <v>618</v>
      </c>
    </row>
    <row r="75" spans="1:1" x14ac:dyDescent="0.3">
      <c r="A75" t="s">
        <v>31</v>
      </c>
    </row>
    <row r="76" spans="1:1" x14ac:dyDescent="0.3">
      <c r="A76" t="s">
        <v>619</v>
      </c>
    </row>
    <row r="77" spans="1:1" x14ac:dyDescent="0.3">
      <c r="A77" t="s">
        <v>620</v>
      </c>
    </row>
    <row r="78" spans="1:1" x14ac:dyDescent="0.3">
      <c r="A78" t="s">
        <v>31</v>
      </c>
    </row>
    <row r="79" spans="1:1" x14ac:dyDescent="0.3">
      <c r="A79" t="s">
        <v>621</v>
      </c>
    </row>
    <row r="80" spans="1:1" x14ac:dyDescent="0.3">
      <c r="A80" t="s">
        <v>622</v>
      </c>
    </row>
    <row r="81" spans="1:2" x14ac:dyDescent="0.3">
      <c r="A81" t="s">
        <v>31</v>
      </c>
    </row>
    <row r="82" spans="1:2" x14ac:dyDescent="0.3">
      <c r="A82" t="s">
        <v>623</v>
      </c>
    </row>
    <row r="83" spans="1:2" x14ac:dyDescent="0.3">
      <c r="A83" t="s">
        <v>624</v>
      </c>
    </row>
    <row r="84" spans="1:2" x14ac:dyDescent="0.3">
      <c r="A84" t="s">
        <v>31</v>
      </c>
    </row>
    <row r="85" spans="1:2" x14ac:dyDescent="0.3">
      <c r="A85" t="s">
        <v>625</v>
      </c>
    </row>
    <row r="86" spans="1:2" x14ac:dyDescent="0.3">
      <c r="A86" t="s">
        <v>34</v>
      </c>
    </row>
    <row r="87" spans="1:2" x14ac:dyDescent="0.3">
      <c r="A87" t="s">
        <v>626</v>
      </c>
    </row>
    <row r="89" spans="1:2" x14ac:dyDescent="0.3">
      <c r="A89" t="b">
        <v>0</v>
      </c>
      <c r="B89" t="b">
        <v>1</v>
      </c>
    </row>
    <row r="90" spans="1:2" x14ac:dyDescent="0.3">
      <c r="A90">
        <v>4839</v>
      </c>
      <c r="B90">
        <v>285</v>
      </c>
    </row>
    <row r="91" spans="1:2" x14ac:dyDescent="0.3">
      <c r="A91" t="s">
        <v>627</v>
      </c>
    </row>
    <row r="93" spans="1:2" x14ac:dyDescent="0.3">
      <c r="A93" t="b">
        <v>0</v>
      </c>
      <c r="B93" t="b">
        <v>1</v>
      </c>
    </row>
    <row r="94" spans="1:2" x14ac:dyDescent="0.3">
      <c r="A94">
        <v>3997</v>
      </c>
      <c r="B94">
        <v>1130</v>
      </c>
    </row>
    <row r="95" spans="1:2" x14ac:dyDescent="0.3">
      <c r="A95" t="s">
        <v>35</v>
      </c>
    </row>
    <row r="96" spans="1:2" x14ac:dyDescent="0.3">
      <c r="A96" t="s">
        <v>819</v>
      </c>
    </row>
    <row r="97" spans="1:4" x14ac:dyDescent="0.3">
      <c r="A97" t="s">
        <v>820</v>
      </c>
    </row>
    <row r="98" spans="1:4" x14ac:dyDescent="0.3">
      <c r="C98" t="b">
        <v>0</v>
      </c>
      <c r="D98" t="b">
        <v>1</v>
      </c>
    </row>
    <row r="99" spans="1:4" x14ac:dyDescent="0.3">
      <c r="A99">
        <v>1021</v>
      </c>
      <c r="B99" t="s">
        <v>726</v>
      </c>
      <c r="C99">
        <v>179</v>
      </c>
      <c r="D99">
        <v>5</v>
      </c>
    </row>
    <row r="100" spans="1:4" x14ac:dyDescent="0.3">
      <c r="A100">
        <v>1021</v>
      </c>
      <c r="B100" t="s">
        <v>727</v>
      </c>
      <c r="C100">
        <v>673</v>
      </c>
      <c r="D100">
        <v>13</v>
      </c>
    </row>
    <row r="101" spans="1:4" x14ac:dyDescent="0.3">
      <c r="A101">
        <v>1229</v>
      </c>
      <c r="B101" t="s">
        <v>727</v>
      </c>
      <c r="C101">
        <v>281</v>
      </c>
      <c r="D101">
        <v>8</v>
      </c>
    </row>
    <row r="102" spans="1:4" x14ac:dyDescent="0.3">
      <c r="A102">
        <v>4130</v>
      </c>
      <c r="B102" t="s">
        <v>727</v>
      </c>
      <c r="C102">
        <v>8</v>
      </c>
      <c r="D102">
        <v>0</v>
      </c>
    </row>
    <row r="103" spans="1:4" x14ac:dyDescent="0.3">
      <c r="A103">
        <v>4301</v>
      </c>
      <c r="B103" t="s">
        <v>727</v>
      </c>
      <c r="C103">
        <v>47</v>
      </c>
      <c r="D103">
        <v>0</v>
      </c>
    </row>
    <row r="104" spans="1:4" x14ac:dyDescent="0.3">
      <c r="A104">
        <v>4301</v>
      </c>
      <c r="B104" t="s">
        <v>728</v>
      </c>
      <c r="C104">
        <v>36</v>
      </c>
      <c r="D104">
        <v>1</v>
      </c>
    </row>
    <row r="105" spans="1:4" x14ac:dyDescent="0.3">
      <c r="A105">
        <v>4502</v>
      </c>
      <c r="B105" t="s">
        <v>728</v>
      </c>
      <c r="C105">
        <v>110</v>
      </c>
      <c r="D105">
        <v>7</v>
      </c>
    </row>
    <row r="106" spans="1:4" x14ac:dyDescent="0.3">
      <c r="A106">
        <v>4511</v>
      </c>
      <c r="B106" t="s">
        <v>729</v>
      </c>
      <c r="C106">
        <v>118</v>
      </c>
      <c r="D106">
        <v>8</v>
      </c>
    </row>
    <row r="107" spans="1:4" x14ac:dyDescent="0.3">
      <c r="A107">
        <v>4511</v>
      </c>
      <c r="B107" t="s">
        <v>728</v>
      </c>
      <c r="C107">
        <v>83</v>
      </c>
      <c r="D107">
        <v>2</v>
      </c>
    </row>
    <row r="108" spans="1:4" x14ac:dyDescent="0.3">
      <c r="A108">
        <v>4662</v>
      </c>
      <c r="B108" t="s">
        <v>729</v>
      </c>
      <c r="C108">
        <v>14</v>
      </c>
      <c r="D108">
        <v>0</v>
      </c>
    </row>
    <row r="109" spans="1:4" x14ac:dyDescent="0.3">
      <c r="A109">
        <v>5024</v>
      </c>
      <c r="B109" t="s">
        <v>728</v>
      </c>
      <c r="C109">
        <v>200</v>
      </c>
      <c r="D109">
        <v>0</v>
      </c>
    </row>
    <row r="110" spans="1:4" x14ac:dyDescent="0.3">
      <c r="A110">
        <v>5093</v>
      </c>
      <c r="B110" t="s">
        <v>728</v>
      </c>
      <c r="C110">
        <v>18</v>
      </c>
      <c r="D110">
        <v>0</v>
      </c>
    </row>
    <row r="111" spans="1:4" x14ac:dyDescent="0.3">
      <c r="A111">
        <v>5299</v>
      </c>
      <c r="B111" t="s">
        <v>726</v>
      </c>
      <c r="C111">
        <v>5</v>
      </c>
      <c r="D111">
        <v>0</v>
      </c>
    </row>
    <row r="112" spans="1:4" x14ac:dyDescent="0.3">
      <c r="A112">
        <v>5305</v>
      </c>
      <c r="B112" t="s">
        <v>726</v>
      </c>
      <c r="C112">
        <v>94</v>
      </c>
      <c r="D112">
        <v>0</v>
      </c>
    </row>
    <row r="113" spans="1:4" x14ac:dyDescent="0.3">
      <c r="A113">
        <v>5305</v>
      </c>
      <c r="B113" t="s">
        <v>727</v>
      </c>
      <c r="C113">
        <v>8</v>
      </c>
      <c r="D113">
        <v>0</v>
      </c>
    </row>
    <row r="114" spans="1:4" x14ac:dyDescent="0.3">
      <c r="A114">
        <v>5311</v>
      </c>
      <c r="B114" t="s">
        <v>727</v>
      </c>
      <c r="C114">
        <v>94</v>
      </c>
      <c r="D114">
        <v>1</v>
      </c>
    </row>
    <row r="115" spans="1:4" x14ac:dyDescent="0.3">
      <c r="A115">
        <v>5311</v>
      </c>
      <c r="B115" t="s">
        <v>728</v>
      </c>
      <c r="C115">
        <v>58</v>
      </c>
      <c r="D115">
        <v>0</v>
      </c>
    </row>
    <row r="116" spans="1:4" x14ac:dyDescent="0.3">
      <c r="A116">
        <v>5330</v>
      </c>
      <c r="B116" t="s">
        <v>726</v>
      </c>
      <c r="C116">
        <v>2</v>
      </c>
      <c r="D116">
        <v>0</v>
      </c>
    </row>
    <row r="117" spans="1:4" x14ac:dyDescent="0.3">
      <c r="A117">
        <v>5332</v>
      </c>
      <c r="B117" t="s">
        <v>727</v>
      </c>
      <c r="C117">
        <v>22</v>
      </c>
      <c r="D117">
        <v>0</v>
      </c>
    </row>
    <row r="118" spans="1:4" x14ac:dyDescent="0.3">
      <c r="A118">
        <v>5363</v>
      </c>
      <c r="B118" t="s">
        <v>727</v>
      </c>
      <c r="C118">
        <v>48</v>
      </c>
      <c r="D118">
        <v>0</v>
      </c>
    </row>
    <row r="119" spans="1:4" x14ac:dyDescent="0.3">
      <c r="A119">
        <v>5702</v>
      </c>
      <c r="B119" t="s">
        <v>726</v>
      </c>
      <c r="C119">
        <v>44</v>
      </c>
      <c r="D119">
        <v>2</v>
      </c>
    </row>
    <row r="120" spans="1:4" x14ac:dyDescent="0.3">
      <c r="A120">
        <v>6146</v>
      </c>
      <c r="B120" t="s">
        <v>727</v>
      </c>
      <c r="C120">
        <v>2</v>
      </c>
      <c r="D120">
        <v>0</v>
      </c>
    </row>
    <row r="121" spans="1:4" x14ac:dyDescent="0.3">
      <c r="A121">
        <v>6393</v>
      </c>
      <c r="B121" t="s">
        <v>727</v>
      </c>
      <c r="C121">
        <v>111</v>
      </c>
      <c r="D121">
        <v>0</v>
      </c>
    </row>
    <row r="122" spans="1:4" x14ac:dyDescent="0.3">
      <c r="A122">
        <v>6393</v>
      </c>
      <c r="B122" t="s">
        <v>728</v>
      </c>
      <c r="C122">
        <v>155</v>
      </c>
      <c r="D122">
        <v>4</v>
      </c>
    </row>
    <row r="123" spans="1:4" x14ac:dyDescent="0.3">
      <c r="A123">
        <v>6407</v>
      </c>
      <c r="B123" t="s">
        <v>728</v>
      </c>
      <c r="C123">
        <v>98</v>
      </c>
      <c r="D123">
        <v>2</v>
      </c>
    </row>
    <row r="124" spans="1:4" x14ac:dyDescent="0.3">
      <c r="A124">
        <v>7086</v>
      </c>
      <c r="B124" t="s">
        <v>727</v>
      </c>
      <c r="C124">
        <v>811</v>
      </c>
      <c r="D124">
        <v>137</v>
      </c>
    </row>
    <row r="125" spans="1:4" x14ac:dyDescent="0.3">
      <c r="A125">
        <v>7086</v>
      </c>
      <c r="B125" t="s">
        <v>728</v>
      </c>
      <c r="C125">
        <v>20</v>
      </c>
      <c r="D125">
        <v>4</v>
      </c>
    </row>
    <row r="126" spans="1:4" x14ac:dyDescent="0.3">
      <c r="A126">
        <v>7099</v>
      </c>
      <c r="B126" t="s">
        <v>728</v>
      </c>
      <c r="C126">
        <v>83</v>
      </c>
      <c r="D126">
        <v>1</v>
      </c>
    </row>
    <row r="127" spans="1:4" x14ac:dyDescent="0.3">
      <c r="A127">
        <v>7184</v>
      </c>
      <c r="B127" t="s">
        <v>726</v>
      </c>
      <c r="C127">
        <v>28</v>
      </c>
      <c r="D127">
        <v>0</v>
      </c>
    </row>
    <row r="128" spans="1:4" x14ac:dyDescent="0.3">
      <c r="A128">
        <v>7218</v>
      </c>
      <c r="B128" t="s">
        <v>730</v>
      </c>
      <c r="C128">
        <v>102</v>
      </c>
      <c r="D128">
        <v>8</v>
      </c>
    </row>
    <row r="129" spans="1:4" x14ac:dyDescent="0.3">
      <c r="A129">
        <v>7328</v>
      </c>
      <c r="B129" t="s">
        <v>727</v>
      </c>
      <c r="C129">
        <v>101</v>
      </c>
      <c r="D129">
        <v>4</v>
      </c>
    </row>
    <row r="130" spans="1:4" x14ac:dyDescent="0.3">
      <c r="A130">
        <v>7332</v>
      </c>
      <c r="B130" t="s">
        <v>727</v>
      </c>
      <c r="C130">
        <v>4</v>
      </c>
      <c r="D130">
        <v>0</v>
      </c>
    </row>
    <row r="131" spans="1:4" x14ac:dyDescent="0.3">
      <c r="A131">
        <v>7355</v>
      </c>
      <c r="B131" t="s">
        <v>729</v>
      </c>
      <c r="C131">
        <v>23</v>
      </c>
      <c r="D131">
        <v>5</v>
      </c>
    </row>
    <row r="132" spans="1:4" x14ac:dyDescent="0.3">
      <c r="A132">
        <v>7374</v>
      </c>
      <c r="B132" t="s">
        <v>728</v>
      </c>
      <c r="C132">
        <v>102</v>
      </c>
      <c r="D132">
        <v>1</v>
      </c>
    </row>
    <row r="133" spans="1:4" x14ac:dyDescent="0.3">
      <c r="A133">
        <v>7381</v>
      </c>
      <c r="B133" t="s">
        <v>726</v>
      </c>
      <c r="C133">
        <v>111</v>
      </c>
      <c r="D133">
        <v>1</v>
      </c>
    </row>
    <row r="134" spans="1:4" x14ac:dyDescent="0.3">
      <c r="A134">
        <v>7464</v>
      </c>
      <c r="B134" t="s">
        <v>727</v>
      </c>
      <c r="C134">
        <v>35</v>
      </c>
      <c r="D134">
        <v>1</v>
      </c>
    </row>
    <row r="135" spans="1:4" x14ac:dyDescent="0.3">
      <c r="A135">
        <v>7475</v>
      </c>
      <c r="B135" t="s">
        <v>727</v>
      </c>
      <c r="C135">
        <v>23</v>
      </c>
      <c r="D135">
        <v>32</v>
      </c>
    </row>
    <row r="136" spans="1:4" x14ac:dyDescent="0.3">
      <c r="A136">
        <v>7622</v>
      </c>
      <c r="B136" t="s">
        <v>726</v>
      </c>
      <c r="C136">
        <v>7</v>
      </c>
      <c r="D136">
        <v>0</v>
      </c>
    </row>
    <row r="137" spans="1:4" x14ac:dyDescent="0.3">
      <c r="A137">
        <v>8113</v>
      </c>
      <c r="B137" t="s">
        <v>726</v>
      </c>
      <c r="C137">
        <v>57</v>
      </c>
      <c r="D137">
        <v>0</v>
      </c>
    </row>
    <row r="138" spans="1:4" x14ac:dyDescent="0.3">
      <c r="A138">
        <v>8117</v>
      </c>
      <c r="B138" t="s">
        <v>729</v>
      </c>
      <c r="C138">
        <v>55</v>
      </c>
      <c r="D138">
        <v>0</v>
      </c>
    </row>
    <row r="139" spans="1:4" x14ac:dyDescent="0.3">
      <c r="A139">
        <v>8222</v>
      </c>
      <c r="B139" t="s">
        <v>729</v>
      </c>
      <c r="C139">
        <v>39</v>
      </c>
      <c r="D139">
        <v>0</v>
      </c>
    </row>
    <row r="140" spans="1:4" x14ac:dyDescent="0.3">
      <c r="A140">
        <v>8302</v>
      </c>
      <c r="B140" t="s">
        <v>726</v>
      </c>
      <c r="C140">
        <v>528</v>
      </c>
      <c r="D140">
        <v>20</v>
      </c>
    </row>
    <row r="141" spans="1:4" x14ac:dyDescent="0.3">
      <c r="A141">
        <v>8302</v>
      </c>
      <c r="B141" t="s">
        <v>727</v>
      </c>
      <c r="C141">
        <v>173</v>
      </c>
      <c r="D141">
        <v>17</v>
      </c>
    </row>
    <row r="142" spans="1:4" x14ac:dyDescent="0.3">
      <c r="A142">
        <v>8627</v>
      </c>
      <c r="B142" t="s">
        <v>728</v>
      </c>
      <c r="C142">
        <v>10</v>
      </c>
      <c r="D142">
        <v>1</v>
      </c>
    </row>
    <row r="143" spans="1:4" x14ac:dyDescent="0.3">
      <c r="A143">
        <v>8634</v>
      </c>
      <c r="B143" t="s">
        <v>727</v>
      </c>
      <c r="C143">
        <v>4</v>
      </c>
      <c r="D143">
        <v>0</v>
      </c>
    </row>
    <row r="144" spans="1:4" x14ac:dyDescent="0.3">
      <c r="A144">
        <v>8725</v>
      </c>
      <c r="B144" t="s">
        <v>727</v>
      </c>
      <c r="C144">
        <v>2</v>
      </c>
      <c r="D144">
        <v>0</v>
      </c>
    </row>
    <row r="145" spans="1:4" x14ac:dyDescent="0.3">
      <c r="A145">
        <v>8828</v>
      </c>
      <c r="B145" t="s">
        <v>728</v>
      </c>
      <c r="C145">
        <v>13</v>
      </c>
      <c r="D145">
        <v>0</v>
      </c>
    </row>
    <row r="146" spans="1:4" x14ac:dyDescent="0.3">
      <c r="A146" t="s">
        <v>821</v>
      </c>
    </row>
    <row r="147" spans="1:4" x14ac:dyDescent="0.3">
      <c r="A147" t="s">
        <v>820</v>
      </c>
    </row>
    <row r="148" spans="1:4" x14ac:dyDescent="0.3">
      <c r="C148" t="b">
        <v>0</v>
      </c>
      <c r="D148" t="b">
        <v>1</v>
      </c>
    </row>
    <row r="149" spans="1:4" x14ac:dyDescent="0.3">
      <c r="A149">
        <v>1021</v>
      </c>
      <c r="B149" t="s">
        <v>726</v>
      </c>
      <c r="C149">
        <v>151</v>
      </c>
      <c r="D149">
        <v>33</v>
      </c>
    </row>
    <row r="150" spans="1:4" x14ac:dyDescent="0.3">
      <c r="A150">
        <v>1021</v>
      </c>
      <c r="B150" t="s">
        <v>727</v>
      </c>
      <c r="C150">
        <v>568</v>
      </c>
      <c r="D150">
        <v>118</v>
      </c>
    </row>
    <row r="151" spans="1:4" x14ac:dyDescent="0.3">
      <c r="A151">
        <v>1229</v>
      </c>
      <c r="B151" t="s">
        <v>727</v>
      </c>
      <c r="C151">
        <v>183</v>
      </c>
      <c r="D151">
        <v>106</v>
      </c>
    </row>
    <row r="152" spans="1:4" x14ac:dyDescent="0.3">
      <c r="A152">
        <v>4130</v>
      </c>
      <c r="B152" t="s">
        <v>727</v>
      </c>
      <c r="C152">
        <v>7</v>
      </c>
      <c r="D152">
        <v>1</v>
      </c>
    </row>
    <row r="153" spans="1:4" x14ac:dyDescent="0.3">
      <c r="A153">
        <v>4301</v>
      </c>
      <c r="B153" t="s">
        <v>727</v>
      </c>
      <c r="C153">
        <v>44</v>
      </c>
      <c r="D153">
        <v>3</v>
      </c>
    </row>
    <row r="154" spans="1:4" x14ac:dyDescent="0.3">
      <c r="A154">
        <v>4301</v>
      </c>
      <c r="B154" t="s">
        <v>728</v>
      </c>
      <c r="C154">
        <v>29</v>
      </c>
      <c r="D154">
        <v>8</v>
      </c>
    </row>
    <row r="155" spans="1:4" x14ac:dyDescent="0.3">
      <c r="A155">
        <v>4502</v>
      </c>
      <c r="B155" t="s">
        <v>728</v>
      </c>
      <c r="C155">
        <v>83</v>
      </c>
      <c r="D155">
        <v>33</v>
      </c>
    </row>
    <row r="156" spans="1:4" x14ac:dyDescent="0.3">
      <c r="A156">
        <v>4511</v>
      </c>
      <c r="B156" t="s">
        <v>729</v>
      </c>
      <c r="C156">
        <v>86</v>
      </c>
      <c r="D156">
        <v>40</v>
      </c>
    </row>
    <row r="157" spans="1:4" x14ac:dyDescent="0.3">
      <c r="A157">
        <v>4511</v>
      </c>
      <c r="B157" t="s">
        <v>728</v>
      </c>
      <c r="C157">
        <v>65</v>
      </c>
      <c r="D157">
        <v>21</v>
      </c>
    </row>
    <row r="158" spans="1:4" x14ac:dyDescent="0.3">
      <c r="A158">
        <v>4662</v>
      </c>
      <c r="B158" t="s">
        <v>729</v>
      </c>
      <c r="C158">
        <v>13</v>
      </c>
      <c r="D158">
        <v>1</v>
      </c>
    </row>
    <row r="159" spans="1:4" x14ac:dyDescent="0.3">
      <c r="A159">
        <v>5024</v>
      </c>
      <c r="B159" t="s">
        <v>728</v>
      </c>
      <c r="C159">
        <v>172</v>
      </c>
      <c r="D159">
        <v>29</v>
      </c>
    </row>
    <row r="160" spans="1:4" x14ac:dyDescent="0.3">
      <c r="A160">
        <v>5093</v>
      </c>
      <c r="B160" t="s">
        <v>728</v>
      </c>
      <c r="C160">
        <v>16</v>
      </c>
      <c r="D160">
        <v>2</v>
      </c>
    </row>
    <row r="161" spans="1:4" x14ac:dyDescent="0.3">
      <c r="A161">
        <v>5299</v>
      </c>
      <c r="B161" t="s">
        <v>726</v>
      </c>
      <c r="C161">
        <v>1</v>
      </c>
      <c r="D161">
        <v>3</v>
      </c>
    </row>
    <row r="162" spans="1:4" x14ac:dyDescent="0.3">
      <c r="A162">
        <v>5305</v>
      </c>
      <c r="B162" t="s">
        <v>726</v>
      </c>
      <c r="C162">
        <v>84</v>
      </c>
      <c r="D162">
        <v>10</v>
      </c>
    </row>
    <row r="163" spans="1:4" x14ac:dyDescent="0.3">
      <c r="A163">
        <v>5305</v>
      </c>
      <c r="B163" t="s">
        <v>727</v>
      </c>
      <c r="C163">
        <v>6</v>
      </c>
      <c r="D163">
        <v>2</v>
      </c>
    </row>
    <row r="164" spans="1:4" x14ac:dyDescent="0.3">
      <c r="A164">
        <v>5311</v>
      </c>
      <c r="B164" t="s">
        <v>727</v>
      </c>
      <c r="C164">
        <v>87</v>
      </c>
      <c r="D164">
        <v>8</v>
      </c>
    </row>
    <row r="165" spans="1:4" x14ac:dyDescent="0.3">
      <c r="A165">
        <v>5311</v>
      </c>
      <c r="B165" t="s">
        <v>728</v>
      </c>
      <c r="C165">
        <v>53</v>
      </c>
      <c r="D165">
        <v>5</v>
      </c>
    </row>
    <row r="166" spans="1:4" x14ac:dyDescent="0.3">
      <c r="A166">
        <v>5330</v>
      </c>
      <c r="B166" t="s">
        <v>726</v>
      </c>
      <c r="C166">
        <v>2</v>
      </c>
      <c r="D166">
        <v>0</v>
      </c>
    </row>
    <row r="167" spans="1:4" x14ac:dyDescent="0.3">
      <c r="A167">
        <v>5332</v>
      </c>
      <c r="B167" t="s">
        <v>727</v>
      </c>
      <c r="C167">
        <v>16</v>
      </c>
      <c r="D167">
        <v>5</v>
      </c>
    </row>
    <row r="168" spans="1:4" x14ac:dyDescent="0.3">
      <c r="A168">
        <v>5363</v>
      </c>
      <c r="B168" t="s">
        <v>727</v>
      </c>
      <c r="C168">
        <v>43</v>
      </c>
      <c r="D168">
        <v>5</v>
      </c>
    </row>
    <row r="169" spans="1:4" x14ac:dyDescent="0.3">
      <c r="A169">
        <v>5702</v>
      </c>
      <c r="B169" t="s">
        <v>726</v>
      </c>
      <c r="C169">
        <v>33</v>
      </c>
      <c r="D169">
        <v>13</v>
      </c>
    </row>
    <row r="170" spans="1:4" x14ac:dyDescent="0.3">
      <c r="A170">
        <v>6146</v>
      </c>
      <c r="B170" t="s">
        <v>727</v>
      </c>
      <c r="C170">
        <v>1</v>
      </c>
      <c r="D170">
        <v>1</v>
      </c>
    </row>
    <row r="171" spans="1:4" x14ac:dyDescent="0.3">
      <c r="A171">
        <v>6393</v>
      </c>
      <c r="B171" t="s">
        <v>727</v>
      </c>
      <c r="C171">
        <v>96</v>
      </c>
      <c r="D171">
        <v>15</v>
      </c>
    </row>
    <row r="172" spans="1:4" x14ac:dyDescent="0.3">
      <c r="A172">
        <v>6393</v>
      </c>
      <c r="B172" t="s">
        <v>728</v>
      </c>
      <c r="C172">
        <v>121</v>
      </c>
      <c r="D172">
        <v>38</v>
      </c>
    </row>
    <row r="173" spans="1:4" x14ac:dyDescent="0.3">
      <c r="A173">
        <v>6407</v>
      </c>
      <c r="B173" t="s">
        <v>728</v>
      </c>
      <c r="C173">
        <v>93</v>
      </c>
      <c r="D173">
        <v>7</v>
      </c>
    </row>
    <row r="174" spans="1:4" x14ac:dyDescent="0.3">
      <c r="A174">
        <v>7086</v>
      </c>
      <c r="B174" t="s">
        <v>727</v>
      </c>
      <c r="C174">
        <v>707</v>
      </c>
      <c r="D174">
        <v>241</v>
      </c>
    </row>
    <row r="175" spans="1:4" x14ac:dyDescent="0.3">
      <c r="A175">
        <v>7086</v>
      </c>
      <c r="B175" t="s">
        <v>728</v>
      </c>
      <c r="C175">
        <v>17</v>
      </c>
      <c r="D175">
        <v>7</v>
      </c>
    </row>
    <row r="176" spans="1:4" x14ac:dyDescent="0.3">
      <c r="A176">
        <v>7099</v>
      </c>
      <c r="B176" t="s">
        <v>728</v>
      </c>
      <c r="C176">
        <v>59</v>
      </c>
      <c r="D176">
        <v>26</v>
      </c>
    </row>
    <row r="177" spans="1:4" x14ac:dyDescent="0.3">
      <c r="A177">
        <v>7184</v>
      </c>
      <c r="B177" t="s">
        <v>726</v>
      </c>
      <c r="C177">
        <v>29</v>
      </c>
      <c r="D177">
        <v>0</v>
      </c>
    </row>
    <row r="178" spans="1:4" x14ac:dyDescent="0.3">
      <c r="A178">
        <v>7218</v>
      </c>
      <c r="B178" t="s">
        <v>730</v>
      </c>
      <c r="C178">
        <v>84</v>
      </c>
      <c r="D178">
        <v>26</v>
      </c>
    </row>
    <row r="179" spans="1:4" x14ac:dyDescent="0.3">
      <c r="A179">
        <v>7328</v>
      </c>
      <c r="B179" t="s">
        <v>727</v>
      </c>
      <c r="C179">
        <v>94</v>
      </c>
      <c r="D179">
        <v>9</v>
      </c>
    </row>
    <row r="180" spans="1:4" x14ac:dyDescent="0.3">
      <c r="A180">
        <v>7332</v>
      </c>
      <c r="B180" t="s">
        <v>727</v>
      </c>
      <c r="C180">
        <v>4</v>
      </c>
      <c r="D180">
        <v>0</v>
      </c>
    </row>
    <row r="181" spans="1:4" x14ac:dyDescent="0.3">
      <c r="A181">
        <v>7355</v>
      </c>
      <c r="B181" t="s">
        <v>729</v>
      </c>
      <c r="C181">
        <v>17</v>
      </c>
      <c r="D181">
        <v>11</v>
      </c>
    </row>
    <row r="182" spans="1:4" x14ac:dyDescent="0.3">
      <c r="A182">
        <v>7374</v>
      </c>
      <c r="B182" t="s">
        <v>728</v>
      </c>
      <c r="C182">
        <v>102</v>
      </c>
      <c r="D182">
        <v>1</v>
      </c>
    </row>
    <row r="183" spans="1:4" x14ac:dyDescent="0.3">
      <c r="A183">
        <v>7381</v>
      </c>
      <c r="B183" t="s">
        <v>726</v>
      </c>
      <c r="C183">
        <v>94</v>
      </c>
      <c r="D183">
        <v>18</v>
      </c>
    </row>
    <row r="184" spans="1:4" x14ac:dyDescent="0.3">
      <c r="A184">
        <v>7464</v>
      </c>
      <c r="B184" t="s">
        <v>727</v>
      </c>
      <c r="C184">
        <v>29</v>
      </c>
      <c r="D184">
        <v>7</v>
      </c>
    </row>
    <row r="185" spans="1:4" x14ac:dyDescent="0.3">
      <c r="A185">
        <v>7475</v>
      </c>
      <c r="B185" t="s">
        <v>727</v>
      </c>
      <c r="C185">
        <v>12</v>
      </c>
      <c r="D185">
        <v>43</v>
      </c>
    </row>
    <row r="186" spans="1:4" x14ac:dyDescent="0.3">
      <c r="A186">
        <v>7622</v>
      </c>
      <c r="B186" t="s">
        <v>726</v>
      </c>
      <c r="C186">
        <v>4</v>
      </c>
      <c r="D186">
        <v>3</v>
      </c>
    </row>
    <row r="187" spans="1:4" x14ac:dyDescent="0.3">
      <c r="A187">
        <v>8113</v>
      </c>
      <c r="B187" t="s">
        <v>726</v>
      </c>
      <c r="C187">
        <v>47</v>
      </c>
      <c r="D187">
        <v>10</v>
      </c>
    </row>
    <row r="188" spans="1:4" x14ac:dyDescent="0.3">
      <c r="A188">
        <v>8117</v>
      </c>
      <c r="B188" t="s">
        <v>729</v>
      </c>
      <c r="C188">
        <v>51</v>
      </c>
      <c r="D188">
        <v>4</v>
      </c>
    </row>
    <row r="189" spans="1:4" x14ac:dyDescent="0.3">
      <c r="A189">
        <v>8222</v>
      </c>
      <c r="B189" t="s">
        <v>729</v>
      </c>
      <c r="C189">
        <v>33</v>
      </c>
      <c r="D189">
        <v>6</v>
      </c>
    </row>
    <row r="190" spans="1:4" x14ac:dyDescent="0.3">
      <c r="A190">
        <v>8302</v>
      </c>
      <c r="B190" t="s">
        <v>726</v>
      </c>
      <c r="C190">
        <v>428</v>
      </c>
      <c r="D190">
        <v>124</v>
      </c>
    </row>
    <row r="191" spans="1:4" x14ac:dyDescent="0.3">
      <c r="A191">
        <v>8302</v>
      </c>
      <c r="B191" t="s">
        <v>727</v>
      </c>
      <c r="C191">
        <v>112</v>
      </c>
      <c r="D191">
        <v>78</v>
      </c>
    </row>
    <row r="192" spans="1:4" x14ac:dyDescent="0.3">
      <c r="A192">
        <v>8627</v>
      </c>
      <c r="B192" t="s">
        <v>728</v>
      </c>
      <c r="C192">
        <v>4</v>
      </c>
      <c r="D192">
        <v>7</v>
      </c>
    </row>
    <row r="193" spans="1:4" x14ac:dyDescent="0.3">
      <c r="A193">
        <v>8634</v>
      </c>
      <c r="B193" t="s">
        <v>727</v>
      </c>
      <c r="C193">
        <v>4</v>
      </c>
      <c r="D193">
        <v>0</v>
      </c>
    </row>
    <row r="194" spans="1:4" x14ac:dyDescent="0.3">
      <c r="A194">
        <v>8725</v>
      </c>
      <c r="B194" t="s">
        <v>727</v>
      </c>
      <c r="C194">
        <v>1</v>
      </c>
      <c r="D194">
        <v>1</v>
      </c>
    </row>
    <row r="195" spans="1:4" x14ac:dyDescent="0.3">
      <c r="A195">
        <v>8828</v>
      </c>
      <c r="B195" t="s">
        <v>728</v>
      </c>
      <c r="C195">
        <v>12</v>
      </c>
      <c r="D195">
        <v>1</v>
      </c>
    </row>
    <row r="196" spans="1:4" x14ac:dyDescent="0.3">
      <c r="A196" t="s">
        <v>824</v>
      </c>
    </row>
    <row r="197" spans="1:4" x14ac:dyDescent="0.3">
      <c r="A197" t="s">
        <v>825</v>
      </c>
    </row>
    <row r="198" spans="1:4" x14ac:dyDescent="0.3">
      <c r="A198" t="s">
        <v>852</v>
      </c>
    </row>
    <row r="199" spans="1:4" x14ac:dyDescent="0.3">
      <c r="A199" t="s">
        <v>851</v>
      </c>
    </row>
    <row r="200" spans="1:4" x14ac:dyDescent="0.3">
      <c r="A200" t="e">
        <f ca="1">+   rm(mytest)</f>
        <v>#NAME?</v>
      </c>
    </row>
    <row r="201" spans="1:4" x14ac:dyDescent="0.3">
      <c r="A201" t="s">
        <v>827</v>
      </c>
    </row>
    <row r="202" spans="1:4" x14ac:dyDescent="0.3">
      <c r="A202" t="s">
        <v>828</v>
      </c>
    </row>
    <row r="203" spans="1:4" x14ac:dyDescent="0.3">
      <c r="A203" t="s">
        <v>829</v>
      </c>
    </row>
    <row r="204" spans="1:4" x14ac:dyDescent="0.3">
      <c r="A204" t="s">
        <v>832</v>
      </c>
    </row>
    <row r="205" spans="1:4" x14ac:dyDescent="0.3">
      <c r="A205" t="s">
        <v>839</v>
      </c>
    </row>
    <row r="206" spans="1:4" x14ac:dyDescent="0.3">
      <c r="A206" t="s">
        <v>850</v>
      </c>
    </row>
    <row r="207" spans="1:4" x14ac:dyDescent="0.3">
      <c r="A207" t="s">
        <v>833</v>
      </c>
    </row>
    <row r="208" spans="1:4" x14ac:dyDescent="0.3">
      <c r="A208" t="s">
        <v>853</v>
      </c>
    </row>
    <row r="209" spans="1:1" x14ac:dyDescent="0.3">
      <c r="A209" t="s">
        <v>854</v>
      </c>
    </row>
    <row r="210" spans="1:1" x14ac:dyDescent="0.3">
      <c r="A210" t="s">
        <v>855</v>
      </c>
    </row>
    <row r="211" spans="1:1" x14ac:dyDescent="0.3">
      <c r="A211" t="s">
        <v>846</v>
      </c>
    </row>
    <row r="212" spans="1:1" x14ac:dyDescent="0.3">
      <c r="A212" t="s">
        <v>856</v>
      </c>
    </row>
    <row r="213" spans="1:1" x14ac:dyDescent="0.3">
      <c r="A213" t="s">
        <v>825</v>
      </c>
    </row>
    <row r="214" spans="1:1" x14ac:dyDescent="0.3">
      <c r="A214" t="s">
        <v>857</v>
      </c>
    </row>
    <row r="215" spans="1:1" x14ac:dyDescent="0.3">
      <c r="A215" t="s">
        <v>851</v>
      </c>
    </row>
    <row r="216" spans="1:1" x14ac:dyDescent="0.3">
      <c r="A216" t="e">
        <f ca="1">+   rm(mytest)</f>
        <v>#NAME?</v>
      </c>
    </row>
    <row r="217" spans="1:1" x14ac:dyDescent="0.3">
      <c r="A217" t="s">
        <v>827</v>
      </c>
    </row>
    <row r="218" spans="1:1" x14ac:dyDescent="0.3">
      <c r="A218" t="s">
        <v>828</v>
      </c>
    </row>
    <row r="219" spans="1:1" x14ac:dyDescent="0.3">
      <c r="A219" t="s">
        <v>829</v>
      </c>
    </row>
    <row r="220" spans="1:1" x14ac:dyDescent="0.3">
      <c r="A220" t="s">
        <v>858</v>
      </c>
    </row>
    <row r="221" spans="1:1" x14ac:dyDescent="0.3">
      <c r="A221" t="s">
        <v>831</v>
      </c>
    </row>
    <row r="222" spans="1:1" x14ac:dyDescent="0.3">
      <c r="A222" t="s">
        <v>832</v>
      </c>
    </row>
    <row r="223" spans="1:1" x14ac:dyDescent="0.3">
      <c r="A223" t="s">
        <v>839</v>
      </c>
    </row>
    <row r="224" spans="1:1" x14ac:dyDescent="0.3">
      <c r="A224" t="s">
        <v>840</v>
      </c>
    </row>
    <row r="225" spans="1:1" x14ac:dyDescent="0.3">
      <c r="A225" t="s">
        <v>849</v>
      </c>
    </row>
    <row r="226" spans="1:1" x14ac:dyDescent="0.3">
      <c r="A226" t="s">
        <v>850</v>
      </c>
    </row>
    <row r="227" spans="1:1" x14ac:dyDescent="0.3">
      <c r="A227" t="s">
        <v>859</v>
      </c>
    </row>
    <row r="228" spans="1:1" x14ac:dyDescent="0.3">
      <c r="A228" t="s">
        <v>833</v>
      </c>
    </row>
    <row r="229" spans="1:1" x14ac:dyDescent="0.3">
      <c r="A229" t="s">
        <v>860</v>
      </c>
    </row>
    <row r="230" spans="1:1" x14ac:dyDescent="0.3">
      <c r="A230" t="s">
        <v>842</v>
      </c>
    </row>
    <row r="231" spans="1:1" x14ac:dyDescent="0.3">
      <c r="A231" t="s">
        <v>853</v>
      </c>
    </row>
    <row r="232" spans="1:1" x14ac:dyDescent="0.3">
      <c r="A232" t="s">
        <v>843</v>
      </c>
    </row>
    <row r="233" spans="1:1" x14ac:dyDescent="0.3">
      <c r="A233" t="s">
        <v>855</v>
      </c>
    </row>
    <row r="234" spans="1:1" x14ac:dyDescent="0.3">
      <c r="A234" t="s">
        <v>845</v>
      </c>
    </row>
    <row r="235" spans="1:1" x14ac:dyDescent="0.3">
      <c r="A235" t="s">
        <v>848</v>
      </c>
    </row>
    <row r="236" spans="1:1" x14ac:dyDescent="0.3">
      <c r="A236" t="s">
        <v>861</v>
      </c>
    </row>
    <row r="237" spans="1:1" x14ac:dyDescent="0.3">
      <c r="A237" t="s">
        <v>862</v>
      </c>
    </row>
    <row r="238" spans="1:1" x14ac:dyDescent="0.3">
      <c r="A238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65"/>
  <sheetViews>
    <sheetView workbookViewId="0"/>
  </sheetViews>
  <sheetFormatPr defaultRowHeight="14.4" x14ac:dyDescent="0.3"/>
  <sheetData>
    <row r="1" spans="1:7" x14ac:dyDescent="0.3">
      <c r="A1" t="s">
        <v>39</v>
      </c>
    </row>
    <row r="2" spans="1:7" x14ac:dyDescent="0.3">
      <c r="A2" t="s">
        <v>40</v>
      </c>
    </row>
    <row r="3" spans="1:7" x14ac:dyDescent="0.3">
      <c r="A3" t="s">
        <v>639</v>
      </c>
    </row>
    <row r="4" spans="1:7" x14ac:dyDescent="0.3">
      <c r="A4" t="s">
        <v>296</v>
      </c>
      <c r="B4" t="s">
        <v>297</v>
      </c>
      <c r="C4" t="s">
        <v>298</v>
      </c>
      <c r="D4" t="s">
        <v>173</v>
      </c>
      <c r="E4" t="s">
        <v>299</v>
      </c>
      <c r="F4" t="s">
        <v>300</v>
      </c>
      <c r="G4" t="s">
        <v>224</v>
      </c>
    </row>
    <row r="5" spans="1:7" x14ac:dyDescent="0.3">
      <c r="A5">
        <v>0</v>
      </c>
      <c r="B5">
        <v>0</v>
      </c>
      <c r="C5">
        <v>0</v>
      </c>
      <c r="D5">
        <v>0.85019999999999996</v>
      </c>
      <c r="E5">
        <v>0</v>
      </c>
      <c r="F5">
        <v>46</v>
      </c>
      <c r="G5">
        <v>337</v>
      </c>
    </row>
    <row r="6" spans="1:7" x14ac:dyDescent="0.3">
      <c r="A6" t="s">
        <v>640</v>
      </c>
    </row>
    <row r="7" spans="1:7" x14ac:dyDescent="0.3">
      <c r="A7" t="s">
        <v>296</v>
      </c>
      <c r="B7" t="s">
        <v>297</v>
      </c>
      <c r="C7" t="s">
        <v>298</v>
      </c>
      <c r="D7" t="s">
        <v>173</v>
      </c>
      <c r="E7" t="s">
        <v>299</v>
      </c>
      <c r="F7" t="s">
        <v>300</v>
      </c>
      <c r="G7" t="s">
        <v>224</v>
      </c>
    </row>
    <row r="8" spans="1:7" x14ac:dyDescent="0.3">
      <c r="A8">
        <v>0</v>
      </c>
      <c r="B8">
        <v>0</v>
      </c>
      <c r="C8">
        <v>0</v>
      </c>
      <c r="D8">
        <v>0.1948</v>
      </c>
      <c r="E8">
        <v>0</v>
      </c>
      <c r="F8">
        <v>18</v>
      </c>
      <c r="G8">
        <v>337</v>
      </c>
    </row>
    <row r="9" spans="1:7" x14ac:dyDescent="0.3">
      <c r="A9" t="s">
        <v>641</v>
      </c>
    </row>
    <row r="10" spans="1:7" x14ac:dyDescent="0.3">
      <c r="A10" t="s">
        <v>296</v>
      </c>
      <c r="B10" t="s">
        <v>297</v>
      </c>
      <c r="C10" t="s">
        <v>298</v>
      </c>
      <c r="D10" t="s">
        <v>173</v>
      </c>
      <c r="E10" t="s">
        <v>299</v>
      </c>
      <c r="F10" t="s">
        <v>300</v>
      </c>
      <c r="G10" t="s">
        <v>224</v>
      </c>
    </row>
    <row r="11" spans="1:7" x14ac:dyDescent="0.3">
      <c r="A11">
        <v>0</v>
      </c>
      <c r="B11">
        <v>11</v>
      </c>
      <c r="C11">
        <v>15</v>
      </c>
      <c r="D11">
        <v>15.2</v>
      </c>
      <c r="E11">
        <v>19</v>
      </c>
      <c r="F11">
        <v>46</v>
      </c>
      <c r="G11">
        <v>337</v>
      </c>
    </row>
    <row r="12" spans="1:7" x14ac:dyDescent="0.3">
      <c r="A12" t="s">
        <v>41</v>
      </c>
    </row>
    <row r="13" spans="1:7" x14ac:dyDescent="0.3">
      <c r="A13" t="s">
        <v>42</v>
      </c>
    </row>
    <row r="14" spans="1:7" x14ac:dyDescent="0.3">
      <c r="A14" t="s">
        <v>43</v>
      </c>
    </row>
    <row r="15" spans="1:7" x14ac:dyDescent="0.3">
      <c r="A15" t="s">
        <v>44</v>
      </c>
    </row>
    <row r="16" spans="1:7" x14ac:dyDescent="0.3">
      <c r="A16" t="s">
        <v>45</v>
      </c>
    </row>
    <row r="17" spans="1:1" x14ac:dyDescent="0.3">
      <c r="A17" t="s">
        <v>46</v>
      </c>
    </row>
    <row r="18" spans="1:1" x14ac:dyDescent="0.3">
      <c r="A18" t="s">
        <v>47</v>
      </c>
    </row>
    <row r="19" spans="1:1" x14ac:dyDescent="0.3">
      <c r="A19" t="s">
        <v>48</v>
      </c>
    </row>
    <row r="20" spans="1:1" x14ac:dyDescent="0.3">
      <c r="A20" t="s">
        <v>49</v>
      </c>
    </row>
    <row r="21" spans="1:1" x14ac:dyDescent="0.3">
      <c r="A21" t="e">
        <f ca="1">+   rm(tttf, tttdat)</f>
        <v>#NAME?</v>
      </c>
    </row>
    <row r="22" spans="1:1" x14ac:dyDescent="0.3">
      <c r="A22" t="s">
        <v>50</v>
      </c>
    </row>
    <row r="23" spans="1:1" x14ac:dyDescent="0.3">
      <c r="A23" t="s">
        <v>51</v>
      </c>
    </row>
    <row r="24" spans="1:1" x14ac:dyDescent="0.3">
      <c r="A24" t="s">
        <v>459</v>
      </c>
    </row>
    <row r="25" spans="1:1" x14ac:dyDescent="0.3">
      <c r="A25" t="s">
        <v>460</v>
      </c>
    </row>
    <row r="26" spans="1:1" x14ac:dyDescent="0.3">
      <c r="A26" t="s">
        <v>461</v>
      </c>
    </row>
    <row r="27" spans="1:1" x14ac:dyDescent="0.3">
      <c r="A27" t="s">
        <v>462</v>
      </c>
    </row>
    <row r="28" spans="1:1" x14ac:dyDescent="0.3">
      <c r="A28" t="s">
        <v>463</v>
      </c>
    </row>
    <row r="29" spans="1:1" x14ac:dyDescent="0.3">
      <c r="A29" t="s">
        <v>464</v>
      </c>
    </row>
    <row r="30" spans="1:1" x14ac:dyDescent="0.3">
      <c r="A30" t="s">
        <v>465</v>
      </c>
    </row>
    <row r="31" spans="1:1" x14ac:dyDescent="0.3">
      <c r="A31" t="s">
        <v>466</v>
      </c>
    </row>
    <row r="32" spans="1:1" x14ac:dyDescent="0.3">
      <c r="A32" t="s">
        <v>467</v>
      </c>
    </row>
    <row r="33" spans="1:1" x14ac:dyDescent="0.3">
      <c r="A33" t="s">
        <v>468</v>
      </c>
    </row>
    <row r="34" spans="1:1" x14ac:dyDescent="0.3">
      <c r="A34" t="s">
        <v>469</v>
      </c>
    </row>
    <row r="35" spans="1:1" x14ac:dyDescent="0.3">
      <c r="A35" t="s">
        <v>470</v>
      </c>
    </row>
    <row r="36" spans="1:1" x14ac:dyDescent="0.3">
      <c r="A36" t="s">
        <v>471</v>
      </c>
    </row>
    <row r="37" spans="1:1" x14ac:dyDescent="0.3">
      <c r="A37" t="s">
        <v>472</v>
      </c>
    </row>
    <row r="38" spans="1:1" x14ac:dyDescent="0.3">
      <c r="A38" t="s">
        <v>473</v>
      </c>
    </row>
    <row r="39" spans="1:1" x14ac:dyDescent="0.3">
      <c r="A39" t="s">
        <v>474</v>
      </c>
    </row>
    <row r="40" spans="1:1" x14ac:dyDescent="0.3">
      <c r="A40" t="s">
        <v>475</v>
      </c>
    </row>
    <row r="41" spans="1:1" x14ac:dyDescent="0.3">
      <c r="A41" t="s">
        <v>476</v>
      </c>
    </row>
    <row r="42" spans="1:1" x14ac:dyDescent="0.3">
      <c r="A42" t="s">
        <v>477</v>
      </c>
    </row>
    <row r="43" spans="1:1" x14ac:dyDescent="0.3">
      <c r="A43" t="s">
        <v>478</v>
      </c>
    </row>
    <row r="44" spans="1:1" x14ac:dyDescent="0.3">
      <c r="A44" t="s">
        <v>479</v>
      </c>
    </row>
    <row r="45" spans="1:1" x14ac:dyDescent="0.3">
      <c r="A45" t="s">
        <v>480</v>
      </c>
    </row>
    <row r="46" spans="1:1" x14ac:dyDescent="0.3">
      <c r="A46" t="s">
        <v>481</v>
      </c>
    </row>
    <row r="47" spans="1:1" x14ac:dyDescent="0.3">
      <c r="A47" t="s">
        <v>482</v>
      </c>
    </row>
    <row r="48" spans="1:1" x14ac:dyDescent="0.3">
      <c r="A48" t="s">
        <v>483</v>
      </c>
    </row>
    <row r="49" spans="1:1" x14ac:dyDescent="0.3">
      <c r="A49" t="s">
        <v>484</v>
      </c>
    </row>
    <row r="50" spans="1:1" x14ac:dyDescent="0.3">
      <c r="A50" t="s">
        <v>485</v>
      </c>
    </row>
    <row r="51" spans="1:1" x14ac:dyDescent="0.3">
      <c r="A51" t="s">
        <v>486</v>
      </c>
    </row>
    <row r="52" spans="1:1" x14ac:dyDescent="0.3">
      <c r="A52" t="s">
        <v>487</v>
      </c>
    </row>
    <row r="53" spans="1:1" x14ac:dyDescent="0.3">
      <c r="A53" t="s">
        <v>488</v>
      </c>
    </row>
    <row r="54" spans="1:1" x14ac:dyDescent="0.3">
      <c r="A54" t="s">
        <v>489</v>
      </c>
    </row>
    <row r="55" spans="1:1" x14ac:dyDescent="0.3">
      <c r="A55" t="s">
        <v>490</v>
      </c>
    </row>
    <row r="56" spans="1:1" x14ac:dyDescent="0.3">
      <c r="A56" t="s">
        <v>491</v>
      </c>
    </row>
    <row r="57" spans="1:1" x14ac:dyDescent="0.3">
      <c r="A57" t="s">
        <v>492</v>
      </c>
    </row>
    <row r="58" spans="1:1" x14ac:dyDescent="0.3">
      <c r="A58" t="s">
        <v>493</v>
      </c>
    </row>
    <row r="59" spans="1:1" x14ac:dyDescent="0.3">
      <c r="A59" t="s">
        <v>494</v>
      </c>
    </row>
    <row r="60" spans="1:1" x14ac:dyDescent="0.3">
      <c r="A60" t="s">
        <v>495</v>
      </c>
    </row>
    <row r="61" spans="1:1" x14ac:dyDescent="0.3">
      <c r="A61" t="s">
        <v>496</v>
      </c>
    </row>
    <row r="62" spans="1:1" x14ac:dyDescent="0.3">
      <c r="A62" t="s">
        <v>497</v>
      </c>
    </row>
    <row r="63" spans="1:1" x14ac:dyDescent="0.3">
      <c r="A63" t="s">
        <v>498</v>
      </c>
    </row>
    <row r="64" spans="1:1" x14ac:dyDescent="0.3">
      <c r="A64" t="s">
        <v>499</v>
      </c>
    </row>
    <row r="65" spans="1:1" x14ac:dyDescent="0.3">
      <c r="A65" t="s">
        <v>500</v>
      </c>
    </row>
    <row r="66" spans="1:1" x14ac:dyDescent="0.3">
      <c r="A66" t="s">
        <v>501</v>
      </c>
    </row>
    <row r="67" spans="1:1" x14ac:dyDescent="0.3">
      <c r="A67" t="s">
        <v>502</v>
      </c>
    </row>
    <row r="68" spans="1:1" x14ac:dyDescent="0.3">
      <c r="A68" t="s">
        <v>503</v>
      </c>
    </row>
    <row r="69" spans="1:1" x14ac:dyDescent="0.3">
      <c r="A69" t="s">
        <v>504</v>
      </c>
    </row>
    <row r="70" spans="1:1" x14ac:dyDescent="0.3">
      <c r="A70" t="s">
        <v>505</v>
      </c>
    </row>
    <row r="71" spans="1:1" x14ac:dyDescent="0.3">
      <c r="A71" t="s">
        <v>506</v>
      </c>
    </row>
    <row r="72" spans="1:1" x14ac:dyDescent="0.3">
      <c r="A72" t="s">
        <v>507</v>
      </c>
    </row>
    <row r="73" spans="1:1" x14ac:dyDescent="0.3">
      <c r="A73" t="s">
        <v>508</v>
      </c>
    </row>
    <row r="74" spans="1:1" x14ac:dyDescent="0.3">
      <c r="A74" t="s">
        <v>509</v>
      </c>
    </row>
    <row r="75" spans="1:1" x14ac:dyDescent="0.3">
      <c r="A75" t="s">
        <v>510</v>
      </c>
    </row>
    <row r="76" spans="1:1" x14ac:dyDescent="0.3">
      <c r="A76" t="s">
        <v>511</v>
      </c>
    </row>
    <row r="77" spans="1:1" x14ac:dyDescent="0.3">
      <c r="A77" t="s">
        <v>512</v>
      </c>
    </row>
    <row r="78" spans="1:1" x14ac:dyDescent="0.3">
      <c r="A78" t="s">
        <v>513</v>
      </c>
    </row>
    <row r="79" spans="1:1" x14ac:dyDescent="0.3">
      <c r="A79" t="s">
        <v>514</v>
      </c>
    </row>
    <row r="80" spans="1:1" x14ac:dyDescent="0.3">
      <c r="A80" t="s">
        <v>515</v>
      </c>
    </row>
    <row r="81" spans="1:1" x14ac:dyDescent="0.3">
      <c r="A81" t="s">
        <v>516</v>
      </c>
    </row>
    <row r="82" spans="1:1" x14ac:dyDescent="0.3">
      <c r="A82" t="s">
        <v>517</v>
      </c>
    </row>
    <row r="83" spans="1:1" x14ac:dyDescent="0.3">
      <c r="A83" t="s">
        <v>518</v>
      </c>
    </row>
    <row r="84" spans="1:1" x14ac:dyDescent="0.3">
      <c r="A84" t="s">
        <v>52</v>
      </c>
    </row>
    <row r="85" spans="1:1" x14ac:dyDescent="0.3">
      <c r="A85" t="s">
        <v>53</v>
      </c>
    </row>
    <row r="86" spans="1:1" x14ac:dyDescent="0.3">
      <c r="A86" t="s">
        <v>42</v>
      </c>
    </row>
    <row r="87" spans="1:1" x14ac:dyDescent="0.3">
      <c r="A87" t="s">
        <v>43</v>
      </c>
    </row>
    <row r="88" spans="1:1" x14ac:dyDescent="0.3">
      <c r="A88" t="s">
        <v>54</v>
      </c>
    </row>
    <row r="89" spans="1:1" x14ac:dyDescent="0.3">
      <c r="A89" t="s">
        <v>55</v>
      </c>
    </row>
    <row r="90" spans="1:1" x14ac:dyDescent="0.3">
      <c r="A90" t="s">
        <v>46</v>
      </c>
    </row>
    <row r="91" spans="1:1" x14ac:dyDescent="0.3">
      <c r="A91" t="s">
        <v>47</v>
      </c>
    </row>
    <row r="92" spans="1:1" x14ac:dyDescent="0.3">
      <c r="A92" t="s">
        <v>48</v>
      </c>
    </row>
    <row r="93" spans="1:1" x14ac:dyDescent="0.3">
      <c r="A93" t="s">
        <v>49</v>
      </c>
    </row>
    <row r="94" spans="1:1" x14ac:dyDescent="0.3">
      <c r="A94" t="e">
        <f ca="1">+   rm(tttf, tttdat)</f>
        <v>#NAME?</v>
      </c>
    </row>
    <row r="95" spans="1:1" x14ac:dyDescent="0.3">
      <c r="A95" t="s">
        <v>50</v>
      </c>
    </row>
    <row r="96" spans="1:1" x14ac:dyDescent="0.3">
      <c r="A96" t="s">
        <v>51</v>
      </c>
    </row>
    <row r="97" spans="1:1" x14ac:dyDescent="0.3">
      <c r="A97" t="s">
        <v>519</v>
      </c>
    </row>
    <row r="98" spans="1:1" x14ac:dyDescent="0.3">
      <c r="A98" t="s">
        <v>520</v>
      </c>
    </row>
    <row r="99" spans="1:1" x14ac:dyDescent="0.3">
      <c r="A99" t="s">
        <v>521</v>
      </c>
    </row>
    <row r="100" spans="1:1" x14ac:dyDescent="0.3">
      <c r="A100" t="s">
        <v>522</v>
      </c>
    </row>
    <row r="101" spans="1:1" x14ac:dyDescent="0.3">
      <c r="A101" t="s">
        <v>523</v>
      </c>
    </row>
    <row r="102" spans="1:1" x14ac:dyDescent="0.3">
      <c r="A102" t="s">
        <v>524</v>
      </c>
    </row>
    <row r="103" spans="1:1" x14ac:dyDescent="0.3">
      <c r="A103" t="s">
        <v>525</v>
      </c>
    </row>
    <row r="104" spans="1:1" x14ac:dyDescent="0.3">
      <c r="A104" t="s">
        <v>526</v>
      </c>
    </row>
    <row r="105" spans="1:1" x14ac:dyDescent="0.3">
      <c r="A105" t="s">
        <v>527</v>
      </c>
    </row>
    <row r="106" spans="1:1" x14ac:dyDescent="0.3">
      <c r="A106" t="s">
        <v>528</v>
      </c>
    </row>
    <row r="107" spans="1:1" x14ac:dyDescent="0.3">
      <c r="A107" t="s">
        <v>529</v>
      </c>
    </row>
    <row r="108" spans="1:1" x14ac:dyDescent="0.3">
      <c r="A108" t="s">
        <v>530</v>
      </c>
    </row>
    <row r="109" spans="1:1" x14ac:dyDescent="0.3">
      <c r="A109" t="s">
        <v>531</v>
      </c>
    </row>
    <row r="110" spans="1:1" x14ac:dyDescent="0.3">
      <c r="A110" t="s">
        <v>532</v>
      </c>
    </row>
    <row r="111" spans="1:1" x14ac:dyDescent="0.3">
      <c r="A111" t="s">
        <v>533</v>
      </c>
    </row>
    <row r="112" spans="1:1" x14ac:dyDescent="0.3">
      <c r="A112" t="s">
        <v>534</v>
      </c>
    </row>
    <row r="113" spans="1:1" x14ac:dyDescent="0.3">
      <c r="A113" t="s">
        <v>535</v>
      </c>
    </row>
    <row r="114" spans="1:1" x14ac:dyDescent="0.3">
      <c r="A114" t="s">
        <v>536</v>
      </c>
    </row>
    <row r="115" spans="1:1" x14ac:dyDescent="0.3">
      <c r="A115" t="s">
        <v>537</v>
      </c>
    </row>
    <row r="116" spans="1:1" x14ac:dyDescent="0.3">
      <c r="A116" t="s">
        <v>538</v>
      </c>
    </row>
    <row r="117" spans="1:1" x14ac:dyDescent="0.3">
      <c r="A117" t="s">
        <v>539</v>
      </c>
    </row>
    <row r="118" spans="1:1" x14ac:dyDescent="0.3">
      <c r="A118" t="s">
        <v>540</v>
      </c>
    </row>
    <row r="119" spans="1:1" x14ac:dyDescent="0.3">
      <c r="A119" t="s">
        <v>541</v>
      </c>
    </row>
    <row r="120" spans="1:1" x14ac:dyDescent="0.3">
      <c r="A120" t="s">
        <v>542</v>
      </c>
    </row>
    <row r="121" spans="1:1" x14ac:dyDescent="0.3">
      <c r="A121" t="s">
        <v>543</v>
      </c>
    </row>
    <row r="122" spans="1:1" x14ac:dyDescent="0.3">
      <c r="A122" t="s">
        <v>544</v>
      </c>
    </row>
    <row r="123" spans="1:1" x14ac:dyDescent="0.3">
      <c r="A123" t="s">
        <v>545</v>
      </c>
    </row>
    <row r="124" spans="1:1" x14ac:dyDescent="0.3">
      <c r="A124" t="s">
        <v>546</v>
      </c>
    </row>
    <row r="125" spans="1:1" x14ac:dyDescent="0.3">
      <c r="A125" t="s">
        <v>547</v>
      </c>
    </row>
    <row r="126" spans="1:1" x14ac:dyDescent="0.3">
      <c r="A126" t="s">
        <v>548</v>
      </c>
    </row>
    <row r="127" spans="1:1" x14ac:dyDescent="0.3">
      <c r="A127" t="s">
        <v>549</v>
      </c>
    </row>
    <row r="128" spans="1:1" x14ac:dyDescent="0.3">
      <c r="A128" t="s">
        <v>550</v>
      </c>
    </row>
    <row r="129" spans="1:3" x14ac:dyDescent="0.3">
      <c r="A129" t="s">
        <v>551</v>
      </c>
    </row>
    <row r="130" spans="1:3" x14ac:dyDescent="0.3">
      <c r="A130" t="s">
        <v>552</v>
      </c>
    </row>
    <row r="131" spans="1:3" x14ac:dyDescent="0.3">
      <c r="A131" t="s">
        <v>553</v>
      </c>
    </row>
    <row r="132" spans="1:3" x14ac:dyDescent="0.3">
      <c r="A132" t="s">
        <v>554</v>
      </c>
    </row>
    <row r="133" spans="1:3" x14ac:dyDescent="0.3">
      <c r="A133" t="s">
        <v>555</v>
      </c>
    </row>
    <row r="134" spans="1:3" x14ac:dyDescent="0.3">
      <c r="A134" t="s">
        <v>556</v>
      </c>
    </row>
    <row r="135" spans="1:3" x14ac:dyDescent="0.3">
      <c r="A135" t="s">
        <v>557</v>
      </c>
    </row>
    <row r="136" spans="1:3" x14ac:dyDescent="0.3">
      <c r="A136" t="s">
        <v>558</v>
      </c>
    </row>
    <row r="137" spans="1:3" x14ac:dyDescent="0.3">
      <c r="A137" t="s">
        <v>52</v>
      </c>
    </row>
    <row r="138" spans="1:3" x14ac:dyDescent="0.3">
      <c r="A138" t="s">
        <v>56</v>
      </c>
    </row>
    <row r="139" spans="1:3" x14ac:dyDescent="0.3">
      <c r="A139" t="s">
        <v>63</v>
      </c>
    </row>
    <row r="141" spans="1:3" x14ac:dyDescent="0.3">
      <c r="A141" t="s">
        <v>560</v>
      </c>
      <c r="B141" t="s">
        <v>561</v>
      </c>
      <c r="C141" t="s">
        <v>562</v>
      </c>
    </row>
    <row r="142" spans="1:3" x14ac:dyDescent="0.3">
      <c r="A142">
        <v>2999</v>
      </c>
      <c r="B142">
        <v>998</v>
      </c>
      <c r="C142">
        <v>1130</v>
      </c>
    </row>
    <row r="143" spans="1:3" x14ac:dyDescent="0.3">
      <c r="A143" t="s">
        <v>64</v>
      </c>
    </row>
    <row r="145" spans="1:4" x14ac:dyDescent="0.3">
      <c r="A145" t="s">
        <v>560</v>
      </c>
      <c r="B145" t="s">
        <v>561</v>
      </c>
      <c r="C145" t="s">
        <v>562</v>
      </c>
    </row>
    <row r="146" spans="1:4" x14ac:dyDescent="0.3">
      <c r="A146">
        <v>1391</v>
      </c>
      <c r="B146">
        <v>2364</v>
      </c>
      <c r="C146">
        <v>1365</v>
      </c>
    </row>
    <row r="147" spans="1:4" x14ac:dyDescent="0.3">
      <c r="A147" t="s">
        <v>65</v>
      </c>
    </row>
    <row r="148" spans="1:4" x14ac:dyDescent="0.3">
      <c r="A148" t="s">
        <v>559</v>
      </c>
    </row>
    <row r="149" spans="1:4" x14ac:dyDescent="0.3">
      <c r="B149" t="s">
        <v>560</v>
      </c>
      <c r="C149" t="s">
        <v>561</v>
      </c>
      <c r="D149" t="s">
        <v>562</v>
      </c>
    </row>
    <row r="150" spans="1:4" x14ac:dyDescent="0.3">
      <c r="A150" t="s">
        <v>560</v>
      </c>
      <c r="B150">
        <v>1139</v>
      </c>
      <c r="C150">
        <v>1677</v>
      </c>
      <c r="D150">
        <v>177</v>
      </c>
    </row>
    <row r="151" spans="1:4" x14ac:dyDescent="0.3">
      <c r="A151" t="s">
        <v>561</v>
      </c>
      <c r="B151">
        <v>1</v>
      </c>
      <c r="C151">
        <v>406</v>
      </c>
      <c r="D151">
        <v>590</v>
      </c>
    </row>
    <row r="152" spans="1:4" x14ac:dyDescent="0.3">
      <c r="A152" t="s">
        <v>562</v>
      </c>
      <c r="B152">
        <v>250</v>
      </c>
      <c r="C152">
        <v>280</v>
      </c>
      <c r="D152">
        <v>598</v>
      </c>
    </row>
    <row r="153" spans="1:4" x14ac:dyDescent="0.3">
      <c r="A153" t="s">
        <v>66</v>
      </c>
    </row>
    <row r="154" spans="1:4" x14ac:dyDescent="0.3">
      <c r="A154" t="s">
        <v>67</v>
      </c>
    </row>
    <row r="155" spans="1:4" x14ac:dyDescent="0.3">
      <c r="A155" t="s">
        <v>563</v>
      </c>
    </row>
    <row r="156" spans="1:4" x14ac:dyDescent="0.3">
      <c r="A156" t="s">
        <v>564</v>
      </c>
    </row>
    <row r="157" spans="1:4" x14ac:dyDescent="0.3">
      <c r="A157" t="s">
        <v>68</v>
      </c>
    </row>
    <row r="158" spans="1:4" x14ac:dyDescent="0.3">
      <c r="A158" t="s">
        <v>72</v>
      </c>
    </row>
    <row r="159" spans="1:4" x14ac:dyDescent="0.3">
      <c r="A159" t="s">
        <v>565</v>
      </c>
    </row>
    <row r="160" spans="1:4" x14ac:dyDescent="0.3">
      <c r="A160" t="s">
        <v>69</v>
      </c>
    </row>
    <row r="161" spans="1:3" x14ac:dyDescent="0.3">
      <c r="A161" t="s">
        <v>38</v>
      </c>
    </row>
    <row r="162" spans="1:3" x14ac:dyDescent="0.3">
      <c r="A162" t="s">
        <v>566</v>
      </c>
    </row>
    <row r="163" spans="1:3" x14ac:dyDescent="0.3">
      <c r="A163" t="s">
        <v>70</v>
      </c>
    </row>
    <row r="164" spans="1:3" x14ac:dyDescent="0.3">
      <c r="A164" t="s">
        <v>38</v>
      </c>
    </row>
    <row r="165" spans="1:3" x14ac:dyDescent="0.3">
      <c r="A165" t="s">
        <v>567</v>
      </c>
    </row>
    <row r="166" spans="1:3" x14ac:dyDescent="0.3">
      <c r="A166" t="s">
        <v>71</v>
      </c>
    </row>
    <row r="167" spans="1:3" x14ac:dyDescent="0.3">
      <c r="A167" t="s">
        <v>258</v>
      </c>
      <c r="B167" t="b">
        <v>0</v>
      </c>
      <c r="C167" t="b">
        <v>1</v>
      </c>
    </row>
    <row r="168" spans="1:3" x14ac:dyDescent="0.3">
      <c r="A168" t="s">
        <v>259</v>
      </c>
      <c r="B168">
        <v>2787</v>
      </c>
      <c r="C168">
        <v>2802</v>
      </c>
    </row>
    <row r="169" spans="1:3" x14ac:dyDescent="0.3">
      <c r="A169" t="s">
        <v>73</v>
      </c>
    </row>
    <row r="170" spans="1:3" x14ac:dyDescent="0.3">
      <c r="A170" t="s">
        <v>258</v>
      </c>
      <c r="B170" t="b">
        <v>0</v>
      </c>
      <c r="C170" t="b">
        <v>1</v>
      </c>
    </row>
    <row r="171" spans="1:3" x14ac:dyDescent="0.3">
      <c r="A171" t="s">
        <v>259</v>
      </c>
      <c r="B171">
        <v>5300</v>
      </c>
      <c r="C171">
        <v>289</v>
      </c>
    </row>
    <row r="172" spans="1:3" x14ac:dyDescent="0.3">
      <c r="A172" t="s">
        <v>74</v>
      </c>
    </row>
    <row r="173" spans="1:3" x14ac:dyDescent="0.3">
      <c r="A173" t="s">
        <v>258</v>
      </c>
      <c r="B173" t="b">
        <v>0</v>
      </c>
      <c r="C173" t="b">
        <v>1</v>
      </c>
    </row>
    <row r="174" spans="1:3" x14ac:dyDescent="0.3">
      <c r="A174" t="s">
        <v>259</v>
      </c>
      <c r="B174">
        <v>5261</v>
      </c>
      <c r="C174">
        <v>328</v>
      </c>
    </row>
    <row r="175" spans="1:3" x14ac:dyDescent="0.3">
      <c r="A175" t="s">
        <v>75</v>
      </c>
    </row>
    <row r="176" spans="1:3" x14ac:dyDescent="0.3">
      <c r="A176" t="s">
        <v>258</v>
      </c>
      <c r="B176" t="b">
        <v>0</v>
      </c>
      <c r="C176" t="b">
        <v>1</v>
      </c>
    </row>
    <row r="177" spans="1:15" x14ac:dyDescent="0.3">
      <c r="A177" t="s">
        <v>259</v>
      </c>
      <c r="B177">
        <v>5378</v>
      </c>
      <c r="C177">
        <v>211</v>
      </c>
    </row>
    <row r="178" spans="1:15" x14ac:dyDescent="0.3">
      <c r="A178" t="s">
        <v>76</v>
      </c>
    </row>
    <row r="179" spans="1:15" x14ac:dyDescent="0.3">
      <c r="A179" t="s">
        <v>38</v>
      </c>
    </row>
    <row r="180" spans="1:15" x14ac:dyDescent="0.3">
      <c r="A180" t="s">
        <v>568</v>
      </c>
    </row>
    <row r="181" spans="1:15" x14ac:dyDescent="0.3">
      <c r="A181" t="s">
        <v>77</v>
      </c>
    </row>
    <row r="182" spans="1:15" x14ac:dyDescent="0.3">
      <c r="A182" t="s">
        <v>78</v>
      </c>
    </row>
    <row r="183" spans="1:15" x14ac:dyDescent="0.3">
      <c r="A183" t="s">
        <v>79</v>
      </c>
    </row>
    <row r="184" spans="1:15" x14ac:dyDescent="0.3">
      <c r="A184" t="s">
        <v>230</v>
      </c>
      <c r="B184" t="s">
        <v>231</v>
      </c>
      <c r="C184" t="s">
        <v>232</v>
      </c>
      <c r="D184" t="s">
        <v>233</v>
      </c>
      <c r="E184" t="s">
        <v>234</v>
      </c>
      <c r="F184" t="s">
        <v>235</v>
      </c>
      <c r="G184" t="s">
        <v>236</v>
      </c>
      <c r="H184" t="s">
        <v>237</v>
      </c>
      <c r="I184" t="s">
        <v>238</v>
      </c>
      <c r="J184" t="s">
        <v>239</v>
      </c>
      <c r="K184" t="s">
        <v>240</v>
      </c>
      <c r="L184" t="s">
        <v>241</v>
      </c>
      <c r="M184" t="s">
        <v>242</v>
      </c>
      <c r="N184" t="s">
        <v>243</v>
      </c>
      <c r="O184" t="s">
        <v>224</v>
      </c>
    </row>
    <row r="185" spans="1:15" x14ac:dyDescent="0.3">
      <c r="A185">
        <v>241</v>
      </c>
      <c r="B185">
        <v>2026</v>
      </c>
      <c r="C185">
        <v>661</v>
      </c>
      <c r="D185">
        <v>565</v>
      </c>
      <c r="E185">
        <v>475</v>
      </c>
      <c r="F185">
        <v>357</v>
      </c>
      <c r="G185">
        <v>272</v>
      </c>
      <c r="H185">
        <v>197</v>
      </c>
      <c r="I185">
        <v>140</v>
      </c>
      <c r="J185">
        <v>111</v>
      </c>
      <c r="K185">
        <v>69</v>
      </c>
      <c r="L185">
        <v>59</v>
      </c>
      <c r="M185">
        <v>28</v>
      </c>
      <c r="N185">
        <v>44</v>
      </c>
      <c r="O185">
        <v>344</v>
      </c>
    </row>
    <row r="186" spans="1:15" x14ac:dyDescent="0.3">
      <c r="A186" t="s">
        <v>80</v>
      </c>
    </row>
    <row r="187" spans="1:15" x14ac:dyDescent="0.3">
      <c r="A187" t="s">
        <v>81</v>
      </c>
    </row>
    <row r="188" spans="1:15" x14ac:dyDescent="0.3">
      <c r="A188" t="s">
        <v>38</v>
      </c>
    </row>
    <row r="189" spans="1:15" x14ac:dyDescent="0.3">
      <c r="A189" t="s">
        <v>569</v>
      </c>
    </row>
    <row r="190" spans="1:15" x14ac:dyDescent="0.3">
      <c r="A190" t="s">
        <v>82</v>
      </c>
    </row>
    <row r="191" spans="1:15" x14ac:dyDescent="0.3">
      <c r="A191" t="s">
        <v>38</v>
      </c>
    </row>
    <row r="192" spans="1:15" x14ac:dyDescent="0.3">
      <c r="A192" t="s">
        <v>570</v>
      </c>
    </row>
    <row r="193" spans="1:3" x14ac:dyDescent="0.3">
      <c r="A193" t="s">
        <v>83</v>
      </c>
    </row>
    <row r="194" spans="1:3" x14ac:dyDescent="0.3">
      <c r="A194" t="s">
        <v>31</v>
      </c>
    </row>
    <row r="195" spans="1:3" x14ac:dyDescent="0.3">
      <c r="A195" t="s">
        <v>571</v>
      </c>
    </row>
    <row r="196" spans="1:3" x14ac:dyDescent="0.3">
      <c r="A196" t="s">
        <v>84</v>
      </c>
    </row>
    <row r="197" spans="1:3" x14ac:dyDescent="0.3">
      <c r="A197" t="s">
        <v>31</v>
      </c>
    </row>
    <row r="198" spans="1:3" x14ac:dyDescent="0.3">
      <c r="A198" t="s">
        <v>572</v>
      </c>
    </row>
    <row r="199" spans="1:3" x14ac:dyDescent="0.3">
      <c r="A199" t="s">
        <v>85</v>
      </c>
    </row>
    <row r="200" spans="1:3" x14ac:dyDescent="0.3">
      <c r="A200" t="s">
        <v>258</v>
      </c>
      <c r="B200" t="b">
        <v>0</v>
      </c>
      <c r="C200" t="b">
        <v>1</v>
      </c>
    </row>
    <row r="201" spans="1:3" x14ac:dyDescent="0.3">
      <c r="A201" t="s">
        <v>259</v>
      </c>
      <c r="B201">
        <v>1234</v>
      </c>
      <c r="C201">
        <v>4355</v>
      </c>
    </row>
    <row r="202" spans="1:3" x14ac:dyDescent="0.3">
      <c r="A202" t="s">
        <v>86</v>
      </c>
    </row>
    <row r="203" spans="1:3" x14ac:dyDescent="0.3">
      <c r="A203" t="s">
        <v>258</v>
      </c>
      <c r="B203" t="b">
        <v>0</v>
      </c>
      <c r="C203" t="b">
        <v>1</v>
      </c>
    </row>
    <row r="204" spans="1:3" x14ac:dyDescent="0.3">
      <c r="A204" t="s">
        <v>259</v>
      </c>
      <c r="B204">
        <v>5053</v>
      </c>
      <c r="C204">
        <v>536</v>
      </c>
    </row>
    <row r="205" spans="1:3" x14ac:dyDescent="0.3">
      <c r="A205" t="s">
        <v>87</v>
      </c>
    </row>
    <row r="206" spans="1:3" x14ac:dyDescent="0.3">
      <c r="A206" t="s">
        <v>258</v>
      </c>
      <c r="B206" t="b">
        <v>0</v>
      </c>
      <c r="C206" t="b">
        <v>1</v>
      </c>
    </row>
    <row r="207" spans="1:3" x14ac:dyDescent="0.3">
      <c r="A207" t="s">
        <v>259</v>
      </c>
      <c r="B207">
        <v>5110</v>
      </c>
      <c r="C207">
        <v>479</v>
      </c>
    </row>
    <row r="208" spans="1:3" x14ac:dyDescent="0.3">
      <c r="A208" t="s">
        <v>88</v>
      </c>
    </row>
    <row r="209" spans="1:3" x14ac:dyDescent="0.3">
      <c r="A209" t="s">
        <v>258</v>
      </c>
      <c r="B209" t="b">
        <v>0</v>
      </c>
      <c r="C209" t="b">
        <v>1</v>
      </c>
    </row>
    <row r="210" spans="1:3" x14ac:dyDescent="0.3">
      <c r="A210" t="s">
        <v>259</v>
      </c>
      <c r="B210">
        <v>5559</v>
      </c>
      <c r="C210">
        <v>30</v>
      </c>
    </row>
    <row r="211" spans="1:3" x14ac:dyDescent="0.3">
      <c r="A211" t="s">
        <v>89</v>
      </c>
    </row>
    <row r="212" spans="1:3" x14ac:dyDescent="0.3">
      <c r="A212" t="s">
        <v>258</v>
      </c>
      <c r="B212" t="b">
        <v>0</v>
      </c>
      <c r="C212" t="b">
        <v>1</v>
      </c>
    </row>
    <row r="213" spans="1:3" x14ac:dyDescent="0.3">
      <c r="A213" t="s">
        <v>259</v>
      </c>
      <c r="B213">
        <v>5274</v>
      </c>
      <c r="C213">
        <v>315</v>
      </c>
    </row>
    <row r="214" spans="1:3" x14ac:dyDescent="0.3">
      <c r="A214" t="s">
        <v>90</v>
      </c>
    </row>
    <row r="215" spans="1:3" x14ac:dyDescent="0.3">
      <c r="A215" t="s">
        <v>258</v>
      </c>
      <c r="B215" t="b">
        <v>0</v>
      </c>
      <c r="C215" t="b">
        <v>1</v>
      </c>
    </row>
    <row r="216" spans="1:3" x14ac:dyDescent="0.3">
      <c r="A216" t="s">
        <v>259</v>
      </c>
      <c r="B216">
        <v>5504</v>
      </c>
      <c r="C216">
        <v>85</v>
      </c>
    </row>
    <row r="217" spans="1:3" x14ac:dyDescent="0.3">
      <c r="A217" t="s">
        <v>91</v>
      </c>
    </row>
    <row r="218" spans="1:3" x14ac:dyDescent="0.3">
      <c r="A218" t="s">
        <v>258</v>
      </c>
      <c r="B218" t="b">
        <v>0</v>
      </c>
      <c r="C218" t="b">
        <v>1</v>
      </c>
    </row>
    <row r="219" spans="1:3" x14ac:dyDescent="0.3">
      <c r="A219" t="s">
        <v>259</v>
      </c>
      <c r="B219">
        <v>5558</v>
      </c>
      <c r="C219">
        <v>31</v>
      </c>
    </row>
    <row r="220" spans="1:3" x14ac:dyDescent="0.3">
      <c r="A220" t="s">
        <v>92</v>
      </c>
    </row>
    <row r="221" spans="1:3" x14ac:dyDescent="0.3">
      <c r="A221" t="s">
        <v>258</v>
      </c>
      <c r="B221" t="b">
        <v>0</v>
      </c>
      <c r="C221" t="b">
        <v>1</v>
      </c>
    </row>
    <row r="222" spans="1:3" x14ac:dyDescent="0.3">
      <c r="A222" t="s">
        <v>259</v>
      </c>
      <c r="B222">
        <v>5371</v>
      </c>
      <c r="C222">
        <v>218</v>
      </c>
    </row>
    <row r="223" spans="1:3" x14ac:dyDescent="0.3">
      <c r="A223" t="s">
        <v>93</v>
      </c>
    </row>
    <row r="224" spans="1:3" x14ac:dyDescent="0.3">
      <c r="A224" t="s">
        <v>258</v>
      </c>
      <c r="B224" t="b">
        <v>0</v>
      </c>
      <c r="C224" t="b">
        <v>1</v>
      </c>
    </row>
    <row r="225" spans="1:13" x14ac:dyDescent="0.3">
      <c r="A225" t="s">
        <v>259</v>
      </c>
      <c r="B225">
        <v>5361</v>
      </c>
      <c r="C225">
        <v>228</v>
      </c>
    </row>
    <row r="226" spans="1:13" x14ac:dyDescent="0.3">
      <c r="A226" t="s">
        <v>94</v>
      </c>
    </row>
    <row r="227" spans="1:13" x14ac:dyDescent="0.3">
      <c r="A227" t="s">
        <v>258</v>
      </c>
      <c r="B227" t="b">
        <v>0</v>
      </c>
      <c r="C227" t="b">
        <v>1</v>
      </c>
    </row>
    <row r="228" spans="1:13" x14ac:dyDescent="0.3">
      <c r="A228" t="s">
        <v>259</v>
      </c>
      <c r="B228">
        <v>5497</v>
      </c>
      <c r="C228">
        <v>92</v>
      </c>
    </row>
    <row r="229" spans="1:13" x14ac:dyDescent="0.3">
      <c r="A229" t="s">
        <v>95</v>
      </c>
    </row>
    <row r="230" spans="1:13" x14ac:dyDescent="0.3">
      <c r="A230" t="s">
        <v>258</v>
      </c>
      <c r="B230" t="b">
        <v>0</v>
      </c>
      <c r="C230" t="b">
        <v>1</v>
      </c>
    </row>
    <row r="231" spans="1:13" x14ac:dyDescent="0.3">
      <c r="A231" t="s">
        <v>259</v>
      </c>
      <c r="B231">
        <v>5579</v>
      </c>
      <c r="C231">
        <v>10</v>
      </c>
    </row>
    <row r="232" spans="1:13" x14ac:dyDescent="0.3">
      <c r="A232" t="s">
        <v>96</v>
      </c>
    </row>
    <row r="233" spans="1:13" x14ac:dyDescent="0.3">
      <c r="A233" t="s">
        <v>38</v>
      </c>
    </row>
    <row r="234" spans="1:13" x14ac:dyDescent="0.3">
      <c r="A234" t="s">
        <v>573</v>
      </c>
    </row>
    <row r="235" spans="1:13" x14ac:dyDescent="0.3">
      <c r="A235" t="s">
        <v>97</v>
      </c>
    </row>
    <row r="236" spans="1:13" x14ac:dyDescent="0.3">
      <c r="A236" t="s">
        <v>98</v>
      </c>
    </row>
    <row r="237" spans="1:13" x14ac:dyDescent="0.3">
      <c r="A237" t="s">
        <v>99</v>
      </c>
    </row>
    <row r="238" spans="1:13" x14ac:dyDescent="0.3">
      <c r="A238" t="s">
        <v>264</v>
      </c>
      <c r="B238" t="s">
        <v>265</v>
      </c>
      <c r="C238" t="s">
        <v>266</v>
      </c>
      <c r="D238" t="s">
        <v>267</v>
      </c>
      <c r="E238" t="s">
        <v>268</v>
      </c>
      <c r="F238" t="s">
        <v>269</v>
      </c>
      <c r="G238" t="s">
        <v>270</v>
      </c>
      <c r="H238" t="s">
        <v>271</v>
      </c>
      <c r="I238" t="s">
        <v>272</v>
      </c>
      <c r="J238" t="s">
        <v>273</v>
      </c>
      <c r="K238" t="s">
        <v>274</v>
      </c>
      <c r="L238" t="s">
        <v>275</v>
      </c>
      <c r="M238" t="s">
        <v>224</v>
      </c>
    </row>
    <row r="239" spans="1:13" x14ac:dyDescent="0.3">
      <c r="A239">
        <v>155</v>
      </c>
      <c r="B239">
        <v>796</v>
      </c>
      <c r="C239">
        <v>1448</v>
      </c>
      <c r="D239">
        <v>1657</v>
      </c>
      <c r="E239">
        <v>866</v>
      </c>
      <c r="F239">
        <v>227</v>
      </c>
      <c r="G239">
        <v>63</v>
      </c>
      <c r="H239">
        <v>19</v>
      </c>
      <c r="I239">
        <v>7</v>
      </c>
      <c r="J239">
        <v>2</v>
      </c>
      <c r="K239">
        <v>5</v>
      </c>
      <c r="L239">
        <v>2</v>
      </c>
      <c r="M239">
        <v>342</v>
      </c>
    </row>
    <row r="240" spans="1:13" x14ac:dyDescent="0.3">
      <c r="A240" t="s">
        <v>100</v>
      </c>
    </row>
    <row r="241" spans="1:1" x14ac:dyDescent="0.3">
      <c r="A241" t="s">
        <v>101</v>
      </c>
    </row>
    <row r="242" spans="1:1" x14ac:dyDescent="0.3">
      <c r="A242" t="s">
        <v>102</v>
      </c>
    </row>
    <row r="243" spans="1:1" x14ac:dyDescent="0.3">
      <c r="A243" t="s">
        <v>103</v>
      </c>
    </row>
    <row r="244" spans="1:1" x14ac:dyDescent="0.3">
      <c r="A244" t="s">
        <v>104</v>
      </c>
    </row>
    <row r="245" spans="1:1" x14ac:dyDescent="0.3">
      <c r="A245" t="s">
        <v>105</v>
      </c>
    </row>
    <row r="246" spans="1:1" x14ac:dyDescent="0.3">
      <c r="A246" t="s">
        <v>106</v>
      </c>
    </row>
    <row r="247" spans="1:1" x14ac:dyDescent="0.3">
      <c r="A247" t="s">
        <v>107</v>
      </c>
    </row>
    <row r="248" spans="1:1" x14ac:dyDescent="0.3">
      <c r="A248" t="s">
        <v>108</v>
      </c>
    </row>
    <row r="249" spans="1:1" x14ac:dyDescent="0.3">
      <c r="A249" t="s">
        <v>109</v>
      </c>
    </row>
    <row r="250" spans="1:1" x14ac:dyDescent="0.3">
      <c r="A250" t="s">
        <v>110</v>
      </c>
    </row>
    <row r="251" spans="1:1" x14ac:dyDescent="0.3">
      <c r="A251" t="s">
        <v>111</v>
      </c>
    </row>
    <row r="252" spans="1:1" x14ac:dyDescent="0.3">
      <c r="A252" t="s">
        <v>112</v>
      </c>
    </row>
    <row r="253" spans="1:1" x14ac:dyDescent="0.3">
      <c r="A253" t="s">
        <v>113</v>
      </c>
    </row>
    <row r="254" spans="1:1" x14ac:dyDescent="0.3">
      <c r="A254" t="s">
        <v>114</v>
      </c>
    </row>
    <row r="255" spans="1:1" x14ac:dyDescent="0.3">
      <c r="A255" t="s">
        <v>115</v>
      </c>
    </row>
    <row r="256" spans="1:1" x14ac:dyDescent="0.3">
      <c r="A256" t="s">
        <v>116</v>
      </c>
    </row>
    <row r="257" spans="1:4" x14ac:dyDescent="0.3">
      <c r="A257" t="s">
        <v>117</v>
      </c>
    </row>
    <row r="258" spans="1:4" x14ac:dyDescent="0.3">
      <c r="A258" t="s">
        <v>357</v>
      </c>
    </row>
    <row r="259" spans="1:4" x14ac:dyDescent="0.3">
      <c r="A259" t="s">
        <v>258</v>
      </c>
      <c r="B259" t="b">
        <v>0</v>
      </c>
      <c r="C259" t="b">
        <v>1</v>
      </c>
      <c r="D259" t="s">
        <v>224</v>
      </c>
    </row>
    <row r="260" spans="1:4" x14ac:dyDescent="0.3">
      <c r="A260" t="s">
        <v>259</v>
      </c>
      <c r="B260">
        <v>5087</v>
      </c>
      <c r="C260">
        <v>160</v>
      </c>
      <c r="D260">
        <v>342</v>
      </c>
    </row>
    <row r="261" spans="1:4" x14ac:dyDescent="0.3">
      <c r="A261" t="s">
        <v>358</v>
      </c>
    </row>
    <row r="262" spans="1:4" x14ac:dyDescent="0.3">
      <c r="A262" t="s">
        <v>258</v>
      </c>
      <c r="B262" t="b">
        <v>0</v>
      </c>
      <c r="C262" t="b">
        <v>1</v>
      </c>
      <c r="D262" t="s">
        <v>224</v>
      </c>
    </row>
    <row r="263" spans="1:4" x14ac:dyDescent="0.3">
      <c r="A263" t="s">
        <v>259</v>
      </c>
      <c r="B263">
        <v>4802</v>
      </c>
      <c r="C263">
        <v>445</v>
      </c>
      <c r="D263">
        <v>342</v>
      </c>
    </row>
    <row r="264" spans="1:4" x14ac:dyDescent="0.3">
      <c r="A264" t="s">
        <v>638</v>
      </c>
    </row>
    <row r="265" spans="1:4" x14ac:dyDescent="0.3">
      <c r="A265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06"/>
  <sheetViews>
    <sheetView workbookViewId="0"/>
  </sheetViews>
  <sheetFormatPr defaultRowHeight="14.4" x14ac:dyDescent="0.3"/>
  <sheetData>
    <row r="1" spans="1:1" x14ac:dyDescent="0.3">
      <c r="A1" t="s">
        <v>118</v>
      </c>
    </row>
    <row r="2" spans="1:1" x14ac:dyDescent="0.3">
      <c r="A2" t="s">
        <v>119</v>
      </c>
    </row>
    <row r="3" spans="1:1" x14ac:dyDescent="0.3">
      <c r="A3" t="s">
        <v>120</v>
      </c>
    </row>
    <row r="4" spans="1:1" x14ac:dyDescent="0.3">
      <c r="A4" t="e">
        <f ca="1">+   tdfds &lt;- list(xname, NA, NA, NA, NA)</f>
        <v>#NAME?</v>
      </c>
    </row>
    <row r="5" spans="1:1" x14ac:dyDescent="0.3">
      <c r="A5" t="s">
        <v>121</v>
      </c>
    </row>
    <row r="6" spans="1:1" x14ac:dyDescent="0.3">
      <c r="A6" t="s">
        <v>122</v>
      </c>
    </row>
    <row r="7" spans="1:1" x14ac:dyDescent="0.3">
      <c r="A7" t="s">
        <v>123</v>
      </c>
    </row>
    <row r="8" spans="1:1" x14ac:dyDescent="0.3">
      <c r="A8" t="s">
        <v>124</v>
      </c>
    </row>
    <row r="9" spans="1:1" x14ac:dyDescent="0.3">
      <c r="A9" t="s">
        <v>125</v>
      </c>
    </row>
    <row r="10" spans="1:1" x14ac:dyDescent="0.3">
      <c r="A10" t="s">
        <v>126</v>
      </c>
    </row>
    <row r="11" spans="1:1" x14ac:dyDescent="0.3">
      <c r="A11" t="s">
        <v>127</v>
      </c>
    </row>
    <row r="12" spans="1:1" x14ac:dyDescent="0.3">
      <c r="A12" t="s">
        <v>128</v>
      </c>
    </row>
    <row r="13" spans="1:1" x14ac:dyDescent="0.3">
      <c r="A13" t="s">
        <v>129</v>
      </c>
    </row>
    <row r="14" spans="1:1" x14ac:dyDescent="0.3">
      <c r="A14" t="s">
        <v>130</v>
      </c>
    </row>
    <row r="15" spans="1:1" x14ac:dyDescent="0.3">
      <c r="A15" t="s">
        <v>131</v>
      </c>
    </row>
    <row r="16" spans="1:1" x14ac:dyDescent="0.3">
      <c r="A16" t="s">
        <v>132</v>
      </c>
    </row>
    <row r="17" spans="1:1" x14ac:dyDescent="0.3">
      <c r="A17" t="s">
        <v>732</v>
      </c>
    </row>
    <row r="18" spans="1:1" x14ac:dyDescent="0.3">
      <c r="A18" t="s">
        <v>133</v>
      </c>
    </row>
    <row r="19" spans="1:1" x14ac:dyDescent="0.3">
      <c r="A19" t="s">
        <v>134</v>
      </c>
    </row>
    <row r="20" spans="1:1" x14ac:dyDescent="0.3">
      <c r="A20" t="s">
        <v>135</v>
      </c>
    </row>
    <row r="21" spans="1:1" x14ac:dyDescent="0.3">
      <c r="A21" t="s">
        <v>136</v>
      </c>
    </row>
    <row r="22" spans="1:1" x14ac:dyDescent="0.3">
      <c r="A22" t="s">
        <v>137</v>
      </c>
    </row>
    <row r="23" spans="1:1" x14ac:dyDescent="0.3">
      <c r="A23" t="s">
        <v>138</v>
      </c>
    </row>
    <row r="24" spans="1:1" x14ac:dyDescent="0.3">
      <c r="A24" t="s">
        <v>139</v>
      </c>
    </row>
    <row r="25" spans="1:1" x14ac:dyDescent="0.3">
      <c r="A25" t="s">
        <v>642</v>
      </c>
    </row>
    <row r="26" spans="1:1" x14ac:dyDescent="0.3">
      <c r="A26" t="s">
        <v>140</v>
      </c>
    </row>
    <row r="27" spans="1:1" x14ac:dyDescent="0.3">
      <c r="A27" t="s">
        <v>141</v>
      </c>
    </row>
    <row r="28" spans="1:1" x14ac:dyDescent="0.3">
      <c r="A28" t="s">
        <v>142</v>
      </c>
    </row>
    <row r="29" spans="1:1" x14ac:dyDescent="0.3">
      <c r="A29" t="s">
        <v>643</v>
      </c>
    </row>
    <row r="30" spans="1:1" x14ac:dyDescent="0.3">
      <c r="A30" t="s">
        <v>644</v>
      </c>
    </row>
    <row r="31" spans="1:1" x14ac:dyDescent="0.3">
      <c r="A31" t="s">
        <v>645</v>
      </c>
    </row>
    <row r="32" spans="1:1" x14ac:dyDescent="0.3">
      <c r="A32" t="s">
        <v>646</v>
      </c>
    </row>
    <row r="33" spans="1:1" x14ac:dyDescent="0.3">
      <c r="A33" t="s">
        <v>647</v>
      </c>
    </row>
    <row r="34" spans="1:1" x14ac:dyDescent="0.3">
      <c r="A34" t="s">
        <v>648</v>
      </c>
    </row>
    <row r="35" spans="1:1" x14ac:dyDescent="0.3">
      <c r="A35" t="s">
        <v>649</v>
      </c>
    </row>
    <row r="36" spans="1:1" x14ac:dyDescent="0.3">
      <c r="A36" t="s">
        <v>143</v>
      </c>
    </row>
    <row r="37" spans="1:1" x14ac:dyDescent="0.3">
      <c r="A37" t="s">
        <v>144</v>
      </c>
    </row>
    <row r="38" spans="1:1" x14ac:dyDescent="0.3">
      <c r="A38" t="s">
        <v>145</v>
      </c>
    </row>
    <row r="39" spans="1:1" x14ac:dyDescent="0.3">
      <c r="A39" t="s">
        <v>146</v>
      </c>
    </row>
    <row r="40" spans="1:1" x14ac:dyDescent="0.3">
      <c r="A40" t="s">
        <v>147</v>
      </c>
    </row>
    <row r="41" spans="1:1" x14ac:dyDescent="0.3">
      <c r="A41" t="s">
        <v>148</v>
      </c>
    </row>
    <row r="42" spans="1:1" x14ac:dyDescent="0.3">
      <c r="A42" t="s">
        <v>149</v>
      </c>
    </row>
    <row r="43" spans="1:1" x14ac:dyDescent="0.3">
      <c r="A43" t="s">
        <v>150</v>
      </c>
    </row>
    <row r="44" spans="1:1" x14ac:dyDescent="0.3">
      <c r="A44" t="s">
        <v>650</v>
      </c>
    </row>
    <row r="45" spans="1:1" x14ac:dyDescent="0.3">
      <c r="A45" t="s">
        <v>651</v>
      </c>
    </row>
    <row r="46" spans="1:1" x14ac:dyDescent="0.3">
      <c r="A46" t="s">
        <v>652</v>
      </c>
    </row>
    <row r="47" spans="1:1" x14ac:dyDescent="0.3">
      <c r="A47" t="s">
        <v>653</v>
      </c>
    </row>
    <row r="48" spans="1:1" x14ac:dyDescent="0.3">
      <c r="A48" t="s">
        <v>654</v>
      </c>
    </row>
    <row r="49" spans="1:1" x14ac:dyDescent="0.3">
      <c r="A49" t="s">
        <v>655</v>
      </c>
    </row>
    <row r="50" spans="1:1" x14ac:dyDescent="0.3">
      <c r="A50" t="s">
        <v>656</v>
      </c>
    </row>
    <row r="51" spans="1:1" x14ac:dyDescent="0.3">
      <c r="A51" t="s">
        <v>657</v>
      </c>
    </row>
    <row r="52" spans="1:1" x14ac:dyDescent="0.3">
      <c r="A52" t="s">
        <v>151</v>
      </c>
    </row>
    <row r="53" spans="1:1" x14ac:dyDescent="0.3">
      <c r="A53" t="s">
        <v>152</v>
      </c>
    </row>
    <row r="54" spans="1:1" x14ac:dyDescent="0.3">
      <c r="A54" t="s">
        <v>153</v>
      </c>
    </row>
    <row r="55" spans="1:1" x14ac:dyDescent="0.3">
      <c r="A55" t="s">
        <v>154</v>
      </c>
    </row>
    <row r="56" spans="1:1" x14ac:dyDescent="0.3">
      <c r="A56" t="s">
        <v>658</v>
      </c>
    </row>
    <row r="57" spans="1:1" x14ac:dyDescent="0.3">
      <c r="A57" t="s">
        <v>155</v>
      </c>
    </row>
    <row r="58" spans="1:1" x14ac:dyDescent="0.3">
      <c r="A58" t="s">
        <v>156</v>
      </c>
    </row>
    <row r="59" spans="1:1" x14ac:dyDescent="0.3">
      <c r="A59" t="s">
        <v>157</v>
      </c>
    </row>
    <row r="60" spans="1:1" x14ac:dyDescent="0.3">
      <c r="A60" t="s">
        <v>659</v>
      </c>
    </row>
    <row r="61" spans="1:1" x14ac:dyDescent="0.3">
      <c r="A61" t="s">
        <v>660</v>
      </c>
    </row>
    <row r="62" spans="1:1" x14ac:dyDescent="0.3">
      <c r="A62" t="s">
        <v>661</v>
      </c>
    </row>
    <row r="63" spans="1:1" x14ac:dyDescent="0.3">
      <c r="A63" t="s">
        <v>158</v>
      </c>
    </row>
    <row r="64" spans="1:1" x14ac:dyDescent="0.3">
      <c r="A64" t="s">
        <v>662</v>
      </c>
    </row>
    <row r="65" spans="1:1" x14ac:dyDescent="0.3">
      <c r="A65" t="s">
        <v>663</v>
      </c>
    </row>
    <row r="66" spans="1:1" x14ac:dyDescent="0.3">
      <c r="A66" t="s">
        <v>688</v>
      </c>
    </row>
    <row r="67" spans="1:1" x14ac:dyDescent="0.3">
      <c r="A67" t="s">
        <v>159</v>
      </c>
    </row>
    <row r="68" spans="1:1" x14ac:dyDescent="0.3">
      <c r="A68" t="s">
        <v>160</v>
      </c>
    </row>
    <row r="69" spans="1:1" x14ac:dyDescent="0.3">
      <c r="A69" t="s">
        <v>161</v>
      </c>
    </row>
    <row r="70" spans="1:1" x14ac:dyDescent="0.3">
      <c r="A70" t="s">
        <v>162</v>
      </c>
    </row>
    <row r="71" spans="1:1" x14ac:dyDescent="0.3">
      <c r="A71" t="s">
        <v>163</v>
      </c>
    </row>
    <row r="72" spans="1:1" x14ac:dyDescent="0.3">
      <c r="A72" t="s">
        <v>164</v>
      </c>
    </row>
    <row r="73" spans="1:1" x14ac:dyDescent="0.3">
      <c r="A73" t="s">
        <v>165</v>
      </c>
    </row>
    <row r="74" spans="1:1" x14ac:dyDescent="0.3">
      <c r="A74" t="s">
        <v>733</v>
      </c>
    </row>
    <row r="75" spans="1:1" x14ac:dyDescent="0.3">
      <c r="A75" t="s">
        <v>734</v>
      </c>
    </row>
    <row r="76" spans="1:1" x14ac:dyDescent="0.3">
      <c r="A76" t="s">
        <v>735</v>
      </c>
    </row>
    <row r="77" spans="1:1" x14ac:dyDescent="0.3">
      <c r="A77" t="s">
        <v>736</v>
      </c>
    </row>
    <row r="78" spans="1:1" x14ac:dyDescent="0.3">
      <c r="A78" t="s">
        <v>737</v>
      </c>
    </row>
    <row r="79" spans="1:1" x14ac:dyDescent="0.3">
      <c r="A79" t="s">
        <v>738</v>
      </c>
    </row>
    <row r="80" spans="1:1" x14ac:dyDescent="0.3">
      <c r="A80" t="s">
        <v>739</v>
      </c>
    </row>
    <row r="81" spans="1:1" x14ac:dyDescent="0.3">
      <c r="A81" t="s">
        <v>740</v>
      </c>
    </row>
    <row r="82" spans="1:1" x14ac:dyDescent="0.3">
      <c r="A82" t="s">
        <v>741</v>
      </c>
    </row>
    <row r="83" spans="1:1" x14ac:dyDescent="0.3">
      <c r="A83" t="s">
        <v>166</v>
      </c>
    </row>
    <row r="84" spans="1:1" x14ac:dyDescent="0.3">
      <c r="A84" t="s">
        <v>742</v>
      </c>
    </row>
    <row r="85" spans="1:1" x14ac:dyDescent="0.3">
      <c r="A85" t="s">
        <v>743</v>
      </c>
    </row>
    <row r="86" spans="1:1" x14ac:dyDescent="0.3">
      <c r="A86" t="s">
        <v>744</v>
      </c>
    </row>
    <row r="87" spans="1:1" x14ac:dyDescent="0.3">
      <c r="A87" t="s">
        <v>745</v>
      </c>
    </row>
    <row r="88" spans="1:1" x14ac:dyDescent="0.3">
      <c r="A88" t="s">
        <v>746</v>
      </c>
    </row>
    <row r="89" spans="1:1" x14ac:dyDescent="0.3">
      <c r="A89" t="s">
        <v>664</v>
      </c>
    </row>
    <row r="90" spans="1:1" x14ac:dyDescent="0.3">
      <c r="A90" t="s">
        <v>169</v>
      </c>
    </row>
    <row r="91" spans="1:1" x14ac:dyDescent="0.3">
      <c r="A91" t="s">
        <v>747</v>
      </c>
    </row>
    <row r="92" spans="1:1" x14ac:dyDescent="0.3">
      <c r="A92" t="s">
        <v>748</v>
      </c>
    </row>
    <row r="93" spans="1:1" x14ac:dyDescent="0.3">
      <c r="A93" t="s">
        <v>749</v>
      </c>
    </row>
    <row r="94" spans="1:1" x14ac:dyDescent="0.3">
      <c r="A94" t="s">
        <v>750</v>
      </c>
    </row>
    <row r="95" spans="1:1" x14ac:dyDescent="0.3">
      <c r="A95" t="s">
        <v>751</v>
      </c>
    </row>
    <row r="96" spans="1:1" x14ac:dyDescent="0.3">
      <c r="A96" t="s">
        <v>752</v>
      </c>
    </row>
    <row r="97" spans="1:1" x14ac:dyDescent="0.3">
      <c r="A97" t="s">
        <v>753</v>
      </c>
    </row>
    <row r="98" spans="1:1" x14ac:dyDescent="0.3">
      <c r="A98" t="s">
        <v>754</v>
      </c>
    </row>
    <row r="99" spans="1:1" x14ac:dyDescent="0.3">
      <c r="A99" t="s">
        <v>755</v>
      </c>
    </row>
    <row r="100" spans="1:1" x14ac:dyDescent="0.3">
      <c r="A100" t="s">
        <v>756</v>
      </c>
    </row>
    <row r="101" spans="1:1" x14ac:dyDescent="0.3">
      <c r="A101" t="s">
        <v>757</v>
      </c>
    </row>
    <row r="102" spans="1:1" x14ac:dyDescent="0.3">
      <c r="A102" t="s">
        <v>758</v>
      </c>
    </row>
    <row r="103" spans="1:1" x14ac:dyDescent="0.3">
      <c r="A103" t="s">
        <v>759</v>
      </c>
    </row>
    <row r="104" spans="1:1" x14ac:dyDescent="0.3">
      <c r="A104" t="s">
        <v>760</v>
      </c>
    </row>
    <row r="105" spans="1:1" x14ac:dyDescent="0.3">
      <c r="A105" t="s">
        <v>761</v>
      </c>
    </row>
    <row r="106" spans="1:1" x14ac:dyDescent="0.3">
      <c r="A106" t="s">
        <v>762</v>
      </c>
    </row>
    <row r="107" spans="1:1" x14ac:dyDescent="0.3">
      <c r="A107" t="s">
        <v>763</v>
      </c>
    </row>
    <row r="108" spans="1:1" x14ac:dyDescent="0.3">
      <c r="A108" t="s">
        <v>764</v>
      </c>
    </row>
    <row r="109" spans="1:1" x14ac:dyDescent="0.3">
      <c r="A109" t="s">
        <v>765</v>
      </c>
    </row>
    <row r="110" spans="1:1" x14ac:dyDescent="0.3">
      <c r="A110" t="s">
        <v>766</v>
      </c>
    </row>
    <row r="111" spans="1:1" x14ac:dyDescent="0.3">
      <c r="A111" t="s">
        <v>767</v>
      </c>
    </row>
    <row r="112" spans="1:1" x14ac:dyDescent="0.3">
      <c r="A112" t="s">
        <v>768</v>
      </c>
    </row>
    <row r="113" spans="1:6" x14ac:dyDescent="0.3">
      <c r="A113" t="s">
        <v>769</v>
      </c>
    </row>
    <row r="114" spans="1:6" x14ac:dyDescent="0.3">
      <c r="A114" t="s">
        <v>770</v>
      </c>
    </row>
    <row r="115" spans="1:6" x14ac:dyDescent="0.3">
      <c r="A115" t="s">
        <v>771</v>
      </c>
    </row>
    <row r="116" spans="1:6" x14ac:dyDescent="0.3">
      <c r="A116" t="s">
        <v>167</v>
      </c>
    </row>
    <row r="117" spans="1:6" x14ac:dyDescent="0.3">
      <c r="A117" t="s">
        <v>168</v>
      </c>
    </row>
    <row r="118" spans="1:6" x14ac:dyDescent="0.3">
      <c r="A118" t="s">
        <v>665</v>
      </c>
    </row>
    <row r="119" spans="1:6" x14ac:dyDescent="0.3">
      <c r="B119" t="s">
        <v>172</v>
      </c>
      <c r="C119" t="s">
        <v>173</v>
      </c>
      <c r="D119" t="s">
        <v>174</v>
      </c>
      <c r="E119" t="s">
        <v>175</v>
      </c>
      <c r="F119" t="s">
        <v>176</v>
      </c>
    </row>
    <row r="120" spans="1:6" x14ac:dyDescent="0.3">
      <c r="A120">
        <v>2</v>
      </c>
      <c r="B120" t="s">
        <v>177</v>
      </c>
      <c r="C120" s="1">
        <v>1.4059759999999999</v>
      </c>
      <c r="D120" s="1">
        <v>1.069175</v>
      </c>
      <c r="E120" t="s">
        <v>178</v>
      </c>
      <c r="F120" t="s">
        <v>178</v>
      </c>
    </row>
    <row r="121" spans="1:6" x14ac:dyDescent="0.3">
      <c r="A121">
        <v>3</v>
      </c>
      <c r="B121" t="s">
        <v>179</v>
      </c>
      <c r="C121" t="s">
        <v>178</v>
      </c>
      <c r="D121" t="s">
        <v>178</v>
      </c>
      <c r="E121">
        <v>165</v>
      </c>
      <c r="F121">
        <v>2.9522275899999999E-2</v>
      </c>
    </row>
    <row r="122" spans="1:6" x14ac:dyDescent="0.3">
      <c r="A122">
        <v>4</v>
      </c>
      <c r="B122" t="s">
        <v>180</v>
      </c>
      <c r="C122" t="s">
        <v>178</v>
      </c>
      <c r="D122" t="s">
        <v>178</v>
      </c>
      <c r="E122">
        <v>305</v>
      </c>
      <c r="F122">
        <v>5.4571479700000002E-2</v>
      </c>
    </row>
    <row r="123" spans="1:6" x14ac:dyDescent="0.3">
      <c r="A123">
        <v>5</v>
      </c>
      <c r="B123" t="s">
        <v>181</v>
      </c>
      <c r="C123" t="s">
        <v>178</v>
      </c>
      <c r="D123" t="s">
        <v>178</v>
      </c>
      <c r="E123">
        <v>2084</v>
      </c>
      <c r="F123">
        <v>0.37287529069999997</v>
      </c>
    </row>
    <row r="124" spans="1:6" x14ac:dyDescent="0.3">
      <c r="A124">
        <v>6</v>
      </c>
      <c r="B124" t="s">
        <v>182</v>
      </c>
      <c r="C124" t="s">
        <v>178</v>
      </c>
      <c r="D124" t="s">
        <v>178</v>
      </c>
      <c r="E124">
        <v>1867</v>
      </c>
      <c r="F124">
        <v>0.33404902489999999</v>
      </c>
    </row>
    <row r="125" spans="1:6" x14ac:dyDescent="0.3">
      <c r="A125">
        <v>7</v>
      </c>
      <c r="B125" t="s">
        <v>183</v>
      </c>
      <c r="C125" t="s">
        <v>178</v>
      </c>
      <c r="D125" t="s">
        <v>178</v>
      </c>
      <c r="E125">
        <v>146</v>
      </c>
      <c r="F125">
        <v>2.6122741099999999E-2</v>
      </c>
    </row>
    <row r="126" spans="1:6" x14ac:dyDescent="0.3">
      <c r="A126">
        <v>8</v>
      </c>
      <c r="B126" t="s">
        <v>666</v>
      </c>
      <c r="C126" t="s">
        <v>178</v>
      </c>
      <c r="D126" t="s">
        <v>178</v>
      </c>
      <c r="E126">
        <v>1317</v>
      </c>
      <c r="F126">
        <v>0.23564143849999999</v>
      </c>
    </row>
    <row r="127" spans="1:6" x14ac:dyDescent="0.3">
      <c r="A127">
        <v>9</v>
      </c>
      <c r="B127" t="s">
        <v>184</v>
      </c>
      <c r="C127" t="s">
        <v>178</v>
      </c>
      <c r="D127" t="s">
        <v>178</v>
      </c>
      <c r="E127">
        <v>3466</v>
      </c>
      <c r="F127">
        <v>0.6201467168</v>
      </c>
    </row>
    <row r="128" spans="1:6" x14ac:dyDescent="0.3">
      <c r="A128">
        <v>10</v>
      </c>
      <c r="B128" t="s">
        <v>185</v>
      </c>
      <c r="C128" t="s">
        <v>178</v>
      </c>
      <c r="D128" t="s">
        <v>178</v>
      </c>
      <c r="E128">
        <v>1777</v>
      </c>
      <c r="F128">
        <v>0.31794596530000002</v>
      </c>
    </row>
    <row r="129" spans="1:6" x14ac:dyDescent="0.3">
      <c r="A129">
        <v>11</v>
      </c>
      <c r="B129" t="s">
        <v>186</v>
      </c>
      <c r="C129" t="s">
        <v>178</v>
      </c>
      <c r="D129" t="s">
        <v>178</v>
      </c>
      <c r="E129">
        <v>1187</v>
      </c>
      <c r="F129">
        <v>0.21238146359999999</v>
      </c>
    </row>
    <row r="130" spans="1:6" x14ac:dyDescent="0.3">
      <c r="A130">
        <v>12</v>
      </c>
      <c r="B130" t="s">
        <v>667</v>
      </c>
      <c r="C130" t="s">
        <v>178</v>
      </c>
      <c r="D130" t="s">
        <v>178</v>
      </c>
      <c r="E130">
        <v>63</v>
      </c>
      <c r="F130">
        <v>1.12721417E-2</v>
      </c>
    </row>
    <row r="131" spans="1:6" x14ac:dyDescent="0.3">
      <c r="A131">
        <v>13</v>
      </c>
      <c r="B131" t="s">
        <v>668</v>
      </c>
      <c r="C131" t="s">
        <v>178</v>
      </c>
      <c r="D131" t="s">
        <v>178</v>
      </c>
      <c r="E131">
        <v>221</v>
      </c>
      <c r="F131">
        <v>3.9541957400000001E-2</v>
      </c>
    </row>
    <row r="132" spans="1:6" x14ac:dyDescent="0.3">
      <c r="A132">
        <v>14</v>
      </c>
      <c r="B132" t="s">
        <v>669</v>
      </c>
      <c r="C132" t="s">
        <v>178</v>
      </c>
      <c r="D132" t="s">
        <v>178</v>
      </c>
      <c r="E132">
        <v>51</v>
      </c>
      <c r="F132">
        <v>9.1250671000000002E-3</v>
      </c>
    </row>
    <row r="133" spans="1:6" x14ac:dyDescent="0.3">
      <c r="A133">
        <v>15</v>
      </c>
      <c r="B133" t="s">
        <v>670</v>
      </c>
      <c r="C133" t="s">
        <v>178</v>
      </c>
      <c r="D133" t="s">
        <v>178</v>
      </c>
      <c r="E133">
        <v>56</v>
      </c>
      <c r="F133">
        <v>1.0019681500000001E-2</v>
      </c>
    </row>
    <row r="134" spans="1:6" x14ac:dyDescent="0.3">
      <c r="A134">
        <v>16</v>
      </c>
      <c r="B134" t="s">
        <v>671</v>
      </c>
      <c r="C134" t="s">
        <v>178</v>
      </c>
      <c r="D134" t="s">
        <v>178</v>
      </c>
      <c r="E134">
        <v>80</v>
      </c>
      <c r="F134">
        <v>1.43138307E-2</v>
      </c>
    </row>
    <row r="135" spans="1:6" x14ac:dyDescent="0.3">
      <c r="A135">
        <v>17</v>
      </c>
      <c r="B135" t="s">
        <v>672</v>
      </c>
      <c r="C135" t="s">
        <v>178</v>
      </c>
      <c r="D135" t="s">
        <v>178</v>
      </c>
      <c r="E135">
        <v>634</v>
      </c>
      <c r="F135">
        <v>0.1134371086</v>
      </c>
    </row>
    <row r="136" spans="1:6" x14ac:dyDescent="0.3">
      <c r="A136">
        <v>18</v>
      </c>
      <c r="B136" t="s">
        <v>673</v>
      </c>
      <c r="C136" t="s">
        <v>178</v>
      </c>
      <c r="D136" t="s">
        <v>178</v>
      </c>
      <c r="E136">
        <v>191</v>
      </c>
      <c r="F136">
        <v>3.4174270899999998E-2</v>
      </c>
    </row>
    <row r="137" spans="1:6" x14ac:dyDescent="0.3">
      <c r="A137">
        <v>19</v>
      </c>
      <c r="B137" t="s">
        <v>187</v>
      </c>
      <c r="C137" t="s">
        <v>178</v>
      </c>
      <c r="D137" t="s">
        <v>178</v>
      </c>
      <c r="E137">
        <v>283</v>
      </c>
      <c r="F137">
        <v>5.06351762E-2</v>
      </c>
    </row>
    <row r="138" spans="1:6" x14ac:dyDescent="0.3">
      <c r="A138">
        <v>20</v>
      </c>
      <c r="B138" t="s">
        <v>188</v>
      </c>
      <c r="C138" t="s">
        <v>178</v>
      </c>
      <c r="D138" t="s">
        <v>178</v>
      </c>
      <c r="E138">
        <v>814</v>
      </c>
      <c r="F138">
        <v>0.1456432278</v>
      </c>
    </row>
    <row r="139" spans="1:6" x14ac:dyDescent="0.3">
      <c r="A139">
        <v>21</v>
      </c>
      <c r="B139" t="s">
        <v>189</v>
      </c>
      <c r="C139" s="1">
        <v>0.204151</v>
      </c>
      <c r="D139" s="1">
        <v>0.71366450000000003</v>
      </c>
      <c r="E139" t="s">
        <v>178</v>
      </c>
      <c r="F139" t="s">
        <v>178</v>
      </c>
    </row>
    <row r="140" spans="1:6" x14ac:dyDescent="0.3">
      <c r="A140">
        <v>22</v>
      </c>
      <c r="B140" t="s">
        <v>190</v>
      </c>
      <c r="C140" s="1">
        <v>3.7063350000000002</v>
      </c>
      <c r="D140" s="1">
        <v>4.3131640000000004</v>
      </c>
      <c r="E140" t="s">
        <v>178</v>
      </c>
      <c r="F140" t="s">
        <v>178</v>
      </c>
    </row>
    <row r="141" spans="1:6" x14ac:dyDescent="0.3">
      <c r="A141">
        <v>23</v>
      </c>
      <c r="B141" t="s">
        <v>191</v>
      </c>
      <c r="C141" s="1">
        <v>3.171081</v>
      </c>
      <c r="D141" s="1">
        <v>4.0357370000000001</v>
      </c>
      <c r="E141" t="s">
        <v>178</v>
      </c>
      <c r="F141" t="s">
        <v>178</v>
      </c>
    </row>
    <row r="142" spans="1:6" x14ac:dyDescent="0.3">
      <c r="A142">
        <v>24</v>
      </c>
      <c r="B142" t="s">
        <v>192</v>
      </c>
      <c r="C142" t="s">
        <v>178</v>
      </c>
      <c r="D142" t="s">
        <v>178</v>
      </c>
      <c r="E142">
        <v>2802</v>
      </c>
      <c r="F142">
        <v>0.50134192160000002</v>
      </c>
    </row>
    <row r="143" spans="1:6" x14ac:dyDescent="0.3">
      <c r="A143">
        <v>25</v>
      </c>
      <c r="B143" t="s">
        <v>193</v>
      </c>
      <c r="C143" t="s">
        <v>178</v>
      </c>
      <c r="D143" t="s">
        <v>178</v>
      </c>
      <c r="E143">
        <v>289</v>
      </c>
      <c r="F143">
        <v>5.1708713500000003E-2</v>
      </c>
    </row>
    <row r="144" spans="1:6" x14ac:dyDescent="0.3">
      <c r="A144">
        <v>26</v>
      </c>
      <c r="B144" t="s">
        <v>194</v>
      </c>
      <c r="C144" t="s">
        <v>178</v>
      </c>
      <c r="D144" t="s">
        <v>178</v>
      </c>
      <c r="E144">
        <v>328</v>
      </c>
      <c r="F144">
        <v>5.8686705999999998E-2</v>
      </c>
    </row>
    <row r="145" spans="1:6" x14ac:dyDescent="0.3">
      <c r="A145">
        <v>27</v>
      </c>
      <c r="B145" t="s">
        <v>674</v>
      </c>
      <c r="C145" t="s">
        <v>178</v>
      </c>
      <c r="D145" t="s">
        <v>178</v>
      </c>
      <c r="E145">
        <v>211</v>
      </c>
      <c r="F145">
        <v>3.77527286E-2</v>
      </c>
    </row>
    <row r="146" spans="1:6" x14ac:dyDescent="0.3">
      <c r="A146">
        <v>28</v>
      </c>
      <c r="B146" t="s">
        <v>675</v>
      </c>
      <c r="C146" s="1">
        <v>25.646329999999999</v>
      </c>
      <c r="D146" s="1">
        <v>28.407330000000002</v>
      </c>
      <c r="E146" t="s">
        <v>178</v>
      </c>
      <c r="F146" t="s">
        <v>178</v>
      </c>
    </row>
    <row r="147" spans="1:6" x14ac:dyDescent="0.3">
      <c r="A147">
        <v>29</v>
      </c>
      <c r="B147" t="s">
        <v>676</v>
      </c>
      <c r="C147" s="1">
        <v>0.42743880000000001</v>
      </c>
      <c r="D147" s="1">
        <v>0.47345549999999997</v>
      </c>
      <c r="E147" t="s">
        <v>178</v>
      </c>
      <c r="F147" t="s">
        <v>178</v>
      </c>
    </row>
    <row r="148" spans="1:6" x14ac:dyDescent="0.3">
      <c r="A148">
        <v>30</v>
      </c>
      <c r="B148" t="s">
        <v>677</v>
      </c>
      <c r="C148" t="s">
        <v>178</v>
      </c>
      <c r="D148" t="s">
        <v>178</v>
      </c>
      <c r="E148">
        <v>5133</v>
      </c>
      <c r="F148">
        <v>0.97567002469999997</v>
      </c>
    </row>
    <row r="149" spans="1:6" x14ac:dyDescent="0.3">
      <c r="A149">
        <v>31</v>
      </c>
      <c r="B149" t="s">
        <v>212</v>
      </c>
      <c r="C149" t="s">
        <v>178</v>
      </c>
      <c r="D149" t="s">
        <v>178</v>
      </c>
      <c r="E149">
        <v>124</v>
      </c>
      <c r="F149">
        <v>2.3569663599999999E-2</v>
      </c>
    </row>
    <row r="150" spans="1:6" x14ac:dyDescent="0.3">
      <c r="A150">
        <v>32</v>
      </c>
      <c r="B150" t="s">
        <v>213</v>
      </c>
      <c r="C150" t="s">
        <v>178</v>
      </c>
      <c r="D150" t="s">
        <v>178</v>
      </c>
      <c r="E150">
        <v>4</v>
      </c>
      <c r="F150">
        <v>7.6031169999999997E-4</v>
      </c>
    </row>
    <row r="151" spans="1:6" x14ac:dyDescent="0.3">
      <c r="A151">
        <v>33</v>
      </c>
      <c r="B151" t="s">
        <v>678</v>
      </c>
      <c r="C151" s="1">
        <v>0.29994300000000002</v>
      </c>
      <c r="D151" s="1">
        <v>0.97152320000000003</v>
      </c>
      <c r="E151" t="s">
        <v>178</v>
      </c>
      <c r="F151" t="s">
        <v>178</v>
      </c>
    </row>
    <row r="152" spans="1:6" x14ac:dyDescent="0.3">
      <c r="A152">
        <v>34</v>
      </c>
      <c r="B152" t="s">
        <v>679</v>
      </c>
      <c r="C152" s="1">
        <v>0.23816760000000001</v>
      </c>
      <c r="D152" s="1">
        <v>0.91984619999999995</v>
      </c>
      <c r="E152" t="s">
        <v>178</v>
      </c>
      <c r="F152" t="s">
        <v>178</v>
      </c>
    </row>
    <row r="153" spans="1:6" x14ac:dyDescent="0.3">
      <c r="A153">
        <v>35</v>
      </c>
      <c r="B153" t="s">
        <v>195</v>
      </c>
      <c r="C153" t="s">
        <v>178</v>
      </c>
      <c r="D153" t="s">
        <v>178</v>
      </c>
      <c r="E153">
        <v>1345</v>
      </c>
      <c r="F153">
        <v>0.25565481849999999</v>
      </c>
    </row>
    <row r="154" spans="1:6" x14ac:dyDescent="0.3">
      <c r="A154">
        <v>36</v>
      </c>
      <c r="B154" t="s">
        <v>196</v>
      </c>
      <c r="C154" t="s">
        <v>178</v>
      </c>
      <c r="D154" t="s">
        <v>178</v>
      </c>
      <c r="E154">
        <v>4355</v>
      </c>
      <c r="F154">
        <v>0.77920916090000003</v>
      </c>
    </row>
    <row r="155" spans="1:6" x14ac:dyDescent="0.3">
      <c r="A155">
        <v>37</v>
      </c>
      <c r="B155" t="s">
        <v>197</v>
      </c>
      <c r="C155" t="s">
        <v>178</v>
      </c>
      <c r="D155" t="s">
        <v>178</v>
      </c>
      <c r="E155">
        <v>536</v>
      </c>
      <c r="F155">
        <v>9.5902665999999998E-2</v>
      </c>
    </row>
    <row r="156" spans="1:6" x14ac:dyDescent="0.3">
      <c r="A156">
        <v>38</v>
      </c>
      <c r="B156" t="s">
        <v>198</v>
      </c>
      <c r="C156" t="s">
        <v>178</v>
      </c>
      <c r="D156" t="s">
        <v>178</v>
      </c>
      <c r="E156">
        <v>479</v>
      </c>
      <c r="F156">
        <v>8.5704061499999998E-2</v>
      </c>
    </row>
    <row r="157" spans="1:6" x14ac:dyDescent="0.3">
      <c r="A157">
        <v>39</v>
      </c>
      <c r="B157" t="s">
        <v>680</v>
      </c>
      <c r="C157" t="s">
        <v>178</v>
      </c>
      <c r="D157" t="s">
        <v>178</v>
      </c>
      <c r="E157">
        <v>30</v>
      </c>
      <c r="F157">
        <v>5.3676864999999997E-3</v>
      </c>
    </row>
    <row r="158" spans="1:6" x14ac:dyDescent="0.3">
      <c r="A158">
        <v>40</v>
      </c>
      <c r="B158" t="s">
        <v>199</v>
      </c>
      <c r="C158" t="s">
        <v>178</v>
      </c>
      <c r="D158" t="s">
        <v>178</v>
      </c>
      <c r="E158">
        <v>315</v>
      </c>
      <c r="F158">
        <v>5.6360708500000002E-2</v>
      </c>
    </row>
    <row r="159" spans="1:6" x14ac:dyDescent="0.3">
      <c r="A159">
        <v>41</v>
      </c>
      <c r="B159" t="s">
        <v>200</v>
      </c>
      <c r="C159" t="s">
        <v>178</v>
      </c>
      <c r="D159" t="s">
        <v>178</v>
      </c>
      <c r="E159">
        <v>85</v>
      </c>
      <c r="F159">
        <v>1.52084452E-2</v>
      </c>
    </row>
    <row r="160" spans="1:6" x14ac:dyDescent="0.3">
      <c r="A160">
        <v>42</v>
      </c>
      <c r="B160" t="s">
        <v>201</v>
      </c>
      <c r="C160" t="s">
        <v>178</v>
      </c>
      <c r="D160" t="s">
        <v>178</v>
      </c>
      <c r="E160">
        <v>31</v>
      </c>
      <c r="F160">
        <v>5.5466094000000002E-3</v>
      </c>
    </row>
    <row r="161" spans="1:6" x14ac:dyDescent="0.3">
      <c r="A161">
        <v>43</v>
      </c>
      <c r="B161" t="s">
        <v>681</v>
      </c>
      <c r="C161" t="s">
        <v>178</v>
      </c>
      <c r="D161" t="s">
        <v>178</v>
      </c>
      <c r="E161">
        <v>228</v>
      </c>
      <c r="F161">
        <v>4.0794417600000001E-2</v>
      </c>
    </row>
    <row r="162" spans="1:6" x14ac:dyDescent="0.3">
      <c r="A162">
        <v>44</v>
      </c>
      <c r="B162" t="s">
        <v>682</v>
      </c>
      <c r="C162" t="s">
        <v>178</v>
      </c>
      <c r="D162" t="s">
        <v>178</v>
      </c>
      <c r="E162">
        <v>92</v>
      </c>
      <c r="F162">
        <v>1.6460905299999998E-2</v>
      </c>
    </row>
    <row r="163" spans="1:6" x14ac:dyDescent="0.3">
      <c r="A163">
        <v>45</v>
      </c>
      <c r="B163" t="s">
        <v>683</v>
      </c>
      <c r="C163" t="s">
        <v>178</v>
      </c>
      <c r="D163" t="s">
        <v>178</v>
      </c>
      <c r="E163">
        <v>10</v>
      </c>
      <c r="F163">
        <v>1.7892288E-3</v>
      </c>
    </row>
    <row r="164" spans="1:6" x14ac:dyDescent="0.3">
      <c r="A164">
        <v>46</v>
      </c>
      <c r="B164" t="s">
        <v>202</v>
      </c>
      <c r="C164" t="s">
        <v>178</v>
      </c>
      <c r="D164" t="s">
        <v>178</v>
      </c>
      <c r="E164">
        <v>313</v>
      </c>
      <c r="F164">
        <v>5.6002862799999997E-2</v>
      </c>
    </row>
    <row r="165" spans="1:6" x14ac:dyDescent="0.3">
      <c r="A165">
        <v>47</v>
      </c>
      <c r="B165" t="s">
        <v>684</v>
      </c>
      <c r="C165" s="1">
        <v>16.288160000000001</v>
      </c>
      <c r="D165" s="1">
        <v>6.2651159999999999</v>
      </c>
      <c r="E165" t="s">
        <v>178</v>
      </c>
      <c r="F165" t="s">
        <v>178</v>
      </c>
    </row>
    <row r="166" spans="1:6" x14ac:dyDescent="0.3">
      <c r="A166">
        <v>48</v>
      </c>
      <c r="B166" t="s">
        <v>685</v>
      </c>
      <c r="C166" s="1">
        <v>0.27146940000000003</v>
      </c>
      <c r="D166" s="1">
        <v>0.1044186</v>
      </c>
      <c r="E166" t="s">
        <v>178</v>
      </c>
      <c r="F166" t="s">
        <v>178</v>
      </c>
    </row>
    <row r="167" spans="1:6" x14ac:dyDescent="0.3">
      <c r="A167">
        <v>49</v>
      </c>
      <c r="B167" t="s">
        <v>687</v>
      </c>
      <c r="C167" t="s">
        <v>178</v>
      </c>
      <c r="D167" t="s">
        <v>178</v>
      </c>
      <c r="E167">
        <v>4895</v>
      </c>
      <c r="F167">
        <v>0.87582751830000005</v>
      </c>
    </row>
    <row r="168" spans="1:6" x14ac:dyDescent="0.3">
      <c r="A168">
        <v>50</v>
      </c>
      <c r="B168" t="s">
        <v>203</v>
      </c>
      <c r="C168" t="s">
        <v>178</v>
      </c>
      <c r="D168" t="s">
        <v>178</v>
      </c>
      <c r="E168">
        <v>694</v>
      </c>
      <c r="F168">
        <v>0.1241724817</v>
      </c>
    </row>
    <row r="169" spans="1:6" x14ac:dyDescent="0.3">
      <c r="A169">
        <v>51</v>
      </c>
      <c r="B169" t="s">
        <v>204</v>
      </c>
      <c r="C169" t="s">
        <v>178</v>
      </c>
      <c r="D169" t="s">
        <v>178</v>
      </c>
      <c r="E169">
        <v>221</v>
      </c>
      <c r="F169">
        <v>3.9570277500000001E-2</v>
      </c>
    </row>
    <row r="170" spans="1:6" x14ac:dyDescent="0.3">
      <c r="A170">
        <v>52</v>
      </c>
      <c r="B170" t="s">
        <v>205</v>
      </c>
      <c r="C170" t="s">
        <v>178</v>
      </c>
      <c r="D170" t="s">
        <v>178</v>
      </c>
      <c r="E170">
        <v>1303</v>
      </c>
      <c r="F170">
        <v>0.23330349149999999</v>
      </c>
    </row>
    <row r="171" spans="1:6" x14ac:dyDescent="0.3">
      <c r="A171">
        <v>53</v>
      </c>
      <c r="B171" t="s">
        <v>206</v>
      </c>
      <c r="C171" t="s">
        <v>178</v>
      </c>
      <c r="D171" t="s">
        <v>178</v>
      </c>
      <c r="E171">
        <v>2905</v>
      </c>
      <c r="F171">
        <v>0.52014324079999996</v>
      </c>
    </row>
    <row r="172" spans="1:6" x14ac:dyDescent="0.3">
      <c r="A172">
        <v>54</v>
      </c>
      <c r="B172" t="s">
        <v>207</v>
      </c>
      <c r="C172" t="s">
        <v>178</v>
      </c>
      <c r="D172" t="s">
        <v>178</v>
      </c>
      <c r="E172">
        <v>1156</v>
      </c>
      <c r="F172">
        <v>0.20698299019999999</v>
      </c>
    </row>
    <row r="173" spans="1:6" x14ac:dyDescent="0.3">
      <c r="A173">
        <v>55</v>
      </c>
      <c r="B173" t="s">
        <v>208</v>
      </c>
      <c r="C173" t="s">
        <v>178</v>
      </c>
      <c r="D173" t="s">
        <v>178</v>
      </c>
      <c r="E173">
        <v>283</v>
      </c>
      <c r="F173">
        <v>5.06351762E-2</v>
      </c>
    </row>
    <row r="174" spans="1:6" x14ac:dyDescent="0.3">
      <c r="A174">
        <v>56</v>
      </c>
      <c r="B174" t="s">
        <v>209</v>
      </c>
      <c r="C174" t="s">
        <v>178</v>
      </c>
      <c r="D174" t="s">
        <v>178</v>
      </c>
      <c r="E174">
        <v>1107</v>
      </c>
      <c r="F174">
        <v>0.19806763290000001</v>
      </c>
    </row>
    <row r="175" spans="1:6" x14ac:dyDescent="0.3">
      <c r="A175">
        <v>57</v>
      </c>
      <c r="B175" t="s">
        <v>774</v>
      </c>
      <c r="C175" s="1">
        <v>48.717390000000002</v>
      </c>
      <c r="D175" s="1">
        <v>20.298770000000001</v>
      </c>
      <c r="E175" t="s">
        <v>178</v>
      </c>
      <c r="F175" t="s">
        <v>178</v>
      </c>
    </row>
    <row r="176" spans="1:6" x14ac:dyDescent="0.3">
      <c r="A176">
        <v>58</v>
      </c>
      <c r="B176" t="s">
        <v>775</v>
      </c>
      <c r="C176" t="s">
        <v>178</v>
      </c>
      <c r="D176" t="s">
        <v>178</v>
      </c>
      <c r="E176">
        <v>988</v>
      </c>
      <c r="F176">
        <v>0.1769024172</v>
      </c>
    </row>
    <row r="177" spans="1:6" x14ac:dyDescent="0.3">
      <c r="A177">
        <v>59</v>
      </c>
      <c r="B177" t="s">
        <v>776</v>
      </c>
      <c r="C177" t="s">
        <v>178</v>
      </c>
      <c r="D177" t="s">
        <v>178</v>
      </c>
      <c r="E177">
        <v>2569</v>
      </c>
      <c r="F177">
        <v>0.45998209490000003</v>
      </c>
    </row>
    <row r="178" spans="1:6" x14ac:dyDescent="0.3">
      <c r="A178">
        <v>60</v>
      </c>
      <c r="B178" t="s">
        <v>777</v>
      </c>
      <c r="C178" t="s">
        <v>178</v>
      </c>
      <c r="D178" t="s">
        <v>178</v>
      </c>
      <c r="E178">
        <v>780</v>
      </c>
      <c r="F178">
        <v>0.139659803</v>
      </c>
    </row>
    <row r="179" spans="1:6" x14ac:dyDescent="0.3">
      <c r="A179">
        <v>61</v>
      </c>
      <c r="B179" t="s">
        <v>778</v>
      </c>
      <c r="C179" t="s">
        <v>178</v>
      </c>
      <c r="D179" t="s">
        <v>178</v>
      </c>
      <c r="E179">
        <v>563</v>
      </c>
      <c r="F179">
        <v>0.1008057296</v>
      </c>
    </row>
    <row r="180" spans="1:6" x14ac:dyDescent="0.3">
      <c r="A180">
        <v>62</v>
      </c>
      <c r="B180" t="s">
        <v>779</v>
      </c>
      <c r="C180" t="s">
        <v>178</v>
      </c>
      <c r="D180" t="s">
        <v>178</v>
      </c>
      <c r="E180">
        <v>685</v>
      </c>
      <c r="F180">
        <v>0.12264995519999999</v>
      </c>
    </row>
    <row r="181" spans="1:6" x14ac:dyDescent="0.3">
      <c r="A181">
        <v>63</v>
      </c>
      <c r="B181" t="s">
        <v>780</v>
      </c>
      <c r="C181" s="1">
        <v>3.0850489999999999E-3</v>
      </c>
      <c r="D181" s="1">
        <v>1.6780360000000001E-2</v>
      </c>
      <c r="E181" t="s">
        <v>178</v>
      </c>
      <c r="F181" t="s">
        <v>178</v>
      </c>
    </row>
    <row r="182" spans="1:6" x14ac:dyDescent="0.3">
      <c r="A182">
        <v>64</v>
      </c>
      <c r="B182" t="s">
        <v>781</v>
      </c>
      <c r="C182" t="s">
        <v>178</v>
      </c>
      <c r="D182" t="s">
        <v>178</v>
      </c>
      <c r="E182">
        <v>455</v>
      </c>
      <c r="F182">
        <v>8.14682184E-2</v>
      </c>
    </row>
    <row r="183" spans="1:6" x14ac:dyDescent="0.3">
      <c r="A183">
        <v>65</v>
      </c>
      <c r="B183" t="s">
        <v>782</v>
      </c>
      <c r="C183" t="s">
        <v>178</v>
      </c>
      <c r="D183" t="s">
        <v>178</v>
      </c>
      <c r="E183">
        <v>85</v>
      </c>
      <c r="F183">
        <v>1.5219337499999999E-2</v>
      </c>
    </row>
    <row r="184" spans="1:6" x14ac:dyDescent="0.3">
      <c r="A184">
        <v>66</v>
      </c>
      <c r="B184" t="s">
        <v>783</v>
      </c>
      <c r="C184" t="s">
        <v>178</v>
      </c>
      <c r="D184" t="s">
        <v>178</v>
      </c>
      <c r="E184">
        <v>1</v>
      </c>
      <c r="F184">
        <v>2.1276595700000001E-2</v>
      </c>
    </row>
    <row r="185" spans="1:6" x14ac:dyDescent="0.3">
      <c r="A185">
        <v>67</v>
      </c>
      <c r="B185" t="s">
        <v>784</v>
      </c>
      <c r="C185" t="s">
        <v>178</v>
      </c>
      <c r="D185" t="s">
        <v>178</v>
      </c>
      <c r="E185">
        <v>3</v>
      </c>
      <c r="F185">
        <v>6.3829787200000002E-2</v>
      </c>
    </row>
    <row r="186" spans="1:6" x14ac:dyDescent="0.3">
      <c r="A186">
        <v>68</v>
      </c>
      <c r="B186" t="s">
        <v>785</v>
      </c>
      <c r="C186" t="s">
        <v>178</v>
      </c>
      <c r="D186" t="s">
        <v>178</v>
      </c>
      <c r="E186">
        <v>43</v>
      </c>
      <c r="F186">
        <v>0.91489361700000005</v>
      </c>
    </row>
    <row r="187" spans="1:6" x14ac:dyDescent="0.3">
      <c r="A187">
        <v>69</v>
      </c>
      <c r="B187" t="s">
        <v>786</v>
      </c>
      <c r="C187" t="s">
        <v>178</v>
      </c>
      <c r="D187" t="s">
        <v>178</v>
      </c>
      <c r="E187">
        <v>43</v>
      </c>
      <c r="F187">
        <v>0.91489361700000005</v>
      </c>
    </row>
    <row r="188" spans="1:6" x14ac:dyDescent="0.3">
      <c r="A188">
        <v>70</v>
      </c>
      <c r="B188" t="s">
        <v>787</v>
      </c>
      <c r="C188" t="s">
        <v>178</v>
      </c>
      <c r="D188" t="s">
        <v>178</v>
      </c>
      <c r="E188">
        <v>4</v>
      </c>
      <c r="F188">
        <v>8.5106382999999994E-2</v>
      </c>
    </row>
    <row r="189" spans="1:6" x14ac:dyDescent="0.3">
      <c r="A189">
        <v>71</v>
      </c>
      <c r="B189" t="s">
        <v>686</v>
      </c>
      <c r="C189" s="1">
        <v>85.446809999999999</v>
      </c>
      <c r="D189" s="1">
        <v>22.858550000000001</v>
      </c>
      <c r="E189" t="s">
        <v>178</v>
      </c>
      <c r="F189" t="s">
        <v>178</v>
      </c>
    </row>
    <row r="190" spans="1:6" x14ac:dyDescent="0.3">
      <c r="A190">
        <v>72</v>
      </c>
      <c r="B190" t="s">
        <v>210</v>
      </c>
      <c r="C190" s="1">
        <v>5.446809</v>
      </c>
      <c r="D190" s="1">
        <v>22.858550000000001</v>
      </c>
      <c r="E190" t="s">
        <v>178</v>
      </c>
      <c r="F190" t="s">
        <v>178</v>
      </c>
    </row>
    <row r="191" spans="1:6" x14ac:dyDescent="0.3">
      <c r="A191">
        <v>73</v>
      </c>
      <c r="B191" t="s">
        <v>788</v>
      </c>
      <c r="C191" s="1">
        <v>5.0212770000000004</v>
      </c>
      <c r="D191" s="1">
        <v>1.5809930000000001</v>
      </c>
      <c r="E191" t="s">
        <v>178</v>
      </c>
      <c r="F191" t="s">
        <v>178</v>
      </c>
    </row>
    <row r="192" spans="1:6" x14ac:dyDescent="0.3">
      <c r="A192">
        <v>74</v>
      </c>
      <c r="B192" t="s">
        <v>789</v>
      </c>
      <c r="C192" s="1">
        <v>16.710640000000001</v>
      </c>
      <c r="D192" s="1">
        <v>14.2889</v>
      </c>
      <c r="E192" t="s">
        <v>178</v>
      </c>
      <c r="F192" t="s">
        <v>178</v>
      </c>
    </row>
    <row r="193" spans="1:6" x14ac:dyDescent="0.3">
      <c r="A193">
        <v>75</v>
      </c>
      <c r="B193" t="s">
        <v>790</v>
      </c>
      <c r="C193" s="1">
        <v>32.978720000000003</v>
      </c>
      <c r="D193" s="1">
        <v>6.967282</v>
      </c>
      <c r="E193" t="s">
        <v>178</v>
      </c>
      <c r="F193" t="s">
        <v>178</v>
      </c>
    </row>
    <row r="194" spans="1:6" x14ac:dyDescent="0.3">
      <c r="A194">
        <v>76</v>
      </c>
      <c r="B194" t="s">
        <v>791</v>
      </c>
      <c r="C194" t="s">
        <v>178</v>
      </c>
      <c r="D194" t="s">
        <v>178</v>
      </c>
      <c r="E194">
        <v>12</v>
      </c>
      <c r="F194">
        <v>0.25531914890000001</v>
      </c>
    </row>
    <row r="195" spans="1:6" x14ac:dyDescent="0.3">
      <c r="A195">
        <v>77</v>
      </c>
      <c r="B195" t="s">
        <v>792</v>
      </c>
      <c r="C195" s="1">
        <v>1.9361699999999999</v>
      </c>
      <c r="D195" s="1">
        <v>5.374676</v>
      </c>
      <c r="E195" t="s">
        <v>178</v>
      </c>
      <c r="F195" t="s">
        <v>178</v>
      </c>
    </row>
    <row r="196" spans="1:6" x14ac:dyDescent="0.3">
      <c r="A196">
        <v>78</v>
      </c>
      <c r="B196" t="s">
        <v>818</v>
      </c>
      <c r="C196" s="1">
        <v>17.35106</v>
      </c>
      <c r="D196" s="1">
        <v>14.990451630000001</v>
      </c>
      <c r="E196" t="s">
        <v>178</v>
      </c>
      <c r="F196" t="s">
        <v>178</v>
      </c>
    </row>
    <row r="197" spans="1:6" x14ac:dyDescent="0.3">
      <c r="A197">
        <v>79</v>
      </c>
      <c r="B197" t="s">
        <v>794</v>
      </c>
      <c r="C197" t="s">
        <v>178</v>
      </c>
      <c r="D197" t="s">
        <v>178</v>
      </c>
      <c r="E197">
        <v>47</v>
      </c>
      <c r="F197">
        <v>1</v>
      </c>
    </row>
    <row r="198" spans="1:6" x14ac:dyDescent="0.3">
      <c r="A198">
        <v>80</v>
      </c>
      <c r="B198" t="s">
        <v>795</v>
      </c>
      <c r="C198" t="s">
        <v>178</v>
      </c>
      <c r="D198" t="s">
        <v>178</v>
      </c>
      <c r="E198">
        <v>6</v>
      </c>
      <c r="F198">
        <v>0.12765957450000001</v>
      </c>
    </row>
    <row r="199" spans="1:6" x14ac:dyDescent="0.3">
      <c r="A199">
        <v>81</v>
      </c>
      <c r="B199" t="s">
        <v>796</v>
      </c>
      <c r="C199" t="s">
        <v>178</v>
      </c>
      <c r="D199" t="s">
        <v>178</v>
      </c>
      <c r="E199">
        <v>7</v>
      </c>
      <c r="F199">
        <v>0.1489361702</v>
      </c>
    </row>
    <row r="200" spans="1:6" x14ac:dyDescent="0.3">
      <c r="A200">
        <v>82</v>
      </c>
      <c r="B200" t="s">
        <v>797</v>
      </c>
      <c r="C200" t="s">
        <v>178</v>
      </c>
      <c r="D200" t="s">
        <v>178</v>
      </c>
      <c r="E200">
        <v>20</v>
      </c>
      <c r="F200">
        <v>0.42553191489999997</v>
      </c>
    </row>
    <row r="201" spans="1:6" x14ac:dyDescent="0.3">
      <c r="A201">
        <v>83</v>
      </c>
      <c r="B201" t="s">
        <v>798</v>
      </c>
      <c r="C201" s="1">
        <v>2.6734339999999999</v>
      </c>
      <c r="D201" s="1">
        <v>1.642347</v>
      </c>
      <c r="E201" t="s">
        <v>178</v>
      </c>
      <c r="F201" t="s">
        <v>178</v>
      </c>
    </row>
    <row r="202" spans="1:6" x14ac:dyDescent="0.3">
      <c r="A202">
        <v>84</v>
      </c>
      <c r="B202" t="s">
        <v>799</v>
      </c>
      <c r="C202" s="1">
        <v>7.0305070000000001</v>
      </c>
      <c r="D202" s="1">
        <v>3.6396630000000001</v>
      </c>
      <c r="E202" t="s">
        <v>178</v>
      </c>
      <c r="F202" t="s">
        <v>178</v>
      </c>
    </row>
    <row r="203" spans="1:6" x14ac:dyDescent="0.3">
      <c r="A203">
        <v>85</v>
      </c>
      <c r="B203" t="s">
        <v>800</v>
      </c>
      <c r="C203" s="1">
        <v>6.408398</v>
      </c>
      <c r="D203" s="1">
        <v>6.9550900000000002</v>
      </c>
      <c r="E203" t="s">
        <v>178</v>
      </c>
      <c r="F203" t="s">
        <v>178</v>
      </c>
    </row>
    <row r="204" spans="1:6" x14ac:dyDescent="0.3">
      <c r="A204">
        <v>86</v>
      </c>
      <c r="B204" t="s">
        <v>801</v>
      </c>
      <c r="C204" s="1">
        <v>3.0778699999999999</v>
      </c>
      <c r="D204" s="1">
        <v>3.0604840000000002</v>
      </c>
      <c r="E204" t="s">
        <v>178</v>
      </c>
      <c r="F204" t="s">
        <v>178</v>
      </c>
    </row>
    <row r="205" spans="1:6" x14ac:dyDescent="0.3">
      <c r="A205">
        <v>87</v>
      </c>
      <c r="B205" t="s">
        <v>802</v>
      </c>
      <c r="C205" s="1">
        <v>103.6669</v>
      </c>
      <c r="D205" s="1">
        <v>45.298209999999997</v>
      </c>
      <c r="E205" t="s">
        <v>178</v>
      </c>
      <c r="F205" t="s">
        <v>178</v>
      </c>
    </row>
    <row r="206" spans="1:6" x14ac:dyDescent="0.3">
      <c r="A206">
        <v>88</v>
      </c>
      <c r="B206" t="s">
        <v>803</v>
      </c>
      <c r="C206" s="1">
        <v>5.0425529999999998</v>
      </c>
      <c r="D206" s="1">
        <v>4.1123219999999998</v>
      </c>
      <c r="E206" t="s">
        <v>178</v>
      </c>
      <c r="F206" t="s">
        <v>178</v>
      </c>
    </row>
    <row r="207" spans="1:6" x14ac:dyDescent="0.3">
      <c r="A207">
        <v>89</v>
      </c>
      <c r="B207" t="s">
        <v>804</v>
      </c>
      <c r="C207" s="1">
        <v>0.12765960000000001</v>
      </c>
      <c r="D207" s="1">
        <v>0.33731810000000001</v>
      </c>
      <c r="E207" t="s">
        <v>178</v>
      </c>
      <c r="F207" t="s">
        <v>178</v>
      </c>
    </row>
    <row r="208" spans="1:6" x14ac:dyDescent="0.3">
      <c r="A208">
        <v>90</v>
      </c>
      <c r="B208" t="s">
        <v>805</v>
      </c>
      <c r="C208" s="1">
        <v>0.42553190000000002</v>
      </c>
      <c r="D208" s="1">
        <v>0.71458960000000005</v>
      </c>
      <c r="E208" t="s">
        <v>178</v>
      </c>
      <c r="F208" t="s">
        <v>178</v>
      </c>
    </row>
    <row r="209" spans="1:6" x14ac:dyDescent="0.3">
      <c r="A209">
        <v>91</v>
      </c>
      <c r="B209" t="s">
        <v>806</v>
      </c>
      <c r="C209" s="1">
        <v>0.65957449999999995</v>
      </c>
      <c r="D209" s="1">
        <v>0.91548499999999999</v>
      </c>
      <c r="E209" t="s">
        <v>178</v>
      </c>
      <c r="F209" t="s">
        <v>178</v>
      </c>
    </row>
    <row r="210" spans="1:6" x14ac:dyDescent="0.3">
      <c r="A210">
        <v>92</v>
      </c>
      <c r="B210" t="s">
        <v>807</v>
      </c>
      <c r="C210" s="1">
        <v>2.0226310000000001</v>
      </c>
      <c r="D210" s="1">
        <v>6.2264720000000002</v>
      </c>
      <c r="E210" t="s">
        <v>178</v>
      </c>
      <c r="F210" t="s">
        <v>178</v>
      </c>
    </row>
    <row r="211" spans="1:6" x14ac:dyDescent="0.3">
      <c r="A211">
        <v>93</v>
      </c>
      <c r="B211" t="s">
        <v>808</v>
      </c>
      <c r="C211" s="1">
        <v>2.8701629999999998</v>
      </c>
      <c r="D211" s="1">
        <v>0.70487739999999999</v>
      </c>
      <c r="E211" t="s">
        <v>178</v>
      </c>
      <c r="F211" t="s">
        <v>178</v>
      </c>
    </row>
    <row r="212" spans="1:6" x14ac:dyDescent="0.3">
      <c r="A212">
        <v>94</v>
      </c>
      <c r="B212" t="s">
        <v>809</v>
      </c>
      <c r="C212" s="1">
        <v>61.598120000000002</v>
      </c>
      <c r="D212" s="1">
        <v>23.550450000000001</v>
      </c>
      <c r="E212" t="s">
        <v>178</v>
      </c>
      <c r="F212" t="s">
        <v>178</v>
      </c>
    </row>
    <row r="213" spans="1:6" x14ac:dyDescent="0.3">
      <c r="A213">
        <v>95</v>
      </c>
      <c r="B213" t="s">
        <v>810</v>
      </c>
      <c r="C213" s="1">
        <v>1.911767</v>
      </c>
      <c r="D213" s="1">
        <v>0.47119749999999999</v>
      </c>
      <c r="E213" t="s">
        <v>178</v>
      </c>
      <c r="F213" t="s">
        <v>178</v>
      </c>
    </row>
    <row r="214" spans="1:6" x14ac:dyDescent="0.3">
      <c r="A214">
        <v>96</v>
      </c>
      <c r="B214" t="s">
        <v>811</v>
      </c>
      <c r="C214" s="1">
        <v>14.045059999999999</v>
      </c>
      <c r="D214" s="1">
        <v>6.0280310000000004</v>
      </c>
      <c r="E214" t="s">
        <v>178</v>
      </c>
      <c r="F214" t="s">
        <v>178</v>
      </c>
    </row>
    <row r="215" spans="1:6" x14ac:dyDescent="0.3">
      <c r="A215">
        <v>97</v>
      </c>
      <c r="B215" t="s">
        <v>812</v>
      </c>
      <c r="C215" s="1">
        <v>31.581990000000001</v>
      </c>
      <c r="D215" s="1">
        <v>16.921029999999998</v>
      </c>
      <c r="E215" t="s">
        <v>178</v>
      </c>
      <c r="F215" t="s">
        <v>178</v>
      </c>
    </row>
    <row r="216" spans="1:6" x14ac:dyDescent="0.3">
      <c r="A216" t="s">
        <v>170</v>
      </c>
    </row>
    <row r="217" spans="1:6" x14ac:dyDescent="0.3">
      <c r="A217" t="s">
        <v>331</v>
      </c>
    </row>
    <row r="218" spans="1:6" x14ac:dyDescent="0.3">
      <c r="A218" t="s">
        <v>332</v>
      </c>
    </row>
    <row r="219" spans="1:6" x14ac:dyDescent="0.3">
      <c r="A219" t="s">
        <v>258</v>
      </c>
      <c r="B219" t="b">
        <v>0</v>
      </c>
      <c r="C219" t="b">
        <v>1</v>
      </c>
    </row>
    <row r="220" spans="1:6" x14ac:dyDescent="0.3">
      <c r="A220" t="s">
        <v>259</v>
      </c>
      <c r="B220">
        <v>5424</v>
      </c>
      <c r="C220">
        <v>165</v>
      </c>
    </row>
    <row r="221" spans="1:6" x14ac:dyDescent="0.3">
      <c r="A221" t="s">
        <v>333</v>
      </c>
    </row>
    <row r="222" spans="1:6" x14ac:dyDescent="0.3">
      <c r="A222" t="s">
        <v>258</v>
      </c>
      <c r="B222" t="b">
        <v>0</v>
      </c>
      <c r="C222" t="b">
        <v>1</v>
      </c>
    </row>
    <row r="223" spans="1:6" x14ac:dyDescent="0.3">
      <c r="A223" t="s">
        <v>259</v>
      </c>
      <c r="B223">
        <v>5284</v>
      </c>
      <c r="C223">
        <v>305</v>
      </c>
    </row>
    <row r="224" spans="1:6" x14ac:dyDescent="0.3">
      <c r="A224" t="s">
        <v>334</v>
      </c>
    </row>
    <row r="225" spans="1:3" x14ac:dyDescent="0.3">
      <c r="A225" t="s">
        <v>258</v>
      </c>
      <c r="B225" t="b">
        <v>0</v>
      </c>
      <c r="C225" t="b">
        <v>1</v>
      </c>
    </row>
    <row r="226" spans="1:3" x14ac:dyDescent="0.3">
      <c r="A226" t="s">
        <v>259</v>
      </c>
      <c r="B226">
        <v>3505</v>
      </c>
      <c r="C226">
        <v>2084</v>
      </c>
    </row>
    <row r="227" spans="1:3" x14ac:dyDescent="0.3">
      <c r="A227" t="s">
        <v>335</v>
      </c>
    </row>
    <row r="228" spans="1:3" x14ac:dyDescent="0.3">
      <c r="A228" t="s">
        <v>258</v>
      </c>
      <c r="B228" t="b">
        <v>0</v>
      </c>
      <c r="C228" t="b">
        <v>1</v>
      </c>
    </row>
    <row r="229" spans="1:3" x14ac:dyDescent="0.3">
      <c r="A229" t="s">
        <v>259</v>
      </c>
      <c r="B229">
        <v>3722</v>
      </c>
      <c r="C229">
        <v>1867</v>
      </c>
    </row>
    <row r="230" spans="1:3" x14ac:dyDescent="0.3">
      <c r="A230" t="s">
        <v>336</v>
      </c>
    </row>
    <row r="231" spans="1:3" x14ac:dyDescent="0.3">
      <c r="A231" t="s">
        <v>258</v>
      </c>
      <c r="B231" t="b">
        <v>0</v>
      </c>
      <c r="C231" t="b">
        <v>1</v>
      </c>
    </row>
    <row r="232" spans="1:3" x14ac:dyDescent="0.3">
      <c r="A232" t="s">
        <v>259</v>
      </c>
      <c r="B232">
        <v>5443</v>
      </c>
      <c r="C232">
        <v>146</v>
      </c>
    </row>
    <row r="233" spans="1:3" x14ac:dyDescent="0.3">
      <c r="A233" t="s">
        <v>337</v>
      </c>
    </row>
    <row r="234" spans="1:3" x14ac:dyDescent="0.3">
      <c r="A234" t="s">
        <v>258</v>
      </c>
      <c r="B234" t="b">
        <v>0</v>
      </c>
      <c r="C234" t="b">
        <v>1</v>
      </c>
    </row>
    <row r="235" spans="1:3" x14ac:dyDescent="0.3">
      <c r="A235" t="s">
        <v>259</v>
      </c>
      <c r="B235">
        <v>4272</v>
      </c>
      <c r="C235">
        <v>1317</v>
      </c>
    </row>
    <row r="236" spans="1:3" x14ac:dyDescent="0.3">
      <c r="A236" t="s">
        <v>338</v>
      </c>
    </row>
    <row r="237" spans="1:3" x14ac:dyDescent="0.3">
      <c r="A237" t="s">
        <v>258</v>
      </c>
      <c r="B237" t="b">
        <v>0</v>
      </c>
      <c r="C237" t="b">
        <v>1</v>
      </c>
    </row>
    <row r="238" spans="1:3" x14ac:dyDescent="0.3">
      <c r="A238" t="s">
        <v>259</v>
      </c>
      <c r="B238">
        <v>2123</v>
      </c>
      <c r="C238">
        <v>3466</v>
      </c>
    </row>
    <row r="239" spans="1:3" x14ac:dyDescent="0.3">
      <c r="A239" t="s">
        <v>339</v>
      </c>
    </row>
    <row r="240" spans="1:3" x14ac:dyDescent="0.3">
      <c r="A240" t="s">
        <v>258</v>
      </c>
      <c r="B240" t="b">
        <v>0</v>
      </c>
      <c r="C240" t="b">
        <v>1</v>
      </c>
    </row>
    <row r="241" spans="1:3" x14ac:dyDescent="0.3">
      <c r="A241" t="s">
        <v>259</v>
      </c>
      <c r="B241">
        <v>3812</v>
      </c>
      <c r="C241">
        <v>1777</v>
      </c>
    </row>
    <row r="242" spans="1:3" x14ac:dyDescent="0.3">
      <c r="A242" t="s">
        <v>340</v>
      </c>
    </row>
    <row r="243" spans="1:3" x14ac:dyDescent="0.3">
      <c r="A243" t="s">
        <v>258</v>
      </c>
      <c r="B243" t="b">
        <v>0</v>
      </c>
      <c r="C243" t="b">
        <v>1</v>
      </c>
    </row>
    <row r="244" spans="1:3" x14ac:dyDescent="0.3">
      <c r="A244" t="s">
        <v>259</v>
      </c>
      <c r="B244">
        <v>4402</v>
      </c>
      <c r="C244">
        <v>1187</v>
      </c>
    </row>
    <row r="245" spans="1:3" x14ac:dyDescent="0.3">
      <c r="A245" t="s">
        <v>341</v>
      </c>
    </row>
    <row r="246" spans="1:3" x14ac:dyDescent="0.3">
      <c r="A246" t="s">
        <v>258</v>
      </c>
      <c r="B246" t="b">
        <v>0</v>
      </c>
      <c r="C246" t="b">
        <v>1</v>
      </c>
    </row>
    <row r="247" spans="1:3" x14ac:dyDescent="0.3">
      <c r="A247" t="s">
        <v>259</v>
      </c>
      <c r="B247">
        <v>5526</v>
      </c>
      <c r="C247">
        <v>63</v>
      </c>
    </row>
    <row r="248" spans="1:3" x14ac:dyDescent="0.3">
      <c r="A248" t="s">
        <v>342</v>
      </c>
    </row>
    <row r="249" spans="1:3" x14ac:dyDescent="0.3">
      <c r="A249" t="s">
        <v>258</v>
      </c>
      <c r="B249" t="b">
        <v>0</v>
      </c>
      <c r="C249" t="b">
        <v>1</v>
      </c>
    </row>
    <row r="250" spans="1:3" x14ac:dyDescent="0.3">
      <c r="A250" t="s">
        <v>259</v>
      </c>
      <c r="B250">
        <v>5368</v>
      </c>
      <c r="C250">
        <v>221</v>
      </c>
    </row>
    <row r="251" spans="1:3" x14ac:dyDescent="0.3">
      <c r="A251" t="s">
        <v>343</v>
      </c>
    </row>
    <row r="252" spans="1:3" x14ac:dyDescent="0.3">
      <c r="A252" t="s">
        <v>258</v>
      </c>
      <c r="B252" t="b">
        <v>0</v>
      </c>
      <c r="C252" t="b">
        <v>1</v>
      </c>
    </row>
    <row r="253" spans="1:3" x14ac:dyDescent="0.3">
      <c r="A253" t="s">
        <v>259</v>
      </c>
      <c r="B253">
        <v>5538</v>
      </c>
      <c r="C253">
        <v>51</v>
      </c>
    </row>
    <row r="254" spans="1:3" x14ac:dyDescent="0.3">
      <c r="A254" t="s">
        <v>344</v>
      </c>
    </row>
    <row r="255" spans="1:3" x14ac:dyDescent="0.3">
      <c r="A255" t="s">
        <v>258</v>
      </c>
      <c r="B255" t="b">
        <v>0</v>
      </c>
      <c r="C255" t="b">
        <v>1</v>
      </c>
    </row>
    <row r="256" spans="1:3" x14ac:dyDescent="0.3">
      <c r="A256" t="s">
        <v>259</v>
      </c>
      <c r="B256">
        <v>5533</v>
      </c>
      <c r="C256">
        <v>56</v>
      </c>
    </row>
    <row r="257" spans="1:4" x14ac:dyDescent="0.3">
      <c r="A257" t="s">
        <v>345</v>
      </c>
    </row>
    <row r="258" spans="1:4" x14ac:dyDescent="0.3">
      <c r="A258" t="s">
        <v>258</v>
      </c>
      <c r="B258" t="b">
        <v>0</v>
      </c>
      <c r="C258" t="b">
        <v>1</v>
      </c>
    </row>
    <row r="259" spans="1:4" x14ac:dyDescent="0.3">
      <c r="A259" t="s">
        <v>259</v>
      </c>
      <c r="B259">
        <v>5509</v>
      </c>
      <c r="C259">
        <v>80</v>
      </c>
    </row>
    <row r="260" spans="1:4" x14ac:dyDescent="0.3">
      <c r="A260" t="s">
        <v>346</v>
      </c>
    </row>
    <row r="261" spans="1:4" x14ac:dyDescent="0.3">
      <c r="A261" t="s">
        <v>258</v>
      </c>
      <c r="B261" t="b">
        <v>0</v>
      </c>
      <c r="C261" t="b">
        <v>1</v>
      </c>
    </row>
    <row r="262" spans="1:4" x14ac:dyDescent="0.3">
      <c r="A262" t="s">
        <v>259</v>
      </c>
      <c r="B262">
        <v>4955</v>
      </c>
      <c r="C262">
        <v>634</v>
      </c>
    </row>
    <row r="263" spans="1:4" x14ac:dyDescent="0.3">
      <c r="A263" t="s">
        <v>347</v>
      </c>
    </row>
    <row r="264" spans="1:4" x14ac:dyDescent="0.3">
      <c r="A264" t="s">
        <v>258</v>
      </c>
      <c r="B264" t="b">
        <v>0</v>
      </c>
      <c r="C264" t="b">
        <v>1</v>
      </c>
    </row>
    <row r="265" spans="1:4" x14ac:dyDescent="0.3">
      <c r="A265" t="s">
        <v>259</v>
      </c>
      <c r="B265">
        <v>5398</v>
      </c>
      <c r="C265">
        <v>191</v>
      </c>
    </row>
    <row r="266" spans="1:4" x14ac:dyDescent="0.3">
      <c r="A266" t="s">
        <v>348</v>
      </c>
    </row>
    <row r="267" spans="1:4" x14ac:dyDescent="0.3">
      <c r="A267" t="s">
        <v>258</v>
      </c>
      <c r="B267" t="b">
        <v>0</v>
      </c>
      <c r="C267" t="b">
        <v>1</v>
      </c>
      <c r="D267" t="s">
        <v>224</v>
      </c>
    </row>
    <row r="268" spans="1:4" x14ac:dyDescent="0.3">
      <c r="A268" t="s">
        <v>259</v>
      </c>
      <c r="B268">
        <v>1652</v>
      </c>
      <c r="C268">
        <v>3936</v>
      </c>
      <c r="D268">
        <v>1</v>
      </c>
    </row>
    <row r="269" spans="1:4" x14ac:dyDescent="0.3">
      <c r="A269" t="s">
        <v>349</v>
      </c>
    </row>
    <row r="270" spans="1:4" x14ac:dyDescent="0.3">
      <c r="A270" t="s">
        <v>258</v>
      </c>
      <c r="B270" t="b">
        <v>0</v>
      </c>
      <c r="C270" t="b">
        <v>1</v>
      </c>
      <c r="D270" t="s">
        <v>224</v>
      </c>
    </row>
    <row r="271" spans="1:4" x14ac:dyDescent="0.3">
      <c r="A271" t="s">
        <v>259</v>
      </c>
      <c r="B271">
        <v>1978</v>
      </c>
      <c r="C271">
        <v>3610</v>
      </c>
      <c r="D271">
        <v>1</v>
      </c>
    </row>
    <row r="272" spans="1:4" x14ac:dyDescent="0.3">
      <c r="A272" t="s">
        <v>350</v>
      </c>
    </row>
    <row r="273" spans="1:25" x14ac:dyDescent="0.3">
      <c r="A273" t="s">
        <v>258</v>
      </c>
      <c r="B273" t="b">
        <v>0</v>
      </c>
      <c r="C273" t="b">
        <v>1</v>
      </c>
    </row>
    <row r="274" spans="1:25" x14ac:dyDescent="0.3">
      <c r="A274" t="s">
        <v>259</v>
      </c>
      <c r="B274">
        <v>4138</v>
      </c>
      <c r="C274">
        <v>1451</v>
      </c>
    </row>
    <row r="275" spans="1:25" x14ac:dyDescent="0.3">
      <c r="A275" t="s">
        <v>351</v>
      </c>
    </row>
    <row r="276" spans="1:25" x14ac:dyDescent="0.3">
      <c r="A276" t="s">
        <v>258</v>
      </c>
      <c r="B276" t="b">
        <v>0</v>
      </c>
      <c r="C276" t="b">
        <v>1</v>
      </c>
    </row>
    <row r="277" spans="1:25" x14ac:dyDescent="0.3">
      <c r="A277" t="s">
        <v>259</v>
      </c>
      <c r="B277">
        <v>4941</v>
      </c>
      <c r="C277">
        <v>648</v>
      </c>
    </row>
    <row r="278" spans="1:25" x14ac:dyDescent="0.3">
      <c r="A278" t="s">
        <v>352</v>
      </c>
    </row>
    <row r="279" spans="1:25" x14ac:dyDescent="0.3">
      <c r="A279" t="s">
        <v>258</v>
      </c>
      <c r="B279" t="b">
        <v>0</v>
      </c>
      <c r="C279" t="b">
        <v>1</v>
      </c>
      <c r="D279" t="s">
        <v>224</v>
      </c>
    </row>
    <row r="280" spans="1:25" x14ac:dyDescent="0.3">
      <c r="A280" t="s">
        <v>259</v>
      </c>
      <c r="B280">
        <v>3916</v>
      </c>
      <c r="C280">
        <v>1345</v>
      </c>
      <c r="D280">
        <v>328</v>
      </c>
    </row>
    <row r="281" spans="1:25" x14ac:dyDescent="0.3">
      <c r="A281" t="s">
        <v>361</v>
      </c>
    </row>
    <row r="282" spans="1:25" x14ac:dyDescent="0.3">
      <c r="A282">
        <v>0</v>
      </c>
      <c r="B282">
        <v>1</v>
      </c>
      <c r="C282">
        <v>2</v>
      </c>
      <c r="D282">
        <v>3</v>
      </c>
      <c r="E282">
        <v>4</v>
      </c>
      <c r="F282">
        <v>5</v>
      </c>
      <c r="G282">
        <v>6</v>
      </c>
      <c r="H282">
        <v>7</v>
      </c>
      <c r="I282">
        <v>8</v>
      </c>
      <c r="J282">
        <v>9</v>
      </c>
      <c r="K282">
        <v>10</v>
      </c>
      <c r="L282">
        <v>11</v>
      </c>
      <c r="M282">
        <v>12</v>
      </c>
      <c r="N282">
        <v>13</v>
      </c>
      <c r="O282">
        <v>14</v>
      </c>
      <c r="P282">
        <v>15</v>
      </c>
      <c r="Q282">
        <v>16</v>
      </c>
      <c r="R282">
        <v>17</v>
      </c>
      <c r="S282">
        <v>18</v>
      </c>
      <c r="T282">
        <v>19</v>
      </c>
      <c r="U282">
        <v>20</v>
      </c>
      <c r="V282">
        <v>21</v>
      </c>
      <c r="W282">
        <v>22</v>
      </c>
      <c r="X282">
        <v>23</v>
      </c>
      <c r="Y282" t="s">
        <v>224</v>
      </c>
    </row>
    <row r="283" spans="1:25" x14ac:dyDescent="0.3">
      <c r="A283">
        <v>46</v>
      </c>
      <c r="B283">
        <v>28</v>
      </c>
      <c r="C283">
        <v>30</v>
      </c>
      <c r="D283">
        <v>30</v>
      </c>
      <c r="E283">
        <v>36</v>
      </c>
      <c r="F283">
        <v>51</v>
      </c>
      <c r="G283">
        <v>72</v>
      </c>
      <c r="H283">
        <v>97</v>
      </c>
      <c r="I283">
        <v>186</v>
      </c>
      <c r="J283">
        <v>251</v>
      </c>
      <c r="K283">
        <v>324</v>
      </c>
      <c r="L283">
        <v>373</v>
      </c>
      <c r="M283">
        <v>447</v>
      </c>
      <c r="N283">
        <v>384</v>
      </c>
      <c r="O283">
        <v>438</v>
      </c>
      <c r="P283">
        <v>529</v>
      </c>
      <c r="Q283">
        <v>665</v>
      </c>
      <c r="R283">
        <v>442</v>
      </c>
      <c r="S283">
        <v>343</v>
      </c>
      <c r="T283">
        <v>240</v>
      </c>
      <c r="U283">
        <v>222</v>
      </c>
      <c r="V283">
        <v>142</v>
      </c>
      <c r="W283">
        <v>120</v>
      </c>
      <c r="X283">
        <v>89</v>
      </c>
      <c r="Y283">
        <v>4</v>
      </c>
    </row>
    <row r="284" spans="1:25" x14ac:dyDescent="0.3">
      <c r="A284" t="s">
        <v>362</v>
      </c>
    </row>
    <row r="285" spans="1:25" x14ac:dyDescent="0.3">
      <c r="A285">
        <v>1517</v>
      </c>
      <c r="B285">
        <v>2</v>
      </c>
      <c r="C285">
        <v>305</v>
      </c>
      <c r="D285">
        <v>608</v>
      </c>
      <c r="E285">
        <v>911</v>
      </c>
      <c r="F285">
        <v>1214</v>
      </c>
      <c r="G285">
        <v>1820</v>
      </c>
      <c r="H285">
        <v>2123</v>
      </c>
      <c r="I285" t="s">
        <v>224</v>
      </c>
    </row>
    <row r="286" spans="1:25" x14ac:dyDescent="0.3">
      <c r="A286">
        <v>1636</v>
      </c>
      <c r="B286">
        <v>104</v>
      </c>
      <c r="C286">
        <v>117</v>
      </c>
      <c r="D286">
        <v>355</v>
      </c>
      <c r="E286">
        <v>948</v>
      </c>
      <c r="F286">
        <v>1269</v>
      </c>
      <c r="G286">
        <v>805</v>
      </c>
      <c r="H286">
        <v>351</v>
      </c>
      <c r="I286">
        <v>4</v>
      </c>
    </row>
    <row r="287" spans="1:25" x14ac:dyDescent="0.3">
      <c r="A287" t="s">
        <v>363</v>
      </c>
    </row>
    <row r="288" spans="1:25" x14ac:dyDescent="0.3">
      <c r="A288">
        <v>1217</v>
      </c>
      <c r="B288">
        <v>5</v>
      </c>
      <c r="C288">
        <v>611</v>
      </c>
      <c r="D288">
        <v>1823</v>
      </c>
      <c r="E288" t="s">
        <v>224</v>
      </c>
    </row>
    <row r="289" spans="1:8" x14ac:dyDescent="0.3">
      <c r="A289">
        <v>2905</v>
      </c>
      <c r="B289">
        <v>221</v>
      </c>
      <c r="C289">
        <v>1303</v>
      </c>
      <c r="D289">
        <v>1156</v>
      </c>
      <c r="E289">
        <v>4</v>
      </c>
    </row>
    <row r="290" spans="1:8" x14ac:dyDescent="0.3">
      <c r="A290" t="s">
        <v>364</v>
      </c>
    </row>
    <row r="291" spans="1:8" x14ac:dyDescent="0.3">
      <c r="A291" t="s">
        <v>367</v>
      </c>
      <c r="B291" t="s">
        <v>368</v>
      </c>
      <c r="C291" t="s">
        <v>369</v>
      </c>
      <c r="D291" t="s">
        <v>370</v>
      </c>
      <c r="E291" t="s">
        <v>371</v>
      </c>
      <c r="F291" t="s">
        <v>372</v>
      </c>
      <c r="G291" t="s">
        <v>373</v>
      </c>
      <c r="H291" t="s">
        <v>224</v>
      </c>
    </row>
    <row r="292" spans="1:8" x14ac:dyDescent="0.3">
      <c r="A292">
        <v>1121</v>
      </c>
      <c r="B292">
        <v>1065</v>
      </c>
      <c r="C292">
        <v>681</v>
      </c>
      <c r="D292">
        <v>1024</v>
      </c>
      <c r="E292">
        <v>1000</v>
      </c>
      <c r="F292">
        <v>428</v>
      </c>
      <c r="G292">
        <v>266</v>
      </c>
      <c r="H292">
        <v>4</v>
      </c>
    </row>
    <row r="293" spans="1:8" x14ac:dyDescent="0.3">
      <c r="A293" t="s">
        <v>365</v>
      </c>
    </row>
    <row r="294" spans="1:8" x14ac:dyDescent="0.3">
      <c r="A294" t="s">
        <v>258</v>
      </c>
      <c r="B294" t="b">
        <v>0</v>
      </c>
      <c r="C294" t="b">
        <v>1</v>
      </c>
    </row>
    <row r="295" spans="1:8" x14ac:dyDescent="0.3">
      <c r="A295" t="s">
        <v>259</v>
      </c>
      <c r="B295">
        <v>4895</v>
      </c>
      <c r="C295">
        <v>694</v>
      </c>
    </row>
    <row r="296" spans="1:8" x14ac:dyDescent="0.3">
      <c r="A296" t="s">
        <v>772</v>
      </c>
    </row>
    <row r="297" spans="1:8" x14ac:dyDescent="0.3">
      <c r="A297" t="s">
        <v>813</v>
      </c>
      <c r="B297" t="s">
        <v>814</v>
      </c>
      <c r="C297" t="s">
        <v>815</v>
      </c>
      <c r="D297" t="s">
        <v>816</v>
      </c>
      <c r="E297" t="s">
        <v>817</v>
      </c>
      <c r="F297" t="s">
        <v>224</v>
      </c>
    </row>
    <row r="298" spans="1:8" x14ac:dyDescent="0.3">
      <c r="A298">
        <v>2569</v>
      </c>
      <c r="B298">
        <v>988</v>
      </c>
      <c r="C298">
        <v>780</v>
      </c>
      <c r="D298">
        <v>563</v>
      </c>
      <c r="E298">
        <v>685</v>
      </c>
      <c r="F298">
        <v>4</v>
      </c>
    </row>
    <row r="299" spans="1:8" x14ac:dyDescent="0.3">
      <c r="A299" t="s">
        <v>773</v>
      </c>
    </row>
    <row r="300" spans="1:8" x14ac:dyDescent="0.3">
      <c r="A300" t="s">
        <v>258</v>
      </c>
      <c r="B300" t="b">
        <v>0</v>
      </c>
      <c r="C300" t="b">
        <v>1</v>
      </c>
      <c r="D300" t="s">
        <v>224</v>
      </c>
    </row>
    <row r="301" spans="1:8" x14ac:dyDescent="0.3">
      <c r="A301" t="s">
        <v>259</v>
      </c>
      <c r="B301">
        <v>5130</v>
      </c>
      <c r="C301">
        <v>455</v>
      </c>
      <c r="D301">
        <v>4</v>
      </c>
    </row>
    <row r="302" spans="1:8" x14ac:dyDescent="0.3">
      <c r="A302" t="s">
        <v>366</v>
      </c>
    </row>
    <row r="304" spans="1:8" x14ac:dyDescent="0.3">
      <c r="A304">
        <v>2</v>
      </c>
      <c r="B304">
        <v>3</v>
      </c>
      <c r="C304">
        <v>4</v>
      </c>
      <c r="D304">
        <v>6</v>
      </c>
      <c r="E304">
        <v>7</v>
      </c>
      <c r="F304">
        <v>8</v>
      </c>
      <c r="G304">
        <v>9</v>
      </c>
    </row>
    <row r="305" spans="1:7" x14ac:dyDescent="0.3">
      <c r="A305">
        <v>853</v>
      </c>
      <c r="B305">
        <v>2900</v>
      </c>
      <c r="C305">
        <v>389</v>
      </c>
      <c r="D305">
        <v>57</v>
      </c>
      <c r="E305">
        <v>253</v>
      </c>
      <c r="F305">
        <v>36</v>
      </c>
      <c r="G305">
        <v>1101</v>
      </c>
    </row>
    <row r="306" spans="1:7" x14ac:dyDescent="0.3">
      <c r="A306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BFA1-1EEA-40E4-95A0-D8C472071B50}">
  <dimension ref="A1:D163"/>
  <sheetViews>
    <sheetView workbookViewId="0"/>
  </sheetViews>
  <sheetFormatPr defaultRowHeight="14.4" x14ac:dyDescent="0.3"/>
  <sheetData>
    <row r="1" spans="1:3" x14ac:dyDescent="0.3">
      <c r="A1" t="s">
        <v>689</v>
      </c>
    </row>
    <row r="2" spans="1:3" x14ac:dyDescent="0.3">
      <c r="A2" t="s">
        <v>690</v>
      </c>
    </row>
    <row r="3" spans="1:3" x14ac:dyDescent="0.3">
      <c r="A3" t="s">
        <v>691</v>
      </c>
    </row>
    <row r="4" spans="1:3" x14ac:dyDescent="0.3">
      <c r="A4" t="s">
        <v>692</v>
      </c>
    </row>
    <row r="5" spans="1:3" x14ac:dyDescent="0.3">
      <c r="A5" t="s">
        <v>693</v>
      </c>
    </row>
    <row r="6" spans="1:3" x14ac:dyDescent="0.3">
      <c r="A6" t="s">
        <v>694</v>
      </c>
    </row>
    <row r="7" spans="1:3" x14ac:dyDescent="0.3">
      <c r="A7" t="s">
        <v>695</v>
      </c>
    </row>
    <row r="8" spans="1:3" x14ac:dyDescent="0.3">
      <c r="A8" t="s">
        <v>696</v>
      </c>
    </row>
    <row r="9" spans="1:3" x14ac:dyDescent="0.3">
      <c r="A9" t="s">
        <v>697</v>
      </c>
    </row>
    <row r="10" spans="1:3" x14ac:dyDescent="0.3">
      <c r="A10" t="s">
        <v>698</v>
      </c>
    </row>
    <row r="11" spans="1:3" x14ac:dyDescent="0.3">
      <c r="A11" t="s">
        <v>699</v>
      </c>
    </row>
    <row r="12" spans="1:3" x14ac:dyDescent="0.3">
      <c r="A12" t="s">
        <v>700</v>
      </c>
    </row>
    <row r="13" spans="1:3" x14ac:dyDescent="0.3">
      <c r="B13" t="s">
        <v>703</v>
      </c>
      <c r="C13" t="s">
        <v>704</v>
      </c>
    </row>
    <row r="14" spans="1:3" x14ac:dyDescent="0.3">
      <c r="A14">
        <v>3986</v>
      </c>
      <c r="B14" t="s">
        <v>705</v>
      </c>
      <c r="C14">
        <v>5363</v>
      </c>
    </row>
    <row r="15" spans="1:3" x14ac:dyDescent="0.3">
      <c r="A15">
        <v>2024</v>
      </c>
      <c r="B15" t="s">
        <v>705</v>
      </c>
      <c r="C15">
        <v>5702</v>
      </c>
    </row>
    <row r="16" spans="1:3" x14ac:dyDescent="0.3">
      <c r="A16">
        <v>4297</v>
      </c>
      <c r="B16" t="s">
        <v>706</v>
      </c>
      <c r="C16">
        <v>8222</v>
      </c>
    </row>
    <row r="17" spans="1:3" x14ac:dyDescent="0.3">
      <c r="A17">
        <v>2952</v>
      </c>
      <c r="B17" t="s">
        <v>707</v>
      </c>
      <c r="C17">
        <v>7355</v>
      </c>
    </row>
    <row r="18" spans="1:3" x14ac:dyDescent="0.3">
      <c r="A18">
        <v>4034</v>
      </c>
      <c r="B18" t="s">
        <v>708</v>
      </c>
      <c r="C18">
        <v>6146</v>
      </c>
    </row>
    <row r="19" spans="1:3" x14ac:dyDescent="0.3">
      <c r="A19">
        <v>3555</v>
      </c>
      <c r="B19" t="s">
        <v>709</v>
      </c>
      <c r="C19">
        <v>4662</v>
      </c>
    </row>
    <row r="20" spans="1:3" x14ac:dyDescent="0.3">
      <c r="A20">
        <v>4343</v>
      </c>
      <c r="B20" t="s">
        <v>710</v>
      </c>
      <c r="C20">
        <v>7464</v>
      </c>
    </row>
    <row r="21" spans="1:3" x14ac:dyDescent="0.3">
      <c r="A21">
        <v>525</v>
      </c>
      <c r="B21" t="s">
        <v>711</v>
      </c>
      <c r="C21">
        <v>5305</v>
      </c>
    </row>
    <row r="22" spans="1:3" x14ac:dyDescent="0.3">
      <c r="A22">
        <v>11</v>
      </c>
      <c r="B22" t="s">
        <v>711</v>
      </c>
      <c r="C22">
        <v>5311</v>
      </c>
    </row>
    <row r="23" spans="1:3" x14ac:dyDescent="0.3">
      <c r="A23">
        <v>4198</v>
      </c>
      <c r="B23" t="s">
        <v>711</v>
      </c>
      <c r="C23">
        <v>5330</v>
      </c>
    </row>
    <row r="24" spans="1:3" x14ac:dyDescent="0.3">
      <c r="A24">
        <v>3569</v>
      </c>
      <c r="B24" t="s">
        <v>711</v>
      </c>
      <c r="C24">
        <v>5332</v>
      </c>
    </row>
    <row r="25" spans="1:3" x14ac:dyDescent="0.3">
      <c r="A25">
        <v>775</v>
      </c>
      <c r="B25" t="s">
        <v>712</v>
      </c>
      <c r="C25">
        <v>8302</v>
      </c>
    </row>
    <row r="26" spans="1:3" x14ac:dyDescent="0.3">
      <c r="A26">
        <v>2905</v>
      </c>
      <c r="B26" t="s">
        <v>713</v>
      </c>
      <c r="C26">
        <v>4301</v>
      </c>
    </row>
    <row r="27" spans="1:3" x14ac:dyDescent="0.3">
      <c r="A27">
        <v>70</v>
      </c>
      <c r="B27" t="s">
        <v>714</v>
      </c>
      <c r="C27">
        <v>5024</v>
      </c>
    </row>
    <row r="28" spans="1:3" x14ac:dyDescent="0.3">
      <c r="A28">
        <v>366</v>
      </c>
      <c r="B28" t="s">
        <v>715</v>
      </c>
      <c r="C28">
        <v>6393</v>
      </c>
    </row>
    <row r="29" spans="1:3" x14ac:dyDescent="0.3">
      <c r="A29">
        <v>3648</v>
      </c>
      <c r="B29" t="s">
        <v>716</v>
      </c>
      <c r="C29">
        <v>6407</v>
      </c>
    </row>
    <row r="30" spans="1:3" x14ac:dyDescent="0.3">
      <c r="A30">
        <v>3321</v>
      </c>
      <c r="B30" t="s">
        <v>717</v>
      </c>
      <c r="C30">
        <v>5299</v>
      </c>
    </row>
    <row r="31" spans="1:3" x14ac:dyDescent="0.3">
      <c r="A31">
        <v>4453</v>
      </c>
      <c r="B31" t="s">
        <v>718</v>
      </c>
      <c r="C31">
        <v>5093</v>
      </c>
    </row>
    <row r="32" spans="1:3" x14ac:dyDescent="0.3">
      <c r="A32">
        <v>2689</v>
      </c>
      <c r="B32" t="s">
        <v>719</v>
      </c>
      <c r="C32">
        <v>7622</v>
      </c>
    </row>
    <row r="33" spans="1:3" x14ac:dyDescent="0.3">
      <c r="A33">
        <v>1475</v>
      </c>
      <c r="B33" t="s">
        <v>720</v>
      </c>
      <c r="C33">
        <v>1021</v>
      </c>
    </row>
    <row r="34" spans="1:3" x14ac:dyDescent="0.3">
      <c r="A34">
        <v>3031</v>
      </c>
      <c r="B34" t="s">
        <v>720</v>
      </c>
      <c r="C34">
        <v>1229</v>
      </c>
    </row>
    <row r="35" spans="1:3" x14ac:dyDescent="0.3">
      <c r="A35">
        <v>2037</v>
      </c>
      <c r="B35" t="s">
        <v>720</v>
      </c>
      <c r="C35">
        <v>7086</v>
      </c>
    </row>
    <row r="36" spans="1:3" x14ac:dyDescent="0.3">
      <c r="A36">
        <v>740</v>
      </c>
      <c r="B36" t="s">
        <v>720</v>
      </c>
      <c r="C36">
        <v>7184</v>
      </c>
    </row>
    <row r="37" spans="1:3" x14ac:dyDescent="0.3">
      <c r="A37">
        <v>3326</v>
      </c>
      <c r="B37" t="s">
        <v>720</v>
      </c>
      <c r="C37">
        <v>7218</v>
      </c>
    </row>
    <row r="38" spans="1:3" x14ac:dyDescent="0.3">
      <c r="A38">
        <v>5679</v>
      </c>
      <c r="B38" t="s">
        <v>720</v>
      </c>
      <c r="C38">
        <v>7374</v>
      </c>
    </row>
    <row r="39" spans="1:3" x14ac:dyDescent="0.3">
      <c r="A39">
        <v>4392</v>
      </c>
      <c r="B39" t="s">
        <v>720</v>
      </c>
      <c r="C39">
        <v>7475</v>
      </c>
    </row>
    <row r="40" spans="1:3" x14ac:dyDescent="0.3">
      <c r="A40">
        <v>3591</v>
      </c>
      <c r="B40" t="s">
        <v>721</v>
      </c>
      <c r="C40">
        <v>8113</v>
      </c>
    </row>
    <row r="41" spans="1:3" x14ac:dyDescent="0.3">
      <c r="A41">
        <v>4143</v>
      </c>
      <c r="B41" t="s">
        <v>721</v>
      </c>
      <c r="C41">
        <v>8117</v>
      </c>
    </row>
    <row r="42" spans="1:3" x14ac:dyDescent="0.3">
      <c r="A42">
        <v>4381</v>
      </c>
      <c r="B42" t="s">
        <v>721</v>
      </c>
      <c r="C42">
        <v>8627</v>
      </c>
    </row>
    <row r="43" spans="1:3" x14ac:dyDescent="0.3">
      <c r="A43">
        <v>2233</v>
      </c>
      <c r="B43" t="s">
        <v>721</v>
      </c>
      <c r="C43">
        <v>8634</v>
      </c>
    </row>
    <row r="44" spans="1:3" x14ac:dyDescent="0.3">
      <c r="A44">
        <v>4450</v>
      </c>
      <c r="B44" t="s">
        <v>721</v>
      </c>
      <c r="C44">
        <v>8725</v>
      </c>
    </row>
    <row r="45" spans="1:3" x14ac:dyDescent="0.3">
      <c r="A45">
        <v>1</v>
      </c>
      <c r="B45" t="s">
        <v>722</v>
      </c>
      <c r="C45">
        <v>4130</v>
      </c>
    </row>
    <row r="46" spans="1:3" x14ac:dyDescent="0.3">
      <c r="A46">
        <v>4036</v>
      </c>
      <c r="B46" t="s">
        <v>722</v>
      </c>
      <c r="C46">
        <v>7328</v>
      </c>
    </row>
    <row r="47" spans="1:3" x14ac:dyDescent="0.3">
      <c r="A47">
        <v>770</v>
      </c>
      <c r="B47" t="s">
        <v>722</v>
      </c>
      <c r="C47">
        <v>7332</v>
      </c>
    </row>
    <row r="48" spans="1:3" x14ac:dyDescent="0.3">
      <c r="A48">
        <v>2957</v>
      </c>
      <c r="B48" t="s">
        <v>723</v>
      </c>
      <c r="C48">
        <v>8828</v>
      </c>
    </row>
    <row r="49" spans="1:3" x14ac:dyDescent="0.3">
      <c r="A49">
        <v>2566</v>
      </c>
      <c r="B49" t="s">
        <v>724</v>
      </c>
      <c r="C49">
        <v>4502</v>
      </c>
    </row>
    <row r="50" spans="1:3" x14ac:dyDescent="0.3">
      <c r="A50">
        <v>3754</v>
      </c>
      <c r="B50" t="s">
        <v>724</v>
      </c>
      <c r="C50">
        <v>4511</v>
      </c>
    </row>
    <row r="51" spans="1:3" x14ac:dyDescent="0.3">
      <c r="A51">
        <v>4200</v>
      </c>
      <c r="B51" t="s">
        <v>724</v>
      </c>
      <c r="C51">
        <v>7099</v>
      </c>
    </row>
    <row r="52" spans="1:3" x14ac:dyDescent="0.3">
      <c r="A52">
        <v>3441</v>
      </c>
      <c r="B52" t="s">
        <v>724</v>
      </c>
      <c r="C52">
        <v>7381</v>
      </c>
    </row>
    <row r="53" spans="1:3" x14ac:dyDescent="0.3">
      <c r="A53" t="s">
        <v>701</v>
      </c>
    </row>
    <row r="54" spans="1:3" x14ac:dyDescent="0.3">
      <c r="B54" t="s">
        <v>704</v>
      </c>
      <c r="C54" t="s">
        <v>725</v>
      </c>
    </row>
    <row r="55" spans="1:3" x14ac:dyDescent="0.3">
      <c r="A55">
        <v>2237</v>
      </c>
      <c r="B55">
        <v>1021</v>
      </c>
      <c r="C55" t="s">
        <v>726</v>
      </c>
    </row>
    <row r="56" spans="1:3" x14ac:dyDescent="0.3">
      <c r="A56">
        <v>1475</v>
      </c>
      <c r="B56">
        <v>1021</v>
      </c>
      <c r="C56" t="s">
        <v>727</v>
      </c>
    </row>
    <row r="57" spans="1:3" x14ac:dyDescent="0.3">
      <c r="A57">
        <v>3031</v>
      </c>
      <c r="B57">
        <v>1229</v>
      </c>
      <c r="C57" t="s">
        <v>727</v>
      </c>
    </row>
    <row r="58" spans="1:3" x14ac:dyDescent="0.3">
      <c r="A58">
        <v>1</v>
      </c>
      <c r="B58">
        <v>4130</v>
      </c>
      <c r="C58" t="s">
        <v>727</v>
      </c>
    </row>
    <row r="59" spans="1:3" x14ac:dyDescent="0.3">
      <c r="A59">
        <v>2905</v>
      </c>
      <c r="B59">
        <v>4301</v>
      </c>
      <c r="C59" t="s">
        <v>727</v>
      </c>
    </row>
    <row r="60" spans="1:3" x14ac:dyDescent="0.3">
      <c r="A60">
        <v>2970</v>
      </c>
      <c r="B60">
        <v>4301</v>
      </c>
      <c r="C60" t="s">
        <v>728</v>
      </c>
    </row>
    <row r="61" spans="1:3" x14ac:dyDescent="0.3">
      <c r="A61">
        <v>2566</v>
      </c>
      <c r="B61">
        <v>4502</v>
      </c>
      <c r="C61" t="s">
        <v>728</v>
      </c>
    </row>
    <row r="62" spans="1:3" x14ac:dyDescent="0.3">
      <c r="A62">
        <v>3851</v>
      </c>
      <c r="B62">
        <v>4511</v>
      </c>
      <c r="C62" t="s">
        <v>729</v>
      </c>
    </row>
    <row r="63" spans="1:3" x14ac:dyDescent="0.3">
      <c r="A63">
        <v>3754</v>
      </c>
      <c r="B63">
        <v>4511</v>
      </c>
      <c r="C63" t="s">
        <v>728</v>
      </c>
    </row>
    <row r="64" spans="1:3" x14ac:dyDescent="0.3">
      <c r="A64">
        <v>3555</v>
      </c>
      <c r="B64">
        <v>4662</v>
      </c>
      <c r="C64" t="s">
        <v>729</v>
      </c>
    </row>
    <row r="65" spans="1:3" x14ac:dyDescent="0.3">
      <c r="A65">
        <v>70</v>
      </c>
      <c r="B65">
        <v>5024</v>
      </c>
      <c r="C65" t="s">
        <v>728</v>
      </c>
    </row>
    <row r="66" spans="1:3" x14ac:dyDescent="0.3">
      <c r="A66">
        <v>4453</v>
      </c>
      <c r="B66">
        <v>5093</v>
      </c>
      <c r="C66" t="s">
        <v>728</v>
      </c>
    </row>
    <row r="67" spans="1:3" x14ac:dyDescent="0.3">
      <c r="A67">
        <v>3321</v>
      </c>
      <c r="B67">
        <v>5299</v>
      </c>
      <c r="C67" t="s">
        <v>726</v>
      </c>
    </row>
    <row r="68" spans="1:3" x14ac:dyDescent="0.3">
      <c r="A68">
        <v>533</v>
      </c>
      <c r="B68">
        <v>5305</v>
      </c>
      <c r="C68" t="s">
        <v>726</v>
      </c>
    </row>
    <row r="69" spans="1:3" x14ac:dyDescent="0.3">
      <c r="A69">
        <v>525</v>
      </c>
      <c r="B69">
        <v>5305</v>
      </c>
      <c r="C69" t="s">
        <v>727</v>
      </c>
    </row>
    <row r="70" spans="1:3" x14ac:dyDescent="0.3">
      <c r="A70">
        <v>271</v>
      </c>
      <c r="B70">
        <v>5311</v>
      </c>
      <c r="C70" t="s">
        <v>727</v>
      </c>
    </row>
    <row r="71" spans="1:3" x14ac:dyDescent="0.3">
      <c r="A71">
        <v>11</v>
      </c>
      <c r="B71">
        <v>5311</v>
      </c>
      <c r="C71" t="s">
        <v>728</v>
      </c>
    </row>
    <row r="72" spans="1:3" x14ac:dyDescent="0.3">
      <c r="A72">
        <v>4198</v>
      </c>
      <c r="B72">
        <v>5330</v>
      </c>
      <c r="C72" t="s">
        <v>726</v>
      </c>
    </row>
    <row r="73" spans="1:3" x14ac:dyDescent="0.3">
      <c r="A73">
        <v>3569</v>
      </c>
      <c r="B73">
        <v>5332</v>
      </c>
      <c r="C73" t="s">
        <v>727</v>
      </c>
    </row>
    <row r="74" spans="1:3" x14ac:dyDescent="0.3">
      <c r="A74">
        <v>3986</v>
      </c>
      <c r="B74">
        <v>5363</v>
      </c>
      <c r="C74" t="s">
        <v>727</v>
      </c>
    </row>
    <row r="75" spans="1:3" x14ac:dyDescent="0.3">
      <c r="A75">
        <v>2024</v>
      </c>
      <c r="B75">
        <v>5702</v>
      </c>
      <c r="C75" t="s">
        <v>726</v>
      </c>
    </row>
    <row r="76" spans="1:3" x14ac:dyDescent="0.3">
      <c r="A76">
        <v>4034</v>
      </c>
      <c r="B76">
        <v>6146</v>
      </c>
      <c r="C76" t="s">
        <v>727</v>
      </c>
    </row>
    <row r="77" spans="1:3" x14ac:dyDescent="0.3">
      <c r="A77">
        <v>629</v>
      </c>
      <c r="B77">
        <v>6393</v>
      </c>
      <c r="C77" t="s">
        <v>727</v>
      </c>
    </row>
    <row r="78" spans="1:3" x14ac:dyDescent="0.3">
      <c r="A78">
        <v>366</v>
      </c>
      <c r="B78">
        <v>6393</v>
      </c>
      <c r="C78" t="s">
        <v>728</v>
      </c>
    </row>
    <row r="79" spans="1:3" x14ac:dyDescent="0.3">
      <c r="A79">
        <v>3648</v>
      </c>
      <c r="B79">
        <v>6407</v>
      </c>
      <c r="C79" t="s">
        <v>728</v>
      </c>
    </row>
    <row r="80" spans="1:3" x14ac:dyDescent="0.3">
      <c r="A80">
        <v>2037</v>
      </c>
      <c r="B80">
        <v>7086</v>
      </c>
      <c r="C80" t="s">
        <v>727</v>
      </c>
    </row>
    <row r="81" spans="1:3" x14ac:dyDescent="0.3">
      <c r="A81">
        <v>2679</v>
      </c>
      <c r="B81">
        <v>7086</v>
      </c>
      <c r="C81" t="s">
        <v>728</v>
      </c>
    </row>
    <row r="82" spans="1:3" x14ac:dyDescent="0.3">
      <c r="A82">
        <v>4200</v>
      </c>
      <c r="B82">
        <v>7099</v>
      </c>
      <c r="C82" t="s">
        <v>728</v>
      </c>
    </row>
    <row r="83" spans="1:3" x14ac:dyDescent="0.3">
      <c r="A83">
        <v>740</v>
      </c>
      <c r="B83">
        <v>7184</v>
      </c>
      <c r="C83" t="s">
        <v>726</v>
      </c>
    </row>
    <row r="84" spans="1:3" x14ac:dyDescent="0.3">
      <c r="A84">
        <v>3326</v>
      </c>
      <c r="B84">
        <v>7218</v>
      </c>
      <c r="C84" t="s">
        <v>730</v>
      </c>
    </row>
    <row r="85" spans="1:3" x14ac:dyDescent="0.3">
      <c r="A85">
        <v>4036</v>
      </c>
      <c r="B85">
        <v>7328</v>
      </c>
      <c r="C85" t="s">
        <v>727</v>
      </c>
    </row>
    <row r="86" spans="1:3" x14ac:dyDescent="0.3">
      <c r="A86">
        <v>770</v>
      </c>
      <c r="B86">
        <v>7332</v>
      </c>
      <c r="C86" t="s">
        <v>727</v>
      </c>
    </row>
    <row r="87" spans="1:3" x14ac:dyDescent="0.3">
      <c r="A87">
        <v>2952</v>
      </c>
      <c r="B87">
        <v>7355</v>
      </c>
      <c r="C87" t="s">
        <v>729</v>
      </c>
    </row>
    <row r="88" spans="1:3" x14ac:dyDescent="0.3">
      <c r="A88">
        <v>5679</v>
      </c>
      <c r="B88">
        <v>7374</v>
      </c>
      <c r="C88" t="s">
        <v>728</v>
      </c>
    </row>
    <row r="89" spans="1:3" x14ac:dyDescent="0.3">
      <c r="A89">
        <v>3441</v>
      </c>
      <c r="B89">
        <v>7381</v>
      </c>
      <c r="C89" t="s">
        <v>726</v>
      </c>
    </row>
    <row r="90" spans="1:3" x14ac:dyDescent="0.3">
      <c r="A90">
        <v>4343</v>
      </c>
      <c r="B90">
        <v>7464</v>
      </c>
      <c r="C90" t="s">
        <v>727</v>
      </c>
    </row>
    <row r="91" spans="1:3" x14ac:dyDescent="0.3">
      <c r="A91">
        <v>4392</v>
      </c>
      <c r="B91">
        <v>7475</v>
      </c>
      <c r="C91" t="s">
        <v>727</v>
      </c>
    </row>
    <row r="92" spans="1:3" x14ac:dyDescent="0.3">
      <c r="A92">
        <v>2689</v>
      </c>
      <c r="B92">
        <v>7622</v>
      </c>
      <c r="C92" t="s">
        <v>726</v>
      </c>
    </row>
    <row r="93" spans="1:3" x14ac:dyDescent="0.3">
      <c r="A93">
        <v>3591</v>
      </c>
      <c r="B93">
        <v>8113</v>
      </c>
      <c r="C93" t="s">
        <v>726</v>
      </c>
    </row>
    <row r="94" spans="1:3" x14ac:dyDescent="0.3">
      <c r="A94">
        <v>4143</v>
      </c>
      <c r="B94">
        <v>8117</v>
      </c>
      <c r="C94" t="s">
        <v>729</v>
      </c>
    </row>
    <row r="95" spans="1:3" x14ac:dyDescent="0.3">
      <c r="A95">
        <v>4297</v>
      </c>
      <c r="B95">
        <v>8222</v>
      </c>
      <c r="C95" t="s">
        <v>729</v>
      </c>
    </row>
    <row r="96" spans="1:3" x14ac:dyDescent="0.3">
      <c r="A96">
        <v>908</v>
      </c>
      <c r="B96">
        <v>8302</v>
      </c>
      <c r="C96" t="s">
        <v>726</v>
      </c>
    </row>
    <row r="97" spans="1:4" x14ac:dyDescent="0.3">
      <c r="A97">
        <v>775</v>
      </c>
      <c r="B97">
        <v>8302</v>
      </c>
      <c r="C97" t="s">
        <v>727</v>
      </c>
    </row>
    <row r="98" spans="1:4" x14ac:dyDescent="0.3">
      <c r="A98">
        <v>4381</v>
      </c>
      <c r="B98">
        <v>8627</v>
      </c>
      <c r="C98" t="s">
        <v>728</v>
      </c>
    </row>
    <row r="99" spans="1:4" x14ac:dyDescent="0.3">
      <c r="A99">
        <v>2233</v>
      </c>
      <c r="B99">
        <v>8634</v>
      </c>
      <c r="C99" t="s">
        <v>727</v>
      </c>
    </row>
    <row r="100" spans="1:4" x14ac:dyDescent="0.3">
      <c r="A100">
        <v>4450</v>
      </c>
      <c r="B100">
        <v>8725</v>
      </c>
      <c r="C100" t="s">
        <v>727</v>
      </c>
    </row>
    <row r="101" spans="1:4" x14ac:dyDescent="0.3">
      <c r="A101">
        <v>2957</v>
      </c>
      <c r="B101">
        <v>8828</v>
      </c>
      <c r="C101" t="s">
        <v>728</v>
      </c>
    </row>
    <row r="102" spans="1:4" x14ac:dyDescent="0.3">
      <c r="A102" t="s">
        <v>702</v>
      </c>
    </row>
    <row r="103" spans="1:4" x14ac:dyDescent="0.3">
      <c r="B103" t="s">
        <v>731</v>
      </c>
      <c r="C103" t="s">
        <v>704</v>
      </c>
      <c r="D103" t="s">
        <v>725</v>
      </c>
    </row>
    <row r="104" spans="1:4" x14ac:dyDescent="0.3">
      <c r="A104">
        <v>1</v>
      </c>
      <c r="B104" t="s">
        <v>396</v>
      </c>
      <c r="C104">
        <v>4130</v>
      </c>
      <c r="D104" t="s">
        <v>727</v>
      </c>
    </row>
    <row r="105" spans="1:4" x14ac:dyDescent="0.3">
      <c r="A105">
        <v>11</v>
      </c>
      <c r="B105" t="s">
        <v>397</v>
      </c>
      <c r="C105">
        <v>5311</v>
      </c>
      <c r="D105" t="s">
        <v>728</v>
      </c>
    </row>
    <row r="106" spans="1:4" x14ac:dyDescent="0.3">
      <c r="A106">
        <v>70</v>
      </c>
      <c r="B106" t="s">
        <v>398</v>
      </c>
      <c r="C106">
        <v>5024</v>
      </c>
      <c r="D106" t="s">
        <v>728</v>
      </c>
    </row>
    <row r="107" spans="1:4" x14ac:dyDescent="0.3">
      <c r="A107">
        <v>271</v>
      </c>
      <c r="B107" t="s">
        <v>399</v>
      </c>
      <c r="C107">
        <v>5311</v>
      </c>
      <c r="D107" t="s">
        <v>727</v>
      </c>
    </row>
    <row r="108" spans="1:4" x14ac:dyDescent="0.3">
      <c r="A108">
        <v>366</v>
      </c>
      <c r="B108" t="s">
        <v>400</v>
      </c>
      <c r="C108">
        <v>6393</v>
      </c>
      <c r="D108" t="s">
        <v>728</v>
      </c>
    </row>
    <row r="109" spans="1:4" x14ac:dyDescent="0.3">
      <c r="A109">
        <v>525</v>
      </c>
      <c r="B109" t="s">
        <v>401</v>
      </c>
      <c r="C109">
        <v>5305</v>
      </c>
      <c r="D109" t="s">
        <v>727</v>
      </c>
    </row>
    <row r="110" spans="1:4" x14ac:dyDescent="0.3">
      <c r="A110">
        <v>533</v>
      </c>
      <c r="B110" t="s">
        <v>402</v>
      </c>
      <c r="C110">
        <v>5305</v>
      </c>
      <c r="D110" t="s">
        <v>726</v>
      </c>
    </row>
    <row r="111" spans="1:4" x14ac:dyDescent="0.3">
      <c r="A111">
        <v>629</v>
      </c>
      <c r="B111" t="s">
        <v>403</v>
      </c>
      <c r="C111">
        <v>6393</v>
      </c>
      <c r="D111" t="s">
        <v>727</v>
      </c>
    </row>
    <row r="112" spans="1:4" x14ac:dyDescent="0.3">
      <c r="A112">
        <v>740</v>
      </c>
      <c r="B112" t="s">
        <v>404</v>
      </c>
      <c r="C112">
        <v>7184</v>
      </c>
      <c r="D112" t="s">
        <v>726</v>
      </c>
    </row>
    <row r="113" spans="1:4" x14ac:dyDescent="0.3">
      <c r="A113">
        <v>770</v>
      </c>
      <c r="B113" t="s">
        <v>405</v>
      </c>
      <c r="C113">
        <v>7332</v>
      </c>
      <c r="D113" t="s">
        <v>727</v>
      </c>
    </row>
    <row r="114" spans="1:4" x14ac:dyDescent="0.3">
      <c r="A114">
        <v>775</v>
      </c>
      <c r="B114" t="s">
        <v>406</v>
      </c>
      <c r="C114">
        <v>8302</v>
      </c>
      <c r="D114" t="s">
        <v>727</v>
      </c>
    </row>
    <row r="115" spans="1:4" x14ac:dyDescent="0.3">
      <c r="A115">
        <v>784</v>
      </c>
      <c r="B115" t="s">
        <v>407</v>
      </c>
      <c r="C115">
        <v>8302</v>
      </c>
      <c r="D115" t="s">
        <v>727</v>
      </c>
    </row>
    <row r="116" spans="1:4" x14ac:dyDescent="0.3">
      <c r="A116">
        <v>908</v>
      </c>
      <c r="B116" t="s">
        <v>408</v>
      </c>
      <c r="C116">
        <v>8302</v>
      </c>
      <c r="D116" t="s">
        <v>726</v>
      </c>
    </row>
    <row r="117" spans="1:4" x14ac:dyDescent="0.3">
      <c r="A117">
        <v>1475</v>
      </c>
      <c r="B117" t="s">
        <v>409</v>
      </c>
      <c r="C117">
        <v>1021</v>
      </c>
      <c r="D117" t="s">
        <v>727</v>
      </c>
    </row>
    <row r="118" spans="1:4" x14ac:dyDescent="0.3">
      <c r="A118">
        <v>2024</v>
      </c>
      <c r="B118" t="s">
        <v>410</v>
      </c>
      <c r="C118">
        <v>5702</v>
      </c>
      <c r="D118" t="s">
        <v>726</v>
      </c>
    </row>
    <row r="119" spans="1:4" x14ac:dyDescent="0.3">
      <c r="A119">
        <v>2037</v>
      </c>
      <c r="B119" t="s">
        <v>411</v>
      </c>
      <c r="C119">
        <v>7086</v>
      </c>
      <c r="D119" t="s">
        <v>727</v>
      </c>
    </row>
    <row r="120" spans="1:4" x14ac:dyDescent="0.3">
      <c r="A120">
        <v>2233</v>
      </c>
      <c r="B120" t="s">
        <v>412</v>
      </c>
      <c r="C120">
        <v>8634</v>
      </c>
      <c r="D120" t="s">
        <v>727</v>
      </c>
    </row>
    <row r="121" spans="1:4" x14ac:dyDescent="0.3">
      <c r="A121">
        <v>2237</v>
      </c>
      <c r="B121" t="s">
        <v>413</v>
      </c>
      <c r="C121">
        <v>1021</v>
      </c>
      <c r="D121" t="s">
        <v>726</v>
      </c>
    </row>
    <row r="122" spans="1:4" x14ac:dyDescent="0.3">
      <c r="A122">
        <v>2265</v>
      </c>
      <c r="B122" t="s">
        <v>414</v>
      </c>
      <c r="C122">
        <v>1021</v>
      </c>
      <c r="D122" t="s">
        <v>726</v>
      </c>
    </row>
    <row r="123" spans="1:4" x14ac:dyDescent="0.3">
      <c r="A123">
        <v>2409</v>
      </c>
      <c r="B123" t="s">
        <v>415</v>
      </c>
      <c r="C123">
        <v>1021</v>
      </c>
      <c r="D123" t="s">
        <v>727</v>
      </c>
    </row>
    <row r="124" spans="1:4" x14ac:dyDescent="0.3">
      <c r="A124">
        <v>2551</v>
      </c>
      <c r="B124" t="s">
        <v>416</v>
      </c>
      <c r="C124">
        <v>1021</v>
      </c>
      <c r="D124" t="s">
        <v>726</v>
      </c>
    </row>
    <row r="125" spans="1:4" x14ac:dyDescent="0.3">
      <c r="A125">
        <v>2566</v>
      </c>
      <c r="B125" t="s">
        <v>417</v>
      </c>
      <c r="C125">
        <v>4502</v>
      </c>
      <c r="D125" t="s">
        <v>728</v>
      </c>
    </row>
    <row r="126" spans="1:4" x14ac:dyDescent="0.3">
      <c r="A126">
        <v>2678</v>
      </c>
      <c r="B126" t="s">
        <v>418</v>
      </c>
      <c r="C126">
        <v>7086</v>
      </c>
      <c r="D126" t="s">
        <v>727</v>
      </c>
    </row>
    <row r="127" spans="1:4" x14ac:dyDescent="0.3">
      <c r="A127">
        <v>2679</v>
      </c>
      <c r="B127" t="s">
        <v>419</v>
      </c>
      <c r="C127">
        <v>7086</v>
      </c>
      <c r="D127" t="s">
        <v>728</v>
      </c>
    </row>
    <row r="128" spans="1:4" x14ac:dyDescent="0.3">
      <c r="A128">
        <v>2689</v>
      </c>
      <c r="B128" t="s">
        <v>420</v>
      </c>
      <c r="C128">
        <v>7622</v>
      </c>
      <c r="D128" t="s">
        <v>726</v>
      </c>
    </row>
    <row r="129" spans="1:4" x14ac:dyDescent="0.3">
      <c r="A129">
        <v>2696</v>
      </c>
      <c r="B129" t="s">
        <v>421</v>
      </c>
      <c r="C129">
        <v>4502</v>
      </c>
      <c r="D129" t="s">
        <v>728</v>
      </c>
    </row>
    <row r="130" spans="1:4" x14ac:dyDescent="0.3">
      <c r="A130">
        <v>2702</v>
      </c>
      <c r="B130" t="s">
        <v>422</v>
      </c>
      <c r="C130">
        <v>5702</v>
      </c>
      <c r="D130" t="s">
        <v>726</v>
      </c>
    </row>
    <row r="131" spans="1:4" x14ac:dyDescent="0.3">
      <c r="A131">
        <v>2735</v>
      </c>
      <c r="B131" t="s">
        <v>423</v>
      </c>
      <c r="C131">
        <v>7086</v>
      </c>
      <c r="D131" t="s">
        <v>727</v>
      </c>
    </row>
    <row r="132" spans="1:4" x14ac:dyDescent="0.3">
      <c r="A132">
        <v>2891</v>
      </c>
      <c r="B132" t="s">
        <v>424</v>
      </c>
      <c r="C132">
        <v>7086</v>
      </c>
      <c r="D132" t="s">
        <v>728</v>
      </c>
    </row>
    <row r="133" spans="1:4" x14ac:dyDescent="0.3">
      <c r="A133">
        <v>2905</v>
      </c>
      <c r="B133" t="s">
        <v>425</v>
      </c>
      <c r="C133">
        <v>4301</v>
      </c>
      <c r="D133" t="s">
        <v>727</v>
      </c>
    </row>
    <row r="134" spans="1:4" x14ac:dyDescent="0.3">
      <c r="A134">
        <v>2952</v>
      </c>
      <c r="B134" t="s">
        <v>426</v>
      </c>
      <c r="C134">
        <v>7355</v>
      </c>
      <c r="D134" t="s">
        <v>729</v>
      </c>
    </row>
    <row r="135" spans="1:4" x14ac:dyDescent="0.3">
      <c r="A135">
        <v>2957</v>
      </c>
      <c r="B135" t="s">
        <v>427</v>
      </c>
      <c r="C135">
        <v>8828</v>
      </c>
      <c r="D135" t="s">
        <v>728</v>
      </c>
    </row>
    <row r="136" spans="1:4" x14ac:dyDescent="0.3">
      <c r="A136">
        <v>2970</v>
      </c>
      <c r="B136" t="s">
        <v>428</v>
      </c>
      <c r="C136">
        <v>4301</v>
      </c>
      <c r="D136" t="s">
        <v>728</v>
      </c>
    </row>
    <row r="137" spans="1:4" x14ac:dyDescent="0.3">
      <c r="A137">
        <v>3007</v>
      </c>
      <c r="B137" t="s">
        <v>429</v>
      </c>
      <c r="C137">
        <v>7355</v>
      </c>
      <c r="D137" t="s">
        <v>729</v>
      </c>
    </row>
    <row r="138" spans="1:4" x14ac:dyDescent="0.3">
      <c r="A138">
        <v>3031</v>
      </c>
      <c r="B138" t="s">
        <v>430</v>
      </c>
      <c r="C138">
        <v>1229</v>
      </c>
      <c r="D138" t="s">
        <v>727</v>
      </c>
    </row>
    <row r="139" spans="1:4" x14ac:dyDescent="0.3">
      <c r="A139">
        <v>3321</v>
      </c>
      <c r="B139" t="s">
        <v>431</v>
      </c>
      <c r="C139">
        <v>5299</v>
      </c>
      <c r="D139" t="s">
        <v>726</v>
      </c>
    </row>
    <row r="140" spans="1:4" x14ac:dyDescent="0.3">
      <c r="A140">
        <v>3326</v>
      </c>
      <c r="B140" t="s">
        <v>432</v>
      </c>
      <c r="C140">
        <v>7218</v>
      </c>
      <c r="D140" t="s">
        <v>730</v>
      </c>
    </row>
    <row r="141" spans="1:4" x14ac:dyDescent="0.3">
      <c r="A141">
        <v>3441</v>
      </c>
      <c r="B141" t="s">
        <v>433</v>
      </c>
      <c r="C141">
        <v>7381</v>
      </c>
      <c r="D141" t="s">
        <v>726</v>
      </c>
    </row>
    <row r="142" spans="1:4" x14ac:dyDescent="0.3">
      <c r="A142">
        <v>3555</v>
      </c>
      <c r="B142" t="s">
        <v>434</v>
      </c>
      <c r="C142">
        <v>4662</v>
      </c>
      <c r="D142" t="s">
        <v>729</v>
      </c>
    </row>
    <row r="143" spans="1:4" x14ac:dyDescent="0.3">
      <c r="A143">
        <v>3569</v>
      </c>
      <c r="B143" t="s">
        <v>435</v>
      </c>
      <c r="C143">
        <v>5332</v>
      </c>
      <c r="D143" t="s">
        <v>727</v>
      </c>
    </row>
    <row r="144" spans="1:4" x14ac:dyDescent="0.3">
      <c r="A144">
        <v>3591</v>
      </c>
      <c r="B144" t="s">
        <v>436</v>
      </c>
      <c r="C144">
        <v>8113</v>
      </c>
      <c r="D144" t="s">
        <v>726</v>
      </c>
    </row>
    <row r="145" spans="1:4" x14ac:dyDescent="0.3">
      <c r="A145">
        <v>3648</v>
      </c>
      <c r="B145" t="s">
        <v>437</v>
      </c>
      <c r="C145">
        <v>6407</v>
      </c>
      <c r="D145" t="s">
        <v>728</v>
      </c>
    </row>
    <row r="146" spans="1:4" x14ac:dyDescent="0.3">
      <c r="A146">
        <v>3754</v>
      </c>
      <c r="B146" t="s">
        <v>438</v>
      </c>
      <c r="C146">
        <v>4511</v>
      </c>
      <c r="D146" t="s">
        <v>728</v>
      </c>
    </row>
    <row r="147" spans="1:4" x14ac:dyDescent="0.3">
      <c r="A147">
        <v>3851</v>
      </c>
      <c r="B147" t="s">
        <v>439</v>
      </c>
      <c r="C147">
        <v>4511</v>
      </c>
      <c r="D147" t="s">
        <v>729</v>
      </c>
    </row>
    <row r="148" spans="1:4" x14ac:dyDescent="0.3">
      <c r="A148">
        <v>3986</v>
      </c>
      <c r="B148" t="s">
        <v>440</v>
      </c>
      <c r="C148">
        <v>5363</v>
      </c>
      <c r="D148" t="s">
        <v>727</v>
      </c>
    </row>
    <row r="149" spans="1:4" x14ac:dyDescent="0.3">
      <c r="A149">
        <v>4034</v>
      </c>
      <c r="B149" t="s">
        <v>441</v>
      </c>
      <c r="C149">
        <v>6146</v>
      </c>
      <c r="D149" t="s">
        <v>727</v>
      </c>
    </row>
    <row r="150" spans="1:4" x14ac:dyDescent="0.3">
      <c r="A150">
        <v>4036</v>
      </c>
      <c r="B150" t="s">
        <v>442</v>
      </c>
      <c r="C150">
        <v>7328</v>
      </c>
      <c r="D150" t="s">
        <v>727</v>
      </c>
    </row>
    <row r="151" spans="1:4" x14ac:dyDescent="0.3">
      <c r="A151">
        <v>4143</v>
      </c>
      <c r="B151" t="s">
        <v>443</v>
      </c>
      <c r="C151">
        <v>8117</v>
      </c>
      <c r="D151" t="s">
        <v>729</v>
      </c>
    </row>
    <row r="152" spans="1:4" x14ac:dyDescent="0.3">
      <c r="A152">
        <v>4198</v>
      </c>
      <c r="B152" t="s">
        <v>444</v>
      </c>
      <c r="C152">
        <v>5330</v>
      </c>
      <c r="D152" t="s">
        <v>726</v>
      </c>
    </row>
    <row r="153" spans="1:4" x14ac:dyDescent="0.3">
      <c r="A153">
        <v>4200</v>
      </c>
      <c r="B153" t="s">
        <v>445</v>
      </c>
      <c r="C153">
        <v>7099</v>
      </c>
      <c r="D153" t="s">
        <v>728</v>
      </c>
    </row>
    <row r="154" spans="1:4" x14ac:dyDescent="0.3">
      <c r="A154">
        <v>4297</v>
      </c>
      <c r="B154" t="s">
        <v>446</v>
      </c>
      <c r="C154">
        <v>8222</v>
      </c>
      <c r="D154" t="s">
        <v>729</v>
      </c>
    </row>
    <row r="155" spans="1:4" x14ac:dyDescent="0.3">
      <c r="A155">
        <v>4343</v>
      </c>
      <c r="B155" t="s">
        <v>447</v>
      </c>
      <c r="C155">
        <v>7464</v>
      </c>
      <c r="D155" t="s">
        <v>727</v>
      </c>
    </row>
    <row r="156" spans="1:4" x14ac:dyDescent="0.3">
      <c r="A156">
        <v>4381</v>
      </c>
      <c r="B156" t="s">
        <v>448</v>
      </c>
      <c r="C156">
        <v>8627</v>
      </c>
      <c r="D156" t="s">
        <v>728</v>
      </c>
    </row>
    <row r="157" spans="1:4" x14ac:dyDescent="0.3">
      <c r="A157">
        <v>4392</v>
      </c>
      <c r="B157" t="s">
        <v>449</v>
      </c>
      <c r="C157">
        <v>7475</v>
      </c>
      <c r="D157" t="s">
        <v>727</v>
      </c>
    </row>
    <row r="158" spans="1:4" x14ac:dyDescent="0.3">
      <c r="A158">
        <v>4450</v>
      </c>
      <c r="B158" t="s">
        <v>450</v>
      </c>
      <c r="C158">
        <v>8725</v>
      </c>
      <c r="D158" t="s">
        <v>727</v>
      </c>
    </row>
    <row r="159" spans="1:4" x14ac:dyDescent="0.3">
      <c r="A159">
        <v>4453</v>
      </c>
      <c r="B159" t="s">
        <v>451</v>
      </c>
      <c r="C159">
        <v>5093</v>
      </c>
      <c r="D159" t="s">
        <v>728</v>
      </c>
    </row>
    <row r="160" spans="1:4" x14ac:dyDescent="0.3">
      <c r="A160">
        <v>4681</v>
      </c>
      <c r="B160" t="s">
        <v>452</v>
      </c>
      <c r="C160">
        <v>8302</v>
      </c>
      <c r="D160" t="s">
        <v>727</v>
      </c>
    </row>
    <row r="161" spans="1:4" x14ac:dyDescent="0.3">
      <c r="A161">
        <v>5011</v>
      </c>
      <c r="B161" t="s">
        <v>453</v>
      </c>
      <c r="C161">
        <v>7086</v>
      </c>
      <c r="D161" t="s">
        <v>727</v>
      </c>
    </row>
    <row r="162" spans="1:4" x14ac:dyDescent="0.3">
      <c r="A162">
        <v>5679</v>
      </c>
      <c r="B162" t="s">
        <v>454</v>
      </c>
      <c r="C162">
        <v>7374</v>
      </c>
      <c r="D162" t="s">
        <v>728</v>
      </c>
    </row>
    <row r="163" spans="1:4" x14ac:dyDescent="0.3">
      <c r="A163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223"/>
  <sheetViews>
    <sheetView workbookViewId="0"/>
  </sheetViews>
  <sheetFormatPr defaultRowHeight="14.4" x14ac:dyDescent="0.3"/>
  <cols>
    <col min="1" max="1" width="9.109375" customWidth="1"/>
  </cols>
  <sheetData>
    <row r="2" spans="2:6" x14ac:dyDescent="0.3">
      <c r="B2" t="s">
        <v>221</v>
      </c>
      <c r="C2" t="s">
        <v>222</v>
      </c>
      <c r="D2" t="s">
        <v>223</v>
      </c>
      <c r="E2" t="s">
        <v>224</v>
      </c>
    </row>
    <row r="3" spans="2:6" x14ac:dyDescent="0.3">
      <c r="B3">
        <v>5133</v>
      </c>
      <c r="C3">
        <v>124</v>
      </c>
      <c r="D3">
        <v>4</v>
      </c>
      <c r="E3">
        <v>328</v>
      </c>
    </row>
    <row r="4" spans="2:6" x14ac:dyDescent="0.3">
      <c r="B4" s="2">
        <f>B3/SUM($B3:$E3)</f>
        <v>0.91841116478797635</v>
      </c>
      <c r="C4" s="2">
        <f t="shared" ref="C4:E4" si="0">C3/SUM($B3:$E3)</f>
        <v>2.2186437645374844E-2</v>
      </c>
      <c r="D4" s="2">
        <f t="shared" si="0"/>
        <v>7.1569153694757556E-4</v>
      </c>
      <c r="E4" s="2">
        <f t="shared" si="0"/>
        <v>5.8686706029701198E-2</v>
      </c>
    </row>
    <row r="5" spans="2:6" x14ac:dyDescent="0.3">
      <c r="B5" s="2">
        <f>B3/SUM($B3:$D3)</f>
        <v>0.9756700247101312</v>
      </c>
      <c r="C5" s="2">
        <f t="shared" ref="C5:D5" si="1">C3/SUM($B3:$D3)</f>
        <v>2.3569663562060444E-2</v>
      </c>
      <c r="D5" s="2">
        <f t="shared" si="1"/>
        <v>7.603117278084015E-4</v>
      </c>
      <c r="E5" s="2"/>
    </row>
    <row r="8" spans="2:6" x14ac:dyDescent="0.3">
      <c r="C8" t="s">
        <v>225</v>
      </c>
      <c r="D8" t="s">
        <v>226</v>
      </c>
      <c r="E8" t="s">
        <v>227</v>
      </c>
      <c r="F8" t="s">
        <v>228</v>
      </c>
    </row>
    <row r="9" spans="2:6" x14ac:dyDescent="0.3">
      <c r="B9" t="s">
        <v>225</v>
      </c>
      <c r="C9">
        <v>1139</v>
      </c>
      <c r="D9">
        <v>1677</v>
      </c>
      <c r="E9">
        <v>177</v>
      </c>
      <c r="F9">
        <f>SUM(C9:E9)</f>
        <v>2993</v>
      </c>
    </row>
    <row r="10" spans="2:6" x14ac:dyDescent="0.3">
      <c r="B10" t="s">
        <v>226</v>
      </c>
      <c r="C10">
        <v>1</v>
      </c>
      <c r="D10">
        <v>406</v>
      </c>
      <c r="E10">
        <v>590</v>
      </c>
      <c r="F10">
        <f t="shared" ref="F10:F11" si="2">SUM(C10:E10)</f>
        <v>997</v>
      </c>
    </row>
    <row r="11" spans="2:6" x14ac:dyDescent="0.3">
      <c r="B11" t="s">
        <v>227</v>
      </c>
      <c r="C11">
        <v>250</v>
      </c>
      <c r="D11">
        <v>280</v>
      </c>
      <c r="E11">
        <v>598</v>
      </c>
      <c r="F11">
        <f t="shared" si="2"/>
        <v>1128</v>
      </c>
    </row>
    <row r="12" spans="2:6" x14ac:dyDescent="0.3">
      <c r="B12" t="s">
        <v>228</v>
      </c>
      <c r="C12">
        <f>SUM(C9:C11)</f>
        <v>1390</v>
      </c>
      <c r="D12">
        <f t="shared" ref="D12:F12" si="3">SUM(D9:D11)</f>
        <v>2363</v>
      </c>
      <c r="E12">
        <f t="shared" si="3"/>
        <v>1365</v>
      </c>
      <c r="F12">
        <f t="shared" si="3"/>
        <v>5118</v>
      </c>
    </row>
    <row r="14" spans="2:6" x14ac:dyDescent="0.3">
      <c r="C14" t="s">
        <v>225</v>
      </c>
      <c r="D14" t="s">
        <v>226</v>
      </c>
      <c r="E14" t="s">
        <v>227</v>
      </c>
      <c r="F14" t="s">
        <v>229</v>
      </c>
    </row>
    <row r="15" spans="2:6" x14ac:dyDescent="0.3">
      <c r="B15" t="s">
        <v>225</v>
      </c>
      <c r="C15" s="2">
        <f t="shared" ref="C15:F18" si="4">C9/$F$12</f>
        <v>0.22254787026182102</v>
      </c>
      <c r="D15" s="2">
        <f t="shared" si="4"/>
        <v>0.32766705744431418</v>
      </c>
      <c r="E15" s="2">
        <f t="shared" si="4"/>
        <v>3.4583821805392732E-2</v>
      </c>
      <c r="F15" s="2">
        <f t="shared" si="4"/>
        <v>0.58479874951152799</v>
      </c>
    </row>
    <row r="16" spans="2:6" x14ac:dyDescent="0.3">
      <c r="B16" t="s">
        <v>226</v>
      </c>
      <c r="C16" s="2">
        <f t="shared" si="4"/>
        <v>1.9538882375928098E-4</v>
      </c>
      <c r="D16" s="2">
        <f t="shared" si="4"/>
        <v>7.9327862446268077E-2</v>
      </c>
      <c r="E16" s="2">
        <f t="shared" si="4"/>
        <v>0.11527940601797577</v>
      </c>
      <c r="F16" s="2">
        <f t="shared" si="4"/>
        <v>0.19480265728800314</v>
      </c>
    </row>
    <row r="17" spans="2:16" x14ac:dyDescent="0.3">
      <c r="B17" t="s">
        <v>227</v>
      </c>
      <c r="C17" s="2">
        <f t="shared" si="4"/>
        <v>4.884720593982024E-2</v>
      </c>
      <c r="D17" s="2">
        <f t="shared" si="4"/>
        <v>5.4708870652598669E-2</v>
      </c>
      <c r="E17" s="2">
        <f t="shared" si="4"/>
        <v>0.11684251660805002</v>
      </c>
      <c r="F17" s="2">
        <f t="shared" si="4"/>
        <v>0.22039859320046892</v>
      </c>
    </row>
    <row r="18" spans="2:16" x14ac:dyDescent="0.3">
      <c r="B18" t="s">
        <v>229</v>
      </c>
      <c r="C18" s="2">
        <f t="shared" si="4"/>
        <v>0.27159046502540057</v>
      </c>
      <c r="D18" s="2">
        <f t="shared" si="4"/>
        <v>0.46170379054318095</v>
      </c>
      <c r="E18" s="2">
        <f t="shared" si="4"/>
        <v>0.26670574443141853</v>
      </c>
      <c r="F18" s="2">
        <f t="shared" si="4"/>
        <v>1</v>
      </c>
    </row>
    <row r="28" spans="2:16" x14ac:dyDescent="0.3">
      <c r="B28" s="3" t="s">
        <v>244</v>
      </c>
      <c r="C28" s="4" t="s">
        <v>245</v>
      </c>
      <c r="D28" s="4" t="s">
        <v>246</v>
      </c>
      <c r="E28" s="3" t="s">
        <v>247</v>
      </c>
      <c r="F28" s="3" t="s">
        <v>248</v>
      </c>
      <c r="G28" s="3" t="s">
        <v>249</v>
      </c>
      <c r="H28" s="3" t="s">
        <v>250</v>
      </c>
      <c r="I28" s="3" t="s">
        <v>251</v>
      </c>
      <c r="J28" s="3" t="s">
        <v>252</v>
      </c>
      <c r="K28" s="3" t="s">
        <v>253</v>
      </c>
      <c r="L28" s="3" t="s">
        <v>254</v>
      </c>
      <c r="M28" s="3" t="s">
        <v>255</v>
      </c>
      <c r="N28" s="3" t="s">
        <v>256</v>
      </c>
      <c r="O28" s="3" t="s">
        <v>257</v>
      </c>
    </row>
    <row r="29" spans="2:16" x14ac:dyDescent="0.3">
      <c r="B29" t="s">
        <v>230</v>
      </c>
      <c r="C29" t="s">
        <v>231</v>
      </c>
      <c r="D29" t="s">
        <v>232</v>
      </c>
      <c r="E29" t="s">
        <v>233</v>
      </c>
      <c r="F29" t="s">
        <v>234</v>
      </c>
      <c r="G29" t="s">
        <v>235</v>
      </c>
      <c r="H29" t="s">
        <v>236</v>
      </c>
      <c r="I29" t="s">
        <v>237</v>
      </c>
      <c r="J29" t="s">
        <v>238</v>
      </c>
      <c r="K29" t="s">
        <v>239</v>
      </c>
      <c r="L29" t="s">
        <v>240</v>
      </c>
      <c r="M29" t="s">
        <v>241</v>
      </c>
      <c r="N29" t="s">
        <v>242</v>
      </c>
      <c r="O29" t="s">
        <v>243</v>
      </c>
      <c r="P29" t="s">
        <v>224</v>
      </c>
    </row>
    <row r="30" spans="2:16" x14ac:dyDescent="0.3">
      <c r="B30">
        <v>241</v>
      </c>
      <c r="C30">
        <v>2026</v>
      </c>
      <c r="D30">
        <v>661</v>
      </c>
      <c r="E30">
        <v>565</v>
      </c>
      <c r="F30">
        <v>475</v>
      </c>
      <c r="G30">
        <v>357</v>
      </c>
      <c r="H30">
        <v>272</v>
      </c>
      <c r="I30">
        <v>197</v>
      </c>
      <c r="J30">
        <v>140</v>
      </c>
      <c r="K30">
        <v>111</v>
      </c>
      <c r="L30">
        <v>69</v>
      </c>
      <c r="M30">
        <v>59</v>
      </c>
      <c r="N30">
        <v>28</v>
      </c>
      <c r="O30">
        <v>44</v>
      </c>
      <c r="P30">
        <v>344</v>
      </c>
    </row>
    <row r="31" spans="2:16" x14ac:dyDescent="0.3">
      <c r="B31" s="2">
        <f>B30/SUM($B30:$O30)</f>
        <v>4.5948522402287896E-2</v>
      </c>
      <c r="C31" s="2">
        <f t="shared" ref="C31:O31" si="5">C30/SUM($B30:$O30)</f>
        <v>0.38627264061010486</v>
      </c>
      <c r="D31" s="2">
        <f t="shared" si="5"/>
        <v>0.12602478551000953</v>
      </c>
      <c r="E31" s="2">
        <f t="shared" si="5"/>
        <v>0.10772163965681601</v>
      </c>
      <c r="F31" s="2">
        <f t="shared" si="5"/>
        <v>9.0562440419447096E-2</v>
      </c>
      <c r="G31" s="2">
        <f t="shared" si="5"/>
        <v>6.8064823641563396E-2</v>
      </c>
      <c r="H31" s="2">
        <f t="shared" si="5"/>
        <v>5.1858913250714969E-2</v>
      </c>
      <c r="I31" s="2">
        <f t="shared" si="5"/>
        <v>3.7559580552907534E-2</v>
      </c>
      <c r="J31" s="2">
        <f t="shared" si="5"/>
        <v>2.6692087702573881E-2</v>
      </c>
      <c r="K31" s="2">
        <f t="shared" si="5"/>
        <v>2.1163012392755004E-2</v>
      </c>
      <c r="L31" s="2">
        <f t="shared" si="5"/>
        <v>1.315538608198284E-2</v>
      </c>
      <c r="M31" s="2">
        <f t="shared" si="5"/>
        <v>1.124880838894185E-2</v>
      </c>
      <c r="N31" s="2">
        <f t="shared" si="5"/>
        <v>5.338417540514776E-3</v>
      </c>
      <c r="O31" s="2">
        <f t="shared" si="5"/>
        <v>8.3889418493803616E-3</v>
      </c>
      <c r="P31" s="2"/>
    </row>
    <row r="32" spans="2:16" x14ac:dyDescent="0.3">
      <c r="B32" t="str">
        <f>CONCATENATE(ROUND(100*B31,0),"%",CHAR(10),B30)</f>
        <v>5%
241</v>
      </c>
      <c r="C32" t="str">
        <f t="shared" ref="C32:O32" si="6">CONCATENATE(ROUND(100*C31,0),"%",CHAR(10),C30)</f>
        <v>39%
2026</v>
      </c>
      <c r="D32" t="str">
        <f t="shared" si="6"/>
        <v>13%
661</v>
      </c>
      <c r="E32" t="str">
        <f t="shared" si="6"/>
        <v>11%
565</v>
      </c>
      <c r="F32" t="str">
        <f t="shared" si="6"/>
        <v>9%
475</v>
      </c>
      <c r="G32" t="str">
        <f t="shared" si="6"/>
        <v>7%
357</v>
      </c>
      <c r="H32" t="str">
        <f t="shared" si="6"/>
        <v>5%
272</v>
      </c>
      <c r="I32" t="str">
        <f t="shared" si="6"/>
        <v>4%
197</v>
      </c>
      <c r="J32" t="str">
        <f t="shared" si="6"/>
        <v>3%
140</v>
      </c>
      <c r="K32" t="str">
        <f t="shared" si="6"/>
        <v>2%
111</v>
      </c>
      <c r="L32" t="str">
        <f t="shared" si="6"/>
        <v>1%
69</v>
      </c>
      <c r="M32" t="str">
        <f t="shared" si="6"/>
        <v>1%
59</v>
      </c>
      <c r="N32" t="str">
        <f t="shared" si="6"/>
        <v>1%
28</v>
      </c>
      <c r="O32" t="str">
        <f t="shared" si="6"/>
        <v>1%
44</v>
      </c>
      <c r="P32" s="2"/>
    </row>
    <row r="33" spans="1:15" x14ac:dyDescent="0.3">
      <c r="B33" t="str">
        <f>_xlfn.CONCAT(ROUND(100*B31,0),"%",CHAR(10),B30)</f>
        <v>5%
241</v>
      </c>
      <c r="C33" t="str">
        <f t="shared" ref="C33:O33" si="7">_xlfn.CONCAT(ROUND(100*C31,0),"%",CHAR(10),C30)</f>
        <v>39%
2026</v>
      </c>
      <c r="D33" t="str">
        <f t="shared" si="7"/>
        <v>13%
661</v>
      </c>
      <c r="E33" t="str">
        <f t="shared" si="7"/>
        <v>11%
565</v>
      </c>
      <c r="F33" t="str">
        <f t="shared" si="7"/>
        <v>9%
475</v>
      </c>
      <c r="G33" t="str">
        <f t="shared" si="7"/>
        <v>7%
357</v>
      </c>
      <c r="H33" t="str">
        <f t="shared" si="7"/>
        <v>5%
272</v>
      </c>
      <c r="I33" t="str">
        <f t="shared" si="7"/>
        <v>4%
197</v>
      </c>
      <c r="J33" t="str">
        <f t="shared" si="7"/>
        <v>3%
140</v>
      </c>
      <c r="K33" t="str">
        <f t="shared" si="7"/>
        <v>2%
111</v>
      </c>
      <c r="L33" t="str">
        <f t="shared" si="7"/>
        <v>1%
69</v>
      </c>
      <c r="M33" t="str">
        <f t="shared" si="7"/>
        <v>1%
59</v>
      </c>
      <c r="N33" t="str">
        <f t="shared" si="7"/>
        <v>1%
28</v>
      </c>
      <c r="O33" t="str">
        <f t="shared" si="7"/>
        <v>1%
44</v>
      </c>
    </row>
    <row r="34" spans="1:15" x14ac:dyDescent="0.3">
      <c r="B34" s="5">
        <f>B31</f>
        <v>4.5948522402287896E-2</v>
      </c>
      <c r="C34" s="5">
        <f>B34+C31</f>
        <v>0.43222116301239277</v>
      </c>
      <c r="D34" s="5">
        <f t="shared" ref="D34:O34" si="8">C34+D31</f>
        <v>0.55824594852240228</v>
      </c>
      <c r="E34" s="5">
        <f t="shared" si="8"/>
        <v>0.66596758817921831</v>
      </c>
      <c r="F34" s="5">
        <f t="shared" si="8"/>
        <v>0.75653002859866536</v>
      </c>
      <c r="G34" s="5">
        <f t="shared" si="8"/>
        <v>0.82459485224022877</v>
      </c>
      <c r="H34" s="5">
        <f t="shared" si="8"/>
        <v>0.87645376549094378</v>
      </c>
      <c r="I34" s="5">
        <f t="shared" si="8"/>
        <v>0.91401334604385132</v>
      </c>
      <c r="J34" s="5">
        <f t="shared" si="8"/>
        <v>0.94070543374642523</v>
      </c>
      <c r="K34" s="5">
        <f t="shared" si="8"/>
        <v>0.96186844613918021</v>
      </c>
      <c r="L34" s="5">
        <f t="shared" si="8"/>
        <v>0.97502383222116307</v>
      </c>
      <c r="M34" s="5">
        <f t="shared" si="8"/>
        <v>0.98627264061010489</v>
      </c>
      <c r="N34" s="5">
        <f t="shared" si="8"/>
        <v>0.99161105815061967</v>
      </c>
      <c r="O34" s="5">
        <f t="shared" si="8"/>
        <v>1</v>
      </c>
    </row>
    <row r="37" spans="1:15" x14ac:dyDescent="0.3">
      <c r="C37" t="b">
        <v>0</v>
      </c>
      <c r="D37" t="b">
        <v>1</v>
      </c>
      <c r="E37" t="s">
        <v>229</v>
      </c>
    </row>
    <row r="38" spans="1:15" x14ac:dyDescent="0.3">
      <c r="B38" t="s">
        <v>261</v>
      </c>
      <c r="C38">
        <v>2787</v>
      </c>
      <c r="D38">
        <v>2802</v>
      </c>
      <c r="E38" s="2">
        <f>D38/SUM(C38:D38)</f>
        <v>0.50134192163177671</v>
      </c>
    </row>
    <row r="39" spans="1:15" x14ac:dyDescent="0.3">
      <c r="B39" t="s">
        <v>262</v>
      </c>
      <c r="C39">
        <v>5300</v>
      </c>
      <c r="D39">
        <v>289</v>
      </c>
      <c r="E39" s="2">
        <f t="shared" ref="E39:E41" si="9">D39/SUM(C39:D39)</f>
        <v>5.170871354446234E-2</v>
      </c>
    </row>
    <row r="40" spans="1:15" x14ac:dyDescent="0.3">
      <c r="B40" t="s">
        <v>263</v>
      </c>
      <c r="C40">
        <v>5261</v>
      </c>
      <c r="D40">
        <v>328</v>
      </c>
      <c r="E40" s="2">
        <f t="shared" si="9"/>
        <v>5.8686706029701198E-2</v>
      </c>
    </row>
    <row r="41" spans="1:15" x14ac:dyDescent="0.3">
      <c r="B41" t="s">
        <v>260</v>
      </c>
      <c r="C41">
        <v>5378</v>
      </c>
      <c r="D41">
        <v>211</v>
      </c>
      <c r="E41" s="2">
        <f t="shared" si="9"/>
        <v>3.7752728573984616E-2</v>
      </c>
    </row>
    <row r="44" spans="1:15" x14ac:dyDescent="0.3">
      <c r="C44" t="b">
        <v>0</v>
      </c>
      <c r="D44" t="b">
        <v>1</v>
      </c>
      <c r="E44" t="s">
        <v>224</v>
      </c>
      <c r="F44" t="s">
        <v>229</v>
      </c>
    </row>
    <row r="45" spans="1:15" x14ac:dyDescent="0.3">
      <c r="A45" t="s">
        <v>288</v>
      </c>
      <c r="B45" t="s">
        <v>393</v>
      </c>
      <c r="C45">
        <v>774</v>
      </c>
      <c r="D45">
        <v>4355</v>
      </c>
      <c r="E45">
        <v>460</v>
      </c>
      <c r="F45" s="2">
        <f>D45/SUM(C45:D45)</f>
        <v>0.84909339052446875</v>
      </c>
    </row>
    <row r="46" spans="1:15" x14ac:dyDescent="0.3">
      <c r="B46" t="s">
        <v>395</v>
      </c>
      <c r="C46">
        <v>4593</v>
      </c>
      <c r="D46">
        <v>536</v>
      </c>
      <c r="E46">
        <v>460</v>
      </c>
      <c r="F46" s="2">
        <f>D46/SUM(C46:D46)</f>
        <v>0.10450380191070384</v>
      </c>
    </row>
    <row r="47" spans="1:15" x14ac:dyDescent="0.3">
      <c r="B47" t="s">
        <v>394</v>
      </c>
      <c r="C47">
        <v>4778</v>
      </c>
      <c r="D47">
        <v>351</v>
      </c>
      <c r="E47">
        <v>460</v>
      </c>
      <c r="F47" s="2">
        <f>D47/SUM(C47:D47)</f>
        <v>6.8434392669136285E-2</v>
      </c>
    </row>
    <row r="48" spans="1:15" x14ac:dyDescent="0.3">
      <c r="F48" s="2"/>
    </row>
    <row r="62" spans="2:14" x14ac:dyDescent="0.3">
      <c r="B62" s="3" t="s">
        <v>276</v>
      </c>
      <c r="C62" s="3" t="s">
        <v>277</v>
      </c>
      <c r="D62" s="3" t="s">
        <v>278</v>
      </c>
      <c r="E62" s="3" t="s">
        <v>279</v>
      </c>
      <c r="F62" s="3" t="s">
        <v>280</v>
      </c>
      <c r="G62" s="3" t="s">
        <v>281</v>
      </c>
      <c r="H62" s="3" t="s">
        <v>282</v>
      </c>
      <c r="I62" s="3" t="s">
        <v>283</v>
      </c>
      <c r="J62" s="3" t="s">
        <v>284</v>
      </c>
      <c r="K62" s="3" t="s">
        <v>285</v>
      </c>
      <c r="L62" s="3" t="s">
        <v>286</v>
      </c>
      <c r="M62" s="3" t="s">
        <v>287</v>
      </c>
    </row>
    <row r="63" spans="2:14" x14ac:dyDescent="0.3">
      <c r="B63" t="s">
        <v>264</v>
      </c>
      <c r="C63" t="s">
        <v>265</v>
      </c>
      <c r="D63" t="s">
        <v>266</v>
      </c>
      <c r="E63" t="s">
        <v>267</v>
      </c>
      <c r="F63" t="s">
        <v>268</v>
      </c>
      <c r="G63" t="s">
        <v>269</v>
      </c>
      <c r="H63" t="s">
        <v>270</v>
      </c>
      <c r="I63" t="s">
        <v>271</v>
      </c>
      <c r="J63" t="s">
        <v>272</v>
      </c>
      <c r="K63" t="s">
        <v>273</v>
      </c>
      <c r="L63" t="s">
        <v>274</v>
      </c>
      <c r="M63" t="s">
        <v>275</v>
      </c>
      <c r="N63" t="s">
        <v>224</v>
      </c>
    </row>
    <row r="64" spans="2:14" x14ac:dyDescent="0.3">
      <c r="B64">
        <v>155</v>
      </c>
      <c r="C64">
        <v>796</v>
      </c>
      <c r="D64">
        <v>1448</v>
      </c>
      <c r="E64">
        <v>1657</v>
      </c>
      <c r="F64">
        <v>866</v>
      </c>
      <c r="G64">
        <v>227</v>
      </c>
      <c r="H64">
        <v>63</v>
      </c>
      <c r="I64">
        <v>19</v>
      </c>
      <c r="J64">
        <v>7</v>
      </c>
      <c r="K64">
        <v>2</v>
      </c>
      <c r="L64">
        <v>5</v>
      </c>
      <c r="M64">
        <v>2</v>
      </c>
      <c r="N64">
        <v>342</v>
      </c>
    </row>
    <row r="65" spans="2:14" x14ac:dyDescent="0.3">
      <c r="B65" s="2">
        <f>B64/SUM($B64:$M64)</f>
        <v>2.954068991804841E-2</v>
      </c>
      <c r="C65" s="2">
        <f t="shared" ref="C65:M65" si="10">C64/SUM($B64:$M64)</f>
        <v>0.151705736611397</v>
      </c>
      <c r="D65" s="2">
        <f t="shared" si="10"/>
        <v>0.27596721936344576</v>
      </c>
      <c r="E65" s="2">
        <f t="shared" si="10"/>
        <v>0.31579950447874977</v>
      </c>
      <c r="F65" s="2">
        <f t="shared" si="10"/>
        <v>0.16504669334858013</v>
      </c>
      <c r="G65" s="2">
        <f t="shared" si="10"/>
        <v>4.3262816847722506E-2</v>
      </c>
      <c r="H65" s="2">
        <f t="shared" si="10"/>
        <v>1.2006861063464836E-2</v>
      </c>
      <c r="I65" s="2">
        <f t="shared" si="10"/>
        <v>3.6211168286639983E-3</v>
      </c>
      <c r="J65" s="2">
        <f t="shared" si="10"/>
        <v>1.3340956737183153E-3</v>
      </c>
      <c r="K65" s="2">
        <f t="shared" si="10"/>
        <v>3.8117019249094718E-4</v>
      </c>
      <c r="L65" s="2">
        <f t="shared" si="10"/>
        <v>9.5292548122736804E-4</v>
      </c>
      <c r="M65" s="2">
        <f t="shared" si="10"/>
        <v>3.8117019249094718E-4</v>
      </c>
      <c r="N65" s="2"/>
    </row>
    <row r="66" spans="2:14" x14ac:dyDescent="0.3">
      <c r="B66" t="str">
        <f>CONCATENATE(ROUND(100*B65,0),"%",CHAR(10),B64)</f>
        <v>3%
155</v>
      </c>
      <c r="C66" t="str">
        <f t="shared" ref="C66:M66" si="11">CONCATENATE(ROUND(100*C65,0),"%",CHAR(10),C64)</f>
        <v>15%
796</v>
      </c>
      <c r="D66" t="str">
        <f t="shared" si="11"/>
        <v>28%
1448</v>
      </c>
      <c r="E66" t="str">
        <f t="shared" si="11"/>
        <v>32%
1657</v>
      </c>
      <c r="F66" t="str">
        <f t="shared" si="11"/>
        <v>17%
866</v>
      </c>
      <c r="G66" t="str">
        <f t="shared" si="11"/>
        <v>4%
227</v>
      </c>
      <c r="H66" t="str">
        <f t="shared" si="11"/>
        <v>1%
63</v>
      </c>
      <c r="I66" t="str">
        <f t="shared" si="11"/>
        <v>0%
19</v>
      </c>
      <c r="J66" t="str">
        <f t="shared" si="11"/>
        <v>0%
7</v>
      </c>
      <c r="K66" t="str">
        <f t="shared" si="11"/>
        <v>0%
2</v>
      </c>
      <c r="L66" t="str">
        <f t="shared" si="11"/>
        <v>0%
5</v>
      </c>
      <c r="M66" t="str">
        <f t="shared" si="11"/>
        <v>0%
2</v>
      </c>
      <c r="N66" s="2"/>
    </row>
    <row r="67" spans="2:14" x14ac:dyDescent="0.3">
      <c r="B67" t="str">
        <f>_xlfn.CONCAT(ROUND(100*B65,0),"%",CHAR(10),B64)</f>
        <v>3%
155</v>
      </c>
      <c r="C67" t="str">
        <f t="shared" ref="C67:M67" si="12">_xlfn.CONCAT(ROUND(100*C65,0),"%",CHAR(10),C64)</f>
        <v>15%
796</v>
      </c>
      <c r="D67" t="str">
        <f t="shared" si="12"/>
        <v>28%
1448</v>
      </c>
      <c r="E67" t="str">
        <f t="shared" si="12"/>
        <v>32%
1657</v>
      </c>
      <c r="F67" t="str">
        <f t="shared" si="12"/>
        <v>17%
866</v>
      </c>
      <c r="G67" t="str">
        <f t="shared" si="12"/>
        <v>4%
227</v>
      </c>
      <c r="H67" t="str">
        <f t="shared" si="12"/>
        <v>1%
63</v>
      </c>
      <c r="I67" t="str">
        <f t="shared" si="12"/>
        <v>0%
19</v>
      </c>
      <c r="J67" t="str">
        <f t="shared" si="12"/>
        <v>0%
7</v>
      </c>
      <c r="K67" t="str">
        <f t="shared" si="12"/>
        <v>0%
2</v>
      </c>
      <c r="L67" t="str">
        <f t="shared" si="12"/>
        <v>0%
5</v>
      </c>
      <c r="M67" t="str">
        <f t="shared" si="12"/>
        <v>0%
2</v>
      </c>
    </row>
    <row r="68" spans="2:14" x14ac:dyDescent="0.3">
      <c r="B68" s="5">
        <f>B65</f>
        <v>2.954068991804841E-2</v>
      </c>
      <c r="C68" s="5">
        <f>B68+C65</f>
        <v>0.18124642652944539</v>
      </c>
      <c r="D68" s="5">
        <f t="shared" ref="D68:M68" si="13">C68+D65</f>
        <v>0.45721364589289115</v>
      </c>
      <c r="E68" s="5">
        <f t="shared" si="13"/>
        <v>0.77301315037164087</v>
      </c>
      <c r="F68" s="5">
        <f t="shared" si="13"/>
        <v>0.938059843720221</v>
      </c>
      <c r="G68" s="5">
        <f t="shared" si="13"/>
        <v>0.98132266056794348</v>
      </c>
      <c r="H68" s="5">
        <f t="shared" si="13"/>
        <v>0.99332952163140831</v>
      </c>
      <c r="I68" s="5">
        <f t="shared" si="13"/>
        <v>0.99695063846007226</v>
      </c>
      <c r="J68" s="5">
        <f t="shared" si="13"/>
        <v>0.9982847341337906</v>
      </c>
      <c r="K68" s="5">
        <f t="shared" si="13"/>
        <v>0.99866590432628155</v>
      </c>
      <c r="L68" s="5">
        <f t="shared" si="13"/>
        <v>0.99961882980750894</v>
      </c>
      <c r="M68" s="5">
        <f t="shared" si="13"/>
        <v>0.99999999999999989</v>
      </c>
    </row>
    <row r="71" spans="2:14" x14ac:dyDescent="0.3">
      <c r="D71" t="b">
        <v>0</v>
      </c>
      <c r="E71" t="b">
        <v>1</v>
      </c>
      <c r="F71" t="s">
        <v>229</v>
      </c>
    </row>
    <row r="72" spans="2:14" x14ac:dyDescent="0.3">
      <c r="B72" t="s">
        <v>288</v>
      </c>
      <c r="C72" t="s">
        <v>393</v>
      </c>
      <c r="D72">
        <v>1234</v>
      </c>
      <c r="E72">
        <v>4355</v>
      </c>
      <c r="F72" s="2">
        <f>E72/SUM(D72:E72)</f>
        <v>0.77920916085167291</v>
      </c>
    </row>
    <row r="73" spans="2:14" x14ac:dyDescent="0.3">
      <c r="C73" t="s">
        <v>395</v>
      </c>
      <c r="D73">
        <v>5053</v>
      </c>
      <c r="E73">
        <v>536</v>
      </c>
      <c r="F73" s="2">
        <f t="shared" ref="F73:F75" si="14">E73/SUM(D73:E73)</f>
        <v>9.590266595097513E-2</v>
      </c>
    </row>
    <row r="74" spans="2:14" x14ac:dyDescent="0.3">
      <c r="C74" t="s">
        <v>394</v>
      </c>
      <c r="D74">
        <v>5110</v>
      </c>
      <c r="E74">
        <v>479</v>
      </c>
      <c r="F74" s="2">
        <f t="shared" si="14"/>
        <v>8.5704061549472174E-2</v>
      </c>
    </row>
    <row r="75" spans="2:14" x14ac:dyDescent="0.3">
      <c r="C75" t="s">
        <v>260</v>
      </c>
      <c r="D75">
        <v>5559</v>
      </c>
      <c r="E75">
        <v>30</v>
      </c>
      <c r="F75" s="2">
        <f t="shared" si="14"/>
        <v>5.3676865271068174E-3</v>
      </c>
    </row>
    <row r="76" spans="2:14" x14ac:dyDescent="0.3">
      <c r="B76" t="s">
        <v>289</v>
      </c>
      <c r="C76" t="s">
        <v>290</v>
      </c>
      <c r="D76">
        <v>5274</v>
      </c>
      <c r="E76">
        <v>315</v>
      </c>
      <c r="F76" s="2">
        <f>E76/SUM(D76:E76)</f>
        <v>5.6360708534621579E-2</v>
      </c>
    </row>
    <row r="77" spans="2:14" x14ac:dyDescent="0.3">
      <c r="C77" t="s">
        <v>291</v>
      </c>
      <c r="D77">
        <v>5504</v>
      </c>
      <c r="E77">
        <v>85</v>
      </c>
      <c r="F77" s="2">
        <f t="shared" ref="F77:F79" si="15">E77/SUM(D77:E77)</f>
        <v>1.5208445160135982E-2</v>
      </c>
    </row>
    <row r="78" spans="2:14" x14ac:dyDescent="0.3">
      <c r="C78" t="s">
        <v>292</v>
      </c>
      <c r="D78">
        <v>5558</v>
      </c>
      <c r="E78">
        <v>31</v>
      </c>
      <c r="F78" s="2">
        <f t="shared" si="15"/>
        <v>5.5466094113437109E-3</v>
      </c>
    </row>
    <row r="79" spans="2:14" x14ac:dyDescent="0.3">
      <c r="C79" t="s">
        <v>260</v>
      </c>
      <c r="D79">
        <v>5371</v>
      </c>
      <c r="E79">
        <v>218</v>
      </c>
      <c r="F79" s="2">
        <f t="shared" si="15"/>
        <v>3.9005188763642867E-2</v>
      </c>
    </row>
    <row r="80" spans="2:14" x14ac:dyDescent="0.3">
      <c r="B80" t="s">
        <v>293</v>
      </c>
      <c r="C80" t="s">
        <v>294</v>
      </c>
      <c r="D80">
        <v>5361</v>
      </c>
      <c r="E80">
        <v>228</v>
      </c>
      <c r="F80" s="2">
        <f>E80/SUM(D80:E80)</f>
        <v>4.079441760601181E-2</v>
      </c>
    </row>
    <row r="81" spans="2:6" x14ac:dyDescent="0.3">
      <c r="C81" t="s">
        <v>295</v>
      </c>
      <c r="D81">
        <v>5497</v>
      </c>
      <c r="E81">
        <v>92</v>
      </c>
      <c r="F81" s="2">
        <f t="shared" ref="F81:F82" si="16">E81/SUM(D81:E81)</f>
        <v>1.646090534979424E-2</v>
      </c>
    </row>
    <row r="82" spans="2:6" x14ac:dyDescent="0.3">
      <c r="C82" t="s">
        <v>260</v>
      </c>
      <c r="D82">
        <v>5579</v>
      </c>
      <c r="E82">
        <v>10</v>
      </c>
      <c r="F82" s="2">
        <f t="shared" si="16"/>
        <v>1.7892288423689391E-3</v>
      </c>
    </row>
    <row r="85" spans="2:6" x14ac:dyDescent="0.3">
      <c r="C85" t="b">
        <v>0</v>
      </c>
      <c r="D85" t="b">
        <v>1</v>
      </c>
      <c r="E85" t="s">
        <v>224</v>
      </c>
      <c r="F85" t="s">
        <v>229</v>
      </c>
    </row>
    <row r="86" spans="2:6" x14ac:dyDescent="0.3">
      <c r="B86" t="s">
        <v>359</v>
      </c>
      <c r="C86">
        <v>5087</v>
      </c>
      <c r="D86">
        <v>160</v>
      </c>
      <c r="E86">
        <v>342</v>
      </c>
      <c r="F86" s="2">
        <f>D86/SUM(C86:D86)</f>
        <v>3.0493615399275777E-2</v>
      </c>
    </row>
    <row r="87" spans="2:6" x14ac:dyDescent="0.3">
      <c r="B87" t="s">
        <v>360</v>
      </c>
      <c r="C87">
        <v>4802</v>
      </c>
      <c r="D87">
        <v>445</v>
      </c>
      <c r="E87">
        <v>342</v>
      </c>
      <c r="F87" s="2">
        <f>D87/SUM(C87:D87)</f>
        <v>8.4810367829235747E-2</v>
      </c>
    </row>
    <row r="96" spans="2:6" x14ac:dyDescent="0.3">
      <c r="C96" t="s">
        <v>173</v>
      </c>
      <c r="D96" t="s">
        <v>229</v>
      </c>
    </row>
    <row r="97" spans="1:6" x14ac:dyDescent="0.3">
      <c r="B97" t="s">
        <v>303</v>
      </c>
      <c r="C97" s="6">
        <v>15.2</v>
      </c>
      <c r="D97" s="2">
        <f>C97/C$100</f>
        <v>0.93567251461988299</v>
      </c>
    </row>
    <row r="98" spans="1:6" x14ac:dyDescent="0.3">
      <c r="B98" t="s">
        <v>302</v>
      </c>
      <c r="C98" s="6">
        <v>0.1948</v>
      </c>
      <c r="D98" s="2">
        <f>C98/C$100</f>
        <v>1.1991381963681132E-2</v>
      </c>
    </row>
    <row r="99" spans="1:6" x14ac:dyDescent="0.3">
      <c r="B99" t="s">
        <v>301</v>
      </c>
      <c r="C99" s="6">
        <v>0.85019999999999996</v>
      </c>
      <c r="D99" s="2">
        <f>C99/C$100</f>
        <v>5.2336103416435818E-2</v>
      </c>
    </row>
    <row r="100" spans="1:6" x14ac:dyDescent="0.3">
      <c r="B100" t="s">
        <v>228</v>
      </c>
      <c r="C100" s="6">
        <f>SUM(C97:C99)</f>
        <v>16.245000000000001</v>
      </c>
      <c r="D100" s="2">
        <f>C100/C$100</f>
        <v>1</v>
      </c>
    </row>
    <row r="103" spans="1:6" x14ac:dyDescent="0.3">
      <c r="C103" t="b">
        <v>0</v>
      </c>
      <c r="D103" t="b">
        <v>1</v>
      </c>
      <c r="E103" t="s">
        <v>224</v>
      </c>
      <c r="F103" t="s">
        <v>229</v>
      </c>
    </row>
    <row r="104" spans="1:6" x14ac:dyDescent="0.3">
      <c r="A104" t="s">
        <v>309</v>
      </c>
      <c r="B104" t="s">
        <v>305</v>
      </c>
      <c r="C104">
        <v>4576</v>
      </c>
      <c r="D104">
        <v>548</v>
      </c>
      <c r="E104">
        <v>465</v>
      </c>
      <c r="F104" s="2">
        <f>D104/SUM(C104:D104)</f>
        <v>0.10694769711163153</v>
      </c>
    </row>
    <row r="105" spans="1:6" x14ac:dyDescent="0.3">
      <c r="B105" t="s">
        <v>304</v>
      </c>
      <c r="C105">
        <v>4839</v>
      </c>
      <c r="D105">
        <v>285</v>
      </c>
      <c r="E105">
        <v>465</v>
      </c>
      <c r="F105" s="2">
        <f t="shared" ref="F105:F108" si="17">D105/SUM(C105:D105)</f>
        <v>5.5620608899297423E-2</v>
      </c>
    </row>
    <row r="106" spans="1:6" x14ac:dyDescent="0.3">
      <c r="B106" t="s">
        <v>306</v>
      </c>
      <c r="C106">
        <v>4969</v>
      </c>
      <c r="D106">
        <v>155</v>
      </c>
      <c r="E106">
        <v>465</v>
      </c>
      <c r="F106" s="2">
        <f t="shared" si="17"/>
        <v>3.0249804839968773E-2</v>
      </c>
    </row>
    <row r="107" spans="1:6" x14ac:dyDescent="0.3">
      <c r="B107" t="s">
        <v>307</v>
      </c>
      <c r="C107">
        <v>5049</v>
      </c>
      <c r="D107">
        <v>75</v>
      </c>
      <c r="E107">
        <v>465</v>
      </c>
      <c r="F107" s="2">
        <f t="shared" si="17"/>
        <v>1.4637002341920375E-2</v>
      </c>
    </row>
    <row r="108" spans="1:6" x14ac:dyDescent="0.3">
      <c r="B108" t="s">
        <v>308</v>
      </c>
      <c r="C108">
        <v>5079</v>
      </c>
      <c r="D108">
        <v>45</v>
      </c>
      <c r="E108">
        <v>465</v>
      </c>
      <c r="F108" s="2">
        <f t="shared" si="17"/>
        <v>8.7822014051522242E-3</v>
      </c>
    </row>
    <row r="122" spans="1:6" x14ac:dyDescent="0.3">
      <c r="C122" t="b">
        <v>0</v>
      </c>
      <c r="D122" t="b">
        <v>1</v>
      </c>
      <c r="E122" t="s">
        <v>224</v>
      </c>
      <c r="F122" t="s">
        <v>229</v>
      </c>
    </row>
    <row r="123" spans="1:6" x14ac:dyDescent="0.3">
      <c r="A123" t="s">
        <v>310</v>
      </c>
      <c r="B123" t="s">
        <v>311</v>
      </c>
      <c r="C123">
        <v>5424</v>
      </c>
      <c r="D123">
        <v>165</v>
      </c>
      <c r="F123" s="2">
        <f>D123/SUM(C123:D123)</f>
        <v>2.9522275899087493E-2</v>
      </c>
    </row>
    <row r="124" spans="1:6" x14ac:dyDescent="0.3">
      <c r="B124" t="s">
        <v>312</v>
      </c>
      <c r="C124">
        <v>5284</v>
      </c>
      <c r="D124">
        <v>305</v>
      </c>
      <c r="F124" s="2">
        <f t="shared" ref="F124:F143" si="18">D124/SUM(C124:D124)</f>
        <v>5.4571479692252636E-2</v>
      </c>
    </row>
    <row r="125" spans="1:6" x14ac:dyDescent="0.3">
      <c r="B125" t="s">
        <v>353</v>
      </c>
      <c r="C125">
        <v>3505</v>
      </c>
      <c r="D125">
        <v>2084</v>
      </c>
      <c r="F125" s="2">
        <f t="shared" si="18"/>
        <v>0.37287529074968689</v>
      </c>
    </row>
    <row r="126" spans="1:6" x14ac:dyDescent="0.3">
      <c r="B126" t="s">
        <v>313</v>
      </c>
      <c r="C126">
        <v>3722</v>
      </c>
      <c r="D126">
        <v>1867</v>
      </c>
      <c r="F126" s="2">
        <f t="shared" si="18"/>
        <v>0.33404902487028093</v>
      </c>
    </row>
    <row r="127" spans="1:6" x14ac:dyDescent="0.3">
      <c r="B127" t="s">
        <v>314</v>
      </c>
      <c r="C127">
        <v>5443</v>
      </c>
      <c r="D127">
        <v>146</v>
      </c>
      <c r="F127" s="2">
        <f t="shared" si="18"/>
        <v>2.6122741098586508E-2</v>
      </c>
    </row>
    <row r="128" spans="1:6" x14ac:dyDescent="0.3">
      <c r="B128" t="s">
        <v>356</v>
      </c>
      <c r="C128">
        <v>4272</v>
      </c>
      <c r="D128">
        <v>1317</v>
      </c>
      <c r="F128" s="2">
        <f t="shared" si="18"/>
        <v>0.23564143853998926</v>
      </c>
    </row>
    <row r="129" spans="1:6" x14ac:dyDescent="0.3">
      <c r="A129" t="s">
        <v>315</v>
      </c>
      <c r="B129" t="s">
        <v>316</v>
      </c>
      <c r="C129">
        <v>2123</v>
      </c>
      <c r="D129">
        <v>3466</v>
      </c>
      <c r="F129" s="2">
        <f t="shared" si="18"/>
        <v>0.62014671676507427</v>
      </c>
    </row>
    <row r="130" spans="1:6" x14ac:dyDescent="0.3">
      <c r="B130" t="s">
        <v>317</v>
      </c>
      <c r="C130">
        <v>3812</v>
      </c>
      <c r="D130">
        <v>1777</v>
      </c>
      <c r="F130" s="2">
        <f t="shared" si="18"/>
        <v>0.31794596528896046</v>
      </c>
    </row>
    <row r="131" spans="1:6" x14ac:dyDescent="0.3">
      <c r="B131" t="s">
        <v>355</v>
      </c>
      <c r="C131">
        <v>4402</v>
      </c>
      <c r="D131">
        <v>1187</v>
      </c>
      <c r="F131" s="2">
        <f t="shared" si="18"/>
        <v>0.21238146358919305</v>
      </c>
    </row>
    <row r="132" spans="1:6" x14ac:dyDescent="0.3">
      <c r="A132" t="s">
        <v>318</v>
      </c>
      <c r="B132" t="s">
        <v>319</v>
      </c>
      <c r="C132">
        <v>5526</v>
      </c>
      <c r="D132">
        <v>63</v>
      </c>
      <c r="F132" s="2">
        <f t="shared" si="18"/>
        <v>1.1272141706924315E-2</v>
      </c>
    </row>
    <row r="133" spans="1:6" x14ac:dyDescent="0.3">
      <c r="B133" t="s">
        <v>320</v>
      </c>
      <c r="C133">
        <v>5368</v>
      </c>
      <c r="D133">
        <v>221</v>
      </c>
      <c r="F133" s="2">
        <f t="shared" si="18"/>
        <v>3.9541957416353551E-2</v>
      </c>
    </row>
    <row r="134" spans="1:6" x14ac:dyDescent="0.3">
      <c r="B134" t="s">
        <v>321</v>
      </c>
      <c r="C134">
        <v>5538</v>
      </c>
      <c r="D134">
        <v>51</v>
      </c>
      <c r="F134" s="2">
        <f t="shared" si="18"/>
        <v>9.1250670960815895E-3</v>
      </c>
    </row>
    <row r="135" spans="1:6" x14ac:dyDescent="0.3">
      <c r="B135" t="s">
        <v>322</v>
      </c>
      <c r="C135">
        <v>5533</v>
      </c>
      <c r="D135">
        <v>56</v>
      </c>
      <c r="F135" s="2">
        <f t="shared" si="18"/>
        <v>1.0019681517266059E-2</v>
      </c>
    </row>
    <row r="136" spans="1:6" x14ac:dyDescent="0.3">
      <c r="B136" t="s">
        <v>323</v>
      </c>
      <c r="C136">
        <v>5509</v>
      </c>
      <c r="D136">
        <v>80</v>
      </c>
      <c r="F136" s="2">
        <f t="shared" si="18"/>
        <v>1.4313830738951512E-2</v>
      </c>
    </row>
    <row r="137" spans="1:6" x14ac:dyDescent="0.3">
      <c r="B137" t="s">
        <v>324</v>
      </c>
      <c r="C137">
        <v>4955</v>
      </c>
      <c r="D137">
        <v>634</v>
      </c>
      <c r="F137" s="2">
        <f t="shared" si="18"/>
        <v>0.11343710860619073</v>
      </c>
    </row>
    <row r="138" spans="1:6" x14ac:dyDescent="0.3">
      <c r="B138" t="s">
        <v>260</v>
      </c>
      <c r="C138">
        <v>5398</v>
      </c>
      <c r="D138">
        <v>191</v>
      </c>
      <c r="F138" s="2">
        <f t="shared" si="18"/>
        <v>3.4174270889246731E-2</v>
      </c>
    </row>
    <row r="139" spans="1:6" x14ac:dyDescent="0.3">
      <c r="A139" t="s">
        <v>354</v>
      </c>
      <c r="B139" t="s">
        <v>327</v>
      </c>
      <c r="C139">
        <v>1652</v>
      </c>
      <c r="D139">
        <v>3936</v>
      </c>
      <c r="E139">
        <v>1</v>
      </c>
      <c r="F139" s="2">
        <f t="shared" si="18"/>
        <v>0.70436649964209019</v>
      </c>
    </row>
    <row r="140" spans="1:6" x14ac:dyDescent="0.3">
      <c r="B140" t="s">
        <v>328</v>
      </c>
      <c r="C140">
        <v>1978</v>
      </c>
      <c r="D140">
        <v>3610</v>
      </c>
      <c r="E140">
        <v>1</v>
      </c>
      <c r="F140" s="2">
        <f t="shared" si="18"/>
        <v>0.64602720114531142</v>
      </c>
    </row>
    <row r="141" spans="1:6" x14ac:dyDescent="0.3">
      <c r="A141" t="s">
        <v>325</v>
      </c>
      <c r="B141" t="s">
        <v>326</v>
      </c>
      <c r="C141">
        <v>4138</v>
      </c>
      <c r="D141">
        <v>1451</v>
      </c>
      <c r="F141" s="2">
        <f t="shared" si="18"/>
        <v>0.25961710502773305</v>
      </c>
    </row>
    <row r="142" spans="1:6" x14ac:dyDescent="0.3">
      <c r="B142" t="s">
        <v>329</v>
      </c>
      <c r="C142">
        <v>4941</v>
      </c>
      <c r="D142">
        <v>648</v>
      </c>
      <c r="F142" s="2">
        <f t="shared" si="18"/>
        <v>0.11594202898550725</v>
      </c>
    </row>
    <row r="143" spans="1:6" x14ac:dyDescent="0.3">
      <c r="B143" t="s">
        <v>330</v>
      </c>
      <c r="C143">
        <v>3916</v>
      </c>
      <c r="D143">
        <v>1345</v>
      </c>
      <c r="E143">
        <v>328</v>
      </c>
      <c r="F143" s="2">
        <f t="shared" si="18"/>
        <v>0.25565481847557497</v>
      </c>
    </row>
    <row r="148" spans="2:5" x14ac:dyDescent="0.3">
      <c r="D148" t="s">
        <v>392</v>
      </c>
      <c r="E148" t="s">
        <v>229</v>
      </c>
    </row>
    <row r="149" spans="2:5" x14ac:dyDescent="0.3">
      <c r="B149" t="s">
        <v>374</v>
      </c>
      <c r="C149" s="3" t="s">
        <v>375</v>
      </c>
      <c r="D149">
        <v>104</v>
      </c>
      <c r="E149" s="2">
        <f>D149/SUM(D$149:D$156)</f>
        <v>1.8621307072515667E-2</v>
      </c>
    </row>
    <row r="150" spans="2:5" x14ac:dyDescent="0.3">
      <c r="C150" s="3" t="s">
        <v>376</v>
      </c>
      <c r="D150">
        <v>117</v>
      </c>
      <c r="E150" s="2">
        <f t="shared" ref="E150:E156" si="19">D150/SUM(D$149:D$156)</f>
        <v>2.0948970456580125E-2</v>
      </c>
    </row>
    <row r="151" spans="2:5" x14ac:dyDescent="0.3">
      <c r="C151" s="3" t="s">
        <v>377</v>
      </c>
      <c r="D151">
        <v>355</v>
      </c>
      <c r="E151" s="2">
        <f t="shared" si="19"/>
        <v>6.356311548791406E-2</v>
      </c>
    </row>
    <row r="152" spans="2:5" x14ac:dyDescent="0.3">
      <c r="C152" s="3" t="s">
        <v>378</v>
      </c>
      <c r="D152">
        <v>948</v>
      </c>
      <c r="E152" s="2">
        <f t="shared" si="19"/>
        <v>0.16974037600716205</v>
      </c>
    </row>
    <row r="153" spans="2:5" x14ac:dyDescent="0.3">
      <c r="C153" s="3" t="s">
        <v>379</v>
      </c>
      <c r="D153">
        <v>1269</v>
      </c>
      <c r="E153" s="2">
        <f t="shared" si="19"/>
        <v>0.22721575649059983</v>
      </c>
    </row>
    <row r="154" spans="2:5" x14ac:dyDescent="0.3">
      <c r="C154" s="3" t="s">
        <v>380</v>
      </c>
      <c r="D154">
        <v>1636</v>
      </c>
      <c r="E154" s="2">
        <f t="shared" si="19"/>
        <v>0.29292748433303489</v>
      </c>
    </row>
    <row r="155" spans="2:5" x14ac:dyDescent="0.3">
      <c r="C155" s="3" t="s">
        <v>381</v>
      </c>
      <c r="D155">
        <v>805</v>
      </c>
      <c r="E155" s="2">
        <f t="shared" si="19"/>
        <v>0.14413607878245299</v>
      </c>
    </row>
    <row r="156" spans="2:5" x14ac:dyDescent="0.3">
      <c r="C156" s="3" t="s">
        <v>382</v>
      </c>
      <c r="D156">
        <v>351</v>
      </c>
      <c r="E156" s="2">
        <f t="shared" si="19"/>
        <v>6.2846911369740383E-2</v>
      </c>
    </row>
    <row r="157" spans="2:5" x14ac:dyDescent="0.3">
      <c r="B157" t="s">
        <v>383</v>
      </c>
      <c r="C157" t="s">
        <v>367</v>
      </c>
      <c r="D157">
        <v>1121</v>
      </c>
      <c r="E157" s="2">
        <f>D157/SUM(D$157:D$163)</f>
        <v>0.20071620411817367</v>
      </c>
    </row>
    <row r="158" spans="2:5" x14ac:dyDescent="0.3">
      <c r="C158" t="s">
        <v>368</v>
      </c>
      <c r="D158">
        <v>1065</v>
      </c>
      <c r="E158" s="2">
        <f t="shared" ref="E158:E163" si="20">D158/SUM(D$157:D$163)</f>
        <v>0.19068934646374217</v>
      </c>
    </row>
    <row r="159" spans="2:5" x14ac:dyDescent="0.3">
      <c r="C159" t="s">
        <v>369</v>
      </c>
      <c r="D159">
        <v>681</v>
      </c>
      <c r="E159" s="2">
        <f t="shared" si="20"/>
        <v>0.12193375111906893</v>
      </c>
    </row>
    <row r="160" spans="2:5" x14ac:dyDescent="0.3">
      <c r="C160" t="s">
        <v>370</v>
      </c>
      <c r="D160">
        <v>1024</v>
      </c>
      <c r="E160" s="2">
        <f t="shared" si="20"/>
        <v>0.18334825425246196</v>
      </c>
    </row>
    <row r="161" spans="1:27" x14ac:dyDescent="0.3">
      <c r="C161" t="s">
        <v>371</v>
      </c>
      <c r="D161">
        <v>1000</v>
      </c>
      <c r="E161" s="2">
        <f t="shared" si="20"/>
        <v>0.17905102954341987</v>
      </c>
    </row>
    <row r="162" spans="1:27" x14ac:dyDescent="0.3">
      <c r="C162" t="s">
        <v>372</v>
      </c>
      <c r="D162">
        <v>428</v>
      </c>
      <c r="E162" s="2">
        <f t="shared" si="20"/>
        <v>7.6633840644583701E-2</v>
      </c>
    </row>
    <row r="163" spans="1:27" x14ac:dyDescent="0.3">
      <c r="C163" t="s">
        <v>373</v>
      </c>
      <c r="D163">
        <v>266</v>
      </c>
      <c r="E163" s="2">
        <f t="shared" si="20"/>
        <v>4.7627573858549689E-2</v>
      </c>
    </row>
    <row r="164" spans="1:27" x14ac:dyDescent="0.3">
      <c r="B164" t="s">
        <v>384</v>
      </c>
      <c r="C164" t="s">
        <v>385</v>
      </c>
      <c r="D164">
        <v>853</v>
      </c>
      <c r="E164" s="2">
        <f>D164/SUM(D$164:D$170)</f>
        <v>0.15262122025407049</v>
      </c>
    </row>
    <row r="165" spans="1:27" x14ac:dyDescent="0.3">
      <c r="C165" t="s">
        <v>386</v>
      </c>
      <c r="D165">
        <v>2900</v>
      </c>
      <c r="E165" s="2">
        <f t="shared" ref="E165:E170" si="21">D165/SUM(D$164:D$170)</f>
        <v>0.51887636428699235</v>
      </c>
    </row>
    <row r="166" spans="1:27" x14ac:dyDescent="0.3">
      <c r="C166" t="s">
        <v>387</v>
      </c>
      <c r="D166">
        <v>389</v>
      </c>
      <c r="E166" s="2">
        <f t="shared" si="21"/>
        <v>6.9601001968151721E-2</v>
      </c>
    </row>
    <row r="167" spans="1:27" x14ac:dyDescent="0.3">
      <c r="C167" t="s">
        <v>388</v>
      </c>
      <c r="D167">
        <v>57</v>
      </c>
      <c r="E167" s="2">
        <f t="shared" si="21"/>
        <v>1.0198604401502952E-2</v>
      </c>
    </row>
    <row r="168" spans="1:27" x14ac:dyDescent="0.3">
      <c r="C168" t="s">
        <v>389</v>
      </c>
      <c r="D168">
        <v>253</v>
      </c>
      <c r="E168" s="2">
        <f t="shared" si="21"/>
        <v>4.5267489711934158E-2</v>
      </c>
    </row>
    <row r="169" spans="1:27" x14ac:dyDescent="0.3">
      <c r="C169" t="s">
        <v>390</v>
      </c>
      <c r="D169">
        <v>36</v>
      </c>
      <c r="E169" s="2">
        <f t="shared" si="21"/>
        <v>6.4412238325281803E-3</v>
      </c>
    </row>
    <row r="170" spans="1:27" x14ac:dyDescent="0.3">
      <c r="C170" t="s">
        <v>391</v>
      </c>
      <c r="D170">
        <v>1101</v>
      </c>
      <c r="E170" s="2">
        <f t="shared" si="21"/>
        <v>0.19699409554482017</v>
      </c>
    </row>
    <row r="173" spans="1:27" x14ac:dyDescent="0.3">
      <c r="C173" t="s">
        <v>589</v>
      </c>
      <c r="J173" t="s">
        <v>591</v>
      </c>
      <c r="Q173" t="s">
        <v>214</v>
      </c>
      <c r="X173" t="s">
        <v>628</v>
      </c>
    </row>
    <row r="174" spans="1:27" s="10" customFormat="1" x14ac:dyDescent="0.3">
      <c r="C174" s="10" t="b">
        <v>0</v>
      </c>
      <c r="D174" s="10" t="b">
        <v>1</v>
      </c>
      <c r="E174" s="10" t="s">
        <v>228</v>
      </c>
      <c r="F174" s="10" t="b">
        <v>1</v>
      </c>
      <c r="J174" s="10" t="b">
        <v>0</v>
      </c>
      <c r="K174" s="10" t="b">
        <v>1</v>
      </c>
      <c r="L174" s="10" t="s">
        <v>228</v>
      </c>
      <c r="M174" s="10" t="b">
        <v>1</v>
      </c>
      <c r="Q174" s="10" t="b">
        <v>0</v>
      </c>
      <c r="R174" s="10" t="b">
        <v>1</v>
      </c>
      <c r="S174" s="10" t="s">
        <v>228</v>
      </c>
      <c r="T174" s="10" t="b">
        <v>1</v>
      </c>
      <c r="X174" s="10" t="b">
        <v>0</v>
      </c>
      <c r="Y174" s="10" t="b">
        <v>1</v>
      </c>
      <c r="Z174" s="10" t="s">
        <v>228</v>
      </c>
      <c r="AA174" s="10" t="b">
        <v>1</v>
      </c>
    </row>
    <row r="175" spans="1:27" s="10" customFormat="1" x14ac:dyDescent="0.3">
      <c r="A175" s="10" t="s">
        <v>590</v>
      </c>
      <c r="C175" s="10">
        <v>5133</v>
      </c>
      <c r="D175" s="10">
        <v>124</v>
      </c>
      <c r="E175" s="10">
        <f>SUM(C175:D175)</f>
        <v>5257</v>
      </c>
      <c r="F175" s="7">
        <f>D175/E175</f>
        <v>2.3587597489062202E-2</v>
      </c>
      <c r="G175" s="7"/>
      <c r="H175" s="10" t="s">
        <v>590</v>
      </c>
      <c r="J175" s="10">
        <v>4778</v>
      </c>
      <c r="K175" s="10">
        <v>351</v>
      </c>
      <c r="L175" s="10">
        <f>SUM(J175:K175)</f>
        <v>5129</v>
      </c>
      <c r="M175" s="7">
        <f>K175/L175</f>
        <v>6.8434392669136285E-2</v>
      </c>
      <c r="O175" s="10" t="s">
        <v>590</v>
      </c>
      <c r="Q175" s="10">
        <v>4839</v>
      </c>
      <c r="R175" s="10">
        <v>285</v>
      </c>
      <c r="S175" s="10">
        <f>SUM(Q175:R175)</f>
        <v>5124</v>
      </c>
      <c r="T175" s="7">
        <f>R175/S175</f>
        <v>5.5620608899297423E-2</v>
      </c>
      <c r="V175" s="10" t="s">
        <v>590</v>
      </c>
      <c r="X175" s="10">
        <v>3997</v>
      </c>
      <c r="Y175" s="10">
        <v>1130</v>
      </c>
      <c r="Z175" s="10">
        <f>SUM(X175:Y175)</f>
        <v>5127</v>
      </c>
      <c r="AA175" s="7">
        <f>Y175/Z175</f>
        <v>0.22040179442168908</v>
      </c>
    </row>
    <row r="176" spans="1:27" s="10" customFormat="1" x14ac:dyDescent="0.3">
      <c r="C176" s="10" t="b">
        <v>0</v>
      </c>
      <c r="D176" s="10" t="b">
        <v>1</v>
      </c>
      <c r="E176" s="10" t="s">
        <v>228</v>
      </c>
      <c r="F176" s="10" t="b">
        <v>1</v>
      </c>
      <c r="G176" s="7"/>
      <c r="J176" s="10" t="b">
        <v>0</v>
      </c>
      <c r="K176" s="10" t="b">
        <v>1</v>
      </c>
      <c r="L176" s="10" t="s">
        <v>228</v>
      </c>
      <c r="M176" s="10" t="b">
        <v>1</v>
      </c>
      <c r="Q176" s="10" t="b">
        <v>0</v>
      </c>
      <c r="R176" s="10" t="b">
        <v>1</v>
      </c>
      <c r="S176" s="10" t="s">
        <v>228</v>
      </c>
      <c r="T176" s="10" t="b">
        <v>1</v>
      </c>
      <c r="X176" s="10" t="b">
        <v>0</v>
      </c>
      <c r="Y176" s="10" t="b">
        <v>1</v>
      </c>
      <c r="Z176" s="10" t="s">
        <v>228</v>
      </c>
      <c r="AA176" s="10" t="b">
        <v>1</v>
      </c>
    </row>
    <row r="177" spans="1:28" s="10" customFormat="1" x14ac:dyDescent="0.3">
      <c r="A177" s="10">
        <v>1021</v>
      </c>
      <c r="B177" s="10" t="s">
        <v>726</v>
      </c>
      <c r="C177" s="10">
        <v>184</v>
      </c>
      <c r="D177" s="10">
        <v>2</v>
      </c>
      <c r="E177" s="10">
        <f>SUM(C177:D177)</f>
        <v>186</v>
      </c>
      <c r="F177" s="7">
        <f>D177/E177</f>
        <v>1.0752688172043012E-2</v>
      </c>
      <c r="G177" s="7"/>
      <c r="H177" s="10">
        <v>1021</v>
      </c>
      <c r="I177" s="10" t="s">
        <v>726</v>
      </c>
      <c r="J177" s="10">
        <v>178</v>
      </c>
      <c r="K177" s="10">
        <v>6</v>
      </c>
      <c r="L177" s="10">
        <f>SUM(J177:K177)</f>
        <v>184</v>
      </c>
      <c r="M177" s="7">
        <f>K177/L177</f>
        <v>3.2608695652173912E-2</v>
      </c>
      <c r="O177" s="10">
        <v>1021</v>
      </c>
      <c r="P177" s="10" t="s">
        <v>726</v>
      </c>
      <c r="Q177" s="10">
        <v>179</v>
      </c>
      <c r="R177" s="10">
        <v>5</v>
      </c>
      <c r="S177" s="10">
        <f>SUM(Q177:R177)</f>
        <v>184</v>
      </c>
      <c r="T177" s="7">
        <f>R177/S177</f>
        <v>2.717391304347826E-2</v>
      </c>
      <c r="V177" s="10">
        <v>1021</v>
      </c>
      <c r="W177" s="10" t="s">
        <v>726</v>
      </c>
      <c r="X177" s="10">
        <v>151</v>
      </c>
      <c r="Y177" s="10">
        <v>33</v>
      </c>
      <c r="Z177" s="10">
        <f>SUM(X177:Y177)</f>
        <v>184</v>
      </c>
      <c r="AA177" s="7">
        <f>Y177/Z177</f>
        <v>0.17934782608695651</v>
      </c>
    </row>
    <row r="178" spans="1:28" s="10" customFormat="1" x14ac:dyDescent="0.3">
      <c r="A178" s="10">
        <v>1021</v>
      </c>
      <c r="B178" s="10" t="s">
        <v>727</v>
      </c>
      <c r="C178" s="10">
        <v>686</v>
      </c>
      <c r="D178" s="10">
        <v>1</v>
      </c>
      <c r="E178" s="10">
        <f t="shared" ref="E178:E223" si="22">SUM(C178:D178)</f>
        <v>687</v>
      </c>
      <c r="F178" s="7">
        <f t="shared" ref="F178:F223" si="23">D178/E178</f>
        <v>1.455604075691412E-3</v>
      </c>
      <c r="G178" s="7"/>
      <c r="H178" s="10">
        <v>1021</v>
      </c>
      <c r="I178" s="10" t="s">
        <v>727</v>
      </c>
      <c r="J178" s="10">
        <v>674</v>
      </c>
      <c r="K178" s="10">
        <v>12</v>
      </c>
      <c r="L178" s="10">
        <f t="shared" ref="L178:L223" si="24">SUM(J178:K178)</f>
        <v>686</v>
      </c>
      <c r="M178" s="7">
        <f t="shared" ref="M178:M223" si="25">K178/L178</f>
        <v>1.7492711370262391E-2</v>
      </c>
      <c r="O178" s="10">
        <v>1021</v>
      </c>
      <c r="P178" s="10" t="s">
        <v>727</v>
      </c>
      <c r="Q178" s="10">
        <v>673</v>
      </c>
      <c r="R178" s="10">
        <v>13</v>
      </c>
      <c r="S178" s="10">
        <f t="shared" ref="S178:S223" si="26">SUM(Q178:R178)</f>
        <v>686</v>
      </c>
      <c r="T178" s="7">
        <f t="shared" ref="T178:T223" si="27">R178/S178</f>
        <v>1.8950437317784258E-2</v>
      </c>
      <c r="V178" s="10">
        <v>1021</v>
      </c>
      <c r="W178" s="10" t="s">
        <v>727</v>
      </c>
      <c r="X178" s="10">
        <v>568</v>
      </c>
      <c r="Y178" s="10">
        <v>118</v>
      </c>
      <c r="Z178" s="10">
        <f t="shared" ref="Z178:Z223" si="28">SUM(X178:Y178)</f>
        <v>686</v>
      </c>
      <c r="AA178" s="7">
        <f t="shared" ref="AA178:AA223" si="29">Y178/Z178</f>
        <v>0.17201166180758018</v>
      </c>
    </row>
    <row r="179" spans="1:28" s="10" customFormat="1" x14ac:dyDescent="0.3">
      <c r="A179" s="10">
        <v>1229</v>
      </c>
      <c r="B179" s="10" t="s">
        <v>727</v>
      </c>
      <c r="C179" s="10">
        <v>289</v>
      </c>
      <c r="D179" s="10">
        <v>1</v>
      </c>
      <c r="E179" s="10">
        <f t="shared" si="22"/>
        <v>290</v>
      </c>
      <c r="F179" s="7">
        <f t="shared" si="23"/>
        <v>3.4482758620689655E-3</v>
      </c>
      <c r="G179" s="7"/>
      <c r="H179" s="10">
        <v>1229</v>
      </c>
      <c r="I179" s="10" t="s">
        <v>727</v>
      </c>
      <c r="J179" s="10">
        <v>283</v>
      </c>
      <c r="K179" s="10">
        <v>6</v>
      </c>
      <c r="L179" s="10">
        <f t="shared" si="24"/>
        <v>289</v>
      </c>
      <c r="M179" s="7">
        <f t="shared" si="25"/>
        <v>2.0761245674740483E-2</v>
      </c>
      <c r="O179" s="10">
        <v>1229</v>
      </c>
      <c r="P179" s="10" t="s">
        <v>727</v>
      </c>
      <c r="Q179" s="10">
        <v>281</v>
      </c>
      <c r="R179" s="10">
        <v>8</v>
      </c>
      <c r="S179" s="10">
        <f t="shared" si="26"/>
        <v>289</v>
      </c>
      <c r="T179" s="7">
        <f t="shared" si="27"/>
        <v>2.768166089965398E-2</v>
      </c>
      <c r="V179" s="10">
        <v>1229</v>
      </c>
      <c r="W179" s="10" t="s">
        <v>727</v>
      </c>
      <c r="X179" s="10">
        <v>183</v>
      </c>
      <c r="Y179" s="10">
        <v>106</v>
      </c>
      <c r="Z179" s="10">
        <f t="shared" si="28"/>
        <v>289</v>
      </c>
      <c r="AA179" s="7">
        <f t="shared" si="29"/>
        <v>0.36678200692041524</v>
      </c>
      <c r="AB179" s="10" t="s">
        <v>455</v>
      </c>
    </row>
    <row r="180" spans="1:28" s="10" customFormat="1" x14ac:dyDescent="0.3">
      <c r="A180" s="10">
        <v>4130</v>
      </c>
      <c r="B180" s="10" t="s">
        <v>727</v>
      </c>
      <c r="C180" s="10">
        <v>8</v>
      </c>
      <c r="D180" s="10">
        <v>2</v>
      </c>
      <c r="E180" s="10">
        <f t="shared" si="22"/>
        <v>10</v>
      </c>
      <c r="F180" s="7">
        <f t="shared" si="23"/>
        <v>0.2</v>
      </c>
      <c r="G180" s="10" t="s">
        <v>455</v>
      </c>
      <c r="H180" s="10">
        <v>4130</v>
      </c>
      <c r="I180" s="10" t="s">
        <v>727</v>
      </c>
      <c r="J180" s="10">
        <v>8</v>
      </c>
      <c r="K180" s="10">
        <v>0</v>
      </c>
      <c r="L180" s="10">
        <f t="shared" si="24"/>
        <v>8</v>
      </c>
      <c r="M180" s="7">
        <f t="shared" si="25"/>
        <v>0</v>
      </c>
      <c r="O180" s="10">
        <v>4130</v>
      </c>
      <c r="P180" s="10" t="s">
        <v>727</v>
      </c>
      <c r="Q180" s="10">
        <v>8</v>
      </c>
      <c r="R180" s="10">
        <v>0</v>
      </c>
      <c r="S180" s="10">
        <f t="shared" si="26"/>
        <v>8</v>
      </c>
      <c r="T180" s="7">
        <f t="shared" si="27"/>
        <v>0</v>
      </c>
      <c r="V180" s="10">
        <v>4130</v>
      </c>
      <c r="W180" s="10" t="s">
        <v>727</v>
      </c>
      <c r="X180" s="10">
        <v>7</v>
      </c>
      <c r="Y180" s="10">
        <v>1</v>
      </c>
      <c r="Z180" s="10">
        <f t="shared" si="28"/>
        <v>8</v>
      </c>
      <c r="AA180" s="7">
        <f t="shared" si="29"/>
        <v>0.125</v>
      </c>
    </row>
    <row r="181" spans="1:28" s="10" customFormat="1" x14ac:dyDescent="0.3">
      <c r="A181" s="10">
        <v>4301</v>
      </c>
      <c r="B181" s="10" t="s">
        <v>727</v>
      </c>
      <c r="C181" s="10">
        <v>47</v>
      </c>
      <c r="D181" s="10">
        <v>0</v>
      </c>
      <c r="E181" s="10">
        <f t="shared" si="22"/>
        <v>47</v>
      </c>
      <c r="F181" s="7">
        <f t="shared" si="23"/>
        <v>0</v>
      </c>
      <c r="G181" s="7"/>
      <c r="H181" s="10">
        <v>4301</v>
      </c>
      <c r="I181" s="10" t="s">
        <v>727</v>
      </c>
      <c r="J181" s="10">
        <v>47</v>
      </c>
      <c r="K181" s="10">
        <v>0</v>
      </c>
      <c r="L181" s="10">
        <f t="shared" si="24"/>
        <v>47</v>
      </c>
      <c r="M181" s="7">
        <f t="shared" si="25"/>
        <v>0</v>
      </c>
      <c r="O181" s="10">
        <v>4301</v>
      </c>
      <c r="P181" s="10" t="s">
        <v>727</v>
      </c>
      <c r="Q181" s="10">
        <v>47</v>
      </c>
      <c r="R181" s="10">
        <v>0</v>
      </c>
      <c r="S181" s="10">
        <f t="shared" si="26"/>
        <v>47</v>
      </c>
      <c r="T181" s="7">
        <f t="shared" si="27"/>
        <v>0</v>
      </c>
      <c r="V181" s="10">
        <v>4301</v>
      </c>
      <c r="W181" s="10" t="s">
        <v>727</v>
      </c>
      <c r="X181" s="10">
        <v>44</v>
      </c>
      <c r="Y181" s="10">
        <v>3</v>
      </c>
      <c r="Z181" s="10">
        <f t="shared" si="28"/>
        <v>47</v>
      </c>
      <c r="AA181" s="7">
        <f t="shared" si="29"/>
        <v>6.3829787234042548E-2</v>
      </c>
    </row>
    <row r="182" spans="1:28" s="10" customFormat="1" x14ac:dyDescent="0.3">
      <c r="A182" s="10">
        <v>4301</v>
      </c>
      <c r="B182" s="10" t="s">
        <v>728</v>
      </c>
      <c r="C182" s="10">
        <v>37</v>
      </c>
      <c r="D182" s="10">
        <v>0</v>
      </c>
      <c r="E182" s="10">
        <f t="shared" si="22"/>
        <v>37</v>
      </c>
      <c r="F182" s="7">
        <f t="shared" si="23"/>
        <v>0</v>
      </c>
      <c r="G182" s="7"/>
      <c r="H182" s="10">
        <v>4301</v>
      </c>
      <c r="I182" s="10" t="s">
        <v>728</v>
      </c>
      <c r="J182" s="10">
        <v>37</v>
      </c>
      <c r="K182" s="10">
        <v>0</v>
      </c>
      <c r="L182" s="10">
        <f t="shared" si="24"/>
        <v>37</v>
      </c>
      <c r="M182" s="7">
        <f t="shared" si="25"/>
        <v>0</v>
      </c>
      <c r="O182" s="10">
        <v>4301</v>
      </c>
      <c r="P182" s="10" t="s">
        <v>728</v>
      </c>
      <c r="Q182" s="10">
        <v>36</v>
      </c>
      <c r="R182" s="10">
        <v>1</v>
      </c>
      <c r="S182" s="10">
        <f t="shared" si="26"/>
        <v>37</v>
      </c>
      <c r="T182" s="7">
        <f t="shared" si="27"/>
        <v>2.7027027027027029E-2</v>
      </c>
      <c r="V182" s="10">
        <v>4301</v>
      </c>
      <c r="W182" s="10" t="s">
        <v>728</v>
      </c>
      <c r="X182" s="10">
        <v>29</v>
      </c>
      <c r="Y182" s="10">
        <v>8</v>
      </c>
      <c r="Z182" s="10">
        <f t="shared" si="28"/>
        <v>37</v>
      </c>
      <c r="AA182" s="7">
        <f t="shared" si="29"/>
        <v>0.21621621621621623</v>
      </c>
    </row>
    <row r="183" spans="1:28" s="10" customFormat="1" x14ac:dyDescent="0.3">
      <c r="A183" s="10">
        <v>4502</v>
      </c>
      <c r="B183" s="10" t="s">
        <v>728</v>
      </c>
      <c r="C183" s="10">
        <v>117</v>
      </c>
      <c r="D183" s="10">
        <v>1</v>
      </c>
      <c r="E183" s="10">
        <f t="shared" si="22"/>
        <v>118</v>
      </c>
      <c r="F183" s="7">
        <f t="shared" si="23"/>
        <v>8.4745762711864406E-3</v>
      </c>
      <c r="G183" s="7"/>
      <c r="H183" s="10">
        <v>4502</v>
      </c>
      <c r="I183" s="10" t="s">
        <v>728</v>
      </c>
      <c r="J183" s="10">
        <v>115</v>
      </c>
      <c r="K183" s="10">
        <v>2</v>
      </c>
      <c r="L183" s="10">
        <f t="shared" si="24"/>
        <v>117</v>
      </c>
      <c r="M183" s="7">
        <f t="shared" si="25"/>
        <v>1.7094017094017096E-2</v>
      </c>
      <c r="O183" s="10">
        <v>4502</v>
      </c>
      <c r="P183" s="10" t="s">
        <v>728</v>
      </c>
      <c r="Q183" s="10">
        <v>110</v>
      </c>
      <c r="R183" s="10">
        <v>7</v>
      </c>
      <c r="S183" s="10">
        <f t="shared" si="26"/>
        <v>117</v>
      </c>
      <c r="T183" s="7">
        <f t="shared" si="27"/>
        <v>5.9829059829059832E-2</v>
      </c>
      <c r="V183" s="10">
        <v>4502</v>
      </c>
      <c r="W183" s="10" t="s">
        <v>728</v>
      </c>
      <c r="X183" s="10">
        <v>83</v>
      </c>
      <c r="Y183" s="10">
        <v>33</v>
      </c>
      <c r="Z183" s="10">
        <f t="shared" si="28"/>
        <v>116</v>
      </c>
      <c r="AA183" s="7">
        <f t="shared" si="29"/>
        <v>0.28448275862068967</v>
      </c>
    </row>
    <row r="184" spans="1:28" s="10" customFormat="1" x14ac:dyDescent="0.3">
      <c r="A184" s="10">
        <v>4511</v>
      </c>
      <c r="B184" s="10" t="s">
        <v>729</v>
      </c>
      <c r="C184" s="10">
        <v>126</v>
      </c>
      <c r="D184" s="10">
        <v>9</v>
      </c>
      <c r="E184" s="10">
        <f t="shared" si="22"/>
        <v>135</v>
      </c>
      <c r="F184" s="7">
        <f t="shared" si="23"/>
        <v>6.6666666666666666E-2</v>
      </c>
      <c r="G184" s="10" t="s">
        <v>455</v>
      </c>
      <c r="H184" s="10">
        <v>4511</v>
      </c>
      <c r="I184" s="10" t="s">
        <v>729</v>
      </c>
      <c r="J184" s="10">
        <v>123</v>
      </c>
      <c r="K184" s="10">
        <v>3</v>
      </c>
      <c r="L184" s="10">
        <f t="shared" si="24"/>
        <v>126</v>
      </c>
      <c r="M184" s="7">
        <f t="shared" si="25"/>
        <v>2.3809523809523808E-2</v>
      </c>
      <c r="O184" s="10">
        <v>4511</v>
      </c>
      <c r="P184" s="10" t="s">
        <v>729</v>
      </c>
      <c r="Q184" s="10">
        <v>118</v>
      </c>
      <c r="R184" s="10">
        <v>8</v>
      </c>
      <c r="S184" s="10">
        <f t="shared" si="26"/>
        <v>126</v>
      </c>
      <c r="T184" s="7">
        <f t="shared" si="27"/>
        <v>6.3492063492063489E-2</v>
      </c>
      <c r="V184" s="10">
        <v>4511</v>
      </c>
      <c r="W184" s="10" t="s">
        <v>729</v>
      </c>
      <c r="X184" s="10">
        <v>86</v>
      </c>
      <c r="Y184" s="10">
        <v>40</v>
      </c>
      <c r="Z184" s="10">
        <f t="shared" si="28"/>
        <v>126</v>
      </c>
      <c r="AA184" s="7">
        <f t="shared" si="29"/>
        <v>0.31746031746031744</v>
      </c>
      <c r="AB184" s="10" t="s">
        <v>455</v>
      </c>
    </row>
    <row r="185" spans="1:28" s="10" customFormat="1" x14ac:dyDescent="0.3">
      <c r="A185" s="10">
        <v>4511</v>
      </c>
      <c r="B185" s="10" t="s">
        <v>728</v>
      </c>
      <c r="C185" s="10">
        <v>86</v>
      </c>
      <c r="D185" s="10">
        <v>0</v>
      </c>
      <c r="E185" s="10">
        <f t="shared" si="22"/>
        <v>86</v>
      </c>
      <c r="F185" s="7">
        <f t="shared" si="23"/>
        <v>0</v>
      </c>
      <c r="G185" s="7"/>
      <c r="H185" s="10">
        <v>4511</v>
      </c>
      <c r="I185" s="10" t="s">
        <v>728</v>
      </c>
      <c r="J185" s="10">
        <v>83</v>
      </c>
      <c r="K185" s="10">
        <v>3</v>
      </c>
      <c r="L185" s="10">
        <f t="shared" si="24"/>
        <v>86</v>
      </c>
      <c r="M185" s="7">
        <f t="shared" si="25"/>
        <v>3.4883720930232558E-2</v>
      </c>
      <c r="O185" s="10">
        <v>4511</v>
      </c>
      <c r="P185" s="10" t="s">
        <v>728</v>
      </c>
      <c r="Q185" s="10">
        <v>83</v>
      </c>
      <c r="R185" s="10">
        <v>2</v>
      </c>
      <c r="S185" s="10">
        <f t="shared" si="26"/>
        <v>85</v>
      </c>
      <c r="T185" s="7">
        <f t="shared" si="27"/>
        <v>2.3529411764705882E-2</v>
      </c>
      <c r="V185" s="10">
        <v>4511</v>
      </c>
      <c r="W185" s="10" t="s">
        <v>728</v>
      </c>
      <c r="X185" s="10">
        <v>65</v>
      </c>
      <c r="Y185" s="10">
        <v>21</v>
      </c>
      <c r="Z185" s="10">
        <f t="shared" si="28"/>
        <v>86</v>
      </c>
      <c r="AA185" s="7">
        <f t="shared" si="29"/>
        <v>0.2441860465116279</v>
      </c>
    </row>
    <row r="186" spans="1:28" s="10" customFormat="1" x14ac:dyDescent="0.3">
      <c r="A186" s="10">
        <v>4662</v>
      </c>
      <c r="B186" s="10" t="s">
        <v>729</v>
      </c>
      <c r="C186" s="10">
        <v>14</v>
      </c>
      <c r="D186" s="10">
        <v>0</v>
      </c>
      <c r="E186" s="10">
        <f t="shared" si="22"/>
        <v>14</v>
      </c>
      <c r="F186" s="7">
        <f t="shared" si="23"/>
        <v>0</v>
      </c>
      <c r="G186" s="7"/>
      <c r="H186" s="10">
        <v>4662</v>
      </c>
      <c r="I186" s="10" t="s">
        <v>729</v>
      </c>
      <c r="J186" s="10">
        <v>14</v>
      </c>
      <c r="K186" s="10">
        <v>0</v>
      </c>
      <c r="L186" s="10">
        <f t="shared" si="24"/>
        <v>14</v>
      </c>
      <c r="M186" s="7">
        <f t="shared" si="25"/>
        <v>0</v>
      </c>
      <c r="O186" s="10">
        <v>4662</v>
      </c>
      <c r="P186" s="10" t="s">
        <v>729</v>
      </c>
      <c r="Q186" s="10">
        <v>14</v>
      </c>
      <c r="R186" s="10">
        <v>0</v>
      </c>
      <c r="S186" s="10">
        <f t="shared" si="26"/>
        <v>14</v>
      </c>
      <c r="T186" s="7">
        <f t="shared" si="27"/>
        <v>0</v>
      </c>
      <c r="V186" s="10">
        <v>4662</v>
      </c>
      <c r="W186" s="10" t="s">
        <v>729</v>
      </c>
      <c r="X186" s="10">
        <v>13</v>
      </c>
      <c r="Y186" s="10">
        <v>1</v>
      </c>
      <c r="Z186" s="10">
        <f t="shared" si="28"/>
        <v>14</v>
      </c>
      <c r="AA186" s="7">
        <f t="shared" si="29"/>
        <v>7.1428571428571425E-2</v>
      </c>
    </row>
    <row r="187" spans="1:28" s="10" customFormat="1" x14ac:dyDescent="0.3">
      <c r="A187" s="10">
        <v>5024</v>
      </c>
      <c r="B187" s="10" t="s">
        <v>728</v>
      </c>
      <c r="C187" s="10">
        <v>201</v>
      </c>
      <c r="D187" s="10">
        <v>0</v>
      </c>
      <c r="E187" s="10">
        <f t="shared" si="22"/>
        <v>201</v>
      </c>
      <c r="F187" s="7">
        <f t="shared" si="23"/>
        <v>0</v>
      </c>
      <c r="G187" s="7"/>
      <c r="H187" s="10">
        <v>5024</v>
      </c>
      <c r="I187" s="10" t="s">
        <v>728</v>
      </c>
      <c r="J187" s="10">
        <v>200</v>
      </c>
      <c r="K187" s="10">
        <v>1</v>
      </c>
      <c r="L187" s="10">
        <f t="shared" si="24"/>
        <v>201</v>
      </c>
      <c r="M187" s="7">
        <f t="shared" si="25"/>
        <v>4.9751243781094526E-3</v>
      </c>
      <c r="O187" s="10">
        <v>5024</v>
      </c>
      <c r="P187" s="10" t="s">
        <v>728</v>
      </c>
      <c r="Q187" s="10">
        <v>200</v>
      </c>
      <c r="R187" s="10">
        <v>0</v>
      </c>
      <c r="S187" s="10">
        <f t="shared" si="26"/>
        <v>200</v>
      </c>
      <c r="T187" s="7">
        <f t="shared" si="27"/>
        <v>0</v>
      </c>
      <c r="V187" s="10">
        <v>5024</v>
      </c>
      <c r="W187" s="10" t="s">
        <v>728</v>
      </c>
      <c r="X187" s="10">
        <v>172</v>
      </c>
      <c r="Y187" s="10">
        <v>29</v>
      </c>
      <c r="Z187" s="10">
        <f t="shared" si="28"/>
        <v>201</v>
      </c>
      <c r="AA187" s="7">
        <f t="shared" si="29"/>
        <v>0.14427860696517414</v>
      </c>
    </row>
    <row r="188" spans="1:28" s="10" customFormat="1" x14ac:dyDescent="0.3">
      <c r="A188" s="10">
        <v>5093</v>
      </c>
      <c r="B188" s="10" t="s">
        <v>728</v>
      </c>
      <c r="C188" s="10">
        <v>18</v>
      </c>
      <c r="D188" s="10">
        <v>0</v>
      </c>
      <c r="E188" s="10">
        <f t="shared" si="22"/>
        <v>18</v>
      </c>
      <c r="F188" s="7">
        <f t="shared" si="23"/>
        <v>0</v>
      </c>
      <c r="G188" s="7"/>
      <c r="H188" s="10">
        <v>5093</v>
      </c>
      <c r="I188" s="10" t="s">
        <v>728</v>
      </c>
      <c r="J188" s="10">
        <v>16</v>
      </c>
      <c r="K188" s="10">
        <v>2</v>
      </c>
      <c r="L188" s="10">
        <f t="shared" si="24"/>
        <v>18</v>
      </c>
      <c r="M188" s="7">
        <f t="shared" si="25"/>
        <v>0.1111111111111111</v>
      </c>
      <c r="O188" s="10">
        <v>5093</v>
      </c>
      <c r="P188" s="10" t="s">
        <v>728</v>
      </c>
      <c r="Q188" s="10">
        <v>18</v>
      </c>
      <c r="R188" s="10">
        <v>0</v>
      </c>
      <c r="S188" s="10">
        <f t="shared" si="26"/>
        <v>18</v>
      </c>
      <c r="T188" s="7">
        <f t="shared" si="27"/>
        <v>0</v>
      </c>
      <c r="V188" s="10">
        <v>5093</v>
      </c>
      <c r="W188" s="10" t="s">
        <v>728</v>
      </c>
      <c r="X188" s="10">
        <v>16</v>
      </c>
      <c r="Y188" s="10">
        <v>2</v>
      </c>
      <c r="Z188" s="10">
        <f t="shared" si="28"/>
        <v>18</v>
      </c>
      <c r="AA188" s="7">
        <f t="shared" si="29"/>
        <v>0.1111111111111111</v>
      </c>
    </row>
    <row r="189" spans="1:28" s="10" customFormat="1" x14ac:dyDescent="0.3">
      <c r="A189" s="10">
        <v>5299</v>
      </c>
      <c r="B189" s="10" t="s">
        <v>726</v>
      </c>
      <c r="C189" s="10">
        <v>5</v>
      </c>
      <c r="D189" s="10">
        <v>0</v>
      </c>
      <c r="E189" s="10">
        <f t="shared" si="22"/>
        <v>5</v>
      </c>
      <c r="F189" s="7">
        <f t="shared" si="23"/>
        <v>0</v>
      </c>
      <c r="G189" s="7"/>
      <c r="H189" s="10">
        <v>5299</v>
      </c>
      <c r="I189" s="10" t="s">
        <v>726</v>
      </c>
      <c r="J189" s="10">
        <v>5</v>
      </c>
      <c r="K189" s="10">
        <v>0</v>
      </c>
      <c r="L189" s="10">
        <f t="shared" si="24"/>
        <v>5</v>
      </c>
      <c r="M189" s="7">
        <f t="shared" si="25"/>
        <v>0</v>
      </c>
      <c r="O189" s="10">
        <v>5299</v>
      </c>
      <c r="P189" s="10" t="s">
        <v>726</v>
      </c>
      <c r="Q189" s="10">
        <v>5</v>
      </c>
      <c r="R189" s="10">
        <v>0</v>
      </c>
      <c r="S189" s="10">
        <f t="shared" si="26"/>
        <v>5</v>
      </c>
      <c r="T189" s="7">
        <f t="shared" si="27"/>
        <v>0</v>
      </c>
      <c r="V189" s="10">
        <v>5299</v>
      </c>
      <c r="W189" s="10" t="s">
        <v>726</v>
      </c>
      <c r="X189" s="10">
        <v>1</v>
      </c>
      <c r="Y189" s="10">
        <v>3</v>
      </c>
      <c r="Z189" s="10">
        <f t="shared" si="28"/>
        <v>4</v>
      </c>
      <c r="AA189" s="7">
        <f t="shared" si="29"/>
        <v>0.75</v>
      </c>
    </row>
    <row r="190" spans="1:28" s="10" customFormat="1" x14ac:dyDescent="0.3">
      <c r="A190" s="10">
        <v>5305</v>
      </c>
      <c r="B190" s="10" t="s">
        <v>726</v>
      </c>
      <c r="C190" s="10">
        <v>94</v>
      </c>
      <c r="D190" s="10">
        <v>0</v>
      </c>
      <c r="E190" s="10">
        <f t="shared" si="22"/>
        <v>94</v>
      </c>
      <c r="F190" s="7">
        <f t="shared" si="23"/>
        <v>0</v>
      </c>
      <c r="G190" s="7"/>
      <c r="H190" s="10">
        <v>5305</v>
      </c>
      <c r="I190" s="10" t="s">
        <v>726</v>
      </c>
      <c r="J190" s="10">
        <v>93</v>
      </c>
      <c r="K190" s="10">
        <v>1</v>
      </c>
      <c r="L190" s="10">
        <f t="shared" si="24"/>
        <v>94</v>
      </c>
      <c r="M190" s="7">
        <f t="shared" si="25"/>
        <v>1.0638297872340425E-2</v>
      </c>
      <c r="O190" s="10">
        <v>5305</v>
      </c>
      <c r="P190" s="10" t="s">
        <v>726</v>
      </c>
      <c r="Q190" s="10">
        <v>94</v>
      </c>
      <c r="R190" s="10">
        <v>0</v>
      </c>
      <c r="S190" s="10">
        <f t="shared" si="26"/>
        <v>94</v>
      </c>
      <c r="T190" s="7">
        <f t="shared" si="27"/>
        <v>0</v>
      </c>
      <c r="V190" s="10">
        <v>5305</v>
      </c>
      <c r="W190" s="10" t="s">
        <v>726</v>
      </c>
      <c r="X190" s="10">
        <v>84</v>
      </c>
      <c r="Y190" s="10">
        <v>10</v>
      </c>
      <c r="Z190" s="10">
        <f t="shared" si="28"/>
        <v>94</v>
      </c>
      <c r="AA190" s="7">
        <f t="shared" si="29"/>
        <v>0.10638297872340426</v>
      </c>
    </row>
    <row r="191" spans="1:28" s="10" customFormat="1" x14ac:dyDescent="0.3">
      <c r="A191" s="10">
        <v>5305</v>
      </c>
      <c r="B191" s="10" t="s">
        <v>727</v>
      </c>
      <c r="C191" s="10">
        <v>8</v>
      </c>
      <c r="D191" s="10">
        <v>0</v>
      </c>
      <c r="E191" s="10">
        <f t="shared" si="22"/>
        <v>8</v>
      </c>
      <c r="F191" s="7">
        <f t="shared" si="23"/>
        <v>0</v>
      </c>
      <c r="G191" s="7"/>
      <c r="H191" s="10">
        <v>5305</v>
      </c>
      <c r="I191" s="10" t="s">
        <v>727</v>
      </c>
      <c r="J191" s="10">
        <v>8</v>
      </c>
      <c r="K191" s="10">
        <v>0</v>
      </c>
      <c r="L191" s="10">
        <f t="shared" si="24"/>
        <v>8</v>
      </c>
      <c r="M191" s="7">
        <f t="shared" si="25"/>
        <v>0</v>
      </c>
      <c r="O191" s="10">
        <v>5305</v>
      </c>
      <c r="P191" s="10" t="s">
        <v>727</v>
      </c>
      <c r="Q191" s="10">
        <v>8</v>
      </c>
      <c r="R191" s="10">
        <v>0</v>
      </c>
      <c r="S191" s="10">
        <f t="shared" si="26"/>
        <v>8</v>
      </c>
      <c r="T191" s="7">
        <f t="shared" si="27"/>
        <v>0</v>
      </c>
      <c r="V191" s="10">
        <v>5305</v>
      </c>
      <c r="W191" s="10" t="s">
        <v>727</v>
      </c>
      <c r="X191" s="10">
        <v>6</v>
      </c>
      <c r="Y191" s="10">
        <v>2</v>
      </c>
      <c r="Z191" s="10">
        <f t="shared" si="28"/>
        <v>8</v>
      </c>
      <c r="AA191" s="7">
        <f t="shared" si="29"/>
        <v>0.25</v>
      </c>
    </row>
    <row r="192" spans="1:28" s="10" customFormat="1" x14ac:dyDescent="0.3">
      <c r="A192" s="10">
        <v>5311</v>
      </c>
      <c r="B192" s="10" t="s">
        <v>727</v>
      </c>
      <c r="C192" s="10">
        <v>95</v>
      </c>
      <c r="D192" s="10">
        <v>0</v>
      </c>
      <c r="E192" s="10">
        <f t="shared" si="22"/>
        <v>95</v>
      </c>
      <c r="F192" s="7">
        <f t="shared" si="23"/>
        <v>0</v>
      </c>
      <c r="G192" s="7"/>
      <c r="H192" s="10">
        <v>5311</v>
      </c>
      <c r="I192" s="10" t="s">
        <v>727</v>
      </c>
      <c r="J192" s="10">
        <v>95</v>
      </c>
      <c r="K192" s="10">
        <v>0</v>
      </c>
      <c r="L192" s="10">
        <f t="shared" si="24"/>
        <v>95</v>
      </c>
      <c r="M192" s="7">
        <f t="shared" si="25"/>
        <v>0</v>
      </c>
      <c r="O192" s="10">
        <v>5311</v>
      </c>
      <c r="P192" s="10" t="s">
        <v>727</v>
      </c>
      <c r="Q192" s="10">
        <v>94</v>
      </c>
      <c r="R192" s="10">
        <v>1</v>
      </c>
      <c r="S192" s="10">
        <f t="shared" si="26"/>
        <v>95</v>
      </c>
      <c r="T192" s="7">
        <f t="shared" si="27"/>
        <v>1.0526315789473684E-2</v>
      </c>
      <c r="V192" s="10">
        <v>5311</v>
      </c>
      <c r="W192" s="10" t="s">
        <v>727</v>
      </c>
      <c r="X192" s="10">
        <v>87</v>
      </c>
      <c r="Y192" s="10">
        <v>8</v>
      </c>
      <c r="Z192" s="10">
        <f t="shared" si="28"/>
        <v>95</v>
      </c>
      <c r="AA192" s="7">
        <f t="shared" si="29"/>
        <v>8.4210526315789472E-2</v>
      </c>
    </row>
    <row r="193" spans="1:28" s="10" customFormat="1" x14ac:dyDescent="0.3">
      <c r="A193" s="10">
        <v>5311</v>
      </c>
      <c r="B193" s="10" t="s">
        <v>728</v>
      </c>
      <c r="C193" s="10">
        <v>58</v>
      </c>
      <c r="D193" s="10">
        <v>1</v>
      </c>
      <c r="E193" s="10">
        <f t="shared" si="22"/>
        <v>59</v>
      </c>
      <c r="F193" s="7">
        <f t="shared" si="23"/>
        <v>1.6949152542372881E-2</v>
      </c>
      <c r="G193" s="7"/>
      <c r="H193" s="10">
        <v>5311</v>
      </c>
      <c r="I193" s="10" t="s">
        <v>728</v>
      </c>
      <c r="J193" s="10">
        <v>58</v>
      </c>
      <c r="K193" s="10">
        <v>0</v>
      </c>
      <c r="L193" s="10">
        <f t="shared" si="24"/>
        <v>58</v>
      </c>
      <c r="M193" s="7">
        <f t="shared" si="25"/>
        <v>0</v>
      </c>
      <c r="O193" s="10">
        <v>5311</v>
      </c>
      <c r="P193" s="10" t="s">
        <v>728</v>
      </c>
      <c r="Q193" s="10">
        <v>58</v>
      </c>
      <c r="R193" s="10">
        <v>0</v>
      </c>
      <c r="S193" s="10">
        <f t="shared" si="26"/>
        <v>58</v>
      </c>
      <c r="T193" s="7">
        <f t="shared" si="27"/>
        <v>0</v>
      </c>
      <c r="V193" s="10">
        <v>5311</v>
      </c>
      <c r="W193" s="10" t="s">
        <v>728</v>
      </c>
      <c r="X193" s="10">
        <v>53</v>
      </c>
      <c r="Y193" s="10">
        <v>5</v>
      </c>
      <c r="Z193" s="10">
        <f t="shared" si="28"/>
        <v>58</v>
      </c>
      <c r="AA193" s="7">
        <f t="shared" si="29"/>
        <v>8.6206896551724144E-2</v>
      </c>
    </row>
    <row r="194" spans="1:28" s="10" customFormat="1" x14ac:dyDescent="0.3">
      <c r="A194" s="10">
        <v>5330</v>
      </c>
      <c r="B194" s="10" t="s">
        <v>726</v>
      </c>
      <c r="C194" s="10">
        <v>2</v>
      </c>
      <c r="D194" s="10">
        <v>0</v>
      </c>
      <c r="E194" s="10">
        <f t="shared" si="22"/>
        <v>2</v>
      </c>
      <c r="F194" s="7">
        <f t="shared" si="23"/>
        <v>0</v>
      </c>
      <c r="G194" s="7"/>
      <c r="H194" s="10">
        <v>5330</v>
      </c>
      <c r="I194" s="10" t="s">
        <v>726</v>
      </c>
      <c r="J194" s="10">
        <v>2</v>
      </c>
      <c r="K194" s="10">
        <v>0</v>
      </c>
      <c r="L194" s="10">
        <f t="shared" si="24"/>
        <v>2</v>
      </c>
      <c r="M194" s="7">
        <f t="shared" si="25"/>
        <v>0</v>
      </c>
      <c r="O194" s="10">
        <v>5330</v>
      </c>
      <c r="P194" s="10" t="s">
        <v>726</v>
      </c>
      <c r="Q194" s="10">
        <v>2</v>
      </c>
      <c r="R194" s="10">
        <v>0</v>
      </c>
      <c r="S194" s="10">
        <f t="shared" si="26"/>
        <v>2</v>
      </c>
      <c r="T194" s="7">
        <f t="shared" si="27"/>
        <v>0</v>
      </c>
      <c r="V194" s="10">
        <v>5330</v>
      </c>
      <c r="W194" s="10" t="s">
        <v>726</v>
      </c>
      <c r="X194" s="10">
        <v>2</v>
      </c>
      <c r="Y194" s="10">
        <v>0</v>
      </c>
      <c r="Z194" s="10">
        <f t="shared" si="28"/>
        <v>2</v>
      </c>
      <c r="AA194" s="7">
        <f t="shared" si="29"/>
        <v>0</v>
      </c>
    </row>
    <row r="195" spans="1:28" s="10" customFormat="1" x14ac:dyDescent="0.3">
      <c r="A195" s="10">
        <v>5332</v>
      </c>
      <c r="B195" s="10" t="s">
        <v>727</v>
      </c>
      <c r="C195" s="10">
        <v>22</v>
      </c>
      <c r="D195" s="10">
        <v>0</v>
      </c>
      <c r="E195" s="10">
        <f t="shared" si="22"/>
        <v>22</v>
      </c>
      <c r="F195" s="7">
        <f t="shared" si="23"/>
        <v>0</v>
      </c>
      <c r="G195" s="7"/>
      <c r="H195" s="10">
        <v>5332</v>
      </c>
      <c r="I195" s="10" t="s">
        <v>727</v>
      </c>
      <c r="J195" s="10">
        <v>22</v>
      </c>
      <c r="K195" s="10">
        <v>0</v>
      </c>
      <c r="L195" s="10">
        <f t="shared" si="24"/>
        <v>22</v>
      </c>
      <c r="M195" s="7">
        <f t="shared" si="25"/>
        <v>0</v>
      </c>
      <c r="O195" s="10">
        <v>5332</v>
      </c>
      <c r="P195" s="10" t="s">
        <v>727</v>
      </c>
      <c r="Q195" s="10">
        <v>22</v>
      </c>
      <c r="R195" s="10">
        <v>0</v>
      </c>
      <c r="S195" s="10">
        <f t="shared" si="26"/>
        <v>22</v>
      </c>
      <c r="T195" s="7">
        <f t="shared" si="27"/>
        <v>0</v>
      </c>
      <c r="V195" s="10">
        <v>5332</v>
      </c>
      <c r="W195" s="10" t="s">
        <v>727</v>
      </c>
      <c r="X195" s="10">
        <v>16</v>
      </c>
      <c r="Y195" s="10">
        <v>5</v>
      </c>
      <c r="Z195" s="10">
        <f t="shared" si="28"/>
        <v>21</v>
      </c>
      <c r="AA195" s="7">
        <f t="shared" si="29"/>
        <v>0.23809523809523808</v>
      </c>
    </row>
    <row r="196" spans="1:28" s="10" customFormat="1" x14ac:dyDescent="0.3">
      <c r="A196" s="10">
        <v>5363</v>
      </c>
      <c r="B196" s="10" t="s">
        <v>727</v>
      </c>
      <c r="C196" s="10">
        <v>48</v>
      </c>
      <c r="D196" s="10">
        <v>0</v>
      </c>
      <c r="E196" s="10">
        <f t="shared" si="22"/>
        <v>48</v>
      </c>
      <c r="F196" s="7">
        <f t="shared" si="23"/>
        <v>0</v>
      </c>
      <c r="G196" s="7"/>
      <c r="H196" s="10">
        <v>5363</v>
      </c>
      <c r="I196" s="10" t="s">
        <v>727</v>
      </c>
      <c r="J196" s="10">
        <v>46</v>
      </c>
      <c r="K196" s="10">
        <v>2</v>
      </c>
      <c r="L196" s="10">
        <f t="shared" si="24"/>
        <v>48</v>
      </c>
      <c r="M196" s="7">
        <f t="shared" si="25"/>
        <v>4.1666666666666664E-2</v>
      </c>
      <c r="O196" s="10">
        <v>5363</v>
      </c>
      <c r="P196" s="10" t="s">
        <v>727</v>
      </c>
      <c r="Q196" s="10">
        <v>48</v>
      </c>
      <c r="R196" s="10">
        <v>0</v>
      </c>
      <c r="S196" s="10">
        <f t="shared" si="26"/>
        <v>48</v>
      </c>
      <c r="T196" s="7">
        <f t="shared" si="27"/>
        <v>0</v>
      </c>
      <c r="V196" s="10">
        <v>5363</v>
      </c>
      <c r="W196" s="10" t="s">
        <v>727</v>
      </c>
      <c r="X196" s="10">
        <v>43</v>
      </c>
      <c r="Y196" s="10">
        <v>5</v>
      </c>
      <c r="Z196" s="10">
        <f t="shared" si="28"/>
        <v>48</v>
      </c>
      <c r="AA196" s="7">
        <f t="shared" si="29"/>
        <v>0.10416666666666667</v>
      </c>
    </row>
    <row r="197" spans="1:28" s="10" customFormat="1" x14ac:dyDescent="0.3">
      <c r="A197" s="10">
        <v>5702</v>
      </c>
      <c r="B197" s="10" t="s">
        <v>726</v>
      </c>
      <c r="C197" s="10">
        <v>46</v>
      </c>
      <c r="D197" s="10">
        <v>0</v>
      </c>
      <c r="E197" s="10">
        <f t="shared" si="22"/>
        <v>46</v>
      </c>
      <c r="F197" s="7">
        <f t="shared" si="23"/>
        <v>0</v>
      </c>
      <c r="G197" s="7"/>
      <c r="H197" s="10">
        <v>5702</v>
      </c>
      <c r="I197" s="10" t="s">
        <v>726</v>
      </c>
      <c r="J197" s="10">
        <v>45</v>
      </c>
      <c r="K197" s="10">
        <v>1</v>
      </c>
      <c r="L197" s="10">
        <f t="shared" si="24"/>
        <v>46</v>
      </c>
      <c r="M197" s="7">
        <f t="shared" si="25"/>
        <v>2.1739130434782608E-2</v>
      </c>
      <c r="O197" s="10">
        <v>5702</v>
      </c>
      <c r="P197" s="10" t="s">
        <v>726</v>
      </c>
      <c r="Q197" s="10">
        <v>44</v>
      </c>
      <c r="R197" s="10">
        <v>2</v>
      </c>
      <c r="S197" s="10">
        <f t="shared" si="26"/>
        <v>46</v>
      </c>
      <c r="T197" s="7">
        <f t="shared" si="27"/>
        <v>4.3478260869565216E-2</v>
      </c>
      <c r="V197" s="10">
        <v>5702</v>
      </c>
      <c r="W197" s="10" t="s">
        <v>726</v>
      </c>
      <c r="X197" s="10">
        <v>33</v>
      </c>
      <c r="Y197" s="10">
        <v>13</v>
      </c>
      <c r="Z197" s="10">
        <f t="shared" si="28"/>
        <v>46</v>
      </c>
      <c r="AA197" s="7">
        <f t="shared" si="29"/>
        <v>0.28260869565217389</v>
      </c>
    </row>
    <row r="198" spans="1:28" s="10" customFormat="1" x14ac:dyDescent="0.3">
      <c r="A198" s="10">
        <v>6146</v>
      </c>
      <c r="B198" s="10" t="s">
        <v>727</v>
      </c>
      <c r="C198" s="10">
        <v>2</v>
      </c>
      <c r="D198" s="10">
        <v>0</v>
      </c>
      <c r="E198" s="10">
        <f t="shared" si="22"/>
        <v>2</v>
      </c>
      <c r="F198" s="7">
        <f t="shared" si="23"/>
        <v>0</v>
      </c>
      <c r="G198" s="7"/>
      <c r="H198" s="10">
        <v>6146</v>
      </c>
      <c r="I198" s="10" t="s">
        <v>727</v>
      </c>
      <c r="J198" s="10">
        <v>1</v>
      </c>
      <c r="K198" s="10">
        <v>1</v>
      </c>
      <c r="L198" s="10">
        <f t="shared" si="24"/>
        <v>2</v>
      </c>
      <c r="M198" s="7">
        <f t="shared" si="25"/>
        <v>0.5</v>
      </c>
      <c r="O198" s="10">
        <v>6146</v>
      </c>
      <c r="P198" s="10" t="s">
        <v>727</v>
      </c>
      <c r="Q198" s="10">
        <v>2</v>
      </c>
      <c r="R198" s="10">
        <v>0</v>
      </c>
      <c r="S198" s="10">
        <f t="shared" si="26"/>
        <v>2</v>
      </c>
      <c r="T198" s="7">
        <f t="shared" si="27"/>
        <v>0</v>
      </c>
      <c r="V198" s="10">
        <v>6146</v>
      </c>
      <c r="W198" s="10" t="s">
        <v>727</v>
      </c>
      <c r="X198" s="10">
        <v>1</v>
      </c>
      <c r="Y198" s="10">
        <v>1</v>
      </c>
      <c r="Z198" s="10">
        <f t="shared" si="28"/>
        <v>2</v>
      </c>
      <c r="AA198" s="7">
        <f t="shared" si="29"/>
        <v>0.5</v>
      </c>
    </row>
    <row r="199" spans="1:28" s="10" customFormat="1" x14ac:dyDescent="0.3">
      <c r="A199" s="10">
        <v>6393</v>
      </c>
      <c r="B199" s="10" t="s">
        <v>727</v>
      </c>
      <c r="C199" s="10">
        <v>111</v>
      </c>
      <c r="D199" s="10">
        <v>0</v>
      </c>
      <c r="E199" s="10">
        <f t="shared" si="22"/>
        <v>111</v>
      </c>
      <c r="F199" s="7">
        <f t="shared" si="23"/>
        <v>0</v>
      </c>
      <c r="G199" s="7"/>
      <c r="H199" s="10">
        <v>6393</v>
      </c>
      <c r="I199" s="10" t="s">
        <v>727</v>
      </c>
      <c r="J199" s="10">
        <v>109</v>
      </c>
      <c r="K199" s="10">
        <v>2</v>
      </c>
      <c r="L199" s="10">
        <f t="shared" si="24"/>
        <v>111</v>
      </c>
      <c r="M199" s="7">
        <f t="shared" si="25"/>
        <v>1.8018018018018018E-2</v>
      </c>
      <c r="O199" s="10">
        <v>6393</v>
      </c>
      <c r="P199" s="10" t="s">
        <v>727</v>
      </c>
      <c r="Q199" s="10">
        <v>111</v>
      </c>
      <c r="R199" s="10">
        <v>0</v>
      </c>
      <c r="S199" s="10">
        <f t="shared" si="26"/>
        <v>111</v>
      </c>
      <c r="T199" s="7">
        <f t="shared" si="27"/>
        <v>0</v>
      </c>
      <c r="V199" s="10">
        <v>6393</v>
      </c>
      <c r="W199" s="10" t="s">
        <v>727</v>
      </c>
      <c r="X199" s="10">
        <v>96</v>
      </c>
      <c r="Y199" s="10">
        <v>15</v>
      </c>
      <c r="Z199" s="10">
        <f t="shared" si="28"/>
        <v>111</v>
      </c>
      <c r="AA199" s="7">
        <f t="shared" si="29"/>
        <v>0.13513513513513514</v>
      </c>
    </row>
    <row r="200" spans="1:28" s="10" customFormat="1" x14ac:dyDescent="0.3">
      <c r="A200" s="10">
        <v>6393</v>
      </c>
      <c r="B200" s="10" t="s">
        <v>728</v>
      </c>
      <c r="C200" s="10">
        <v>159</v>
      </c>
      <c r="D200" s="10">
        <v>0</v>
      </c>
      <c r="E200" s="10">
        <f t="shared" si="22"/>
        <v>159</v>
      </c>
      <c r="F200" s="7">
        <f t="shared" si="23"/>
        <v>0</v>
      </c>
      <c r="G200" s="7"/>
      <c r="H200" s="10">
        <v>6393</v>
      </c>
      <c r="I200" s="10" t="s">
        <v>728</v>
      </c>
      <c r="J200" s="10">
        <v>157</v>
      </c>
      <c r="K200" s="10">
        <v>2</v>
      </c>
      <c r="L200" s="10">
        <f t="shared" si="24"/>
        <v>159</v>
      </c>
      <c r="M200" s="7">
        <f t="shared" si="25"/>
        <v>1.2578616352201259E-2</v>
      </c>
      <c r="O200" s="10">
        <v>6393</v>
      </c>
      <c r="P200" s="10" t="s">
        <v>728</v>
      </c>
      <c r="Q200" s="10">
        <v>155</v>
      </c>
      <c r="R200" s="10">
        <v>4</v>
      </c>
      <c r="S200" s="10">
        <f t="shared" si="26"/>
        <v>159</v>
      </c>
      <c r="T200" s="7">
        <f t="shared" si="27"/>
        <v>2.5157232704402517E-2</v>
      </c>
      <c r="V200" s="10">
        <v>6393</v>
      </c>
      <c r="W200" s="10" t="s">
        <v>728</v>
      </c>
      <c r="X200" s="10">
        <v>121</v>
      </c>
      <c r="Y200" s="10">
        <v>38</v>
      </c>
      <c r="Z200" s="10">
        <f t="shared" si="28"/>
        <v>159</v>
      </c>
      <c r="AA200" s="7">
        <f t="shared" si="29"/>
        <v>0.2389937106918239</v>
      </c>
    </row>
    <row r="201" spans="1:28" s="10" customFormat="1" x14ac:dyDescent="0.3">
      <c r="A201" s="10">
        <v>6407</v>
      </c>
      <c r="B201" s="10" t="s">
        <v>728</v>
      </c>
      <c r="C201" s="10">
        <v>100</v>
      </c>
      <c r="D201" s="10">
        <v>3</v>
      </c>
      <c r="E201" s="10">
        <f t="shared" si="22"/>
        <v>103</v>
      </c>
      <c r="F201" s="7">
        <f t="shared" si="23"/>
        <v>2.9126213592233011E-2</v>
      </c>
      <c r="G201" s="7"/>
      <c r="H201" s="10">
        <v>6407</v>
      </c>
      <c r="I201" s="10" t="s">
        <v>728</v>
      </c>
      <c r="J201" s="10">
        <v>92</v>
      </c>
      <c r="K201" s="10">
        <v>8</v>
      </c>
      <c r="L201" s="10">
        <f t="shared" si="24"/>
        <v>100</v>
      </c>
      <c r="M201" s="7">
        <f t="shared" si="25"/>
        <v>0.08</v>
      </c>
      <c r="O201" s="10">
        <v>6407</v>
      </c>
      <c r="P201" s="10" t="s">
        <v>728</v>
      </c>
      <c r="Q201" s="10">
        <v>98</v>
      </c>
      <c r="R201" s="10">
        <v>2</v>
      </c>
      <c r="S201" s="10">
        <f t="shared" si="26"/>
        <v>100</v>
      </c>
      <c r="T201" s="7">
        <f t="shared" si="27"/>
        <v>0.02</v>
      </c>
      <c r="V201" s="10">
        <v>6407</v>
      </c>
      <c r="W201" s="10" t="s">
        <v>728</v>
      </c>
      <c r="X201" s="10">
        <v>93</v>
      </c>
      <c r="Y201" s="10">
        <v>7</v>
      </c>
      <c r="Z201" s="10">
        <f t="shared" si="28"/>
        <v>100</v>
      </c>
      <c r="AA201" s="7">
        <f t="shared" si="29"/>
        <v>7.0000000000000007E-2</v>
      </c>
    </row>
    <row r="202" spans="1:28" s="10" customFormat="1" x14ac:dyDescent="0.3">
      <c r="A202" s="10">
        <v>7086</v>
      </c>
      <c r="B202" s="10" t="s">
        <v>727</v>
      </c>
      <c r="C202" s="10">
        <v>948</v>
      </c>
      <c r="D202" s="10">
        <v>57</v>
      </c>
      <c r="E202" s="10">
        <f t="shared" si="22"/>
        <v>1005</v>
      </c>
      <c r="F202" s="7">
        <f t="shared" si="23"/>
        <v>5.6716417910447764E-2</v>
      </c>
      <c r="G202" s="10" t="s">
        <v>455</v>
      </c>
      <c r="H202" s="10">
        <v>7086</v>
      </c>
      <c r="I202" s="10" t="s">
        <v>727</v>
      </c>
      <c r="J202" s="10">
        <v>937</v>
      </c>
      <c r="K202" s="10">
        <v>11</v>
      </c>
      <c r="L202" s="10">
        <f t="shared" si="24"/>
        <v>948</v>
      </c>
      <c r="M202" s="7">
        <f t="shared" si="25"/>
        <v>1.1603375527426161E-2</v>
      </c>
      <c r="O202" s="10">
        <v>7086</v>
      </c>
      <c r="P202" s="10" t="s">
        <v>727</v>
      </c>
      <c r="Q202" s="10">
        <v>811</v>
      </c>
      <c r="R202" s="10">
        <v>137</v>
      </c>
      <c r="S202" s="10">
        <f t="shared" si="26"/>
        <v>948</v>
      </c>
      <c r="T202" s="7">
        <f t="shared" si="27"/>
        <v>0.14451476793248946</v>
      </c>
      <c r="U202" s="10" t="s">
        <v>455</v>
      </c>
      <c r="V202" s="10">
        <v>7086</v>
      </c>
      <c r="W202" s="10" t="s">
        <v>727</v>
      </c>
      <c r="X202" s="10">
        <v>707</v>
      </c>
      <c r="Y202" s="10">
        <v>241</v>
      </c>
      <c r="Z202" s="10">
        <f t="shared" si="28"/>
        <v>948</v>
      </c>
      <c r="AA202" s="7">
        <f t="shared" si="29"/>
        <v>0.25421940928270043</v>
      </c>
      <c r="AB202" s="10" t="s">
        <v>455</v>
      </c>
    </row>
    <row r="203" spans="1:28" s="10" customFormat="1" x14ac:dyDescent="0.3">
      <c r="A203" s="10">
        <v>7086</v>
      </c>
      <c r="B203" s="10" t="s">
        <v>728</v>
      </c>
      <c r="C203" s="10">
        <v>24</v>
      </c>
      <c r="D203" s="10">
        <v>0</v>
      </c>
      <c r="E203" s="10">
        <f t="shared" si="22"/>
        <v>24</v>
      </c>
      <c r="F203" s="7">
        <f t="shared" si="23"/>
        <v>0</v>
      </c>
      <c r="G203" s="7"/>
      <c r="H203" s="10">
        <v>7086</v>
      </c>
      <c r="I203" s="10" t="s">
        <v>728</v>
      </c>
      <c r="J203" s="10">
        <v>24</v>
      </c>
      <c r="K203" s="10">
        <v>0</v>
      </c>
      <c r="L203" s="10">
        <f t="shared" si="24"/>
        <v>24</v>
      </c>
      <c r="M203" s="7">
        <f t="shared" si="25"/>
        <v>0</v>
      </c>
      <c r="O203" s="10">
        <v>7086</v>
      </c>
      <c r="P203" s="10" t="s">
        <v>728</v>
      </c>
      <c r="Q203" s="10">
        <v>20</v>
      </c>
      <c r="R203" s="10">
        <v>4</v>
      </c>
      <c r="S203" s="10">
        <f t="shared" si="26"/>
        <v>24</v>
      </c>
      <c r="T203" s="7">
        <f t="shared" si="27"/>
        <v>0.16666666666666666</v>
      </c>
      <c r="V203" s="10">
        <v>7086</v>
      </c>
      <c r="W203" s="10" t="s">
        <v>728</v>
      </c>
      <c r="X203" s="10">
        <v>17</v>
      </c>
      <c r="Y203" s="10">
        <v>7</v>
      </c>
      <c r="Z203" s="10">
        <f t="shared" si="28"/>
        <v>24</v>
      </c>
      <c r="AA203" s="7">
        <f t="shared" si="29"/>
        <v>0.29166666666666669</v>
      </c>
    </row>
    <row r="204" spans="1:28" s="10" customFormat="1" x14ac:dyDescent="0.3">
      <c r="A204" s="10">
        <v>7099</v>
      </c>
      <c r="B204" s="10" t="s">
        <v>728</v>
      </c>
      <c r="C204" s="10">
        <v>85</v>
      </c>
      <c r="D204" s="10">
        <v>11</v>
      </c>
      <c r="E204" s="10">
        <f t="shared" si="22"/>
        <v>96</v>
      </c>
      <c r="F204" s="7">
        <f t="shared" si="23"/>
        <v>0.11458333333333333</v>
      </c>
      <c r="G204" s="10" t="s">
        <v>455</v>
      </c>
      <c r="H204" s="10">
        <v>7099</v>
      </c>
      <c r="I204" s="10" t="s">
        <v>728</v>
      </c>
      <c r="J204" s="10">
        <v>84</v>
      </c>
      <c r="K204" s="10">
        <v>1</v>
      </c>
      <c r="L204" s="10">
        <f t="shared" si="24"/>
        <v>85</v>
      </c>
      <c r="M204" s="7">
        <f t="shared" si="25"/>
        <v>1.1764705882352941E-2</v>
      </c>
      <c r="O204" s="10">
        <v>7099</v>
      </c>
      <c r="P204" s="10" t="s">
        <v>728</v>
      </c>
      <c r="Q204" s="10">
        <v>83</v>
      </c>
      <c r="R204" s="10">
        <v>1</v>
      </c>
      <c r="S204" s="10">
        <f t="shared" si="26"/>
        <v>84</v>
      </c>
      <c r="T204" s="7">
        <f t="shared" si="27"/>
        <v>1.1904761904761904E-2</v>
      </c>
      <c r="V204" s="10">
        <v>7099</v>
      </c>
      <c r="W204" s="10" t="s">
        <v>728</v>
      </c>
      <c r="X204" s="10">
        <v>59</v>
      </c>
      <c r="Y204" s="10">
        <v>26</v>
      </c>
      <c r="Z204" s="10">
        <f t="shared" si="28"/>
        <v>85</v>
      </c>
      <c r="AA204" s="7">
        <f t="shared" si="29"/>
        <v>0.30588235294117649</v>
      </c>
    </row>
    <row r="205" spans="1:28" s="10" customFormat="1" x14ac:dyDescent="0.3">
      <c r="A205" s="10">
        <v>7184</v>
      </c>
      <c r="B205" s="10" t="s">
        <v>726</v>
      </c>
      <c r="C205" s="10">
        <v>29</v>
      </c>
      <c r="D205" s="10">
        <v>1</v>
      </c>
      <c r="E205" s="10">
        <f t="shared" si="22"/>
        <v>30</v>
      </c>
      <c r="F205" s="7">
        <f t="shared" si="23"/>
        <v>3.3333333333333333E-2</v>
      </c>
      <c r="G205" s="7"/>
      <c r="H205" s="10">
        <v>7184</v>
      </c>
      <c r="I205" s="10" t="s">
        <v>726</v>
      </c>
      <c r="J205" s="10">
        <v>29</v>
      </c>
      <c r="K205" s="10">
        <v>0</v>
      </c>
      <c r="L205" s="10">
        <f t="shared" si="24"/>
        <v>29</v>
      </c>
      <c r="M205" s="7">
        <f t="shared" si="25"/>
        <v>0</v>
      </c>
      <c r="O205" s="10">
        <v>7184</v>
      </c>
      <c r="P205" s="10" t="s">
        <v>726</v>
      </c>
      <c r="Q205" s="10">
        <v>28</v>
      </c>
      <c r="R205" s="10">
        <v>0</v>
      </c>
      <c r="S205" s="10">
        <f t="shared" si="26"/>
        <v>28</v>
      </c>
      <c r="T205" s="7">
        <f t="shared" si="27"/>
        <v>0</v>
      </c>
      <c r="V205" s="10">
        <v>7184</v>
      </c>
      <c r="W205" s="10" t="s">
        <v>726</v>
      </c>
      <c r="X205" s="10">
        <v>29</v>
      </c>
      <c r="Y205" s="10">
        <v>0</v>
      </c>
      <c r="Z205" s="10">
        <f t="shared" si="28"/>
        <v>29</v>
      </c>
      <c r="AA205" s="7">
        <f t="shared" si="29"/>
        <v>0</v>
      </c>
    </row>
    <row r="206" spans="1:28" s="10" customFormat="1" x14ac:dyDescent="0.3">
      <c r="A206" s="10">
        <v>7218</v>
      </c>
      <c r="B206" s="10" t="s">
        <v>730</v>
      </c>
      <c r="C206" s="10">
        <v>110</v>
      </c>
      <c r="D206" s="10">
        <v>5</v>
      </c>
      <c r="E206" s="10">
        <f t="shared" si="22"/>
        <v>115</v>
      </c>
      <c r="F206" s="7">
        <f t="shared" si="23"/>
        <v>4.3478260869565216E-2</v>
      </c>
      <c r="G206" s="7"/>
      <c r="H206" s="10">
        <v>7218</v>
      </c>
      <c r="I206" s="10" t="s">
        <v>730</v>
      </c>
      <c r="J206" s="10">
        <v>102</v>
      </c>
      <c r="K206" s="10">
        <v>8</v>
      </c>
      <c r="L206" s="10">
        <f t="shared" si="24"/>
        <v>110</v>
      </c>
      <c r="M206" s="7">
        <f t="shared" si="25"/>
        <v>7.2727272727272724E-2</v>
      </c>
      <c r="O206" s="10">
        <v>7218</v>
      </c>
      <c r="P206" s="10" t="s">
        <v>730</v>
      </c>
      <c r="Q206" s="10">
        <v>102</v>
      </c>
      <c r="R206" s="10">
        <v>8</v>
      </c>
      <c r="S206" s="10">
        <f t="shared" si="26"/>
        <v>110</v>
      </c>
      <c r="T206" s="7">
        <f t="shared" si="27"/>
        <v>7.2727272727272724E-2</v>
      </c>
      <c r="V206" s="10">
        <v>7218</v>
      </c>
      <c r="W206" s="10" t="s">
        <v>730</v>
      </c>
      <c r="X206" s="10">
        <v>84</v>
      </c>
      <c r="Y206" s="10">
        <v>26</v>
      </c>
      <c r="Z206" s="10">
        <f t="shared" si="28"/>
        <v>110</v>
      </c>
      <c r="AA206" s="7">
        <f t="shared" si="29"/>
        <v>0.23636363636363636</v>
      </c>
    </row>
    <row r="207" spans="1:28" s="10" customFormat="1" x14ac:dyDescent="0.3">
      <c r="A207" s="10">
        <v>7328</v>
      </c>
      <c r="B207" s="10" t="s">
        <v>727</v>
      </c>
      <c r="C207" s="10">
        <v>105</v>
      </c>
      <c r="D207" s="10">
        <v>0</v>
      </c>
      <c r="E207" s="10">
        <f t="shared" si="22"/>
        <v>105</v>
      </c>
      <c r="F207" s="7">
        <f t="shared" si="23"/>
        <v>0</v>
      </c>
      <c r="G207" s="7"/>
      <c r="H207" s="10">
        <v>7328</v>
      </c>
      <c r="I207" s="10" t="s">
        <v>727</v>
      </c>
      <c r="J207" s="10">
        <v>105</v>
      </c>
      <c r="K207" s="10">
        <v>0</v>
      </c>
      <c r="L207" s="10">
        <f t="shared" si="24"/>
        <v>105</v>
      </c>
      <c r="M207" s="7">
        <f t="shared" si="25"/>
        <v>0</v>
      </c>
      <c r="O207" s="10">
        <v>7328</v>
      </c>
      <c r="P207" s="10" t="s">
        <v>727</v>
      </c>
      <c r="Q207" s="10">
        <v>101</v>
      </c>
      <c r="R207" s="10">
        <v>4</v>
      </c>
      <c r="S207" s="10">
        <f t="shared" si="26"/>
        <v>105</v>
      </c>
      <c r="T207" s="7">
        <f t="shared" si="27"/>
        <v>3.8095238095238099E-2</v>
      </c>
      <c r="V207" s="10">
        <v>7328</v>
      </c>
      <c r="W207" s="10" t="s">
        <v>727</v>
      </c>
      <c r="X207" s="10">
        <v>94</v>
      </c>
      <c r="Y207" s="10">
        <v>9</v>
      </c>
      <c r="Z207" s="10">
        <f t="shared" si="28"/>
        <v>103</v>
      </c>
      <c r="AA207" s="7">
        <f t="shared" si="29"/>
        <v>8.7378640776699032E-2</v>
      </c>
    </row>
    <row r="208" spans="1:28" s="10" customFormat="1" x14ac:dyDescent="0.3">
      <c r="A208" s="10">
        <v>7332</v>
      </c>
      <c r="B208" s="10" t="s">
        <v>727</v>
      </c>
      <c r="C208" s="10">
        <v>4</v>
      </c>
      <c r="D208" s="10">
        <v>1</v>
      </c>
      <c r="E208" s="10">
        <f t="shared" si="22"/>
        <v>5</v>
      </c>
      <c r="F208" s="7">
        <f t="shared" si="23"/>
        <v>0.2</v>
      </c>
      <c r="G208" s="7"/>
      <c r="H208" s="10">
        <v>7332</v>
      </c>
      <c r="I208" s="10" t="s">
        <v>727</v>
      </c>
      <c r="J208" s="10">
        <v>4</v>
      </c>
      <c r="K208" s="10">
        <v>0</v>
      </c>
      <c r="L208" s="10">
        <f t="shared" si="24"/>
        <v>4</v>
      </c>
      <c r="M208" s="7">
        <f t="shared" si="25"/>
        <v>0</v>
      </c>
      <c r="O208" s="10">
        <v>7332</v>
      </c>
      <c r="P208" s="10" t="s">
        <v>727</v>
      </c>
      <c r="Q208" s="10">
        <v>4</v>
      </c>
      <c r="R208" s="10">
        <v>0</v>
      </c>
      <c r="S208" s="10">
        <f t="shared" si="26"/>
        <v>4</v>
      </c>
      <c r="T208" s="7">
        <f t="shared" si="27"/>
        <v>0</v>
      </c>
      <c r="V208" s="10">
        <v>7332</v>
      </c>
      <c r="W208" s="10" t="s">
        <v>727</v>
      </c>
      <c r="X208" s="10">
        <v>4</v>
      </c>
      <c r="Y208" s="10">
        <v>0</v>
      </c>
      <c r="Z208" s="10">
        <f t="shared" si="28"/>
        <v>4</v>
      </c>
      <c r="AA208" s="7">
        <f t="shared" si="29"/>
        <v>0</v>
      </c>
    </row>
    <row r="209" spans="1:28" s="10" customFormat="1" x14ac:dyDescent="0.3">
      <c r="A209" s="10">
        <v>7355</v>
      </c>
      <c r="B209" s="10" t="s">
        <v>729</v>
      </c>
      <c r="C209" s="10">
        <v>28</v>
      </c>
      <c r="D209" s="10">
        <v>1</v>
      </c>
      <c r="E209" s="10">
        <f t="shared" si="22"/>
        <v>29</v>
      </c>
      <c r="F209" s="7">
        <f t="shared" si="23"/>
        <v>3.4482758620689655E-2</v>
      </c>
      <c r="G209" s="7"/>
      <c r="H209" s="10">
        <v>7355</v>
      </c>
      <c r="I209" s="10" t="s">
        <v>729</v>
      </c>
      <c r="J209" s="10">
        <v>27</v>
      </c>
      <c r="K209" s="10">
        <v>1</v>
      </c>
      <c r="L209" s="10">
        <f t="shared" si="24"/>
        <v>28</v>
      </c>
      <c r="M209" s="7">
        <f t="shared" si="25"/>
        <v>3.5714285714285712E-2</v>
      </c>
      <c r="O209" s="10">
        <v>7355</v>
      </c>
      <c r="P209" s="10" t="s">
        <v>729</v>
      </c>
      <c r="Q209" s="10">
        <v>23</v>
      </c>
      <c r="R209" s="10">
        <v>5</v>
      </c>
      <c r="S209" s="10">
        <f t="shared" si="26"/>
        <v>28</v>
      </c>
      <c r="T209" s="7">
        <f t="shared" si="27"/>
        <v>0.17857142857142858</v>
      </c>
      <c r="U209" s="10" t="s">
        <v>455</v>
      </c>
      <c r="V209" s="10">
        <v>7355</v>
      </c>
      <c r="W209" s="10" t="s">
        <v>729</v>
      </c>
      <c r="X209" s="10">
        <v>17</v>
      </c>
      <c r="Y209" s="10">
        <v>11</v>
      </c>
      <c r="Z209" s="10">
        <f t="shared" si="28"/>
        <v>28</v>
      </c>
      <c r="AA209" s="7">
        <f t="shared" si="29"/>
        <v>0.39285714285714285</v>
      </c>
      <c r="AB209" s="10" t="s">
        <v>455</v>
      </c>
    </row>
    <row r="210" spans="1:28" s="10" customFormat="1" x14ac:dyDescent="0.3">
      <c r="A210" s="10">
        <v>7374</v>
      </c>
      <c r="B210" s="10" t="s">
        <v>728</v>
      </c>
      <c r="C210" s="10">
        <v>103</v>
      </c>
      <c r="D210" s="10">
        <v>0</v>
      </c>
      <c r="E210" s="10">
        <f t="shared" si="22"/>
        <v>103</v>
      </c>
      <c r="F210" s="7">
        <f t="shared" si="23"/>
        <v>0</v>
      </c>
      <c r="G210" s="7"/>
      <c r="H210" s="10">
        <v>7374</v>
      </c>
      <c r="I210" s="10" t="s">
        <v>728</v>
      </c>
      <c r="J210" s="10">
        <v>103</v>
      </c>
      <c r="K210" s="10">
        <v>0</v>
      </c>
      <c r="L210" s="10">
        <f t="shared" si="24"/>
        <v>103</v>
      </c>
      <c r="M210" s="7">
        <f t="shared" si="25"/>
        <v>0</v>
      </c>
      <c r="O210" s="10">
        <v>7374</v>
      </c>
      <c r="P210" s="10" t="s">
        <v>728</v>
      </c>
      <c r="Q210" s="10">
        <v>102</v>
      </c>
      <c r="R210" s="10">
        <v>1</v>
      </c>
      <c r="S210" s="10">
        <f t="shared" si="26"/>
        <v>103</v>
      </c>
      <c r="T210" s="7">
        <f t="shared" si="27"/>
        <v>9.7087378640776691E-3</v>
      </c>
      <c r="V210" s="10">
        <v>7374</v>
      </c>
      <c r="W210" s="10" t="s">
        <v>728</v>
      </c>
      <c r="X210" s="10">
        <v>102</v>
      </c>
      <c r="Y210" s="10">
        <v>1</v>
      </c>
      <c r="Z210" s="10">
        <f t="shared" si="28"/>
        <v>103</v>
      </c>
      <c r="AA210" s="7">
        <f t="shared" si="29"/>
        <v>9.7087378640776691E-3</v>
      </c>
    </row>
    <row r="211" spans="1:28" s="10" customFormat="1" x14ac:dyDescent="0.3">
      <c r="A211" s="10">
        <v>7381</v>
      </c>
      <c r="B211" s="10" t="s">
        <v>726</v>
      </c>
      <c r="C211" s="10">
        <v>112</v>
      </c>
      <c r="D211" s="10">
        <v>1</v>
      </c>
      <c r="E211" s="10">
        <f t="shared" si="22"/>
        <v>113</v>
      </c>
      <c r="F211" s="7">
        <f t="shared" si="23"/>
        <v>8.8495575221238937E-3</v>
      </c>
      <c r="G211" s="7"/>
      <c r="H211" s="10">
        <v>7381</v>
      </c>
      <c r="I211" s="10" t="s">
        <v>726</v>
      </c>
      <c r="J211" s="10">
        <v>101</v>
      </c>
      <c r="K211" s="10">
        <v>11</v>
      </c>
      <c r="L211" s="10">
        <f t="shared" si="24"/>
        <v>112</v>
      </c>
      <c r="M211" s="7">
        <f t="shared" si="25"/>
        <v>9.8214285714285712E-2</v>
      </c>
      <c r="O211" s="10">
        <v>7381</v>
      </c>
      <c r="P211" s="10" t="s">
        <v>726</v>
      </c>
      <c r="Q211" s="10">
        <v>111</v>
      </c>
      <c r="R211" s="10">
        <v>1</v>
      </c>
      <c r="S211" s="10">
        <f t="shared" si="26"/>
        <v>112</v>
      </c>
      <c r="T211" s="7">
        <f t="shared" si="27"/>
        <v>8.9285714285714281E-3</v>
      </c>
      <c r="V211" s="10">
        <v>7381</v>
      </c>
      <c r="W211" s="10" t="s">
        <v>726</v>
      </c>
      <c r="X211" s="10">
        <v>94</v>
      </c>
      <c r="Y211" s="10">
        <v>18</v>
      </c>
      <c r="Z211" s="10">
        <f t="shared" si="28"/>
        <v>112</v>
      </c>
      <c r="AA211" s="7">
        <f t="shared" si="29"/>
        <v>0.16071428571428573</v>
      </c>
    </row>
    <row r="212" spans="1:28" s="10" customFormat="1" x14ac:dyDescent="0.3">
      <c r="A212" s="10">
        <v>7464</v>
      </c>
      <c r="B212" s="10" t="s">
        <v>727</v>
      </c>
      <c r="C212" s="10">
        <v>36</v>
      </c>
      <c r="D212" s="10">
        <v>2</v>
      </c>
      <c r="E212" s="10">
        <f t="shared" si="22"/>
        <v>38</v>
      </c>
      <c r="F212" s="7">
        <f t="shared" si="23"/>
        <v>5.2631578947368418E-2</v>
      </c>
      <c r="G212" s="7"/>
      <c r="H212" s="10">
        <v>7464</v>
      </c>
      <c r="I212" s="10" t="s">
        <v>727</v>
      </c>
      <c r="J212" s="10">
        <v>10</v>
      </c>
      <c r="K212" s="10">
        <v>26</v>
      </c>
      <c r="L212" s="10">
        <f t="shared" si="24"/>
        <v>36</v>
      </c>
      <c r="M212" s="7">
        <f t="shared" si="25"/>
        <v>0.72222222222222221</v>
      </c>
      <c r="N212" s="10" t="s">
        <v>455</v>
      </c>
      <c r="O212" s="10">
        <v>7464</v>
      </c>
      <c r="P212" s="10" t="s">
        <v>727</v>
      </c>
      <c r="Q212" s="10">
        <v>35</v>
      </c>
      <c r="R212" s="10">
        <v>1</v>
      </c>
      <c r="S212" s="10">
        <f t="shared" si="26"/>
        <v>36</v>
      </c>
      <c r="T212" s="7">
        <f t="shared" si="27"/>
        <v>2.7777777777777776E-2</v>
      </c>
      <c r="V212" s="10">
        <v>7464</v>
      </c>
      <c r="W212" s="10" t="s">
        <v>727</v>
      </c>
      <c r="X212" s="10">
        <v>29</v>
      </c>
      <c r="Y212" s="10">
        <v>7</v>
      </c>
      <c r="Z212" s="10">
        <f t="shared" si="28"/>
        <v>36</v>
      </c>
      <c r="AA212" s="7">
        <f t="shared" si="29"/>
        <v>0.19444444444444445</v>
      </c>
    </row>
    <row r="213" spans="1:28" s="10" customFormat="1" x14ac:dyDescent="0.3">
      <c r="A213" s="10">
        <v>7475</v>
      </c>
      <c r="B213" s="10" t="s">
        <v>727</v>
      </c>
      <c r="C213" s="10">
        <v>55</v>
      </c>
      <c r="D213" s="10">
        <v>3</v>
      </c>
      <c r="E213" s="10">
        <f t="shared" si="22"/>
        <v>58</v>
      </c>
      <c r="F213" s="7">
        <f t="shared" si="23"/>
        <v>5.1724137931034482E-2</v>
      </c>
      <c r="G213" s="7"/>
      <c r="H213" s="10">
        <v>7475</v>
      </c>
      <c r="I213" s="10" t="s">
        <v>727</v>
      </c>
      <c r="J213" s="10">
        <v>53</v>
      </c>
      <c r="K213" s="10">
        <v>2</v>
      </c>
      <c r="L213" s="10">
        <f t="shared" si="24"/>
        <v>55</v>
      </c>
      <c r="M213" s="7">
        <f t="shared" si="25"/>
        <v>3.6363636363636362E-2</v>
      </c>
      <c r="O213" s="10">
        <v>7475</v>
      </c>
      <c r="P213" s="10" t="s">
        <v>727</v>
      </c>
      <c r="Q213" s="10">
        <v>23</v>
      </c>
      <c r="R213" s="10">
        <v>32</v>
      </c>
      <c r="S213" s="10">
        <f t="shared" si="26"/>
        <v>55</v>
      </c>
      <c r="T213" s="7">
        <f t="shared" si="27"/>
        <v>0.58181818181818179</v>
      </c>
      <c r="U213" s="10" t="s">
        <v>455</v>
      </c>
      <c r="V213" s="10">
        <v>7475</v>
      </c>
      <c r="W213" s="10" t="s">
        <v>727</v>
      </c>
      <c r="X213" s="10">
        <v>12</v>
      </c>
      <c r="Y213" s="10">
        <v>43</v>
      </c>
      <c r="Z213" s="10">
        <f t="shared" si="28"/>
        <v>55</v>
      </c>
      <c r="AA213" s="7">
        <f t="shared" si="29"/>
        <v>0.78181818181818186</v>
      </c>
      <c r="AB213" s="10" t="s">
        <v>455</v>
      </c>
    </row>
    <row r="214" spans="1:28" s="10" customFormat="1" x14ac:dyDescent="0.3">
      <c r="A214" s="10">
        <v>7622</v>
      </c>
      <c r="B214" s="10" t="s">
        <v>726</v>
      </c>
      <c r="C214" s="10">
        <v>7</v>
      </c>
      <c r="D214" s="10">
        <v>0</v>
      </c>
      <c r="E214" s="10">
        <f t="shared" si="22"/>
        <v>7</v>
      </c>
      <c r="F214" s="7">
        <f t="shared" si="23"/>
        <v>0</v>
      </c>
      <c r="G214" s="7"/>
      <c r="H214" s="10">
        <v>7622</v>
      </c>
      <c r="I214" s="10" t="s">
        <v>726</v>
      </c>
      <c r="J214" s="10">
        <v>7</v>
      </c>
      <c r="K214" s="10">
        <v>0</v>
      </c>
      <c r="L214" s="10">
        <f t="shared" si="24"/>
        <v>7</v>
      </c>
      <c r="M214" s="7">
        <f t="shared" si="25"/>
        <v>0</v>
      </c>
      <c r="O214" s="10">
        <v>7622</v>
      </c>
      <c r="P214" s="10" t="s">
        <v>726</v>
      </c>
      <c r="Q214" s="10">
        <v>7</v>
      </c>
      <c r="R214" s="10">
        <v>0</v>
      </c>
      <c r="S214" s="10">
        <f t="shared" si="26"/>
        <v>7</v>
      </c>
      <c r="T214" s="7">
        <f t="shared" si="27"/>
        <v>0</v>
      </c>
      <c r="V214" s="10">
        <v>7622</v>
      </c>
      <c r="W214" s="10" t="s">
        <v>726</v>
      </c>
      <c r="X214" s="10">
        <v>4</v>
      </c>
      <c r="Y214" s="10">
        <v>3</v>
      </c>
      <c r="Z214" s="10">
        <f t="shared" si="28"/>
        <v>7</v>
      </c>
      <c r="AA214" s="7">
        <f t="shared" si="29"/>
        <v>0.42857142857142855</v>
      </c>
    </row>
    <row r="215" spans="1:28" s="10" customFormat="1" x14ac:dyDescent="0.3">
      <c r="A215" s="10">
        <v>8113</v>
      </c>
      <c r="B215" s="10" t="s">
        <v>726</v>
      </c>
      <c r="C215" s="10">
        <v>57</v>
      </c>
      <c r="D215" s="10">
        <v>0</v>
      </c>
      <c r="E215" s="10">
        <f t="shared" si="22"/>
        <v>57</v>
      </c>
      <c r="F215" s="7">
        <f t="shared" si="23"/>
        <v>0</v>
      </c>
      <c r="G215" s="7"/>
      <c r="H215" s="10">
        <v>8113</v>
      </c>
      <c r="I215" s="10" t="s">
        <v>726</v>
      </c>
      <c r="J215" s="10">
        <v>57</v>
      </c>
      <c r="K215" s="10">
        <v>0</v>
      </c>
      <c r="L215" s="10">
        <f t="shared" si="24"/>
        <v>57</v>
      </c>
      <c r="M215" s="7">
        <f t="shared" si="25"/>
        <v>0</v>
      </c>
      <c r="O215" s="10">
        <v>8113</v>
      </c>
      <c r="P215" s="10" t="s">
        <v>726</v>
      </c>
      <c r="Q215" s="10">
        <v>57</v>
      </c>
      <c r="R215" s="10">
        <v>0</v>
      </c>
      <c r="S215" s="10">
        <f t="shared" si="26"/>
        <v>57</v>
      </c>
      <c r="T215" s="7">
        <f t="shared" si="27"/>
        <v>0</v>
      </c>
      <c r="V215" s="10">
        <v>8113</v>
      </c>
      <c r="W215" s="10" t="s">
        <v>726</v>
      </c>
      <c r="X215" s="10">
        <v>47</v>
      </c>
      <c r="Y215" s="10">
        <v>10</v>
      </c>
      <c r="Z215" s="10">
        <f t="shared" si="28"/>
        <v>57</v>
      </c>
      <c r="AA215" s="7">
        <f t="shared" si="29"/>
        <v>0.17543859649122806</v>
      </c>
    </row>
    <row r="216" spans="1:28" s="10" customFormat="1" x14ac:dyDescent="0.3">
      <c r="A216" s="10">
        <v>8117</v>
      </c>
      <c r="B216" s="10" t="s">
        <v>729</v>
      </c>
      <c r="C216" s="10">
        <v>55</v>
      </c>
      <c r="D216" s="10">
        <v>0</v>
      </c>
      <c r="E216" s="10">
        <f t="shared" si="22"/>
        <v>55</v>
      </c>
      <c r="F216" s="7">
        <f t="shared" si="23"/>
        <v>0</v>
      </c>
      <c r="G216" s="7"/>
      <c r="H216" s="10">
        <v>8117</v>
      </c>
      <c r="I216" s="10" t="s">
        <v>729</v>
      </c>
      <c r="J216" s="10">
        <v>47</v>
      </c>
      <c r="K216" s="10">
        <v>8</v>
      </c>
      <c r="L216" s="10">
        <f t="shared" si="24"/>
        <v>55</v>
      </c>
      <c r="M216" s="7">
        <f t="shared" si="25"/>
        <v>0.14545454545454545</v>
      </c>
      <c r="N216" s="10" t="s">
        <v>455</v>
      </c>
      <c r="O216" s="10">
        <v>8117</v>
      </c>
      <c r="P216" s="10" t="s">
        <v>729</v>
      </c>
      <c r="Q216" s="10">
        <v>55</v>
      </c>
      <c r="R216" s="10">
        <v>0</v>
      </c>
      <c r="S216" s="10">
        <f t="shared" si="26"/>
        <v>55</v>
      </c>
      <c r="T216" s="7">
        <f t="shared" si="27"/>
        <v>0</v>
      </c>
      <c r="V216" s="10">
        <v>8117</v>
      </c>
      <c r="W216" s="10" t="s">
        <v>729</v>
      </c>
      <c r="X216" s="10">
        <v>51</v>
      </c>
      <c r="Y216" s="10">
        <v>4</v>
      </c>
      <c r="Z216" s="10">
        <f t="shared" si="28"/>
        <v>55</v>
      </c>
      <c r="AA216" s="7">
        <f t="shared" si="29"/>
        <v>7.2727272727272724E-2</v>
      </c>
    </row>
    <row r="217" spans="1:28" s="10" customFormat="1" x14ac:dyDescent="0.3">
      <c r="A217" s="10">
        <v>8222</v>
      </c>
      <c r="B217" s="10" t="s">
        <v>729</v>
      </c>
      <c r="C217" s="10">
        <v>39</v>
      </c>
      <c r="D217" s="10">
        <v>7</v>
      </c>
      <c r="E217" s="10">
        <f t="shared" si="22"/>
        <v>46</v>
      </c>
      <c r="F217" s="7">
        <f t="shared" si="23"/>
        <v>0.15217391304347827</v>
      </c>
      <c r="G217" s="10" t="s">
        <v>455</v>
      </c>
      <c r="H217" s="10">
        <v>8222</v>
      </c>
      <c r="I217" s="10" t="s">
        <v>729</v>
      </c>
      <c r="J217" s="10">
        <v>29</v>
      </c>
      <c r="K217" s="10">
        <v>10</v>
      </c>
      <c r="L217" s="10">
        <f t="shared" si="24"/>
        <v>39</v>
      </c>
      <c r="M217" s="7">
        <f t="shared" si="25"/>
        <v>0.25641025641025639</v>
      </c>
      <c r="N217" s="10" t="s">
        <v>455</v>
      </c>
      <c r="O217" s="10">
        <v>8222</v>
      </c>
      <c r="P217" s="10" t="s">
        <v>729</v>
      </c>
      <c r="Q217" s="10">
        <v>39</v>
      </c>
      <c r="R217" s="10">
        <v>0</v>
      </c>
      <c r="S217" s="10">
        <f t="shared" si="26"/>
        <v>39</v>
      </c>
      <c r="T217" s="7">
        <f t="shared" si="27"/>
        <v>0</v>
      </c>
      <c r="V217" s="10">
        <v>8222</v>
      </c>
      <c r="W217" s="10" t="s">
        <v>729</v>
      </c>
      <c r="X217" s="10">
        <v>33</v>
      </c>
      <c r="Y217" s="10">
        <v>6</v>
      </c>
      <c r="Z217" s="10">
        <f t="shared" si="28"/>
        <v>39</v>
      </c>
      <c r="AA217" s="7">
        <f t="shared" si="29"/>
        <v>0.15384615384615385</v>
      </c>
    </row>
    <row r="218" spans="1:28" s="10" customFormat="1" x14ac:dyDescent="0.3">
      <c r="A218" s="10">
        <v>8302</v>
      </c>
      <c r="B218" s="10" t="s">
        <v>726</v>
      </c>
      <c r="C218" s="10">
        <v>553</v>
      </c>
      <c r="D218" s="10">
        <v>14</v>
      </c>
      <c r="E218" s="10">
        <f t="shared" si="22"/>
        <v>567</v>
      </c>
      <c r="F218" s="7">
        <f t="shared" si="23"/>
        <v>2.4691358024691357E-2</v>
      </c>
      <c r="G218" s="7"/>
      <c r="H218" s="10">
        <v>8302</v>
      </c>
      <c r="I218" s="10" t="s">
        <v>726</v>
      </c>
      <c r="J218" s="10">
        <v>344</v>
      </c>
      <c r="K218" s="10">
        <v>205</v>
      </c>
      <c r="L218" s="10">
        <f t="shared" si="24"/>
        <v>549</v>
      </c>
      <c r="M218" s="7">
        <f t="shared" si="25"/>
        <v>0.37340619307832423</v>
      </c>
      <c r="N218" s="10" t="s">
        <v>455</v>
      </c>
      <c r="O218" s="10">
        <v>8302</v>
      </c>
      <c r="P218" s="10" t="s">
        <v>726</v>
      </c>
      <c r="Q218" s="10">
        <v>528</v>
      </c>
      <c r="R218" s="10">
        <v>20</v>
      </c>
      <c r="S218" s="10">
        <f t="shared" si="26"/>
        <v>548</v>
      </c>
      <c r="T218" s="7">
        <f t="shared" si="27"/>
        <v>3.6496350364963501E-2</v>
      </c>
      <c r="V218" s="10">
        <v>8302</v>
      </c>
      <c r="W218" s="10" t="s">
        <v>726</v>
      </c>
      <c r="X218" s="10">
        <v>428</v>
      </c>
      <c r="Y218" s="10">
        <v>124</v>
      </c>
      <c r="Z218" s="10">
        <f t="shared" si="28"/>
        <v>552</v>
      </c>
      <c r="AA218" s="7">
        <f t="shared" si="29"/>
        <v>0.22463768115942029</v>
      </c>
    </row>
    <row r="219" spans="1:28" s="10" customFormat="1" x14ac:dyDescent="0.3">
      <c r="A219" s="10">
        <v>8302</v>
      </c>
      <c r="B219" s="10" t="s">
        <v>727</v>
      </c>
      <c r="C219" s="10">
        <v>190</v>
      </c>
      <c r="D219" s="10">
        <v>0</v>
      </c>
      <c r="E219" s="10">
        <f t="shared" si="22"/>
        <v>190</v>
      </c>
      <c r="F219" s="7">
        <f t="shared" si="23"/>
        <v>0</v>
      </c>
      <c r="G219" s="7"/>
      <c r="H219" s="10">
        <v>8302</v>
      </c>
      <c r="I219" s="10" t="s">
        <v>727</v>
      </c>
      <c r="J219" s="10">
        <v>175</v>
      </c>
      <c r="K219" s="10">
        <v>15</v>
      </c>
      <c r="L219" s="10">
        <f t="shared" si="24"/>
        <v>190</v>
      </c>
      <c r="M219" s="7">
        <f t="shared" si="25"/>
        <v>7.8947368421052627E-2</v>
      </c>
      <c r="O219" s="10">
        <v>8302</v>
      </c>
      <c r="P219" s="10" t="s">
        <v>727</v>
      </c>
      <c r="Q219" s="10">
        <v>173</v>
      </c>
      <c r="R219" s="10">
        <v>17</v>
      </c>
      <c r="S219" s="10">
        <f t="shared" si="26"/>
        <v>190</v>
      </c>
      <c r="T219" s="7">
        <f t="shared" si="27"/>
        <v>8.9473684210526316E-2</v>
      </c>
      <c r="V219" s="10">
        <v>8302</v>
      </c>
      <c r="W219" s="10" t="s">
        <v>727</v>
      </c>
      <c r="X219" s="10">
        <v>112</v>
      </c>
      <c r="Y219" s="10">
        <v>78</v>
      </c>
      <c r="Z219" s="10">
        <f t="shared" si="28"/>
        <v>190</v>
      </c>
      <c r="AA219" s="7">
        <f t="shared" si="29"/>
        <v>0.41052631578947368</v>
      </c>
      <c r="AB219" s="10" t="s">
        <v>455</v>
      </c>
    </row>
    <row r="220" spans="1:28" s="10" customFormat="1" x14ac:dyDescent="0.3">
      <c r="A220" s="10">
        <v>8627</v>
      </c>
      <c r="B220" s="10" t="s">
        <v>728</v>
      </c>
      <c r="C220" s="10">
        <v>11</v>
      </c>
      <c r="D220" s="10">
        <v>0</v>
      </c>
      <c r="E220" s="10">
        <f t="shared" si="22"/>
        <v>11</v>
      </c>
      <c r="F220" s="7">
        <f t="shared" si="23"/>
        <v>0</v>
      </c>
      <c r="G220" s="7"/>
      <c r="H220" s="10">
        <v>8627</v>
      </c>
      <c r="I220" s="10" t="s">
        <v>728</v>
      </c>
      <c r="J220" s="10">
        <v>11</v>
      </c>
      <c r="K220" s="10">
        <v>0</v>
      </c>
      <c r="L220" s="10">
        <f t="shared" si="24"/>
        <v>11</v>
      </c>
      <c r="M220" s="7">
        <f t="shared" si="25"/>
        <v>0</v>
      </c>
      <c r="O220" s="10">
        <v>8627</v>
      </c>
      <c r="P220" s="10" t="s">
        <v>728</v>
      </c>
      <c r="Q220" s="10">
        <v>10</v>
      </c>
      <c r="R220" s="10">
        <v>1</v>
      </c>
      <c r="S220" s="10">
        <f t="shared" si="26"/>
        <v>11</v>
      </c>
      <c r="T220" s="7">
        <f t="shared" si="27"/>
        <v>9.0909090909090912E-2</v>
      </c>
      <c r="V220" s="10">
        <v>8627</v>
      </c>
      <c r="W220" s="10" t="s">
        <v>728</v>
      </c>
      <c r="X220" s="10">
        <v>4</v>
      </c>
      <c r="Y220" s="10">
        <v>7</v>
      </c>
      <c r="Z220" s="10">
        <f t="shared" si="28"/>
        <v>11</v>
      </c>
      <c r="AA220" s="7">
        <f t="shared" si="29"/>
        <v>0.63636363636363635</v>
      </c>
      <c r="AB220" s="10" t="s">
        <v>455</v>
      </c>
    </row>
    <row r="221" spans="1:28" s="10" customFormat="1" x14ac:dyDescent="0.3">
      <c r="A221" s="10">
        <v>8634</v>
      </c>
      <c r="B221" s="10" t="s">
        <v>727</v>
      </c>
      <c r="C221" s="10">
        <v>4</v>
      </c>
      <c r="D221" s="10">
        <v>0</v>
      </c>
      <c r="E221" s="10">
        <f t="shared" si="22"/>
        <v>4</v>
      </c>
      <c r="F221" s="7">
        <f t="shared" si="23"/>
        <v>0</v>
      </c>
      <c r="G221" s="7"/>
      <c r="H221" s="10">
        <v>8634</v>
      </c>
      <c r="I221" s="10" t="s">
        <v>727</v>
      </c>
      <c r="J221" s="10">
        <v>4</v>
      </c>
      <c r="K221" s="10">
        <v>0</v>
      </c>
      <c r="L221" s="10">
        <f t="shared" si="24"/>
        <v>4</v>
      </c>
      <c r="M221" s="7">
        <f t="shared" si="25"/>
        <v>0</v>
      </c>
      <c r="O221" s="10">
        <v>8634</v>
      </c>
      <c r="P221" s="10" t="s">
        <v>727</v>
      </c>
      <c r="Q221" s="10">
        <v>4</v>
      </c>
      <c r="R221" s="10">
        <v>0</v>
      </c>
      <c r="S221" s="10">
        <f t="shared" si="26"/>
        <v>4</v>
      </c>
      <c r="T221" s="7">
        <f t="shared" si="27"/>
        <v>0</v>
      </c>
      <c r="V221" s="10">
        <v>8634</v>
      </c>
      <c r="W221" s="10" t="s">
        <v>727</v>
      </c>
      <c r="X221" s="10">
        <v>4</v>
      </c>
      <c r="Y221" s="10">
        <v>0</v>
      </c>
      <c r="Z221" s="10">
        <f t="shared" si="28"/>
        <v>4</v>
      </c>
      <c r="AA221" s="7">
        <f t="shared" si="29"/>
        <v>0</v>
      </c>
    </row>
    <row r="222" spans="1:28" s="10" customFormat="1" x14ac:dyDescent="0.3">
      <c r="A222" s="10">
        <v>8725</v>
      </c>
      <c r="B222" s="10" t="s">
        <v>727</v>
      </c>
      <c r="C222" s="10">
        <v>2</v>
      </c>
      <c r="D222" s="10">
        <v>1</v>
      </c>
      <c r="E222" s="10">
        <f t="shared" si="22"/>
        <v>3</v>
      </c>
      <c r="F222" s="7">
        <f t="shared" si="23"/>
        <v>0.33333333333333331</v>
      </c>
      <c r="G222" s="7"/>
      <c r="H222" s="10">
        <v>8725</v>
      </c>
      <c r="I222" s="10" t="s">
        <v>727</v>
      </c>
      <c r="J222" s="10">
        <v>1</v>
      </c>
      <c r="K222" s="10">
        <v>1</v>
      </c>
      <c r="L222" s="10">
        <f t="shared" si="24"/>
        <v>2</v>
      </c>
      <c r="M222" s="7">
        <f t="shared" si="25"/>
        <v>0.5</v>
      </c>
      <c r="O222" s="10">
        <v>8725</v>
      </c>
      <c r="P222" s="10" t="s">
        <v>727</v>
      </c>
      <c r="Q222" s="10">
        <v>2</v>
      </c>
      <c r="R222" s="10">
        <v>0</v>
      </c>
      <c r="S222" s="10">
        <f t="shared" si="26"/>
        <v>2</v>
      </c>
      <c r="T222" s="7">
        <f t="shared" si="27"/>
        <v>0</v>
      </c>
      <c r="V222" s="10">
        <v>8725</v>
      </c>
      <c r="W222" s="10" t="s">
        <v>727</v>
      </c>
      <c r="X222" s="10">
        <v>1</v>
      </c>
      <c r="Y222" s="10">
        <v>1</v>
      </c>
      <c r="Z222" s="10">
        <f t="shared" si="28"/>
        <v>2</v>
      </c>
      <c r="AA222" s="7">
        <f t="shared" si="29"/>
        <v>0.5</v>
      </c>
    </row>
    <row r="223" spans="1:28" s="10" customFormat="1" x14ac:dyDescent="0.3">
      <c r="A223" s="10">
        <v>8828</v>
      </c>
      <c r="B223" s="10" t="s">
        <v>728</v>
      </c>
      <c r="C223" s="10">
        <v>13</v>
      </c>
      <c r="D223" s="10">
        <v>0</v>
      </c>
      <c r="E223" s="10">
        <f t="shared" si="22"/>
        <v>13</v>
      </c>
      <c r="F223" s="7">
        <f t="shared" si="23"/>
        <v>0</v>
      </c>
      <c r="G223" s="7"/>
      <c r="H223" s="10">
        <v>8828</v>
      </c>
      <c r="I223" s="10" t="s">
        <v>728</v>
      </c>
      <c r="J223" s="10">
        <v>13</v>
      </c>
      <c r="K223" s="10">
        <v>0</v>
      </c>
      <c r="L223" s="10">
        <f t="shared" si="24"/>
        <v>13</v>
      </c>
      <c r="M223" s="7">
        <f t="shared" si="25"/>
        <v>0</v>
      </c>
      <c r="O223" s="10">
        <v>8828</v>
      </c>
      <c r="P223" s="10" t="s">
        <v>728</v>
      </c>
      <c r="Q223" s="10">
        <v>13</v>
      </c>
      <c r="R223" s="10">
        <v>0</v>
      </c>
      <c r="S223" s="10">
        <f t="shared" si="26"/>
        <v>13</v>
      </c>
      <c r="T223" s="7">
        <f t="shared" si="27"/>
        <v>0</v>
      </c>
      <c r="V223" s="10">
        <v>8828</v>
      </c>
      <c r="W223" s="10" t="s">
        <v>728</v>
      </c>
      <c r="X223" s="10">
        <v>12</v>
      </c>
      <c r="Y223" s="10">
        <v>1</v>
      </c>
      <c r="Z223" s="10">
        <f t="shared" si="28"/>
        <v>13</v>
      </c>
      <c r="AA223" s="7">
        <f t="shared" si="29"/>
        <v>7.6923076923076927E-2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774E-922B-4115-95A8-AAFC43C29C7D}">
  <dimension ref="A1:F97"/>
  <sheetViews>
    <sheetView workbookViewId="0"/>
  </sheetViews>
  <sheetFormatPr defaultRowHeight="14.4" x14ac:dyDescent="0.3"/>
  <cols>
    <col min="1" max="1" width="3" bestFit="1" customWidth="1"/>
    <col min="2" max="2" width="25.88671875" bestFit="1" customWidth="1"/>
  </cols>
  <sheetData>
    <row r="1" spans="1:6" x14ac:dyDescent="0.3">
      <c r="B1" t="s">
        <v>172</v>
      </c>
      <c r="C1" t="s">
        <v>175</v>
      </c>
      <c r="D1" t="s">
        <v>176</v>
      </c>
      <c r="E1" t="s">
        <v>173</v>
      </c>
      <c r="F1" t="s">
        <v>174</v>
      </c>
    </row>
    <row r="2" spans="1:6" x14ac:dyDescent="0.3">
      <c r="A2">
        <v>2</v>
      </c>
      <c r="B2" t="s">
        <v>177</v>
      </c>
      <c r="C2" s="9" t="s">
        <v>178</v>
      </c>
      <c r="D2" s="2" t="s">
        <v>178</v>
      </c>
      <c r="E2" s="8">
        <v>1.4059759999999999</v>
      </c>
      <c r="F2" s="8">
        <v>1.069175</v>
      </c>
    </row>
    <row r="3" spans="1:6" x14ac:dyDescent="0.3">
      <c r="A3">
        <v>3</v>
      </c>
      <c r="B3" t="s">
        <v>179</v>
      </c>
      <c r="C3" s="9">
        <v>165</v>
      </c>
      <c r="D3" s="2">
        <v>2.9522275899999999E-2</v>
      </c>
      <c r="E3" s="8" t="s">
        <v>178</v>
      </c>
      <c r="F3" s="8" t="s">
        <v>178</v>
      </c>
    </row>
    <row r="4" spans="1:6" x14ac:dyDescent="0.3">
      <c r="A4">
        <v>4</v>
      </c>
      <c r="B4" t="s">
        <v>180</v>
      </c>
      <c r="C4" s="9">
        <v>305</v>
      </c>
      <c r="D4" s="2">
        <v>5.4571479700000002E-2</v>
      </c>
      <c r="E4" s="8" t="s">
        <v>178</v>
      </c>
      <c r="F4" s="8" t="s">
        <v>178</v>
      </c>
    </row>
    <row r="5" spans="1:6" x14ac:dyDescent="0.3">
      <c r="A5">
        <v>5</v>
      </c>
      <c r="B5" t="s">
        <v>181</v>
      </c>
      <c r="C5" s="9">
        <v>2084</v>
      </c>
      <c r="D5" s="2">
        <v>0.37287529069999997</v>
      </c>
      <c r="E5" s="8" t="s">
        <v>178</v>
      </c>
      <c r="F5" s="8" t="s">
        <v>178</v>
      </c>
    </row>
    <row r="6" spans="1:6" x14ac:dyDescent="0.3">
      <c r="A6">
        <v>6</v>
      </c>
      <c r="B6" t="s">
        <v>182</v>
      </c>
      <c r="C6" s="9">
        <v>1867</v>
      </c>
      <c r="D6" s="2">
        <v>0.33404902489999999</v>
      </c>
      <c r="E6" s="8" t="s">
        <v>178</v>
      </c>
      <c r="F6" s="8" t="s">
        <v>178</v>
      </c>
    </row>
    <row r="7" spans="1:6" x14ac:dyDescent="0.3">
      <c r="A7">
        <v>7</v>
      </c>
      <c r="B7" t="s">
        <v>183</v>
      </c>
      <c r="C7" s="9">
        <v>146</v>
      </c>
      <c r="D7" s="2">
        <v>2.6122741099999999E-2</v>
      </c>
      <c r="E7" s="8" t="s">
        <v>178</v>
      </c>
      <c r="F7" s="8" t="s">
        <v>178</v>
      </c>
    </row>
    <row r="8" spans="1:6" x14ac:dyDescent="0.3">
      <c r="A8">
        <v>8</v>
      </c>
      <c r="B8" t="s">
        <v>666</v>
      </c>
      <c r="C8" s="9">
        <v>1317</v>
      </c>
      <c r="D8" s="2">
        <v>0.23564143849999999</v>
      </c>
      <c r="E8" s="8" t="s">
        <v>178</v>
      </c>
      <c r="F8" s="8" t="s">
        <v>178</v>
      </c>
    </row>
    <row r="9" spans="1:6" x14ac:dyDescent="0.3">
      <c r="A9">
        <v>9</v>
      </c>
      <c r="B9" t="s">
        <v>184</v>
      </c>
      <c r="C9" s="9">
        <v>3466</v>
      </c>
      <c r="D9" s="2">
        <v>0.6201467168</v>
      </c>
      <c r="E9" s="8" t="s">
        <v>178</v>
      </c>
      <c r="F9" s="8" t="s">
        <v>178</v>
      </c>
    </row>
    <row r="10" spans="1:6" x14ac:dyDescent="0.3">
      <c r="A10">
        <v>10</v>
      </c>
      <c r="B10" t="s">
        <v>185</v>
      </c>
      <c r="C10" s="9">
        <v>1777</v>
      </c>
      <c r="D10" s="2">
        <v>0.31794596530000002</v>
      </c>
      <c r="E10" s="8" t="s">
        <v>178</v>
      </c>
      <c r="F10" s="8" t="s">
        <v>178</v>
      </c>
    </row>
    <row r="11" spans="1:6" x14ac:dyDescent="0.3">
      <c r="A11">
        <v>11</v>
      </c>
      <c r="B11" t="s">
        <v>186</v>
      </c>
      <c r="C11" s="9">
        <v>1187</v>
      </c>
      <c r="D11" s="2">
        <v>0.21238146359999999</v>
      </c>
      <c r="E11" s="8" t="s">
        <v>178</v>
      </c>
      <c r="F11" s="8" t="s">
        <v>178</v>
      </c>
    </row>
    <row r="12" spans="1:6" x14ac:dyDescent="0.3">
      <c r="A12">
        <v>12</v>
      </c>
      <c r="B12" t="s">
        <v>667</v>
      </c>
      <c r="C12" s="9">
        <v>63</v>
      </c>
      <c r="D12" s="2">
        <v>1.12721417E-2</v>
      </c>
      <c r="E12" s="8" t="s">
        <v>178</v>
      </c>
      <c r="F12" s="8" t="s">
        <v>178</v>
      </c>
    </row>
    <row r="13" spans="1:6" x14ac:dyDescent="0.3">
      <c r="A13">
        <v>13</v>
      </c>
      <c r="B13" t="s">
        <v>668</v>
      </c>
      <c r="C13" s="9">
        <v>221</v>
      </c>
      <c r="D13" s="2">
        <v>3.9541957400000001E-2</v>
      </c>
      <c r="E13" s="8" t="s">
        <v>178</v>
      </c>
      <c r="F13" s="8" t="s">
        <v>178</v>
      </c>
    </row>
    <row r="14" spans="1:6" x14ac:dyDescent="0.3">
      <c r="A14">
        <v>14</v>
      </c>
      <c r="B14" t="s">
        <v>669</v>
      </c>
      <c r="C14" s="9">
        <v>51</v>
      </c>
      <c r="D14" s="2">
        <v>9.1250671000000002E-3</v>
      </c>
      <c r="E14" s="8" t="s">
        <v>178</v>
      </c>
      <c r="F14" s="8" t="s">
        <v>178</v>
      </c>
    </row>
    <row r="15" spans="1:6" x14ac:dyDescent="0.3">
      <c r="A15">
        <v>15</v>
      </c>
      <c r="B15" t="s">
        <v>670</v>
      </c>
      <c r="C15" s="9">
        <v>56</v>
      </c>
      <c r="D15" s="2">
        <v>1.0019681500000001E-2</v>
      </c>
      <c r="E15" s="8" t="s">
        <v>178</v>
      </c>
      <c r="F15" s="8" t="s">
        <v>178</v>
      </c>
    </row>
    <row r="16" spans="1:6" x14ac:dyDescent="0.3">
      <c r="A16">
        <v>16</v>
      </c>
      <c r="B16" t="s">
        <v>671</v>
      </c>
      <c r="C16" s="9">
        <v>80</v>
      </c>
      <c r="D16" s="2">
        <v>1.43138307E-2</v>
      </c>
      <c r="E16" s="8" t="s">
        <v>178</v>
      </c>
      <c r="F16" s="8" t="s">
        <v>178</v>
      </c>
    </row>
    <row r="17" spans="1:6" x14ac:dyDescent="0.3">
      <c r="A17">
        <v>17</v>
      </c>
      <c r="B17" t="s">
        <v>672</v>
      </c>
      <c r="C17" s="9">
        <v>634</v>
      </c>
      <c r="D17" s="2">
        <v>0.1134371086</v>
      </c>
      <c r="E17" s="8" t="s">
        <v>178</v>
      </c>
      <c r="F17" s="8" t="s">
        <v>178</v>
      </c>
    </row>
    <row r="18" spans="1:6" x14ac:dyDescent="0.3">
      <c r="A18">
        <v>18</v>
      </c>
      <c r="B18" t="s">
        <v>673</v>
      </c>
      <c r="C18" s="9">
        <v>191</v>
      </c>
      <c r="D18" s="2">
        <v>3.4174270899999998E-2</v>
      </c>
      <c r="E18" s="8" t="s">
        <v>178</v>
      </c>
      <c r="F18" s="8" t="s">
        <v>178</v>
      </c>
    </row>
    <row r="19" spans="1:6" x14ac:dyDescent="0.3">
      <c r="A19">
        <v>19</v>
      </c>
      <c r="B19" t="s">
        <v>187</v>
      </c>
      <c r="C19" s="9">
        <v>283</v>
      </c>
      <c r="D19" s="2">
        <v>5.06351762E-2</v>
      </c>
      <c r="E19" s="8" t="s">
        <v>178</v>
      </c>
      <c r="F19" s="8" t="s">
        <v>178</v>
      </c>
    </row>
    <row r="20" spans="1:6" x14ac:dyDescent="0.3">
      <c r="A20">
        <v>20</v>
      </c>
      <c r="B20" t="s">
        <v>188</v>
      </c>
      <c r="C20" s="9">
        <v>814</v>
      </c>
      <c r="D20" s="2">
        <v>0.1456432278</v>
      </c>
      <c r="E20" s="8" t="s">
        <v>178</v>
      </c>
      <c r="F20" s="8" t="s">
        <v>178</v>
      </c>
    </row>
    <row r="21" spans="1:6" x14ac:dyDescent="0.3">
      <c r="A21">
        <v>21</v>
      </c>
      <c r="B21" t="s">
        <v>189</v>
      </c>
      <c r="C21" s="9" t="s">
        <v>178</v>
      </c>
      <c r="D21" s="2" t="s">
        <v>178</v>
      </c>
      <c r="E21" s="8">
        <v>0.204151</v>
      </c>
      <c r="F21" s="8">
        <v>0.71366450000000003</v>
      </c>
    </row>
    <row r="22" spans="1:6" x14ac:dyDescent="0.3">
      <c r="A22">
        <v>22</v>
      </c>
      <c r="B22" t="s">
        <v>190</v>
      </c>
      <c r="C22" s="9" t="s">
        <v>178</v>
      </c>
      <c r="D22" s="2" t="s">
        <v>178</v>
      </c>
      <c r="E22" s="8">
        <v>3.7063350000000002</v>
      </c>
      <c r="F22" s="8">
        <v>4.3131640000000004</v>
      </c>
    </row>
    <row r="23" spans="1:6" x14ac:dyDescent="0.3">
      <c r="A23">
        <v>23</v>
      </c>
      <c r="B23" t="s">
        <v>191</v>
      </c>
      <c r="C23" s="9" t="s">
        <v>178</v>
      </c>
      <c r="D23" s="2" t="s">
        <v>178</v>
      </c>
      <c r="E23" s="8">
        <v>3.171081</v>
      </c>
      <c r="F23" s="8">
        <v>4.0357370000000001</v>
      </c>
    </row>
    <row r="24" spans="1:6" x14ac:dyDescent="0.3">
      <c r="A24">
        <v>24</v>
      </c>
      <c r="B24" t="s">
        <v>192</v>
      </c>
      <c r="C24" s="9">
        <v>2802</v>
      </c>
      <c r="D24" s="2">
        <v>0.50134192160000002</v>
      </c>
      <c r="E24" s="8" t="s">
        <v>178</v>
      </c>
      <c r="F24" s="8" t="s">
        <v>178</v>
      </c>
    </row>
    <row r="25" spans="1:6" x14ac:dyDescent="0.3">
      <c r="A25">
        <v>25</v>
      </c>
      <c r="B25" t="s">
        <v>193</v>
      </c>
      <c r="C25" s="9">
        <v>289</v>
      </c>
      <c r="D25" s="2">
        <v>5.1708713500000003E-2</v>
      </c>
      <c r="E25" s="8" t="s">
        <v>178</v>
      </c>
      <c r="F25" s="8" t="s">
        <v>178</v>
      </c>
    </row>
    <row r="26" spans="1:6" x14ac:dyDescent="0.3">
      <c r="A26">
        <v>26</v>
      </c>
      <c r="B26" t="s">
        <v>194</v>
      </c>
      <c r="C26" s="9">
        <v>328</v>
      </c>
      <c r="D26" s="2">
        <v>5.8686705999999998E-2</v>
      </c>
      <c r="E26" s="8" t="s">
        <v>178</v>
      </c>
      <c r="F26" s="8" t="s">
        <v>178</v>
      </c>
    </row>
    <row r="27" spans="1:6" x14ac:dyDescent="0.3">
      <c r="A27">
        <v>27</v>
      </c>
      <c r="B27" t="s">
        <v>674</v>
      </c>
      <c r="C27" s="9">
        <v>211</v>
      </c>
      <c r="D27" s="2">
        <v>3.77527286E-2</v>
      </c>
      <c r="E27" s="8" t="s">
        <v>178</v>
      </c>
      <c r="F27" s="8" t="s">
        <v>178</v>
      </c>
    </row>
    <row r="28" spans="1:6" x14ac:dyDescent="0.3">
      <c r="A28">
        <v>28</v>
      </c>
      <c r="B28" t="s">
        <v>675</v>
      </c>
      <c r="C28" s="9" t="s">
        <v>178</v>
      </c>
      <c r="D28" s="2" t="s">
        <v>178</v>
      </c>
      <c r="E28" s="8">
        <v>25.646329999999999</v>
      </c>
      <c r="F28" s="8">
        <v>28.407330000000002</v>
      </c>
    </row>
    <row r="29" spans="1:6" x14ac:dyDescent="0.3">
      <c r="A29">
        <v>29</v>
      </c>
      <c r="B29" t="s">
        <v>676</v>
      </c>
      <c r="C29" s="9" t="s">
        <v>178</v>
      </c>
      <c r="D29" s="2" t="s">
        <v>178</v>
      </c>
      <c r="E29" s="8">
        <v>0.42743880000000001</v>
      </c>
      <c r="F29" s="8">
        <v>0.47345549999999997</v>
      </c>
    </row>
    <row r="30" spans="1:6" x14ac:dyDescent="0.3">
      <c r="A30">
        <v>30</v>
      </c>
      <c r="B30" t="s">
        <v>677</v>
      </c>
      <c r="C30" s="9">
        <v>5133</v>
      </c>
      <c r="D30" s="2">
        <v>0.97567002469999997</v>
      </c>
      <c r="E30" s="8" t="s">
        <v>178</v>
      </c>
      <c r="F30" s="8" t="s">
        <v>178</v>
      </c>
    </row>
    <row r="31" spans="1:6" x14ac:dyDescent="0.3">
      <c r="A31">
        <v>31</v>
      </c>
      <c r="B31" t="s">
        <v>212</v>
      </c>
      <c r="C31" s="9">
        <v>124</v>
      </c>
      <c r="D31" s="2">
        <v>2.3569663599999999E-2</v>
      </c>
      <c r="E31" s="8" t="s">
        <v>178</v>
      </c>
      <c r="F31" s="8" t="s">
        <v>178</v>
      </c>
    </row>
    <row r="32" spans="1:6" x14ac:dyDescent="0.3">
      <c r="A32">
        <v>32</v>
      </c>
      <c r="B32" t="s">
        <v>213</v>
      </c>
      <c r="C32" s="9">
        <v>4</v>
      </c>
      <c r="D32" s="2">
        <v>7.6031169999999997E-4</v>
      </c>
      <c r="E32" s="8" t="s">
        <v>178</v>
      </c>
      <c r="F32" s="8" t="s">
        <v>178</v>
      </c>
    </row>
    <row r="33" spans="1:6" x14ac:dyDescent="0.3">
      <c r="A33">
        <v>33</v>
      </c>
      <c r="B33" t="s">
        <v>678</v>
      </c>
      <c r="C33" s="9" t="s">
        <v>178</v>
      </c>
      <c r="D33" s="2" t="s">
        <v>178</v>
      </c>
      <c r="E33" s="8">
        <v>0.29994300000000002</v>
      </c>
      <c r="F33" s="8">
        <v>0.97152320000000003</v>
      </c>
    </row>
    <row r="34" spans="1:6" x14ac:dyDescent="0.3">
      <c r="A34">
        <v>34</v>
      </c>
      <c r="B34" t="s">
        <v>679</v>
      </c>
      <c r="C34" s="9" t="s">
        <v>178</v>
      </c>
      <c r="D34" s="2" t="s">
        <v>178</v>
      </c>
      <c r="E34" s="8">
        <v>0.23816760000000001</v>
      </c>
      <c r="F34" s="8">
        <v>0.91984619999999995</v>
      </c>
    </row>
    <row r="35" spans="1:6" x14ac:dyDescent="0.3">
      <c r="A35">
        <v>35</v>
      </c>
      <c r="B35" t="s">
        <v>195</v>
      </c>
      <c r="C35" s="9">
        <v>1345</v>
      </c>
      <c r="D35" s="2">
        <v>0.25565481849999999</v>
      </c>
      <c r="E35" s="8" t="s">
        <v>178</v>
      </c>
      <c r="F35" s="8" t="s">
        <v>178</v>
      </c>
    </row>
    <row r="36" spans="1:6" x14ac:dyDescent="0.3">
      <c r="A36">
        <v>36</v>
      </c>
      <c r="B36" t="s">
        <v>196</v>
      </c>
      <c r="C36" s="9">
        <v>4355</v>
      </c>
      <c r="D36" s="2">
        <v>0.77920916090000003</v>
      </c>
      <c r="E36" s="8" t="s">
        <v>178</v>
      </c>
      <c r="F36" s="8" t="s">
        <v>178</v>
      </c>
    </row>
    <row r="37" spans="1:6" x14ac:dyDescent="0.3">
      <c r="A37">
        <v>37</v>
      </c>
      <c r="B37" t="s">
        <v>197</v>
      </c>
      <c r="C37" s="9">
        <v>536</v>
      </c>
      <c r="D37" s="2">
        <v>9.5902665999999998E-2</v>
      </c>
      <c r="E37" s="8" t="s">
        <v>178</v>
      </c>
      <c r="F37" s="8" t="s">
        <v>178</v>
      </c>
    </row>
    <row r="38" spans="1:6" x14ac:dyDescent="0.3">
      <c r="A38">
        <v>38</v>
      </c>
      <c r="B38" t="s">
        <v>198</v>
      </c>
      <c r="C38" s="9">
        <v>479</v>
      </c>
      <c r="D38" s="2">
        <v>8.5704061499999998E-2</v>
      </c>
      <c r="E38" s="8" t="s">
        <v>178</v>
      </c>
      <c r="F38" s="8" t="s">
        <v>178</v>
      </c>
    </row>
    <row r="39" spans="1:6" x14ac:dyDescent="0.3">
      <c r="A39">
        <v>39</v>
      </c>
      <c r="B39" t="s">
        <v>680</v>
      </c>
      <c r="C39" s="9">
        <v>30</v>
      </c>
      <c r="D39" s="2">
        <v>5.3676864999999997E-3</v>
      </c>
      <c r="E39" s="8" t="s">
        <v>178</v>
      </c>
      <c r="F39" s="8" t="s">
        <v>178</v>
      </c>
    </row>
    <row r="40" spans="1:6" x14ac:dyDescent="0.3">
      <c r="A40">
        <v>40</v>
      </c>
      <c r="B40" t="s">
        <v>199</v>
      </c>
      <c r="C40" s="9">
        <v>315</v>
      </c>
      <c r="D40" s="2">
        <v>5.6360708500000002E-2</v>
      </c>
      <c r="E40" s="8" t="s">
        <v>178</v>
      </c>
      <c r="F40" s="8" t="s">
        <v>178</v>
      </c>
    </row>
    <row r="41" spans="1:6" x14ac:dyDescent="0.3">
      <c r="A41">
        <v>41</v>
      </c>
      <c r="B41" t="s">
        <v>200</v>
      </c>
      <c r="C41" s="9">
        <v>85</v>
      </c>
      <c r="D41" s="2">
        <v>1.52084452E-2</v>
      </c>
      <c r="E41" s="8" t="s">
        <v>178</v>
      </c>
      <c r="F41" s="8" t="s">
        <v>178</v>
      </c>
    </row>
    <row r="42" spans="1:6" x14ac:dyDescent="0.3">
      <c r="A42">
        <v>42</v>
      </c>
      <c r="B42" t="s">
        <v>201</v>
      </c>
      <c r="C42" s="9">
        <v>31</v>
      </c>
      <c r="D42" s="2">
        <v>5.5466094000000002E-3</v>
      </c>
      <c r="E42" s="8" t="s">
        <v>178</v>
      </c>
      <c r="F42" s="8" t="s">
        <v>178</v>
      </c>
    </row>
    <row r="43" spans="1:6" x14ac:dyDescent="0.3">
      <c r="A43">
        <v>43</v>
      </c>
      <c r="B43" t="s">
        <v>681</v>
      </c>
      <c r="C43" s="9">
        <v>228</v>
      </c>
      <c r="D43" s="2">
        <v>4.0794417600000001E-2</v>
      </c>
      <c r="E43" s="8" t="s">
        <v>178</v>
      </c>
      <c r="F43" s="8" t="s">
        <v>178</v>
      </c>
    </row>
    <row r="44" spans="1:6" x14ac:dyDescent="0.3">
      <c r="A44">
        <v>44</v>
      </c>
      <c r="B44" t="s">
        <v>682</v>
      </c>
      <c r="C44" s="9">
        <v>92</v>
      </c>
      <c r="D44" s="2">
        <v>1.6460905299999998E-2</v>
      </c>
      <c r="E44" s="8" t="s">
        <v>178</v>
      </c>
      <c r="F44" s="8" t="s">
        <v>178</v>
      </c>
    </row>
    <row r="45" spans="1:6" x14ac:dyDescent="0.3">
      <c r="A45">
        <v>45</v>
      </c>
      <c r="B45" t="s">
        <v>683</v>
      </c>
      <c r="C45" s="9">
        <v>10</v>
      </c>
      <c r="D45" s="2">
        <v>1.7892288E-3</v>
      </c>
      <c r="E45" s="8" t="s">
        <v>178</v>
      </c>
      <c r="F45" s="8" t="s">
        <v>178</v>
      </c>
    </row>
    <row r="46" spans="1:6" x14ac:dyDescent="0.3">
      <c r="A46">
        <v>46</v>
      </c>
      <c r="B46" t="s">
        <v>202</v>
      </c>
      <c r="C46" s="9">
        <v>313</v>
      </c>
      <c r="D46" s="2">
        <v>5.6002862799999997E-2</v>
      </c>
      <c r="E46" s="8" t="s">
        <v>178</v>
      </c>
      <c r="F46" s="8" t="s">
        <v>178</v>
      </c>
    </row>
    <row r="47" spans="1:6" x14ac:dyDescent="0.3">
      <c r="A47">
        <v>47</v>
      </c>
      <c r="B47" t="s">
        <v>684</v>
      </c>
      <c r="C47" s="9" t="s">
        <v>178</v>
      </c>
      <c r="D47" s="2" t="s">
        <v>178</v>
      </c>
      <c r="E47" s="8">
        <v>16.288160000000001</v>
      </c>
      <c r="F47" s="8">
        <v>6.2651159999999999</v>
      </c>
    </row>
    <row r="48" spans="1:6" x14ac:dyDescent="0.3">
      <c r="A48">
        <v>48</v>
      </c>
      <c r="B48" t="s">
        <v>685</v>
      </c>
      <c r="C48" s="9" t="s">
        <v>178</v>
      </c>
      <c r="D48" s="2" t="s">
        <v>178</v>
      </c>
      <c r="E48" s="8">
        <v>0.27146940000000003</v>
      </c>
      <c r="F48" s="8">
        <v>0.1044186</v>
      </c>
    </row>
    <row r="49" spans="1:6" x14ac:dyDescent="0.3">
      <c r="A49">
        <v>49</v>
      </c>
      <c r="B49" t="s">
        <v>687</v>
      </c>
      <c r="C49" s="9">
        <v>4895</v>
      </c>
      <c r="D49" s="2">
        <v>0.87582751830000005</v>
      </c>
      <c r="E49" s="8" t="s">
        <v>178</v>
      </c>
      <c r="F49" s="8" t="s">
        <v>178</v>
      </c>
    </row>
    <row r="50" spans="1:6" x14ac:dyDescent="0.3">
      <c r="A50">
        <v>50</v>
      </c>
      <c r="B50" t="s">
        <v>203</v>
      </c>
      <c r="C50" s="9">
        <v>694</v>
      </c>
      <c r="D50" s="2">
        <v>0.1241724817</v>
      </c>
      <c r="E50" s="8" t="s">
        <v>178</v>
      </c>
      <c r="F50" s="8" t="s">
        <v>178</v>
      </c>
    </row>
    <row r="51" spans="1:6" x14ac:dyDescent="0.3">
      <c r="A51">
        <v>51</v>
      </c>
      <c r="B51" t="s">
        <v>204</v>
      </c>
      <c r="C51" s="9">
        <v>221</v>
      </c>
      <c r="D51" s="2">
        <v>3.9570277500000001E-2</v>
      </c>
      <c r="E51" s="8" t="s">
        <v>178</v>
      </c>
      <c r="F51" s="8" t="s">
        <v>178</v>
      </c>
    </row>
    <row r="52" spans="1:6" x14ac:dyDescent="0.3">
      <c r="A52">
        <v>52</v>
      </c>
      <c r="B52" t="s">
        <v>205</v>
      </c>
      <c r="C52" s="9">
        <v>1303</v>
      </c>
      <c r="D52" s="2">
        <v>0.23330349149999999</v>
      </c>
      <c r="E52" s="8" t="s">
        <v>178</v>
      </c>
      <c r="F52" s="8" t="s">
        <v>178</v>
      </c>
    </row>
    <row r="53" spans="1:6" x14ac:dyDescent="0.3">
      <c r="A53">
        <v>53</v>
      </c>
      <c r="B53" t="s">
        <v>206</v>
      </c>
      <c r="C53" s="9">
        <v>2905</v>
      </c>
      <c r="D53" s="2">
        <v>0.52014324079999996</v>
      </c>
      <c r="E53" s="8" t="s">
        <v>178</v>
      </c>
      <c r="F53" s="8" t="s">
        <v>178</v>
      </c>
    </row>
    <row r="54" spans="1:6" x14ac:dyDescent="0.3">
      <c r="A54">
        <v>54</v>
      </c>
      <c r="B54" t="s">
        <v>207</v>
      </c>
      <c r="C54" s="9">
        <v>1156</v>
      </c>
      <c r="D54" s="2">
        <v>0.20698299019999999</v>
      </c>
      <c r="E54" s="8" t="s">
        <v>178</v>
      </c>
      <c r="F54" s="8" t="s">
        <v>178</v>
      </c>
    </row>
    <row r="55" spans="1:6" x14ac:dyDescent="0.3">
      <c r="A55">
        <v>55</v>
      </c>
      <c r="B55" t="s">
        <v>208</v>
      </c>
      <c r="C55" s="9">
        <v>283</v>
      </c>
      <c r="D55" s="2">
        <v>5.06351762E-2</v>
      </c>
      <c r="E55" s="8" t="s">
        <v>178</v>
      </c>
      <c r="F55" s="8" t="s">
        <v>178</v>
      </c>
    </row>
    <row r="56" spans="1:6" x14ac:dyDescent="0.3">
      <c r="A56">
        <v>56</v>
      </c>
      <c r="B56" t="s">
        <v>209</v>
      </c>
      <c r="C56" s="9">
        <v>1107</v>
      </c>
      <c r="D56" s="2">
        <v>0.19806763290000001</v>
      </c>
      <c r="E56" s="8" t="s">
        <v>178</v>
      </c>
      <c r="F56" s="8" t="s">
        <v>178</v>
      </c>
    </row>
    <row r="57" spans="1:6" x14ac:dyDescent="0.3">
      <c r="A57">
        <v>57</v>
      </c>
      <c r="B57" t="s">
        <v>774</v>
      </c>
      <c r="C57" s="9" t="s">
        <v>178</v>
      </c>
      <c r="D57" s="2" t="s">
        <v>178</v>
      </c>
      <c r="E57" s="8">
        <v>48.717390000000002</v>
      </c>
      <c r="F57" s="8">
        <v>20.298770000000001</v>
      </c>
    </row>
    <row r="58" spans="1:6" x14ac:dyDescent="0.3">
      <c r="A58">
        <v>58</v>
      </c>
      <c r="B58" t="s">
        <v>775</v>
      </c>
      <c r="C58" s="9">
        <v>988</v>
      </c>
      <c r="D58" s="2">
        <v>0.1769024172</v>
      </c>
      <c r="E58" s="8" t="s">
        <v>178</v>
      </c>
      <c r="F58" s="8" t="s">
        <v>178</v>
      </c>
    </row>
    <row r="59" spans="1:6" x14ac:dyDescent="0.3">
      <c r="A59">
        <v>59</v>
      </c>
      <c r="B59" t="s">
        <v>776</v>
      </c>
      <c r="C59" s="9">
        <v>2569</v>
      </c>
      <c r="D59" s="2">
        <v>0.45998209490000003</v>
      </c>
      <c r="E59" s="8" t="s">
        <v>178</v>
      </c>
      <c r="F59" s="8" t="s">
        <v>178</v>
      </c>
    </row>
    <row r="60" spans="1:6" x14ac:dyDescent="0.3">
      <c r="A60">
        <v>60</v>
      </c>
      <c r="B60" t="s">
        <v>777</v>
      </c>
      <c r="C60" s="9">
        <v>780</v>
      </c>
      <c r="D60" s="2">
        <v>0.139659803</v>
      </c>
      <c r="E60" s="8" t="s">
        <v>178</v>
      </c>
      <c r="F60" s="8" t="s">
        <v>178</v>
      </c>
    </row>
    <row r="61" spans="1:6" x14ac:dyDescent="0.3">
      <c r="A61">
        <v>61</v>
      </c>
      <c r="B61" t="s">
        <v>778</v>
      </c>
      <c r="C61" s="9">
        <v>563</v>
      </c>
      <c r="D61" s="2">
        <v>0.1008057296</v>
      </c>
      <c r="E61" s="8" t="s">
        <v>178</v>
      </c>
      <c r="F61" s="8" t="s">
        <v>178</v>
      </c>
    </row>
    <row r="62" spans="1:6" x14ac:dyDescent="0.3">
      <c r="A62">
        <v>62</v>
      </c>
      <c r="B62" t="s">
        <v>779</v>
      </c>
      <c r="C62" s="9">
        <v>685</v>
      </c>
      <c r="D62" s="2">
        <v>0.12264995519999999</v>
      </c>
      <c r="E62" s="8" t="s">
        <v>178</v>
      </c>
      <c r="F62" s="8" t="s">
        <v>178</v>
      </c>
    </row>
    <row r="63" spans="1:6" x14ac:dyDescent="0.3">
      <c r="A63">
        <v>63</v>
      </c>
      <c r="B63" t="s">
        <v>780</v>
      </c>
      <c r="C63" s="9" t="s">
        <v>178</v>
      </c>
      <c r="D63" s="2" t="s">
        <v>178</v>
      </c>
      <c r="E63" s="8">
        <v>3.0850489999999999E-3</v>
      </c>
      <c r="F63" s="8">
        <v>1.6780360000000001E-2</v>
      </c>
    </row>
    <row r="64" spans="1:6" x14ac:dyDescent="0.3">
      <c r="A64">
        <v>64</v>
      </c>
      <c r="B64" t="s">
        <v>781</v>
      </c>
      <c r="C64" s="9">
        <v>455</v>
      </c>
      <c r="D64" s="2">
        <v>8.14682184E-2</v>
      </c>
      <c r="E64" s="8" t="s">
        <v>178</v>
      </c>
      <c r="F64" s="8" t="s">
        <v>178</v>
      </c>
    </row>
    <row r="65" spans="1:6" x14ac:dyDescent="0.3">
      <c r="A65">
        <v>65</v>
      </c>
      <c r="B65" t="s">
        <v>782</v>
      </c>
      <c r="C65" s="9">
        <v>85</v>
      </c>
      <c r="D65" s="2">
        <v>1.5219337499999999E-2</v>
      </c>
      <c r="E65" s="8" t="s">
        <v>178</v>
      </c>
      <c r="F65" s="8" t="s">
        <v>178</v>
      </c>
    </row>
    <row r="66" spans="1:6" x14ac:dyDescent="0.3">
      <c r="A66">
        <v>66</v>
      </c>
      <c r="B66" t="s">
        <v>783</v>
      </c>
      <c r="C66" s="9">
        <v>1</v>
      </c>
      <c r="D66" s="2">
        <v>2.1276595700000001E-2</v>
      </c>
      <c r="E66" s="8" t="s">
        <v>178</v>
      </c>
      <c r="F66" s="8" t="s">
        <v>178</v>
      </c>
    </row>
    <row r="67" spans="1:6" x14ac:dyDescent="0.3">
      <c r="A67">
        <v>67</v>
      </c>
      <c r="B67" t="s">
        <v>784</v>
      </c>
      <c r="C67" s="9">
        <v>3</v>
      </c>
      <c r="D67" s="2">
        <v>6.3829787200000002E-2</v>
      </c>
      <c r="E67" s="8" t="s">
        <v>178</v>
      </c>
      <c r="F67" s="8" t="s">
        <v>178</v>
      </c>
    </row>
    <row r="68" spans="1:6" x14ac:dyDescent="0.3">
      <c r="A68">
        <v>68</v>
      </c>
      <c r="B68" t="s">
        <v>785</v>
      </c>
      <c r="C68" s="9">
        <v>43</v>
      </c>
      <c r="D68" s="2">
        <v>0.91489361700000005</v>
      </c>
      <c r="E68" s="8" t="s">
        <v>178</v>
      </c>
      <c r="F68" s="8" t="s">
        <v>178</v>
      </c>
    </row>
    <row r="69" spans="1:6" x14ac:dyDescent="0.3">
      <c r="A69">
        <v>69</v>
      </c>
      <c r="B69" t="s">
        <v>786</v>
      </c>
      <c r="C69" s="9">
        <v>43</v>
      </c>
      <c r="D69" s="2">
        <v>0.91489361700000005</v>
      </c>
      <c r="E69" s="8" t="s">
        <v>178</v>
      </c>
      <c r="F69" s="8" t="s">
        <v>178</v>
      </c>
    </row>
    <row r="70" spans="1:6" x14ac:dyDescent="0.3">
      <c r="A70">
        <v>70</v>
      </c>
      <c r="B70" t="s">
        <v>787</v>
      </c>
      <c r="C70" s="9">
        <v>4</v>
      </c>
      <c r="D70" s="2">
        <v>8.5106382999999994E-2</v>
      </c>
      <c r="E70" s="8" t="s">
        <v>178</v>
      </c>
      <c r="F70" s="8" t="s">
        <v>178</v>
      </c>
    </row>
    <row r="71" spans="1:6" x14ac:dyDescent="0.3">
      <c r="A71">
        <v>71</v>
      </c>
      <c r="B71" t="s">
        <v>686</v>
      </c>
      <c r="C71" s="9" t="s">
        <v>178</v>
      </c>
      <c r="D71" s="2" t="s">
        <v>178</v>
      </c>
      <c r="E71" s="8">
        <v>85.446809999999999</v>
      </c>
      <c r="F71" s="8">
        <v>22.858550000000001</v>
      </c>
    </row>
    <row r="72" spans="1:6" x14ac:dyDescent="0.3">
      <c r="A72">
        <v>72</v>
      </c>
      <c r="B72" t="s">
        <v>210</v>
      </c>
      <c r="C72" s="9" t="s">
        <v>178</v>
      </c>
      <c r="D72" s="2" t="s">
        <v>178</v>
      </c>
      <c r="E72" s="8">
        <v>5.446809</v>
      </c>
      <c r="F72" s="8">
        <v>22.858550000000001</v>
      </c>
    </row>
    <row r="73" spans="1:6" x14ac:dyDescent="0.3">
      <c r="A73">
        <v>73</v>
      </c>
      <c r="B73" t="s">
        <v>788</v>
      </c>
      <c r="C73" s="9" t="s">
        <v>178</v>
      </c>
      <c r="D73" s="2" t="s">
        <v>178</v>
      </c>
      <c r="E73" s="8">
        <v>5.0212770000000004</v>
      </c>
      <c r="F73" s="8">
        <v>1.5809930000000001</v>
      </c>
    </row>
    <row r="74" spans="1:6" x14ac:dyDescent="0.3">
      <c r="A74">
        <v>74</v>
      </c>
      <c r="B74" t="s">
        <v>789</v>
      </c>
      <c r="C74" s="9" t="s">
        <v>178</v>
      </c>
      <c r="D74" s="2" t="s">
        <v>178</v>
      </c>
      <c r="E74" s="8">
        <v>16.710640000000001</v>
      </c>
      <c r="F74" s="8">
        <v>14.2889</v>
      </c>
    </row>
    <row r="75" spans="1:6" x14ac:dyDescent="0.3">
      <c r="A75">
        <v>75</v>
      </c>
      <c r="B75" t="s">
        <v>790</v>
      </c>
      <c r="C75" s="9" t="s">
        <v>178</v>
      </c>
      <c r="D75" s="2" t="s">
        <v>178</v>
      </c>
      <c r="E75" s="8">
        <v>32.978720000000003</v>
      </c>
      <c r="F75" s="8">
        <v>6.967282</v>
      </c>
    </row>
    <row r="76" spans="1:6" x14ac:dyDescent="0.3">
      <c r="A76">
        <v>76</v>
      </c>
      <c r="B76" t="s">
        <v>791</v>
      </c>
      <c r="C76" s="9">
        <v>12</v>
      </c>
      <c r="D76" s="2">
        <v>0.25531914890000001</v>
      </c>
      <c r="E76" s="8" t="s">
        <v>178</v>
      </c>
      <c r="F76" s="8" t="s">
        <v>178</v>
      </c>
    </row>
    <row r="77" spans="1:6" x14ac:dyDescent="0.3">
      <c r="A77">
        <v>77</v>
      </c>
      <c r="B77" t="s">
        <v>792</v>
      </c>
      <c r="C77" s="9" t="s">
        <v>178</v>
      </c>
      <c r="D77" s="2" t="s">
        <v>178</v>
      </c>
      <c r="E77" s="8">
        <v>1.9361699999999999</v>
      </c>
      <c r="F77" s="8">
        <v>5.374676</v>
      </c>
    </row>
    <row r="78" spans="1:6" x14ac:dyDescent="0.3">
      <c r="A78">
        <v>78</v>
      </c>
      <c r="B78" t="s">
        <v>793</v>
      </c>
      <c r="C78" s="9" t="s">
        <v>178</v>
      </c>
      <c r="D78" s="2" t="s">
        <v>178</v>
      </c>
      <c r="E78" s="8">
        <v>17.35106</v>
      </c>
      <c r="F78" s="8">
        <v>14.990451630000001</v>
      </c>
    </row>
    <row r="79" spans="1:6" x14ac:dyDescent="0.3">
      <c r="A79">
        <v>79</v>
      </c>
      <c r="B79" t="s">
        <v>794</v>
      </c>
      <c r="C79" s="9">
        <v>47</v>
      </c>
      <c r="D79" s="2">
        <v>1</v>
      </c>
      <c r="E79" s="8" t="s">
        <v>178</v>
      </c>
      <c r="F79" s="8" t="s">
        <v>178</v>
      </c>
    </row>
    <row r="80" spans="1:6" x14ac:dyDescent="0.3">
      <c r="A80">
        <v>80</v>
      </c>
      <c r="B80" t="s">
        <v>795</v>
      </c>
      <c r="C80" s="9">
        <v>6</v>
      </c>
      <c r="D80" s="2">
        <v>0.12765957450000001</v>
      </c>
      <c r="E80" s="8" t="s">
        <v>178</v>
      </c>
      <c r="F80" s="8" t="s">
        <v>178</v>
      </c>
    </row>
    <row r="81" spans="1:6" x14ac:dyDescent="0.3">
      <c r="A81">
        <v>81</v>
      </c>
      <c r="B81" t="s">
        <v>796</v>
      </c>
      <c r="C81" s="9">
        <v>7</v>
      </c>
      <c r="D81" s="2">
        <v>0.1489361702</v>
      </c>
      <c r="E81" s="8" t="s">
        <v>178</v>
      </c>
      <c r="F81" s="8" t="s">
        <v>178</v>
      </c>
    </row>
    <row r="82" spans="1:6" x14ac:dyDescent="0.3">
      <c r="A82">
        <v>82</v>
      </c>
      <c r="B82" t="s">
        <v>797</v>
      </c>
      <c r="C82" s="9">
        <v>20</v>
      </c>
      <c r="D82" s="2">
        <v>0.42553191489999997</v>
      </c>
      <c r="E82" s="8" t="s">
        <v>178</v>
      </c>
      <c r="F82" s="8" t="s">
        <v>178</v>
      </c>
    </row>
    <row r="83" spans="1:6" x14ac:dyDescent="0.3">
      <c r="A83">
        <v>83</v>
      </c>
      <c r="B83" t="s">
        <v>798</v>
      </c>
      <c r="C83" s="9" t="s">
        <v>178</v>
      </c>
      <c r="D83" s="2" t="s">
        <v>178</v>
      </c>
      <c r="E83" s="8">
        <v>2.6734339999999999</v>
      </c>
      <c r="F83" s="8">
        <v>1.642347</v>
      </c>
    </row>
    <row r="84" spans="1:6" x14ac:dyDescent="0.3">
      <c r="A84">
        <v>84</v>
      </c>
      <c r="B84" t="s">
        <v>799</v>
      </c>
      <c r="C84" s="9" t="s">
        <v>178</v>
      </c>
      <c r="D84" s="2" t="s">
        <v>178</v>
      </c>
      <c r="E84" s="8">
        <v>7.0305070000000001</v>
      </c>
      <c r="F84" s="8">
        <v>3.6396630000000001</v>
      </c>
    </row>
    <row r="85" spans="1:6" x14ac:dyDescent="0.3">
      <c r="A85">
        <v>85</v>
      </c>
      <c r="B85" t="s">
        <v>800</v>
      </c>
      <c r="C85" s="9" t="s">
        <v>178</v>
      </c>
      <c r="D85" s="2" t="s">
        <v>178</v>
      </c>
      <c r="E85" s="8">
        <v>6.408398</v>
      </c>
      <c r="F85" s="8">
        <v>6.9550900000000002</v>
      </c>
    </row>
    <row r="86" spans="1:6" x14ac:dyDescent="0.3">
      <c r="A86">
        <v>86</v>
      </c>
      <c r="B86" t="s">
        <v>801</v>
      </c>
      <c r="C86" s="9" t="s">
        <v>178</v>
      </c>
      <c r="D86" s="2" t="s">
        <v>178</v>
      </c>
      <c r="E86" s="8">
        <v>3.0778699999999999</v>
      </c>
      <c r="F86" s="8">
        <v>3.0604840000000002</v>
      </c>
    </row>
    <row r="87" spans="1:6" x14ac:dyDescent="0.3">
      <c r="A87">
        <v>87</v>
      </c>
      <c r="B87" t="s">
        <v>802</v>
      </c>
      <c r="C87" s="9" t="s">
        <v>178</v>
      </c>
      <c r="D87" s="2" t="s">
        <v>178</v>
      </c>
      <c r="E87" s="8">
        <v>103.6669</v>
      </c>
      <c r="F87" s="8">
        <v>45.298209999999997</v>
      </c>
    </row>
    <row r="88" spans="1:6" x14ac:dyDescent="0.3">
      <c r="A88">
        <v>88</v>
      </c>
      <c r="B88" t="s">
        <v>803</v>
      </c>
      <c r="C88" s="9" t="s">
        <v>178</v>
      </c>
      <c r="D88" s="2" t="s">
        <v>178</v>
      </c>
      <c r="E88" s="8">
        <v>5.0425529999999998</v>
      </c>
      <c r="F88" s="8">
        <v>4.1123219999999998</v>
      </c>
    </row>
    <row r="89" spans="1:6" x14ac:dyDescent="0.3">
      <c r="A89">
        <v>89</v>
      </c>
      <c r="B89" t="s">
        <v>804</v>
      </c>
      <c r="C89" s="9" t="s">
        <v>178</v>
      </c>
      <c r="D89" s="2" t="s">
        <v>178</v>
      </c>
      <c r="E89" s="8">
        <v>0.12765960000000001</v>
      </c>
      <c r="F89" s="8">
        <v>0.33731810000000001</v>
      </c>
    </row>
    <row r="90" spans="1:6" x14ac:dyDescent="0.3">
      <c r="A90">
        <v>90</v>
      </c>
      <c r="B90" t="s">
        <v>805</v>
      </c>
      <c r="C90" s="9" t="s">
        <v>178</v>
      </c>
      <c r="D90" s="2" t="s">
        <v>178</v>
      </c>
      <c r="E90" s="8">
        <v>0.42553190000000002</v>
      </c>
      <c r="F90" s="8">
        <v>0.71458960000000005</v>
      </c>
    </row>
    <row r="91" spans="1:6" x14ac:dyDescent="0.3">
      <c r="A91">
        <v>91</v>
      </c>
      <c r="B91" t="s">
        <v>806</v>
      </c>
      <c r="C91" s="9" t="s">
        <v>178</v>
      </c>
      <c r="D91" s="2" t="s">
        <v>178</v>
      </c>
      <c r="E91" s="8">
        <v>0.65957449999999995</v>
      </c>
      <c r="F91" s="8">
        <v>0.91548499999999999</v>
      </c>
    </row>
    <row r="92" spans="1:6" x14ac:dyDescent="0.3">
      <c r="A92">
        <v>92</v>
      </c>
      <c r="B92" t="s">
        <v>807</v>
      </c>
      <c r="C92" s="9" t="s">
        <v>178</v>
      </c>
      <c r="D92" s="2" t="s">
        <v>178</v>
      </c>
      <c r="E92" s="8">
        <v>2.0226310000000001</v>
      </c>
      <c r="F92" s="8">
        <v>6.2264720000000002</v>
      </c>
    </row>
    <row r="93" spans="1:6" x14ac:dyDescent="0.3">
      <c r="A93">
        <v>93</v>
      </c>
      <c r="B93" t="s">
        <v>808</v>
      </c>
      <c r="C93" s="9" t="s">
        <v>178</v>
      </c>
      <c r="D93" s="2" t="s">
        <v>178</v>
      </c>
      <c r="E93" s="8">
        <v>2.8701629999999998</v>
      </c>
      <c r="F93" s="8">
        <v>0.70487739999999999</v>
      </c>
    </row>
    <row r="94" spans="1:6" x14ac:dyDescent="0.3">
      <c r="A94">
        <v>94</v>
      </c>
      <c r="B94" t="s">
        <v>809</v>
      </c>
      <c r="C94" s="9" t="s">
        <v>178</v>
      </c>
      <c r="D94" s="2" t="s">
        <v>178</v>
      </c>
      <c r="E94" s="8">
        <v>61.598120000000002</v>
      </c>
      <c r="F94" s="8">
        <v>23.550450000000001</v>
      </c>
    </row>
    <row r="95" spans="1:6" x14ac:dyDescent="0.3">
      <c r="A95">
        <v>95</v>
      </c>
      <c r="B95" t="s">
        <v>810</v>
      </c>
      <c r="C95" s="9" t="s">
        <v>178</v>
      </c>
      <c r="D95" s="2" t="s">
        <v>178</v>
      </c>
      <c r="E95" s="8">
        <v>1.911767</v>
      </c>
      <c r="F95" s="8">
        <v>0.47119749999999999</v>
      </c>
    </row>
    <row r="96" spans="1:6" x14ac:dyDescent="0.3">
      <c r="A96">
        <v>96</v>
      </c>
      <c r="B96" t="s">
        <v>811</v>
      </c>
      <c r="C96" s="9" t="s">
        <v>178</v>
      </c>
      <c r="D96" s="2" t="s">
        <v>178</v>
      </c>
      <c r="E96" s="8">
        <v>14.045059999999999</v>
      </c>
      <c r="F96" s="8">
        <v>6.0280310000000004</v>
      </c>
    </row>
    <row r="97" spans="1:6" x14ac:dyDescent="0.3">
      <c r="A97">
        <v>97</v>
      </c>
      <c r="B97" t="s">
        <v>812</v>
      </c>
      <c r="C97" s="9" t="s">
        <v>178</v>
      </c>
      <c r="D97" s="2" t="s">
        <v>178</v>
      </c>
      <c r="E97" s="8">
        <v>31.581990000000001</v>
      </c>
      <c r="F97" s="8">
        <v>16.921029999999998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0DF2-E054-4BA3-BCDB-5846D5DEFC03}">
  <dimension ref="A1:I163"/>
  <sheetViews>
    <sheetView workbookViewId="0"/>
  </sheetViews>
  <sheetFormatPr defaultRowHeight="14.4" x14ac:dyDescent="0.3"/>
  <sheetData>
    <row r="1" spans="1:1" x14ac:dyDescent="0.3">
      <c r="A1" t="s">
        <v>25</v>
      </c>
    </row>
    <row r="2" spans="1:1" x14ac:dyDescent="0.3">
      <c r="A2" t="s">
        <v>0</v>
      </c>
    </row>
    <row r="4" spans="1:1" x14ac:dyDescent="0.3">
      <c r="A4" t="s">
        <v>1</v>
      </c>
    </row>
    <row r="5" spans="1:1" x14ac:dyDescent="0.3">
      <c r="A5" t="s">
        <v>863</v>
      </c>
    </row>
    <row r="7" spans="1:1" x14ac:dyDescent="0.3">
      <c r="A7" t="s">
        <v>2</v>
      </c>
    </row>
    <row r="8" spans="1:1" x14ac:dyDescent="0.3">
      <c r="A8" t="s">
        <v>3</v>
      </c>
    </row>
    <row r="9" spans="1:1" x14ac:dyDescent="0.3">
      <c r="A9" t="s">
        <v>981</v>
      </c>
    </row>
    <row r="11" spans="1:1" x14ac:dyDescent="0.3">
      <c r="A11" t="s">
        <v>4</v>
      </c>
    </row>
    <row r="12" spans="1:1" x14ac:dyDescent="0.3">
      <c r="A12" t="s">
        <v>5</v>
      </c>
    </row>
    <row r="13" spans="1:1" x14ac:dyDescent="0.3">
      <c r="A13" t="s">
        <v>982</v>
      </c>
    </row>
    <row r="14" spans="1:1" x14ac:dyDescent="0.3">
      <c r="A14" t="s">
        <v>6</v>
      </c>
    </row>
    <row r="15" spans="1:1" x14ac:dyDescent="0.3">
      <c r="A15" t="s">
        <v>7</v>
      </c>
    </row>
    <row r="17" spans="1:1" x14ac:dyDescent="0.3">
      <c r="A17" t="s">
        <v>8</v>
      </c>
    </row>
    <row r="19" spans="1:1" x14ac:dyDescent="0.3">
      <c r="A19" t="s">
        <v>983</v>
      </c>
    </row>
    <row r="20" spans="1:1" x14ac:dyDescent="0.3">
      <c r="A20" t="s">
        <v>984</v>
      </c>
    </row>
    <row r="21" spans="1:1" x14ac:dyDescent="0.3">
      <c r="A21" t="s">
        <v>864</v>
      </c>
    </row>
    <row r="23" spans="1:1" x14ac:dyDescent="0.3">
      <c r="A23" t="s">
        <v>9</v>
      </c>
    </row>
    <row r="25" spans="1:1" x14ac:dyDescent="0.3">
      <c r="A25" t="s">
        <v>10</v>
      </c>
    </row>
    <row r="26" spans="1:1" x14ac:dyDescent="0.3">
      <c r="A26" t="s">
        <v>11</v>
      </c>
    </row>
    <row r="27" spans="1:1" x14ac:dyDescent="0.3">
      <c r="A27" t="s">
        <v>12</v>
      </c>
    </row>
    <row r="28" spans="1:1" x14ac:dyDescent="0.3">
      <c r="A28" t="s">
        <v>865</v>
      </c>
    </row>
    <row r="29" spans="1:1" x14ac:dyDescent="0.3">
      <c r="A29" t="s">
        <v>866</v>
      </c>
    </row>
    <row r="31" spans="1:1" x14ac:dyDescent="0.3">
      <c r="A31" t="s">
        <v>13</v>
      </c>
    </row>
    <row r="32" spans="1:1" x14ac:dyDescent="0.3">
      <c r="A32" t="s">
        <v>985</v>
      </c>
    </row>
    <row r="34" spans="1:1" x14ac:dyDescent="0.3">
      <c r="A34" t="s">
        <v>14</v>
      </c>
    </row>
    <row r="35" spans="1:1" x14ac:dyDescent="0.3">
      <c r="A35" t="s">
        <v>15</v>
      </c>
    </row>
    <row r="36" spans="1:1" x14ac:dyDescent="0.3">
      <c r="A36" t="s">
        <v>986</v>
      </c>
    </row>
    <row r="38" spans="1:1" x14ac:dyDescent="0.3">
      <c r="A38" t="s">
        <v>16</v>
      </c>
    </row>
    <row r="39" spans="1:1" x14ac:dyDescent="0.3">
      <c r="A39" t="s">
        <v>867</v>
      </c>
    </row>
    <row r="40" spans="1:1" x14ac:dyDescent="0.3">
      <c r="A40" t="s">
        <v>987</v>
      </c>
    </row>
    <row r="41" spans="1:1" x14ac:dyDescent="0.3">
      <c r="A41" t="s">
        <v>988</v>
      </c>
    </row>
    <row r="43" spans="1:1" x14ac:dyDescent="0.3">
      <c r="A43" t="s">
        <v>17</v>
      </c>
    </row>
    <row r="44" spans="1:1" x14ac:dyDescent="0.3">
      <c r="A44" t="s">
        <v>5</v>
      </c>
    </row>
    <row r="45" spans="1:1" x14ac:dyDescent="0.3">
      <c r="A45" t="s">
        <v>989</v>
      </c>
    </row>
    <row r="46" spans="1:1" x14ac:dyDescent="0.3">
      <c r="A46" t="s">
        <v>6</v>
      </c>
    </row>
    <row r="47" spans="1:1" x14ac:dyDescent="0.3">
      <c r="A47" t="s">
        <v>7</v>
      </c>
    </row>
    <row r="48" spans="1:1" x14ac:dyDescent="0.3">
      <c r="A48" t="s">
        <v>18</v>
      </c>
    </row>
    <row r="49" spans="1:1" x14ac:dyDescent="0.3">
      <c r="A49" t="s">
        <v>11</v>
      </c>
    </row>
    <row r="50" spans="1:1" x14ac:dyDescent="0.3">
      <c r="A50" t="s">
        <v>12</v>
      </c>
    </row>
    <row r="51" spans="1:1" x14ac:dyDescent="0.3">
      <c r="A51" t="s">
        <v>868</v>
      </c>
    </row>
    <row r="52" spans="1:1" x14ac:dyDescent="0.3">
      <c r="A52" t="s">
        <v>866</v>
      </c>
    </row>
    <row r="54" spans="1:1" x14ac:dyDescent="0.3">
      <c r="A54" t="s">
        <v>13</v>
      </c>
    </row>
    <row r="55" spans="1:1" x14ac:dyDescent="0.3">
      <c r="A55" t="s">
        <v>990</v>
      </c>
    </row>
    <row r="57" spans="1:1" x14ac:dyDescent="0.3">
      <c r="A57" t="s">
        <v>14</v>
      </c>
    </row>
    <row r="58" spans="1:1" x14ac:dyDescent="0.3">
      <c r="A58" t="s">
        <v>171</v>
      </c>
    </row>
    <row r="59" spans="1:1" x14ac:dyDescent="0.3">
      <c r="A59" t="s">
        <v>991</v>
      </c>
    </row>
    <row r="61" spans="1:1" x14ac:dyDescent="0.3">
      <c r="A61" t="s">
        <v>16</v>
      </c>
    </row>
    <row r="62" spans="1:1" x14ac:dyDescent="0.3">
      <c r="A62" t="s">
        <v>867</v>
      </c>
    </row>
    <row r="63" spans="1:1" x14ac:dyDescent="0.3">
      <c r="A63" t="s">
        <v>992</v>
      </c>
    </row>
    <row r="64" spans="1:1" x14ac:dyDescent="0.3">
      <c r="A64" t="s">
        <v>988</v>
      </c>
    </row>
    <row r="66" spans="1:1" x14ac:dyDescent="0.3">
      <c r="A66" t="s">
        <v>17</v>
      </c>
    </row>
    <row r="67" spans="1:1" x14ac:dyDescent="0.3">
      <c r="A67" t="s">
        <v>26</v>
      </c>
    </row>
    <row r="68" spans="1:1" x14ac:dyDescent="0.3">
      <c r="A68" t="s">
        <v>993</v>
      </c>
    </row>
    <row r="69" spans="1:1" x14ac:dyDescent="0.3">
      <c r="A69" t="s">
        <v>994</v>
      </c>
    </row>
    <row r="70" spans="1:1" x14ac:dyDescent="0.3">
      <c r="A70" t="s">
        <v>995</v>
      </c>
    </row>
    <row r="71" spans="1:1" x14ac:dyDescent="0.3">
      <c r="A71" t="s">
        <v>996</v>
      </c>
    </row>
    <row r="72" spans="1:1" x14ac:dyDescent="0.3">
      <c r="A72" t="s">
        <v>997</v>
      </c>
    </row>
    <row r="73" spans="1:1" x14ac:dyDescent="0.3">
      <c r="A73" t="s">
        <v>998</v>
      </c>
    </row>
    <row r="74" spans="1:1" x14ac:dyDescent="0.3">
      <c r="A74" t="s">
        <v>999</v>
      </c>
    </row>
    <row r="75" spans="1:1" x14ac:dyDescent="0.3">
      <c r="A75" t="s">
        <v>6</v>
      </c>
    </row>
    <row r="76" spans="1:1" x14ac:dyDescent="0.3">
      <c r="A76" t="s">
        <v>7</v>
      </c>
    </row>
    <row r="78" spans="1:1" x14ac:dyDescent="0.3">
      <c r="A78" t="s">
        <v>19</v>
      </c>
    </row>
    <row r="79" spans="1:1" x14ac:dyDescent="0.3">
      <c r="A79" t="s">
        <v>869</v>
      </c>
    </row>
    <row r="80" spans="1:1" x14ac:dyDescent="0.3">
      <c r="A80" t="s">
        <v>1000</v>
      </c>
    </row>
    <row r="81" spans="1:1" x14ac:dyDescent="0.3">
      <c r="A81" t="s">
        <v>1001</v>
      </c>
    </row>
    <row r="82" spans="1:1" x14ac:dyDescent="0.3">
      <c r="A82" t="s">
        <v>1002</v>
      </c>
    </row>
    <row r="83" spans="1:1" x14ac:dyDescent="0.3">
      <c r="A83" t="s">
        <v>1003</v>
      </c>
    </row>
    <row r="84" spans="1:1" x14ac:dyDescent="0.3">
      <c r="A84" t="s">
        <v>1004</v>
      </c>
    </row>
    <row r="85" spans="1:1" x14ac:dyDescent="0.3">
      <c r="A85" t="s">
        <v>1005</v>
      </c>
    </row>
    <row r="86" spans="1:1" x14ac:dyDescent="0.3">
      <c r="A86" t="s">
        <v>21</v>
      </c>
    </row>
    <row r="87" spans="1:1" x14ac:dyDescent="0.3">
      <c r="A87" t="s">
        <v>11</v>
      </c>
    </row>
    <row r="88" spans="1:1" x14ac:dyDescent="0.3">
      <c r="A88" t="s">
        <v>12</v>
      </c>
    </row>
    <row r="89" spans="1:1" x14ac:dyDescent="0.3">
      <c r="A89" t="s">
        <v>870</v>
      </c>
    </row>
    <row r="90" spans="1:1" x14ac:dyDescent="0.3">
      <c r="A90" t="s">
        <v>866</v>
      </c>
    </row>
    <row r="92" spans="1:1" x14ac:dyDescent="0.3">
      <c r="A92" t="s">
        <v>13</v>
      </c>
    </row>
    <row r="93" spans="1:1" x14ac:dyDescent="0.3">
      <c r="A93" t="s">
        <v>1006</v>
      </c>
    </row>
    <row r="95" spans="1:1" x14ac:dyDescent="0.3">
      <c r="A95" t="s">
        <v>14</v>
      </c>
    </row>
    <row r="96" spans="1:1" x14ac:dyDescent="0.3">
      <c r="A96" t="s">
        <v>171</v>
      </c>
    </row>
    <row r="97" spans="1:1" x14ac:dyDescent="0.3">
      <c r="A97" t="s">
        <v>1007</v>
      </c>
    </row>
    <row r="99" spans="1:1" x14ac:dyDescent="0.3">
      <c r="A99" t="s">
        <v>16</v>
      </c>
    </row>
    <row r="100" spans="1:1" x14ac:dyDescent="0.3">
      <c r="A100" t="s">
        <v>867</v>
      </c>
    </row>
    <row r="101" spans="1:1" x14ac:dyDescent="0.3">
      <c r="A101" t="s">
        <v>1008</v>
      </c>
    </row>
    <row r="102" spans="1:1" x14ac:dyDescent="0.3">
      <c r="A102" t="s">
        <v>988</v>
      </c>
    </row>
    <row r="104" spans="1:1" x14ac:dyDescent="0.3">
      <c r="A104" t="s">
        <v>17</v>
      </c>
    </row>
    <row r="105" spans="1:1" x14ac:dyDescent="0.3">
      <c r="A105" t="s">
        <v>27</v>
      </c>
    </row>
    <row r="106" spans="1:1" x14ac:dyDescent="0.3">
      <c r="A106" t="s">
        <v>1009</v>
      </c>
    </row>
    <row r="107" spans="1:1" x14ac:dyDescent="0.3">
      <c r="A107" t="s">
        <v>1010</v>
      </c>
    </row>
    <row r="108" spans="1:1" x14ac:dyDescent="0.3">
      <c r="A108" t="s">
        <v>1011</v>
      </c>
    </row>
    <row r="109" spans="1:1" x14ac:dyDescent="0.3">
      <c r="A109" t="s">
        <v>1012</v>
      </c>
    </row>
    <row r="110" spans="1:1" x14ac:dyDescent="0.3">
      <c r="A110" t="s">
        <v>6</v>
      </c>
    </row>
    <row r="111" spans="1:1" x14ac:dyDescent="0.3">
      <c r="A111" t="s">
        <v>7</v>
      </c>
    </row>
    <row r="113" spans="1:5" x14ac:dyDescent="0.3">
      <c r="A113" t="s">
        <v>19</v>
      </c>
    </row>
    <row r="114" spans="1:5" x14ac:dyDescent="0.3">
      <c r="A114" t="s">
        <v>871</v>
      </c>
    </row>
    <row r="115" spans="1:5" x14ac:dyDescent="0.3">
      <c r="A115" t="s">
        <v>1013</v>
      </c>
    </row>
    <row r="116" spans="1:5" x14ac:dyDescent="0.3">
      <c r="A116" t="s">
        <v>1014</v>
      </c>
    </row>
    <row r="117" spans="1:5" x14ac:dyDescent="0.3">
      <c r="A117" t="s">
        <v>1015</v>
      </c>
    </row>
    <row r="118" spans="1:5" x14ac:dyDescent="0.3">
      <c r="A118" t="s">
        <v>23</v>
      </c>
    </row>
    <row r="119" spans="1:5" x14ac:dyDescent="0.3">
      <c r="A119" t="s">
        <v>11</v>
      </c>
    </row>
    <row r="120" spans="1:5" x14ac:dyDescent="0.3">
      <c r="A120" t="s">
        <v>12</v>
      </c>
    </row>
    <row r="121" spans="1:5" x14ac:dyDescent="0.3">
      <c r="A121" t="s">
        <v>872</v>
      </c>
    </row>
    <row r="122" spans="1:5" x14ac:dyDescent="0.3">
      <c r="A122" t="s">
        <v>866</v>
      </c>
    </row>
    <row r="124" spans="1:5" x14ac:dyDescent="0.3">
      <c r="A124" t="s">
        <v>1100</v>
      </c>
      <c r="B124" t="s">
        <v>1101</v>
      </c>
      <c r="C124" t="s">
        <v>1102</v>
      </c>
      <c r="D124" t="s">
        <v>1103</v>
      </c>
      <c r="E124" t="s">
        <v>1104</v>
      </c>
    </row>
    <row r="125" spans="1:5" x14ac:dyDescent="0.3">
      <c r="A125">
        <v>870.9</v>
      </c>
      <c r="B125">
        <v>936.6</v>
      </c>
      <c r="C125">
        <v>-425.5</v>
      </c>
      <c r="D125">
        <v>850.9</v>
      </c>
      <c r="E125">
        <v>5232</v>
      </c>
    </row>
    <row r="127" spans="1:5" x14ac:dyDescent="0.3">
      <c r="A127" t="s">
        <v>14</v>
      </c>
    </row>
    <row r="128" spans="1:5" x14ac:dyDescent="0.3">
      <c r="A128" t="s">
        <v>171</v>
      </c>
    </row>
    <row r="129" spans="1:6" x14ac:dyDescent="0.3">
      <c r="A129" t="s">
        <v>1016</v>
      </c>
    </row>
    <row r="131" spans="1:6" x14ac:dyDescent="0.3">
      <c r="A131" t="s">
        <v>16</v>
      </c>
    </row>
    <row r="132" spans="1:6" x14ac:dyDescent="0.3">
      <c r="A132" t="s">
        <v>1082</v>
      </c>
      <c r="B132" t="s">
        <v>1083</v>
      </c>
      <c r="C132" t="s">
        <v>1084</v>
      </c>
      <c r="D132" t="s">
        <v>1085</v>
      </c>
    </row>
    <row r="133" spans="1:6" x14ac:dyDescent="0.3">
      <c r="A133" t="s">
        <v>1086</v>
      </c>
      <c r="B133" t="s">
        <v>1075</v>
      </c>
      <c r="C133">
        <v>0.94930000000000003</v>
      </c>
      <c r="D133">
        <v>0.97430000000000005</v>
      </c>
    </row>
    <row r="134" spans="1:6" x14ac:dyDescent="0.3">
      <c r="A134" t="s">
        <v>988</v>
      </c>
    </row>
    <row r="136" spans="1:6" x14ac:dyDescent="0.3">
      <c r="A136" t="s">
        <v>17</v>
      </c>
    </row>
    <row r="137" spans="1:6" x14ac:dyDescent="0.3">
      <c r="B137" t="s">
        <v>1071</v>
      </c>
      <c r="C137" t="s">
        <v>1072</v>
      </c>
      <c r="D137" t="s">
        <v>1073</v>
      </c>
      <c r="E137" t="s">
        <v>1074</v>
      </c>
    </row>
    <row r="138" spans="1:6" x14ac:dyDescent="0.3">
      <c r="A138" t="s">
        <v>1075</v>
      </c>
      <c r="B138">
        <v>-4.6275680000000001</v>
      </c>
      <c r="C138">
        <v>0.78457600000000005</v>
      </c>
      <c r="D138">
        <v>-5.8979999999999997</v>
      </c>
      <c r="E138" s="1">
        <v>3.6800000000000001E-9</v>
      </c>
      <c r="F138" t="s">
        <v>1076</v>
      </c>
    </row>
    <row r="139" spans="1:6" x14ac:dyDescent="0.3">
      <c r="A139" t="s">
        <v>1077</v>
      </c>
      <c r="B139">
        <v>-0.98859200000000003</v>
      </c>
      <c r="C139">
        <v>0.25431199999999998</v>
      </c>
      <c r="D139">
        <v>-3.887</v>
      </c>
      <c r="E139">
        <v>1.01E-4</v>
      </c>
      <c r="F139" t="s">
        <v>1076</v>
      </c>
    </row>
    <row r="140" spans="1:6" x14ac:dyDescent="0.3">
      <c r="A140" t="s">
        <v>1078</v>
      </c>
      <c r="B140">
        <v>-1.7868869999999999</v>
      </c>
      <c r="C140">
        <v>0.35174299999999997</v>
      </c>
      <c r="D140">
        <v>-5.08</v>
      </c>
      <c r="E140" s="1">
        <v>3.77E-7</v>
      </c>
      <c r="F140" t="s">
        <v>1076</v>
      </c>
    </row>
    <row r="141" spans="1:6" x14ac:dyDescent="0.3">
      <c r="A141" t="s">
        <v>961</v>
      </c>
      <c r="B141">
        <v>-4.6459330000000003</v>
      </c>
      <c r="C141">
        <v>0.72152799999999995</v>
      </c>
      <c r="D141">
        <v>-6.4390000000000001</v>
      </c>
      <c r="E141" s="1">
        <v>1.2E-10</v>
      </c>
      <c r="F141" t="s">
        <v>1076</v>
      </c>
    </row>
    <row r="142" spans="1:6" x14ac:dyDescent="0.3">
      <c r="A142" t="s">
        <v>1079</v>
      </c>
      <c r="B142">
        <v>-1.391629</v>
      </c>
      <c r="C142">
        <v>0.32730999999999999</v>
      </c>
      <c r="D142">
        <v>-4.2519999999999998</v>
      </c>
      <c r="E142" s="1">
        <v>2.12E-5</v>
      </c>
      <c r="F142" t="s">
        <v>1076</v>
      </c>
    </row>
    <row r="143" spans="1:6" x14ac:dyDescent="0.3">
      <c r="A143" t="s">
        <v>1080</v>
      </c>
      <c r="B143">
        <v>0.67504799999999998</v>
      </c>
      <c r="C143">
        <v>0.30318099999999998</v>
      </c>
      <c r="D143">
        <v>2.2269999999999999</v>
      </c>
      <c r="E143">
        <v>2.5977E-2</v>
      </c>
      <c r="F143" t="s">
        <v>1081</v>
      </c>
    </row>
    <row r="144" spans="1:6" x14ac:dyDescent="0.3">
      <c r="A144" t="s">
        <v>774</v>
      </c>
      <c r="B144">
        <v>2.7154999999999999E-2</v>
      </c>
      <c r="C144">
        <v>7.8469999999999998E-3</v>
      </c>
      <c r="D144">
        <v>3.4609999999999999</v>
      </c>
      <c r="E144">
        <v>5.3899999999999998E-4</v>
      </c>
      <c r="F144" t="s">
        <v>1076</v>
      </c>
    </row>
    <row r="145" spans="1:9" x14ac:dyDescent="0.3">
      <c r="A145" t="s">
        <v>975</v>
      </c>
      <c r="B145">
        <v>-7.3855000000000004E-2</v>
      </c>
      <c r="C145">
        <v>2.8761999999999999E-2</v>
      </c>
      <c r="D145">
        <v>-2.5680000000000001</v>
      </c>
      <c r="E145">
        <v>1.0234999999999999E-2</v>
      </c>
      <c r="F145" t="s">
        <v>1081</v>
      </c>
    </row>
    <row r="146" spans="1:9" x14ac:dyDescent="0.3">
      <c r="A146" t="s">
        <v>812</v>
      </c>
      <c r="B146">
        <v>3.0474000000000001E-2</v>
      </c>
      <c r="C146">
        <v>1.508E-2</v>
      </c>
      <c r="D146">
        <v>2.0209999999999999</v>
      </c>
      <c r="E146">
        <v>4.3296000000000001E-2</v>
      </c>
      <c r="F146" t="s">
        <v>1081</v>
      </c>
    </row>
    <row r="147" spans="1:9" x14ac:dyDescent="0.3">
      <c r="A147" t="s">
        <v>6</v>
      </c>
    </row>
    <row r="148" spans="1:9" x14ac:dyDescent="0.3">
      <c r="A148" t="s">
        <v>7</v>
      </c>
    </row>
    <row r="150" spans="1:9" x14ac:dyDescent="0.3">
      <c r="A150" t="s">
        <v>19</v>
      </c>
    </row>
    <row r="151" spans="1:9" x14ac:dyDescent="0.3">
      <c r="B151" t="s">
        <v>1087</v>
      </c>
      <c r="C151" t="s">
        <v>1088</v>
      </c>
      <c r="D151" t="s">
        <v>1089</v>
      </c>
      <c r="E151" t="s">
        <v>1090</v>
      </c>
      <c r="F151" t="s">
        <v>1091</v>
      </c>
      <c r="G151" t="s">
        <v>1092</v>
      </c>
      <c r="H151" t="s">
        <v>774</v>
      </c>
      <c r="I151" t="s">
        <v>1093</v>
      </c>
    </row>
    <row r="152" spans="1:9" x14ac:dyDescent="0.3">
      <c r="A152" t="s">
        <v>1094</v>
      </c>
      <c r="B152">
        <v>-4.3999999999999997E-2</v>
      </c>
    </row>
    <row r="153" spans="1:9" x14ac:dyDescent="0.3">
      <c r="A153" t="s">
        <v>1095</v>
      </c>
      <c r="B153">
        <v>-4.0000000000000001E-3</v>
      </c>
      <c r="C153">
        <v>7.2999999999999995E-2</v>
      </c>
    </row>
    <row r="154" spans="1:9" x14ac:dyDescent="0.3">
      <c r="A154" t="s">
        <v>1096</v>
      </c>
      <c r="B154">
        <v>-5.6000000000000001E-2</v>
      </c>
      <c r="C154">
        <v>8.0000000000000002E-3</v>
      </c>
      <c r="D154">
        <v>0.13400000000000001</v>
      </c>
    </row>
    <row r="155" spans="1:9" x14ac:dyDescent="0.3">
      <c r="A155" t="s">
        <v>1097</v>
      </c>
      <c r="B155">
        <v>2.4E-2</v>
      </c>
      <c r="C155">
        <v>2.5000000000000001E-2</v>
      </c>
      <c r="D155">
        <v>0.03</v>
      </c>
      <c r="E155">
        <v>4.2999999999999997E-2</v>
      </c>
    </row>
    <row r="156" spans="1:9" x14ac:dyDescent="0.3">
      <c r="A156" t="s">
        <v>1080</v>
      </c>
      <c r="B156">
        <v>-0.154</v>
      </c>
      <c r="C156">
        <v>1.2E-2</v>
      </c>
      <c r="D156">
        <v>-2.5999999999999999E-2</v>
      </c>
      <c r="E156">
        <v>0.13</v>
      </c>
      <c r="F156">
        <v>7.5999999999999998E-2</v>
      </c>
    </row>
    <row r="157" spans="1:9" x14ac:dyDescent="0.3">
      <c r="A157" t="s">
        <v>774</v>
      </c>
      <c r="B157">
        <v>-0.50800000000000001</v>
      </c>
      <c r="C157">
        <v>-7.5999999999999998E-2</v>
      </c>
      <c r="D157">
        <v>-4.7E-2</v>
      </c>
      <c r="E157">
        <v>0</v>
      </c>
      <c r="F157">
        <v>-6.7000000000000004E-2</v>
      </c>
      <c r="G157">
        <v>0.28699999999999998</v>
      </c>
    </row>
    <row r="158" spans="1:9" x14ac:dyDescent="0.3">
      <c r="A158" t="s">
        <v>1098</v>
      </c>
      <c r="B158">
        <v>-0.36799999999999999</v>
      </c>
      <c r="C158">
        <v>2.1999999999999999E-2</v>
      </c>
      <c r="D158">
        <v>1.4E-2</v>
      </c>
      <c r="E158">
        <v>-6.6000000000000003E-2</v>
      </c>
      <c r="F158">
        <v>-4.7E-2</v>
      </c>
      <c r="G158">
        <v>6.0999999999999999E-2</v>
      </c>
      <c r="H158">
        <v>0.248</v>
      </c>
    </row>
    <row r="159" spans="1:9" x14ac:dyDescent="0.3">
      <c r="A159" t="s">
        <v>1099</v>
      </c>
      <c r="B159">
        <v>-0.59299999999999997</v>
      </c>
      <c r="C159">
        <v>3.4000000000000002E-2</v>
      </c>
      <c r="D159">
        <v>-1.4999999999999999E-2</v>
      </c>
      <c r="E159">
        <v>-1.0999999999999999E-2</v>
      </c>
      <c r="F159">
        <v>4.0000000000000001E-3</v>
      </c>
      <c r="G159">
        <v>-9.5000000000000001E-2</v>
      </c>
      <c r="H159">
        <v>-0.17199999999999999</v>
      </c>
      <c r="I159">
        <v>-0.19600000000000001</v>
      </c>
    </row>
    <row r="160" spans="1:9" x14ac:dyDescent="0.3">
      <c r="A160" t="s">
        <v>20</v>
      </c>
    </row>
    <row r="161" spans="1:1" x14ac:dyDescent="0.3">
      <c r="A161" t="s">
        <v>1017</v>
      </c>
    </row>
    <row r="163" spans="1:1" x14ac:dyDescent="0.3">
      <c r="A163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8D99-BB54-4239-ACF6-BA1EB083EBD7}">
  <dimension ref="A1:G155"/>
  <sheetViews>
    <sheetView workbookViewId="0"/>
  </sheetViews>
  <sheetFormatPr defaultRowHeight="14.4" x14ac:dyDescent="0.3"/>
  <sheetData>
    <row r="1" spans="1:1" x14ac:dyDescent="0.3">
      <c r="A1" t="s">
        <v>25</v>
      </c>
    </row>
    <row r="2" spans="1:1" x14ac:dyDescent="0.3">
      <c r="A2" t="s">
        <v>0</v>
      </c>
    </row>
    <row r="4" spans="1:1" x14ac:dyDescent="0.3">
      <c r="A4" t="s">
        <v>1</v>
      </c>
    </row>
    <row r="5" spans="1:1" x14ac:dyDescent="0.3">
      <c r="A5" t="s">
        <v>873</v>
      </c>
    </row>
    <row r="7" spans="1:1" x14ac:dyDescent="0.3">
      <c r="A7" t="s">
        <v>2</v>
      </c>
    </row>
    <row r="8" spans="1:1" x14ac:dyDescent="0.3">
      <c r="A8" t="s">
        <v>874</v>
      </c>
    </row>
    <row r="9" spans="1:1" x14ac:dyDescent="0.3">
      <c r="A9" t="s">
        <v>875</v>
      </c>
    </row>
    <row r="11" spans="1:1" x14ac:dyDescent="0.3">
      <c r="A11" t="s">
        <v>4</v>
      </c>
    </row>
    <row r="12" spans="1:1" x14ac:dyDescent="0.3">
      <c r="A12" t="s">
        <v>5</v>
      </c>
    </row>
    <row r="13" spans="1:1" x14ac:dyDescent="0.3">
      <c r="A13" t="s">
        <v>876</v>
      </c>
    </row>
    <row r="14" spans="1:1" x14ac:dyDescent="0.3">
      <c r="A14" t="s">
        <v>6</v>
      </c>
    </row>
    <row r="15" spans="1:1" x14ac:dyDescent="0.3">
      <c r="A15" t="s">
        <v>7</v>
      </c>
    </row>
    <row r="17" spans="1:1" x14ac:dyDescent="0.3">
      <c r="A17" t="s">
        <v>8</v>
      </c>
    </row>
    <row r="19" spans="1:1" x14ac:dyDescent="0.3">
      <c r="A19" t="s">
        <v>877</v>
      </c>
    </row>
    <row r="20" spans="1:1" x14ac:dyDescent="0.3">
      <c r="A20" t="s">
        <v>878</v>
      </c>
    </row>
    <row r="21" spans="1:1" x14ac:dyDescent="0.3">
      <c r="A21" t="s">
        <v>879</v>
      </c>
    </row>
    <row r="23" spans="1:1" x14ac:dyDescent="0.3">
      <c r="A23" t="s">
        <v>37</v>
      </c>
    </row>
    <row r="25" spans="1:1" x14ac:dyDescent="0.3">
      <c r="A25" t="s">
        <v>10</v>
      </c>
    </row>
    <row r="26" spans="1:1" x14ac:dyDescent="0.3">
      <c r="A26" t="s">
        <v>11</v>
      </c>
    </row>
    <row r="27" spans="1:1" x14ac:dyDescent="0.3">
      <c r="A27" t="s">
        <v>12</v>
      </c>
    </row>
    <row r="28" spans="1:1" x14ac:dyDescent="0.3">
      <c r="A28" t="s">
        <v>880</v>
      </c>
    </row>
    <row r="29" spans="1:1" x14ac:dyDescent="0.3">
      <c r="A29" t="s">
        <v>881</v>
      </c>
    </row>
    <row r="31" spans="1:1" x14ac:dyDescent="0.3">
      <c r="A31" t="s">
        <v>13</v>
      </c>
    </row>
    <row r="32" spans="1:1" x14ac:dyDescent="0.3">
      <c r="A32" t="s">
        <v>882</v>
      </c>
    </row>
    <row r="34" spans="1:1" x14ac:dyDescent="0.3">
      <c r="A34" t="s">
        <v>14</v>
      </c>
    </row>
    <row r="35" spans="1:1" x14ac:dyDescent="0.3">
      <c r="A35" t="s">
        <v>15</v>
      </c>
    </row>
    <row r="36" spans="1:1" x14ac:dyDescent="0.3">
      <c r="A36" t="s">
        <v>883</v>
      </c>
    </row>
    <row r="38" spans="1:1" x14ac:dyDescent="0.3">
      <c r="A38" t="s">
        <v>16</v>
      </c>
    </row>
    <row r="39" spans="1:1" x14ac:dyDescent="0.3">
      <c r="A39" t="s">
        <v>867</v>
      </c>
    </row>
    <row r="40" spans="1:1" x14ac:dyDescent="0.3">
      <c r="A40" t="s">
        <v>884</v>
      </c>
    </row>
    <row r="41" spans="1:1" x14ac:dyDescent="0.3">
      <c r="A41" t="s">
        <v>885</v>
      </c>
    </row>
    <row r="43" spans="1:1" x14ac:dyDescent="0.3">
      <c r="A43" t="s">
        <v>17</v>
      </c>
    </row>
    <row r="44" spans="1:1" x14ac:dyDescent="0.3">
      <c r="A44" t="s">
        <v>5</v>
      </c>
    </row>
    <row r="45" spans="1:1" x14ac:dyDescent="0.3">
      <c r="A45" t="s">
        <v>886</v>
      </c>
    </row>
    <row r="46" spans="1:1" x14ac:dyDescent="0.3">
      <c r="A46" t="s">
        <v>6</v>
      </c>
    </row>
    <row r="47" spans="1:1" x14ac:dyDescent="0.3">
      <c r="A47" t="s">
        <v>7</v>
      </c>
    </row>
    <row r="48" spans="1:1" x14ac:dyDescent="0.3">
      <c r="A48" t="s">
        <v>18</v>
      </c>
    </row>
    <row r="49" spans="1:1" x14ac:dyDescent="0.3">
      <c r="A49" t="s">
        <v>11</v>
      </c>
    </row>
    <row r="50" spans="1:1" x14ac:dyDescent="0.3">
      <c r="A50" t="s">
        <v>12</v>
      </c>
    </row>
    <row r="51" spans="1:1" x14ac:dyDescent="0.3">
      <c r="A51" t="s">
        <v>887</v>
      </c>
    </row>
    <row r="52" spans="1:1" x14ac:dyDescent="0.3">
      <c r="A52" t="s">
        <v>881</v>
      </c>
    </row>
    <row r="54" spans="1:1" x14ac:dyDescent="0.3">
      <c r="A54" t="s">
        <v>13</v>
      </c>
    </row>
    <row r="55" spans="1:1" x14ac:dyDescent="0.3">
      <c r="A55" t="s">
        <v>888</v>
      </c>
    </row>
    <row r="57" spans="1:1" x14ac:dyDescent="0.3">
      <c r="A57" t="s">
        <v>14</v>
      </c>
    </row>
    <row r="58" spans="1:1" x14ac:dyDescent="0.3">
      <c r="A58" t="s">
        <v>15</v>
      </c>
    </row>
    <row r="59" spans="1:1" x14ac:dyDescent="0.3">
      <c r="A59" t="s">
        <v>889</v>
      </c>
    </row>
    <row r="61" spans="1:1" x14ac:dyDescent="0.3">
      <c r="A61" t="s">
        <v>16</v>
      </c>
    </row>
    <row r="62" spans="1:1" x14ac:dyDescent="0.3">
      <c r="A62" t="s">
        <v>867</v>
      </c>
    </row>
    <row r="63" spans="1:1" x14ac:dyDescent="0.3">
      <c r="A63" t="s">
        <v>890</v>
      </c>
    </row>
    <row r="64" spans="1:1" x14ac:dyDescent="0.3">
      <c r="A64" t="s">
        <v>885</v>
      </c>
    </row>
    <row r="66" spans="1:1" x14ac:dyDescent="0.3">
      <c r="A66" t="s">
        <v>17</v>
      </c>
    </row>
    <row r="67" spans="1:1" x14ac:dyDescent="0.3">
      <c r="A67" t="s">
        <v>891</v>
      </c>
    </row>
    <row r="68" spans="1:1" x14ac:dyDescent="0.3">
      <c r="A68" t="s">
        <v>892</v>
      </c>
    </row>
    <row r="69" spans="1:1" x14ac:dyDescent="0.3">
      <c r="A69" t="s">
        <v>893</v>
      </c>
    </row>
    <row r="70" spans="1:1" x14ac:dyDescent="0.3">
      <c r="A70" t="s">
        <v>894</v>
      </c>
    </row>
    <row r="71" spans="1:1" x14ac:dyDescent="0.3">
      <c r="A71" t="s">
        <v>895</v>
      </c>
    </row>
    <row r="72" spans="1:1" x14ac:dyDescent="0.3">
      <c r="A72" t="s">
        <v>896</v>
      </c>
    </row>
    <row r="73" spans="1:1" x14ac:dyDescent="0.3">
      <c r="A73" t="s">
        <v>897</v>
      </c>
    </row>
    <row r="74" spans="1:1" x14ac:dyDescent="0.3">
      <c r="A74" t="s">
        <v>6</v>
      </c>
    </row>
    <row r="75" spans="1:1" x14ac:dyDescent="0.3">
      <c r="A75" t="s">
        <v>7</v>
      </c>
    </row>
    <row r="77" spans="1:1" x14ac:dyDescent="0.3">
      <c r="A77" t="s">
        <v>19</v>
      </c>
    </row>
    <row r="78" spans="1:1" x14ac:dyDescent="0.3">
      <c r="A78" t="s">
        <v>898</v>
      </c>
    </row>
    <row r="79" spans="1:1" x14ac:dyDescent="0.3">
      <c r="A79" t="s">
        <v>899</v>
      </c>
    </row>
    <row r="80" spans="1:1" x14ac:dyDescent="0.3">
      <c r="A80" t="s">
        <v>900</v>
      </c>
    </row>
    <row r="81" spans="1:1" x14ac:dyDescent="0.3">
      <c r="A81" t="s">
        <v>901</v>
      </c>
    </row>
    <row r="82" spans="1:1" x14ac:dyDescent="0.3">
      <c r="A82" t="s">
        <v>902</v>
      </c>
    </row>
    <row r="83" spans="1:1" x14ac:dyDescent="0.3">
      <c r="A83" t="s">
        <v>903</v>
      </c>
    </row>
    <row r="84" spans="1:1" x14ac:dyDescent="0.3">
      <c r="A84" t="s">
        <v>21</v>
      </c>
    </row>
    <row r="85" spans="1:1" x14ac:dyDescent="0.3">
      <c r="A85" t="s">
        <v>11</v>
      </c>
    </row>
    <row r="86" spans="1:1" x14ac:dyDescent="0.3">
      <c r="A86" t="s">
        <v>12</v>
      </c>
    </row>
    <row r="87" spans="1:1" x14ac:dyDescent="0.3">
      <c r="A87" t="s">
        <v>904</v>
      </c>
    </row>
    <row r="88" spans="1:1" x14ac:dyDescent="0.3">
      <c r="A88" t="s">
        <v>881</v>
      </c>
    </row>
    <row r="90" spans="1:1" x14ac:dyDescent="0.3">
      <c r="A90" t="s">
        <v>13</v>
      </c>
    </row>
    <row r="91" spans="1:1" x14ac:dyDescent="0.3">
      <c r="A91" t="s">
        <v>905</v>
      </c>
    </row>
    <row r="93" spans="1:1" x14ac:dyDescent="0.3">
      <c r="A93" t="s">
        <v>14</v>
      </c>
    </row>
    <row r="94" spans="1:1" x14ac:dyDescent="0.3">
      <c r="A94" t="s">
        <v>15</v>
      </c>
    </row>
    <row r="95" spans="1:1" x14ac:dyDescent="0.3">
      <c r="A95" t="s">
        <v>906</v>
      </c>
    </row>
    <row r="97" spans="1:1" x14ac:dyDescent="0.3">
      <c r="A97" t="s">
        <v>16</v>
      </c>
    </row>
    <row r="98" spans="1:1" x14ac:dyDescent="0.3">
      <c r="A98" t="s">
        <v>867</v>
      </c>
    </row>
    <row r="99" spans="1:1" x14ac:dyDescent="0.3">
      <c r="A99" t="s">
        <v>907</v>
      </c>
    </row>
    <row r="100" spans="1:1" x14ac:dyDescent="0.3">
      <c r="A100" t="s">
        <v>885</v>
      </c>
    </row>
    <row r="102" spans="1:1" x14ac:dyDescent="0.3">
      <c r="A102" t="s">
        <v>17</v>
      </c>
    </row>
    <row r="103" spans="1:1" x14ac:dyDescent="0.3">
      <c r="A103" t="s">
        <v>5</v>
      </c>
    </row>
    <row r="104" spans="1:1" x14ac:dyDescent="0.3">
      <c r="A104" t="s">
        <v>908</v>
      </c>
    </row>
    <row r="105" spans="1:1" x14ac:dyDescent="0.3">
      <c r="A105" t="s">
        <v>909</v>
      </c>
    </row>
    <row r="106" spans="1:1" x14ac:dyDescent="0.3">
      <c r="A106" t="s">
        <v>910</v>
      </c>
    </row>
    <row r="107" spans="1:1" x14ac:dyDescent="0.3">
      <c r="A107" t="s">
        <v>6</v>
      </c>
    </row>
    <row r="108" spans="1:1" x14ac:dyDescent="0.3">
      <c r="A108" t="s">
        <v>7</v>
      </c>
    </row>
    <row r="110" spans="1:1" x14ac:dyDescent="0.3">
      <c r="A110" t="s">
        <v>19</v>
      </c>
    </row>
    <row r="111" spans="1:1" x14ac:dyDescent="0.3">
      <c r="A111" t="s">
        <v>911</v>
      </c>
    </row>
    <row r="112" spans="1:1" x14ac:dyDescent="0.3">
      <c r="A112" t="s">
        <v>912</v>
      </c>
    </row>
    <row r="113" spans="1:5" x14ac:dyDescent="0.3">
      <c r="A113" t="s">
        <v>913</v>
      </c>
    </row>
    <row r="114" spans="1:5" x14ac:dyDescent="0.3">
      <c r="A114" t="s">
        <v>23</v>
      </c>
    </row>
    <row r="115" spans="1:5" x14ac:dyDescent="0.3">
      <c r="A115" t="s">
        <v>11</v>
      </c>
    </row>
    <row r="116" spans="1:5" x14ac:dyDescent="0.3">
      <c r="A116" t="s">
        <v>12</v>
      </c>
    </row>
    <row r="117" spans="1:5" x14ac:dyDescent="0.3">
      <c r="A117" t="s">
        <v>914</v>
      </c>
    </row>
    <row r="118" spans="1:5" x14ac:dyDescent="0.3">
      <c r="A118" t="s">
        <v>881</v>
      </c>
    </row>
    <row r="120" spans="1:5" x14ac:dyDescent="0.3">
      <c r="A120" t="s">
        <v>1100</v>
      </c>
      <c r="B120" t="s">
        <v>1101</v>
      </c>
      <c r="C120" t="s">
        <v>1102</v>
      </c>
      <c r="D120" t="s">
        <v>1103</v>
      </c>
      <c r="E120" t="s">
        <v>1104</v>
      </c>
    </row>
    <row r="121" spans="1:5" x14ac:dyDescent="0.3">
      <c r="A121">
        <v>1792.4</v>
      </c>
      <c r="B121">
        <v>1844.7</v>
      </c>
      <c r="C121">
        <v>-888.2</v>
      </c>
      <c r="D121">
        <v>1776.4</v>
      </c>
      <c r="E121">
        <v>5106</v>
      </c>
    </row>
    <row r="123" spans="1:5" x14ac:dyDescent="0.3">
      <c r="A123" t="s">
        <v>14</v>
      </c>
    </row>
    <row r="124" spans="1:5" x14ac:dyDescent="0.3">
      <c r="A124" t="s">
        <v>15</v>
      </c>
    </row>
    <row r="125" spans="1:5" x14ac:dyDescent="0.3">
      <c r="A125" t="s">
        <v>915</v>
      </c>
    </row>
    <row r="127" spans="1:5" x14ac:dyDescent="0.3">
      <c r="A127" t="s">
        <v>16</v>
      </c>
    </row>
    <row r="128" spans="1:5" x14ac:dyDescent="0.3">
      <c r="A128" t="s">
        <v>1082</v>
      </c>
      <c r="B128" t="s">
        <v>1083</v>
      </c>
      <c r="C128" t="s">
        <v>1084</v>
      </c>
      <c r="D128" t="s">
        <v>1085</v>
      </c>
    </row>
    <row r="129" spans="1:6" x14ac:dyDescent="0.3">
      <c r="A129" t="s">
        <v>1086</v>
      </c>
      <c r="B129" t="s">
        <v>1075</v>
      </c>
      <c r="C129">
        <v>1.5660000000000001</v>
      </c>
      <c r="D129">
        <v>1.2509999999999999</v>
      </c>
    </row>
    <row r="130" spans="1:6" x14ac:dyDescent="0.3">
      <c r="A130" t="s">
        <v>885</v>
      </c>
    </row>
    <row r="132" spans="1:6" x14ac:dyDescent="0.3">
      <c r="A132" t="s">
        <v>17</v>
      </c>
    </row>
    <row r="133" spans="1:6" x14ac:dyDescent="0.3">
      <c r="B133" t="s">
        <v>1071</v>
      </c>
      <c r="C133" t="s">
        <v>1072</v>
      </c>
      <c r="D133" t="s">
        <v>1073</v>
      </c>
      <c r="E133" t="s">
        <v>1074</v>
      </c>
    </row>
    <row r="134" spans="1:6" x14ac:dyDescent="0.3">
      <c r="A134" t="s">
        <v>1075</v>
      </c>
      <c r="B134">
        <v>-3.8618549999999998</v>
      </c>
      <c r="C134">
        <v>0.43171900000000002</v>
      </c>
      <c r="D134">
        <v>-8.9450000000000003</v>
      </c>
      <c r="E134" t="s">
        <v>1109</v>
      </c>
      <c r="F134" t="s">
        <v>1076</v>
      </c>
    </row>
    <row r="135" spans="1:6" x14ac:dyDescent="0.3">
      <c r="A135" t="s">
        <v>1078</v>
      </c>
      <c r="B135">
        <v>-0.40086100000000002</v>
      </c>
      <c r="C135">
        <v>0.19956299999999999</v>
      </c>
      <c r="D135">
        <v>-2.0089999999999999</v>
      </c>
      <c r="E135">
        <v>4.4569999999999999E-2</v>
      </c>
      <c r="F135" t="s">
        <v>1081</v>
      </c>
    </row>
    <row r="136" spans="1:6" x14ac:dyDescent="0.3">
      <c r="A136" t="s">
        <v>960</v>
      </c>
      <c r="B136">
        <v>-6.9501999999999994E-2</v>
      </c>
      <c r="C136">
        <v>3.3798000000000002E-2</v>
      </c>
      <c r="D136">
        <v>-2.056</v>
      </c>
      <c r="E136">
        <v>3.9750000000000001E-2</v>
      </c>
      <c r="F136" t="s">
        <v>1081</v>
      </c>
    </row>
    <row r="137" spans="1:6" x14ac:dyDescent="0.3">
      <c r="A137" t="s">
        <v>961</v>
      </c>
      <c r="B137">
        <v>-0.78378800000000004</v>
      </c>
      <c r="C137">
        <v>0.26821899999999999</v>
      </c>
      <c r="D137">
        <v>-2.9220000000000002</v>
      </c>
      <c r="E137">
        <v>3.48E-3</v>
      </c>
      <c r="F137" t="s">
        <v>1110</v>
      </c>
    </row>
    <row r="138" spans="1:6" x14ac:dyDescent="0.3">
      <c r="A138" t="s">
        <v>963</v>
      </c>
      <c r="B138">
        <v>0.12406300000000001</v>
      </c>
      <c r="C138">
        <v>5.0770000000000003E-2</v>
      </c>
      <c r="D138">
        <v>2.444</v>
      </c>
      <c r="E138">
        <v>1.4540000000000001E-2</v>
      </c>
      <c r="F138" t="s">
        <v>1081</v>
      </c>
    </row>
    <row r="139" spans="1:6" x14ac:dyDescent="0.3">
      <c r="A139" t="s">
        <v>774</v>
      </c>
      <c r="B139">
        <v>1.3475000000000001E-2</v>
      </c>
      <c r="C139">
        <v>6.9179999999999997E-3</v>
      </c>
      <c r="D139">
        <v>1.948</v>
      </c>
      <c r="E139">
        <v>5.142E-2</v>
      </c>
      <c r="F139" t="s">
        <v>1111</v>
      </c>
    </row>
    <row r="140" spans="1:6" x14ac:dyDescent="0.3">
      <c r="A140" t="s">
        <v>974</v>
      </c>
      <c r="B140">
        <v>-3.5284999999999997E-2</v>
      </c>
      <c r="C140">
        <v>1.2153000000000001E-2</v>
      </c>
      <c r="D140">
        <v>-2.9039999999999999</v>
      </c>
      <c r="E140">
        <v>3.6900000000000001E-3</v>
      </c>
      <c r="F140" t="s">
        <v>1110</v>
      </c>
    </row>
    <row r="141" spans="1:6" x14ac:dyDescent="0.3">
      <c r="A141" t="s">
        <v>6</v>
      </c>
    </row>
    <row r="142" spans="1:6" x14ac:dyDescent="0.3">
      <c r="A142" t="s">
        <v>7</v>
      </c>
    </row>
    <row r="144" spans="1:6" x14ac:dyDescent="0.3">
      <c r="A144" t="s">
        <v>19</v>
      </c>
    </row>
    <row r="145" spans="1:7" x14ac:dyDescent="0.3">
      <c r="B145" t="s">
        <v>1087</v>
      </c>
      <c r="C145" t="s">
        <v>1089</v>
      </c>
      <c r="D145" t="s">
        <v>1107</v>
      </c>
      <c r="E145" t="s">
        <v>1090</v>
      </c>
      <c r="F145" t="s">
        <v>1108</v>
      </c>
      <c r="G145" t="s">
        <v>774</v>
      </c>
    </row>
    <row r="146" spans="1:7" x14ac:dyDescent="0.3">
      <c r="A146" t="s">
        <v>1095</v>
      </c>
      <c r="B146">
        <v>-4.5999999999999999E-2</v>
      </c>
    </row>
    <row r="147" spans="1:7" x14ac:dyDescent="0.3">
      <c r="A147" t="s">
        <v>1105</v>
      </c>
      <c r="B147">
        <v>-0.06</v>
      </c>
      <c r="C147">
        <v>8.0000000000000002E-3</v>
      </c>
    </row>
    <row r="148" spans="1:7" x14ac:dyDescent="0.3">
      <c r="A148" t="s">
        <v>1096</v>
      </c>
      <c r="B148">
        <v>-0.111</v>
      </c>
      <c r="C148">
        <v>5.0999999999999997E-2</v>
      </c>
      <c r="D148">
        <v>-0.32</v>
      </c>
    </row>
    <row r="149" spans="1:7" x14ac:dyDescent="0.3">
      <c r="A149" t="s">
        <v>1106</v>
      </c>
      <c r="B149">
        <v>4.7E-2</v>
      </c>
      <c r="C149">
        <v>4.9000000000000002E-2</v>
      </c>
      <c r="D149">
        <v>-2.8000000000000001E-2</v>
      </c>
      <c r="E149">
        <v>-1.6E-2</v>
      </c>
    </row>
    <row r="150" spans="1:7" x14ac:dyDescent="0.3">
      <c r="A150" t="s">
        <v>774</v>
      </c>
      <c r="B150">
        <v>-0.751</v>
      </c>
      <c r="C150">
        <v>-2.5999999999999999E-2</v>
      </c>
      <c r="D150">
        <v>-8.5000000000000006E-2</v>
      </c>
      <c r="E150">
        <v>-8.9999999999999993E-3</v>
      </c>
      <c r="F150">
        <v>-0.17499999999999999</v>
      </c>
    </row>
    <row r="151" spans="1:7" x14ac:dyDescent="0.3">
      <c r="A151" t="s">
        <v>974</v>
      </c>
      <c r="B151">
        <v>-7.1999999999999995E-2</v>
      </c>
      <c r="C151">
        <v>8.9999999999999993E-3</v>
      </c>
      <c r="D151">
        <v>-9.9000000000000005E-2</v>
      </c>
      <c r="E151">
        <v>-4.3999999999999997E-2</v>
      </c>
      <c r="F151">
        <v>-6.8000000000000005E-2</v>
      </c>
      <c r="G151">
        <v>0.15</v>
      </c>
    </row>
    <row r="152" spans="1:7" x14ac:dyDescent="0.3">
      <c r="A152" t="s">
        <v>20</v>
      </c>
    </row>
    <row r="153" spans="1:7" x14ac:dyDescent="0.3">
      <c r="A153" t="s">
        <v>916</v>
      </c>
    </row>
    <row r="155" spans="1:7" x14ac:dyDescent="0.3">
      <c r="A15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Desc SDV</vt:lpstr>
      <vt:lpstr>Desc TDV</vt:lpstr>
      <vt:lpstr>Desc Xing</vt:lpstr>
      <vt:lpstr>Desc IVs</vt:lpstr>
      <vt:lpstr>Desc Loc</vt:lpstr>
      <vt:lpstr>Figures</vt:lpstr>
      <vt:lpstr>Tables</vt:lpstr>
      <vt:lpstr>SDV1MB2</vt:lpstr>
      <vt:lpstr>SDV2OA2</vt:lpstr>
      <vt:lpstr>TDV105</vt:lpstr>
      <vt:lpstr>TDV2SD</vt:lpstr>
      <vt:lpstr>Summary</vt:lpstr>
      <vt:lpstr>Models</vt:lpstr>
      <vt:lpstr>WalkSpeed</vt:lpstr>
      <vt:lpstr>CrashCor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2023-05-07T02:08:32Z</dcterms:modified>
</cp:coreProperties>
</file>