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usynishida/Desktop/dev/Python/Finance/SwapPricing/"/>
    </mc:Choice>
  </mc:AlternateContent>
  <bookViews>
    <workbookView xWindow="0" yWindow="460" windowWidth="25600" windowHeight="15460" tabRatio="500" activeTab="1"/>
  </bookViews>
  <sheets>
    <sheet name="Sheet1" sheetId="1" r:id="rId1"/>
    <sheet name="数値テスト(pythonコード)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2" l="1"/>
  <c r="K15" i="2"/>
  <c r="J15" i="2"/>
  <c r="K16" i="2"/>
  <c r="J16" i="2"/>
  <c r="K17" i="2"/>
  <c r="J17" i="2"/>
  <c r="K18" i="2"/>
  <c r="J18" i="2"/>
  <c r="K19" i="2"/>
  <c r="J19" i="2"/>
  <c r="K20" i="2"/>
  <c r="J20" i="2"/>
  <c r="K21" i="2"/>
  <c r="J21" i="2"/>
  <c r="K22" i="2"/>
  <c r="J22" i="2"/>
  <c r="K23" i="2"/>
  <c r="J23" i="2"/>
  <c r="K24" i="2"/>
  <c r="J24" i="2"/>
  <c r="K25" i="2"/>
  <c r="J25" i="2"/>
  <c r="K26" i="2"/>
  <c r="J26" i="2"/>
  <c r="K27" i="2"/>
  <c r="J27" i="2"/>
  <c r="K28" i="2"/>
  <c r="J28" i="2"/>
  <c r="K29" i="2"/>
  <c r="J29" i="2"/>
  <c r="K30" i="2"/>
  <c r="J30" i="2"/>
  <c r="K31" i="2"/>
  <c r="J31" i="2"/>
  <c r="K32" i="2"/>
  <c r="J32" i="2"/>
  <c r="K33" i="2"/>
  <c r="J33" i="2"/>
  <c r="K34" i="2"/>
  <c r="J34" i="2"/>
  <c r="K35" i="2"/>
  <c r="J35" i="2"/>
  <c r="K36" i="2"/>
  <c r="J36" i="2"/>
  <c r="K37" i="2"/>
  <c r="J37" i="2"/>
  <c r="K38" i="2"/>
  <c r="J38" i="2"/>
  <c r="K39" i="2"/>
  <c r="J39" i="2"/>
  <c r="K40" i="2"/>
  <c r="J40" i="2"/>
  <c r="K41" i="2"/>
  <c r="J41" i="2"/>
  <c r="K42" i="2"/>
  <c r="J42" i="2"/>
  <c r="K43" i="2"/>
  <c r="J43" i="2"/>
  <c r="K44" i="2"/>
  <c r="J44" i="2"/>
  <c r="K45" i="2"/>
  <c r="J45" i="2"/>
  <c r="K46" i="2"/>
  <c r="J46" i="2"/>
  <c r="K47" i="2"/>
  <c r="J47" i="2"/>
  <c r="K48" i="2"/>
  <c r="J48" i="2"/>
  <c r="K49" i="2"/>
  <c r="J49" i="2"/>
  <c r="K50" i="2"/>
  <c r="J50" i="2"/>
  <c r="K51" i="2"/>
  <c r="J51" i="2"/>
  <c r="K52" i="2"/>
  <c r="J52" i="2"/>
  <c r="K53" i="2"/>
  <c r="J53" i="2"/>
  <c r="K54" i="2"/>
  <c r="J54" i="2"/>
  <c r="K55" i="2"/>
  <c r="J55" i="2"/>
  <c r="K56" i="2"/>
  <c r="J56" i="2"/>
  <c r="K57" i="2"/>
  <c r="J57" i="2"/>
  <c r="K58" i="2"/>
  <c r="J58" i="2"/>
  <c r="K59" i="2"/>
  <c r="J59" i="2"/>
  <c r="K60" i="2"/>
  <c r="J60" i="2"/>
  <c r="K61" i="2"/>
  <c r="J61" i="2"/>
  <c r="K62" i="2"/>
  <c r="J62" i="2"/>
  <c r="K63" i="2"/>
  <c r="J63" i="2"/>
  <c r="K64" i="2"/>
  <c r="J64" i="2"/>
  <c r="K65" i="2"/>
  <c r="J65" i="2"/>
  <c r="K66" i="2"/>
  <c r="J66" i="2"/>
  <c r="K67" i="2"/>
  <c r="J67" i="2"/>
  <c r="K68" i="2"/>
  <c r="J68" i="2"/>
  <c r="K69" i="2"/>
  <c r="J69" i="2"/>
  <c r="K70" i="2"/>
  <c r="J70" i="2"/>
  <c r="J13" i="2"/>
  <c r="K14" i="2"/>
  <c r="K13" i="2"/>
  <c r="J7" i="2"/>
  <c r="J8" i="2"/>
  <c r="J9" i="2"/>
  <c r="J10" i="2"/>
  <c r="J11" i="2"/>
  <c r="J12" i="2"/>
  <c r="J6" i="2"/>
  <c r="J5" i="2"/>
  <c r="J4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13" i="2"/>
  <c r="I12" i="2"/>
  <c r="I5" i="2"/>
  <c r="I6" i="2"/>
  <c r="I7" i="2"/>
  <c r="I8" i="2"/>
  <c r="I9" i="2"/>
  <c r="I10" i="2"/>
  <c r="I11" i="2"/>
  <c r="I4" i="2"/>
  <c r="H62" i="2"/>
  <c r="H63" i="2"/>
  <c r="H64" i="2"/>
  <c r="H65" i="2"/>
  <c r="H66" i="2"/>
  <c r="H67" i="2"/>
  <c r="H68" i="2"/>
  <c r="H69" i="2"/>
  <c r="H61" i="2"/>
  <c r="H52" i="2"/>
  <c r="H53" i="2"/>
  <c r="H54" i="2"/>
  <c r="H55" i="2"/>
  <c r="H56" i="2"/>
  <c r="H57" i="2"/>
  <c r="H58" i="2"/>
  <c r="H59" i="2"/>
  <c r="H51" i="2"/>
  <c r="H42" i="2"/>
  <c r="H43" i="2"/>
  <c r="H44" i="2"/>
  <c r="H45" i="2"/>
  <c r="H46" i="2"/>
  <c r="H47" i="2"/>
  <c r="H48" i="2"/>
  <c r="H49" i="2"/>
  <c r="H41" i="2"/>
  <c r="H32" i="2"/>
  <c r="H33" i="2"/>
  <c r="H34" i="2"/>
  <c r="H35" i="2"/>
  <c r="H36" i="2"/>
  <c r="H37" i="2"/>
  <c r="H38" i="2"/>
  <c r="H39" i="2"/>
  <c r="H31" i="2"/>
  <c r="H29" i="2"/>
  <c r="H27" i="2"/>
  <c r="H25" i="2"/>
  <c r="H23" i="2"/>
  <c r="H21" i="2"/>
  <c r="H19" i="2"/>
  <c r="H17" i="2"/>
  <c r="H15" i="2"/>
  <c r="H13" i="2"/>
  <c r="I10" i="1"/>
  <c r="J10" i="1"/>
  <c r="H14" i="1"/>
  <c r="H10" i="1"/>
  <c r="J12" i="1"/>
  <c r="H12" i="1"/>
  <c r="I12" i="1"/>
  <c r="J14" i="1"/>
  <c r="I14" i="1"/>
  <c r="I13" i="1"/>
  <c r="I11" i="1"/>
  <c r="H7" i="1"/>
  <c r="I7" i="1"/>
  <c r="H26" i="1"/>
  <c r="H24" i="1"/>
  <c r="H22" i="1"/>
  <c r="H20" i="1"/>
  <c r="H18" i="1"/>
  <c r="H16" i="1"/>
  <c r="H5" i="1"/>
  <c r="I5" i="1"/>
  <c r="H6" i="1"/>
  <c r="I6" i="1"/>
  <c r="H8" i="1"/>
  <c r="I8" i="1"/>
  <c r="H4" i="1"/>
  <c r="I4" i="1"/>
  <c r="J16" i="1"/>
  <c r="I16" i="1"/>
  <c r="J18" i="1"/>
  <c r="I18" i="1"/>
  <c r="J20" i="1"/>
  <c r="I20" i="1"/>
  <c r="J22" i="1"/>
  <c r="I22" i="1"/>
  <c r="J24" i="1"/>
  <c r="I24" i="1"/>
  <c r="J26" i="1"/>
  <c r="I26" i="1"/>
  <c r="I25" i="1"/>
  <c r="I23" i="1"/>
  <c r="I21" i="1"/>
  <c r="I19" i="1"/>
  <c r="I17" i="1"/>
  <c r="I15" i="1"/>
  <c r="I9" i="1"/>
</calcChain>
</file>

<file path=xl/sharedStrings.xml><?xml version="1.0" encoding="utf-8"?>
<sst xmlns="http://schemas.openxmlformats.org/spreadsheetml/2006/main" count="105" uniqueCount="94">
  <si>
    <t>1M</t>
    <phoneticPr fontId="1"/>
  </si>
  <si>
    <t>3M</t>
    <phoneticPr fontId="1"/>
  </si>
  <si>
    <t>6M</t>
    <phoneticPr fontId="1"/>
  </si>
  <si>
    <t>12M</t>
    <phoneticPr fontId="1"/>
  </si>
  <si>
    <t>DF</t>
    <phoneticPr fontId="1"/>
  </si>
  <si>
    <t>BASIS</t>
    <phoneticPr fontId="1"/>
  </si>
  <si>
    <t>Day count</t>
    <phoneticPr fontId="1"/>
  </si>
  <si>
    <t>Anuity</t>
    <phoneticPr fontId="1"/>
  </si>
  <si>
    <t>Interest Rate</t>
    <phoneticPr fontId="1"/>
  </si>
  <si>
    <t>Money Market</t>
    <phoneticPr fontId="1"/>
  </si>
  <si>
    <t>Swap Rate</t>
    <phoneticPr fontId="1"/>
  </si>
  <si>
    <t>O/N</t>
    <phoneticPr fontId="1"/>
  </si>
  <si>
    <t>2Y</t>
    <phoneticPr fontId="1"/>
  </si>
  <si>
    <t>3Y</t>
    <phoneticPr fontId="1"/>
  </si>
  <si>
    <t>4Y</t>
    <phoneticPr fontId="1"/>
  </si>
  <si>
    <t>5Y</t>
    <phoneticPr fontId="1"/>
  </si>
  <si>
    <t>6Y</t>
    <phoneticPr fontId="1"/>
  </si>
  <si>
    <t>7Y</t>
    <phoneticPr fontId="1"/>
  </si>
  <si>
    <t>8Y</t>
    <phoneticPr fontId="1"/>
  </si>
  <si>
    <t>9Y</t>
    <phoneticPr fontId="1"/>
  </si>
  <si>
    <t>10Y</t>
    <phoneticPr fontId="1"/>
  </si>
  <si>
    <t>interpolation</t>
    <phoneticPr fontId="1"/>
  </si>
  <si>
    <t>daycount</t>
    <phoneticPr fontId="1"/>
  </si>
  <si>
    <t>1.5Y</t>
  </si>
  <si>
    <t>2.5Y</t>
  </si>
  <si>
    <t>3.5Y</t>
  </si>
  <si>
    <t>start</t>
    <phoneticPr fontId="1"/>
  </si>
  <si>
    <t>end</t>
    <phoneticPr fontId="1"/>
  </si>
  <si>
    <t>O/N</t>
  </si>
  <si>
    <t>T/N</t>
  </si>
  <si>
    <t>1W</t>
  </si>
  <si>
    <t>2W</t>
  </si>
  <si>
    <t>1M</t>
  </si>
  <si>
    <t>2M</t>
  </si>
  <si>
    <t>3M</t>
  </si>
  <si>
    <t>6M</t>
  </si>
  <si>
    <t>1Y</t>
  </si>
  <si>
    <t>2.0Y</t>
  </si>
  <si>
    <t>3.0Y</t>
  </si>
  <si>
    <t>4.0Y</t>
  </si>
  <si>
    <t>4.5Y</t>
  </si>
  <si>
    <t>5.0Y</t>
  </si>
  <si>
    <t>5.5Y</t>
  </si>
  <si>
    <t>6.0Y</t>
  </si>
  <si>
    <t>6.5Y</t>
  </si>
  <si>
    <t>7.0Y</t>
  </si>
  <si>
    <t>7.5Y</t>
  </si>
  <si>
    <t>8.0Y</t>
  </si>
  <si>
    <t>8.5Y</t>
  </si>
  <si>
    <t>9.0Y</t>
  </si>
  <si>
    <t>9.5Y</t>
  </si>
  <si>
    <t>10.0Y</t>
  </si>
  <si>
    <t>10.5Y</t>
  </si>
  <si>
    <t>11.0Y</t>
  </si>
  <si>
    <t>11.5Y</t>
  </si>
  <si>
    <t>12.0Y</t>
  </si>
  <si>
    <t>12.5Y</t>
  </si>
  <si>
    <t>13.0Y</t>
  </si>
  <si>
    <t>13.5Y</t>
  </si>
  <si>
    <t>14.0Y</t>
  </si>
  <si>
    <t>14.5Y</t>
  </si>
  <si>
    <t>15.0Y</t>
  </si>
  <si>
    <t>15.5Y</t>
  </si>
  <si>
    <t>16.0Y</t>
  </si>
  <si>
    <t>16.5Y</t>
  </si>
  <si>
    <t>17.0Y</t>
  </si>
  <si>
    <t>17.5Y</t>
  </si>
  <si>
    <t>18.0Y</t>
  </si>
  <si>
    <t>18.5Y</t>
  </si>
  <si>
    <t>19.0Y</t>
  </si>
  <si>
    <t>19.5Y</t>
  </si>
  <si>
    <t>20.0Y</t>
  </si>
  <si>
    <t>20.5Y</t>
  </si>
  <si>
    <t>21.0Y</t>
  </si>
  <si>
    <t>21.5Y</t>
  </si>
  <si>
    <t>22.0Y</t>
  </si>
  <si>
    <t>22.5Y</t>
  </si>
  <si>
    <t>23.0Y</t>
  </si>
  <si>
    <t>23.5Y</t>
  </si>
  <si>
    <t>24.0Y</t>
  </si>
  <si>
    <t>24.5Y</t>
  </si>
  <si>
    <t>25.0Y</t>
  </si>
  <si>
    <t>25.5Y</t>
  </si>
  <si>
    <t>26.0Y</t>
  </si>
  <si>
    <t>26.5Y</t>
  </si>
  <si>
    <t>27.0Y</t>
  </si>
  <si>
    <t>27.5Y</t>
  </si>
  <si>
    <t>28.0Y</t>
  </si>
  <si>
    <t>28.5Y</t>
  </si>
  <si>
    <t>29.0Y</t>
  </si>
  <si>
    <t>29.5Y</t>
  </si>
  <si>
    <t>30.0Y</t>
  </si>
  <si>
    <t>rate</t>
    <phoneticPr fontId="1"/>
  </si>
  <si>
    <t>annuity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</si>
</sst>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%"/>
  </numFmts>
  <fonts count="6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rgb="FF333333"/>
      <name val="Inherit"/>
      <family val="2"/>
    </font>
    <font>
      <sz val="13"/>
      <color rgb="FF333333"/>
      <name val="ＭＳ Ｐゴシック"/>
      <family val="2"/>
      <charset val="128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10" fontId="3" fillId="0" borderId="0" xfId="0" applyNumberFormat="1" applyFont="1"/>
    <xf numFmtId="14" fontId="3" fillId="0" borderId="0" xfId="0" applyNumberFormat="1" applyFont="1"/>
    <xf numFmtId="0" fontId="3" fillId="0" borderId="0" xfId="0" applyNumberFormat="1" applyFont="1"/>
    <xf numFmtId="176" fontId="3" fillId="0" borderId="0" xfId="0" applyNumberFormat="1" applyFont="1"/>
    <xf numFmtId="176" fontId="0" fillId="0" borderId="0" xfId="0" applyNumberFormat="1"/>
    <xf numFmtId="176" fontId="2" fillId="0" borderId="0" xfId="0" applyNumberFormat="1" applyFont="1"/>
    <xf numFmtId="0" fontId="3" fillId="0" borderId="0" xfId="0" applyFont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Sheet1!$I$4:$I$26</c:f>
              <c:numCache>
                <c:formatCode>General</c:formatCode>
                <c:ptCount val="23"/>
                <c:pt idx="0">
                  <c:v>0.99996019241804</c:v>
                </c:pt>
                <c:pt idx="1">
                  <c:v>0.998714294056721</c:v>
                </c:pt>
                <c:pt idx="2">
                  <c:v>0.995982926960264</c:v>
                </c:pt>
                <c:pt idx="3">
                  <c:v>0.991109029050442</c:v>
                </c:pt>
                <c:pt idx="4">
                  <c:v>0.979661547317804</c:v>
                </c:pt>
                <c:pt idx="5">
                  <c:v>0.960088038226396</c:v>
                </c:pt>
                <c:pt idx="6">
                  <c:v>0.940406982381738</c:v>
                </c:pt>
                <c:pt idx="7">
                  <c:v>0.929133864500529</c:v>
                </c:pt>
                <c:pt idx="8">
                  <c:v>0.917860746619319</c:v>
                </c:pt>
                <c:pt idx="9">
                  <c:v>0.907074599641608</c:v>
                </c:pt>
                <c:pt idx="10">
                  <c:v>0.896229188120062</c:v>
                </c:pt>
                <c:pt idx="11">
                  <c:v>0.885462577168851</c:v>
                </c:pt>
                <c:pt idx="12">
                  <c:v>0.874636809014611</c:v>
                </c:pt>
                <c:pt idx="13">
                  <c:v>0.863906668351949</c:v>
                </c:pt>
                <c:pt idx="14">
                  <c:v>0.853117570872459</c:v>
                </c:pt>
                <c:pt idx="15">
                  <c:v>0.842171390005875</c:v>
                </c:pt>
                <c:pt idx="16">
                  <c:v>0.831225209139291</c:v>
                </c:pt>
                <c:pt idx="17">
                  <c:v>0.820769258309731</c:v>
                </c:pt>
                <c:pt idx="18">
                  <c:v>0.810255857200887</c:v>
                </c:pt>
                <c:pt idx="19">
                  <c:v>0.799641794522651</c:v>
                </c:pt>
                <c:pt idx="20">
                  <c:v>0.78896941281871</c:v>
                </c:pt>
                <c:pt idx="21">
                  <c:v>0.778458629689527</c:v>
                </c:pt>
                <c:pt idx="22">
                  <c:v>0.767890095004689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6103456"/>
        <c:axId val="-956222320"/>
      </c:lineChart>
      <c:catAx>
        <c:axId val="-95610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56222320"/>
        <c:crosses val="autoZero"/>
        <c:auto val="1"/>
        <c:lblAlgn val="ctr"/>
        <c:lblOffset val="100"/>
        <c:noMultiLvlLbl val="0"/>
      </c:catAx>
      <c:valAx>
        <c:axId val="-956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561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3</xdr:row>
      <xdr:rowOff>241300</xdr:rowOff>
    </xdr:from>
    <xdr:to>
      <xdr:col>15</xdr:col>
      <xdr:colOff>222250</xdr:colOff>
      <xdr:row>14</xdr:row>
      <xdr:rowOff>190500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I11" sqref="I11"/>
    </sheetView>
  </sheetViews>
  <sheetFormatPr baseColWidth="12" defaultRowHeight="20" x14ac:dyDescent="0.3"/>
  <sheetData>
    <row r="1" spans="1:10" x14ac:dyDescent="0.3">
      <c r="B1" s="1"/>
      <c r="F1" t="s">
        <v>5</v>
      </c>
      <c r="G1" s="1">
        <v>43084</v>
      </c>
    </row>
    <row r="3" spans="1:10" x14ac:dyDescent="0.3">
      <c r="G3" t="s">
        <v>8</v>
      </c>
      <c r="H3" t="s">
        <v>6</v>
      </c>
      <c r="I3" t="s">
        <v>4</v>
      </c>
      <c r="J3" t="s">
        <v>7</v>
      </c>
    </row>
    <row r="4" spans="1:10" x14ac:dyDescent="0.3">
      <c r="A4" s="1"/>
      <c r="D4" t="s">
        <v>9</v>
      </c>
      <c r="E4" t="s">
        <v>11</v>
      </c>
      <c r="F4" s="4">
        <v>43085</v>
      </c>
      <c r="G4" s="6">
        <v>1.43313E-2</v>
      </c>
      <c r="H4" s="5">
        <f>(F4-$G$1)/360</f>
        <v>2.7777777777777779E-3</v>
      </c>
      <c r="I4" s="5">
        <f>1/(1+H4*G4)</f>
        <v>0.99996019241804002</v>
      </c>
      <c r="J4" s="3"/>
    </row>
    <row r="5" spans="1:10" x14ac:dyDescent="0.3">
      <c r="A5" s="1"/>
      <c r="E5" t="s">
        <v>0</v>
      </c>
      <c r="F5" s="1">
        <v>43115</v>
      </c>
      <c r="G5" s="6">
        <v>1.495E-2</v>
      </c>
      <c r="H5" s="5">
        <f t="shared" ref="H5:H8" si="0">(F5-$G$1)/360</f>
        <v>8.611111111111111E-2</v>
      </c>
      <c r="I5" s="5">
        <f t="shared" ref="I5:I8" si="1">1/(1+H5*G5)</f>
        <v>0.99871429405672063</v>
      </c>
    </row>
    <row r="6" spans="1:10" x14ac:dyDescent="0.3">
      <c r="A6" s="1"/>
      <c r="E6" t="s">
        <v>1</v>
      </c>
      <c r="F6" s="1">
        <v>43174</v>
      </c>
      <c r="G6" s="6">
        <v>1.6133100000000001E-2</v>
      </c>
      <c r="H6" s="5">
        <f t="shared" si="0"/>
        <v>0.25</v>
      </c>
      <c r="I6" s="5">
        <f t="shared" si="1"/>
        <v>0.99598292696026425</v>
      </c>
    </row>
    <row r="7" spans="1:10" x14ac:dyDescent="0.3">
      <c r="A7" s="1"/>
      <c r="E7" t="s">
        <v>2</v>
      </c>
      <c r="F7" s="1">
        <v>43266</v>
      </c>
      <c r="G7" s="6">
        <v>1.7744300000000001E-2</v>
      </c>
      <c r="H7" s="5">
        <f t="shared" si="0"/>
        <v>0.50555555555555554</v>
      </c>
      <c r="I7" s="5">
        <f t="shared" si="1"/>
        <v>0.9911090290504424</v>
      </c>
      <c r="J7" s="9">
        <v>0.9911090290504424</v>
      </c>
    </row>
    <row r="8" spans="1:10" x14ac:dyDescent="0.3">
      <c r="A8" s="1"/>
      <c r="E8" t="s">
        <v>3</v>
      </c>
      <c r="F8" s="1">
        <v>43449</v>
      </c>
      <c r="G8" s="6">
        <v>2.0476299999999999E-2</v>
      </c>
      <c r="H8" s="5">
        <f t="shared" si="0"/>
        <v>1.0138888888888888</v>
      </c>
      <c r="I8" s="5">
        <f t="shared" si="1"/>
        <v>0.97966154731780453</v>
      </c>
      <c r="J8" s="9">
        <v>0.97966154731780453</v>
      </c>
    </row>
    <row r="9" spans="1:10" x14ac:dyDescent="0.3">
      <c r="A9" s="1"/>
      <c r="C9" s="2" t="s">
        <v>21</v>
      </c>
      <c r="F9" s="1">
        <v>43631</v>
      </c>
      <c r="G9" s="7"/>
      <c r="H9" s="5"/>
      <c r="I9" s="5">
        <f>(I10-I8)/((F10-F8)/360)*((F9-F8)/360)+I8</f>
        <v>0.96008803822639621</v>
      </c>
    </row>
    <row r="10" spans="1:10" x14ac:dyDescent="0.3">
      <c r="A10" s="1"/>
      <c r="D10" t="s">
        <v>10</v>
      </c>
      <c r="E10" t="s">
        <v>12</v>
      </c>
      <c r="F10" s="1">
        <v>43814</v>
      </c>
      <c r="G10" s="6">
        <v>2.019E-2</v>
      </c>
      <c r="H10" s="5">
        <f>(F10-F8)/360</f>
        <v>1.0138888888888888</v>
      </c>
      <c r="I10" s="5">
        <f>1/(1+H10*G10)*(1-G10*H10*J10)</f>
        <v>0.94040698238173837</v>
      </c>
      <c r="J10">
        <f>$J$7+$J$8</f>
        <v>1.9707705763682468</v>
      </c>
    </row>
    <row r="11" spans="1:10" x14ac:dyDescent="0.3">
      <c r="A11" s="1"/>
      <c r="B11" s="2"/>
      <c r="C11" s="2" t="s">
        <v>21</v>
      </c>
      <c r="D11" s="2"/>
      <c r="E11" s="2"/>
      <c r="F11" s="1">
        <v>43997</v>
      </c>
      <c r="G11" s="8"/>
      <c r="I11" s="5">
        <f>(I12-I10)/((F12-F10)/360)*((F11-F10)/360)+I10</f>
        <v>0.92913386450052893</v>
      </c>
    </row>
    <row r="12" spans="1:10" x14ac:dyDescent="0.3">
      <c r="E12" t="s">
        <v>13</v>
      </c>
      <c r="F12" s="1">
        <v>44180</v>
      </c>
      <c r="G12" s="6">
        <v>2.1099999999999997E-2</v>
      </c>
      <c r="H12" s="5">
        <f>(F12-F10)/360</f>
        <v>1.0166666666666666</v>
      </c>
      <c r="I12" s="5">
        <f>1/(1+H12*G12)*(1-G12*H12*J12)</f>
        <v>0.91786074661931949</v>
      </c>
      <c r="J12">
        <f>J10+I10</f>
        <v>2.9111775587499853</v>
      </c>
    </row>
    <row r="13" spans="1:10" x14ac:dyDescent="0.3">
      <c r="C13" s="2" t="s">
        <v>21</v>
      </c>
      <c r="E13" s="2"/>
      <c r="F13" s="1">
        <v>44362</v>
      </c>
      <c r="G13" s="7"/>
      <c r="I13" s="5">
        <f>(I14-I12)/((F14-F12)/360)*((F13-F12)/360)+I12</f>
        <v>0.90707459964160764</v>
      </c>
    </row>
    <row r="14" spans="1:10" x14ac:dyDescent="0.3">
      <c r="E14" t="s">
        <v>14</v>
      </c>
      <c r="F14" s="1">
        <v>44545</v>
      </c>
      <c r="G14" s="7">
        <v>2.1659999999999999E-2</v>
      </c>
      <c r="H14" s="5">
        <f>(F14-F12)/360</f>
        <v>1.0138888888888888</v>
      </c>
      <c r="I14" s="5">
        <f>1/(1+H14*G14)*(1-G14*H14*J14)</f>
        <v>0.89622918812006214</v>
      </c>
      <c r="J14">
        <f>J12+I12</f>
        <v>3.8290383053693047</v>
      </c>
    </row>
    <row r="15" spans="1:10" x14ac:dyDescent="0.3">
      <c r="C15" s="2" t="s">
        <v>21</v>
      </c>
      <c r="E15" s="2"/>
      <c r="F15" s="1">
        <v>44727</v>
      </c>
      <c r="G15" s="7"/>
      <c r="I15" s="5">
        <f>(I16-I14)/((F16-F14)/360)*((F15-F14)/360)+I14</f>
        <v>0.88546257716885091</v>
      </c>
    </row>
    <row r="16" spans="1:10" x14ac:dyDescent="0.3">
      <c r="E16" t="s">
        <v>15</v>
      </c>
      <c r="F16" s="1">
        <v>44910</v>
      </c>
      <c r="G16" s="7">
        <v>2.2079999999999999E-2</v>
      </c>
      <c r="H16" s="5">
        <f>(F16-F14)/360</f>
        <v>1.0138888888888888</v>
      </c>
      <c r="I16" s="5">
        <f>1/(1+H16*G16)*(1-G16*H16*J16)</f>
        <v>0.87463680901461094</v>
      </c>
      <c r="J16">
        <f>J14+I14</f>
        <v>4.7252674934893673</v>
      </c>
    </row>
    <row r="17" spans="3:10" x14ac:dyDescent="0.3">
      <c r="C17" s="2" t="s">
        <v>21</v>
      </c>
      <c r="E17" s="2"/>
      <c r="F17" s="1">
        <v>45092</v>
      </c>
      <c r="G17" s="7"/>
      <c r="I17" s="5">
        <f>(I18-I16)/((F18-F16)/360)*((F17-F16)/360)+I16</f>
        <v>0.86390666835194874</v>
      </c>
    </row>
    <row r="18" spans="3:10" x14ac:dyDescent="0.3">
      <c r="E18" t="s">
        <v>16</v>
      </c>
      <c r="F18" s="1">
        <v>45275</v>
      </c>
      <c r="G18" s="7">
        <v>2.2450000000000001E-2</v>
      </c>
      <c r="H18" s="5">
        <f>(F18-F16)/360</f>
        <v>1.0138888888888888</v>
      </c>
      <c r="I18" s="5">
        <f>1/(1+H18*G18)*(1-G18*H18*J18)</f>
        <v>0.85311757087245876</v>
      </c>
      <c r="J18">
        <f>J16+I16</f>
        <v>5.5999043025039779</v>
      </c>
    </row>
    <row r="19" spans="3:10" x14ac:dyDescent="0.3">
      <c r="C19" s="2" t="s">
        <v>21</v>
      </c>
      <c r="F19" s="1">
        <v>45458</v>
      </c>
      <c r="G19" s="7"/>
      <c r="I19" s="5">
        <f>(I20-I18)/((F20-F18)/360)*((F19-F18)/360)+I18</f>
        <v>0.84217139000587493</v>
      </c>
    </row>
    <row r="20" spans="3:10" x14ac:dyDescent="0.3">
      <c r="E20" t="s">
        <v>17</v>
      </c>
      <c r="F20" s="1">
        <v>45641</v>
      </c>
      <c r="G20" s="7">
        <v>2.2790000000000001E-2</v>
      </c>
      <c r="H20" s="5">
        <f>(F20-F18)/360</f>
        <v>1.0166666666666666</v>
      </c>
      <c r="I20" s="5">
        <f>1/(1+H20*G20)*(1-G20*H20*J20)</f>
        <v>0.8312252091392911</v>
      </c>
      <c r="J20">
        <f>J18+I18</f>
        <v>6.4530218733764366</v>
      </c>
    </row>
    <row r="21" spans="3:10" x14ac:dyDescent="0.3">
      <c r="C21" s="2" t="s">
        <v>21</v>
      </c>
      <c r="F21" s="1">
        <v>45823</v>
      </c>
      <c r="G21" s="7"/>
      <c r="I21" s="5">
        <f>(I22-I20)/((F22-F20)/360)*((F21-F20)/360)+I20</f>
        <v>0.82076925830973091</v>
      </c>
    </row>
    <row r="22" spans="3:10" x14ac:dyDescent="0.3">
      <c r="E22" t="s">
        <v>18</v>
      </c>
      <c r="F22" s="1">
        <v>46006</v>
      </c>
      <c r="G22" s="7">
        <v>2.3120000000000002E-2</v>
      </c>
      <c r="H22" s="5">
        <f>(F22-F20)/360</f>
        <v>1.0138888888888888</v>
      </c>
      <c r="I22" s="5">
        <f>1/(1+H22*G22)*(1-G22*H22*J22)</f>
        <v>0.81025585720088733</v>
      </c>
      <c r="J22">
        <f>J20+I20</f>
        <v>7.2842470825157282</v>
      </c>
    </row>
    <row r="23" spans="3:10" x14ac:dyDescent="0.3">
      <c r="C23" s="2" t="s">
        <v>21</v>
      </c>
      <c r="F23" s="1">
        <v>46188</v>
      </c>
      <c r="G23" s="7"/>
      <c r="I23" s="5">
        <f>(I24-I22)/((F24-F22)/360)*((F23-F22)/360)+I22</f>
        <v>0.79964179452265083</v>
      </c>
    </row>
    <row r="24" spans="3:10" x14ac:dyDescent="0.3">
      <c r="E24" t="s">
        <v>19</v>
      </c>
      <c r="F24" s="1">
        <v>46371</v>
      </c>
      <c r="G24" s="7">
        <v>2.3429999999999999E-2</v>
      </c>
      <c r="H24" s="5">
        <f>(F24-F22)/360</f>
        <v>1.0138888888888888</v>
      </c>
      <c r="I24" s="5">
        <f>1/(1+H24*G24)*(1-G24*H24*J24)</f>
        <v>0.78896941281870969</v>
      </c>
      <c r="J24">
        <f>J22+I22</f>
        <v>8.0945029397166159</v>
      </c>
    </row>
    <row r="25" spans="3:10" x14ac:dyDescent="0.3">
      <c r="C25" s="2" t="s">
        <v>21</v>
      </c>
      <c r="F25" s="1">
        <v>46553</v>
      </c>
      <c r="G25" s="7"/>
      <c r="I25" s="5">
        <f>(I26-I24)/((F26-F24)/360)*((F25-F24)/360)+I24</f>
        <v>0.77845862968952684</v>
      </c>
    </row>
    <row r="26" spans="3:10" x14ac:dyDescent="0.3">
      <c r="E26" t="s">
        <v>20</v>
      </c>
      <c r="F26" s="1">
        <v>46736</v>
      </c>
      <c r="G26" s="7">
        <v>2.3720000000000001E-2</v>
      </c>
      <c r="H26" s="5">
        <f>(F26-F24)/360</f>
        <v>1.0138888888888888</v>
      </c>
      <c r="I26" s="5">
        <f>1/(1+H26*G26)*(1-G26*H26*J26)</f>
        <v>0.76789009500468908</v>
      </c>
      <c r="J26">
        <f>J24+I24</f>
        <v>8.8834723525353247</v>
      </c>
    </row>
    <row r="27" spans="3:10" x14ac:dyDescent="0.3">
      <c r="F27" s="1"/>
    </row>
    <row r="28" spans="3:10" x14ac:dyDescent="0.3">
      <c r="F28" s="1"/>
    </row>
  </sheetData>
  <phoneticPr fontId="1"/>
  <pageMargins left="0.7" right="0.7" top="0.75" bottom="0.75" header="0.3" footer="0.3"/>
  <pageSetup paperSize="9" orientation="portrait" horizontalDpi="0" verticalDpi="0"/>
  <ignoredErrors>
    <ignoredError sqref="I12 I14 I16 I18 I20 I22 I2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60" workbookViewId="0">
      <selection activeCell="B1" sqref="B1:K70"/>
    </sheetView>
  </sheetViews>
  <sheetFormatPr baseColWidth="12" defaultRowHeight="20" x14ac:dyDescent="0.3"/>
  <sheetData>
    <row r="1" spans="2:11" x14ac:dyDescent="0.3">
      <c r="G1" s="1">
        <v>43092</v>
      </c>
      <c r="H1" s="1"/>
    </row>
    <row r="3" spans="2:11" x14ac:dyDescent="0.3">
      <c r="F3" t="s">
        <v>26</v>
      </c>
      <c r="G3" t="s">
        <v>27</v>
      </c>
      <c r="H3" t="s">
        <v>92</v>
      </c>
      <c r="I3" t="s">
        <v>22</v>
      </c>
      <c r="J3" t="s">
        <v>4</v>
      </c>
      <c r="K3" t="s">
        <v>93</v>
      </c>
    </row>
    <row r="4" spans="2:11" x14ac:dyDescent="0.3">
      <c r="B4">
        <v>0.99996014603299999</v>
      </c>
      <c r="D4" t="s">
        <v>9</v>
      </c>
      <c r="E4" t="s">
        <v>28</v>
      </c>
      <c r="F4" s="1">
        <v>43092</v>
      </c>
      <c r="G4" s="1">
        <v>43093</v>
      </c>
      <c r="H4">
        <v>1.4348E-2</v>
      </c>
      <c r="I4">
        <f>(G4-F4)/360</f>
        <v>2.7777777777777779E-3</v>
      </c>
      <c r="J4">
        <f>1/(1+I4*H4)</f>
        <v>0.99996014603284633</v>
      </c>
    </row>
    <row r="5" spans="2:11" x14ac:dyDescent="0.3">
      <c r="B5">
        <v>0.99992029365400004</v>
      </c>
      <c r="E5" t="s">
        <v>29</v>
      </c>
      <c r="F5" s="1">
        <v>43093</v>
      </c>
      <c r="G5" s="1">
        <v>43094</v>
      </c>
      <c r="H5">
        <v>1.4348E-2</v>
      </c>
      <c r="I5">
        <f t="shared" ref="I5:I12" si="0">(G5-F5)/360</f>
        <v>2.7777777777777779E-3</v>
      </c>
      <c r="J5">
        <f>J4/(1+I5*H5)</f>
        <v>0.99992029365403134</v>
      </c>
    </row>
    <row r="6" spans="2:11" x14ac:dyDescent="0.3">
      <c r="B6">
        <v>0.99963114479199999</v>
      </c>
      <c r="E6" t="s">
        <v>30</v>
      </c>
      <c r="F6" s="1">
        <v>43094</v>
      </c>
      <c r="G6" s="1">
        <v>43101</v>
      </c>
      <c r="H6">
        <v>1.4876E-2</v>
      </c>
      <c r="I6">
        <f t="shared" si="0"/>
        <v>1.9444444444444445E-2</v>
      </c>
      <c r="J6" s="5">
        <f>$J$5/(1+I6*H6)</f>
        <v>0.99963114479189386</v>
      </c>
      <c r="K6" s="3"/>
    </row>
    <row r="7" spans="2:11" x14ac:dyDescent="0.3">
      <c r="B7">
        <v>0.99933734686800002</v>
      </c>
      <c r="E7" t="s">
        <v>31</v>
      </c>
      <c r="F7" s="1">
        <v>43094</v>
      </c>
      <c r="G7" s="1">
        <v>43108</v>
      </c>
      <c r="H7">
        <v>1.4999999999999999E-2</v>
      </c>
      <c r="I7">
        <f t="shared" si="0"/>
        <v>3.888888888888889E-2</v>
      </c>
      <c r="J7" s="5">
        <f t="shared" ref="J7:K12" si="1">$J$5/(1+I7*H7)</f>
        <v>0.99933734686835807</v>
      </c>
    </row>
    <row r="8" spans="2:11" x14ac:dyDescent="0.3">
      <c r="B8">
        <v>0.998619591636</v>
      </c>
      <c r="E8" t="s">
        <v>32</v>
      </c>
      <c r="F8" s="1">
        <v>43094</v>
      </c>
      <c r="G8" s="1">
        <v>43124</v>
      </c>
      <c r="H8">
        <v>1.5630000000000002E-2</v>
      </c>
      <c r="I8">
        <f t="shared" si="0"/>
        <v>8.3333333333333329E-2</v>
      </c>
      <c r="J8" s="5">
        <f t="shared" si="1"/>
        <v>0.99861959163592562</v>
      </c>
    </row>
    <row r="9" spans="2:11" x14ac:dyDescent="0.3">
      <c r="B9">
        <v>0.99723440897899995</v>
      </c>
      <c r="E9" t="s">
        <v>33</v>
      </c>
      <c r="F9" s="1">
        <v>43094</v>
      </c>
      <c r="G9" s="1">
        <v>43154</v>
      </c>
      <c r="H9">
        <v>1.6160000000000001E-2</v>
      </c>
      <c r="I9">
        <f t="shared" si="0"/>
        <v>0.16666666666666666</v>
      </c>
      <c r="J9" s="5">
        <f t="shared" si="1"/>
        <v>0.9972344089791807</v>
      </c>
      <c r="K9" s="9"/>
    </row>
    <row r="10" spans="2:11" x14ac:dyDescent="0.3">
      <c r="B10">
        <v>0.99572579872699996</v>
      </c>
      <c r="E10" t="s">
        <v>34</v>
      </c>
      <c r="F10" s="1">
        <v>43094</v>
      </c>
      <c r="G10" s="1">
        <v>43184</v>
      </c>
      <c r="H10">
        <v>1.685E-2</v>
      </c>
      <c r="I10">
        <f t="shared" si="0"/>
        <v>0.25</v>
      </c>
      <c r="J10" s="5">
        <f t="shared" si="1"/>
        <v>0.99572579872689437</v>
      </c>
      <c r="K10" s="9"/>
    </row>
    <row r="11" spans="2:11" x14ac:dyDescent="0.3">
      <c r="B11">
        <v>0.99083925191</v>
      </c>
      <c r="D11" s="2"/>
      <c r="E11" t="s">
        <v>35</v>
      </c>
      <c r="F11" s="1">
        <v>43094</v>
      </c>
      <c r="G11" s="1">
        <v>43274</v>
      </c>
      <c r="H11">
        <v>1.8329999999999999E-2</v>
      </c>
      <c r="I11">
        <f t="shared" si="0"/>
        <v>0.5</v>
      </c>
      <c r="J11" s="5">
        <f t="shared" si="1"/>
        <v>0.99083925191027356</v>
      </c>
      <c r="K11" s="5">
        <v>0.990839252</v>
      </c>
    </row>
    <row r="12" spans="2:11" x14ac:dyDescent="0.3">
      <c r="B12">
        <v>0.97935386254099999</v>
      </c>
      <c r="D12" t="s">
        <v>10</v>
      </c>
      <c r="E12" t="s">
        <v>36</v>
      </c>
      <c r="F12" s="1">
        <v>43094</v>
      </c>
      <c r="G12" s="1">
        <v>43454</v>
      </c>
      <c r="H12">
        <v>2.1000000000000001E-2</v>
      </c>
      <c r="I12">
        <f t="shared" si="0"/>
        <v>1</v>
      </c>
      <c r="J12" s="5">
        <f t="shared" si="1"/>
        <v>0.97935386254067724</v>
      </c>
      <c r="K12" s="5">
        <v>0.97935386300000005</v>
      </c>
    </row>
    <row r="13" spans="2:11" x14ac:dyDescent="0.3">
      <c r="B13">
        <v>0.97066494089800004</v>
      </c>
      <c r="E13" t="s">
        <v>23</v>
      </c>
      <c r="F13" s="1">
        <v>43094</v>
      </c>
      <c r="G13" s="1">
        <v>43641</v>
      </c>
      <c r="H13">
        <f>(H14-H12)/(G14-G12)*(G13-G12)+H12</f>
        <v>2.0929243243243245E-2</v>
      </c>
      <c r="I13">
        <f>(G13-G12)/360</f>
        <v>0.51944444444444449</v>
      </c>
      <c r="J13" s="5">
        <f>(1-I13*H13*K13)/(1+I13*H13)</f>
        <v>0.9680565858757888</v>
      </c>
      <c r="K13">
        <f>(K11+K12)</f>
        <v>1.9701931150000001</v>
      </c>
    </row>
    <row r="14" spans="2:11" x14ac:dyDescent="0.3">
      <c r="B14">
        <v>0.95932113108499995</v>
      </c>
      <c r="E14" t="s">
        <v>37</v>
      </c>
      <c r="F14" s="1">
        <v>43094</v>
      </c>
      <c r="G14" s="1">
        <v>43824</v>
      </c>
      <c r="H14">
        <v>2.086E-2</v>
      </c>
      <c r="I14">
        <f t="shared" ref="I14:I70" si="2">(G14-G13)/360</f>
        <v>0.5083333333333333</v>
      </c>
      <c r="J14" s="5">
        <f t="shared" ref="J14:J70" si="3">(1-I14*H14*K14)/(1+I14*H14)</f>
        <v>0.95867763204954848</v>
      </c>
      <c r="K14">
        <f>K13+J13</f>
        <v>2.9382497008757889</v>
      </c>
    </row>
    <row r="15" spans="2:11" x14ac:dyDescent="0.3">
      <c r="B15">
        <v>0.94820711335300001</v>
      </c>
      <c r="E15" t="s">
        <v>24</v>
      </c>
      <c r="F15" s="1">
        <v>43094</v>
      </c>
      <c r="G15" s="1">
        <v>44006</v>
      </c>
      <c r="H15">
        <f>(H16-H14)/(G16-G14)*(G15-G14)+H14</f>
        <v>2.1363616438356166E-2</v>
      </c>
      <c r="I15">
        <f t="shared" si="2"/>
        <v>0.50555555555555554</v>
      </c>
      <c r="J15" s="5">
        <f t="shared" si="3"/>
        <v>0.9476758872540757</v>
      </c>
      <c r="K15">
        <f>K14+J14</f>
        <v>3.8969273329253373</v>
      </c>
    </row>
    <row r="16" spans="2:11" x14ac:dyDescent="0.3">
      <c r="B16">
        <v>0.93673964776399998</v>
      </c>
      <c r="E16" t="s">
        <v>38</v>
      </c>
      <c r="F16" s="1">
        <v>43094</v>
      </c>
      <c r="G16" s="1">
        <v>44189</v>
      </c>
      <c r="H16">
        <v>2.1870000000000001E-2</v>
      </c>
      <c r="I16">
        <f t="shared" si="2"/>
        <v>0.5083333333333333</v>
      </c>
      <c r="J16" s="5">
        <f t="shared" si="3"/>
        <v>0.93573849605519077</v>
      </c>
      <c r="K16">
        <f t="shared" ref="K16:K70" si="4">K15+J15</f>
        <v>4.8446032201794127</v>
      </c>
    </row>
    <row r="17" spans="2:11" x14ac:dyDescent="0.3">
      <c r="B17">
        <v>0.92559488279400004</v>
      </c>
      <c r="E17" t="s">
        <v>25</v>
      </c>
      <c r="F17" s="1">
        <v>43094</v>
      </c>
      <c r="G17" s="1">
        <v>44371</v>
      </c>
      <c r="H17">
        <f>(H18-H16)/(G18-G16)*(G17-G16)+H16</f>
        <v>2.2174164383561644E-2</v>
      </c>
      <c r="I17">
        <f t="shared" si="2"/>
        <v>0.50555555555555554</v>
      </c>
      <c r="J17" s="5">
        <f t="shared" si="3"/>
        <v>0.9248331658055845</v>
      </c>
      <c r="K17">
        <f t="shared" si="4"/>
        <v>5.7803417162346031</v>
      </c>
    </row>
    <row r="18" spans="2:11" x14ac:dyDescent="0.3">
      <c r="B18">
        <v>0.91429482404499995</v>
      </c>
      <c r="E18" t="s">
        <v>39</v>
      </c>
      <c r="F18" s="1">
        <v>43094</v>
      </c>
      <c r="G18" s="1">
        <v>44554</v>
      </c>
      <c r="H18">
        <v>2.248E-2</v>
      </c>
      <c r="I18">
        <f t="shared" si="2"/>
        <v>0.5083333333333333</v>
      </c>
      <c r="J18" s="5">
        <f t="shared" si="3"/>
        <v>0.91294520242149491</v>
      </c>
      <c r="K18">
        <f t="shared" si="4"/>
        <v>6.705174882040188</v>
      </c>
    </row>
    <row r="19" spans="2:11" x14ac:dyDescent="0.3">
      <c r="B19">
        <v>0.90314145562299997</v>
      </c>
      <c r="E19" t="s">
        <v>40</v>
      </c>
      <c r="F19" s="1">
        <v>43094</v>
      </c>
      <c r="G19" s="1">
        <v>44736</v>
      </c>
      <c r="H19">
        <f>(H20-H18)/(G20-G18)*(G19-G18)+H18</f>
        <v>2.2714356164383564E-2</v>
      </c>
      <c r="I19">
        <f t="shared" si="2"/>
        <v>0.50555555555555554</v>
      </c>
      <c r="J19" s="5">
        <f t="shared" si="3"/>
        <v>0.90215849748862698</v>
      </c>
      <c r="K19">
        <f t="shared" si="4"/>
        <v>7.6181200844616832</v>
      </c>
    </row>
    <row r="20" spans="2:11" x14ac:dyDescent="0.3">
      <c r="B20">
        <v>0.89190478970099996</v>
      </c>
      <c r="E20" t="s">
        <v>41</v>
      </c>
      <c r="F20" s="1">
        <v>43094</v>
      </c>
      <c r="G20" s="1">
        <v>44919</v>
      </c>
      <c r="H20">
        <v>2.2950000000000002E-2</v>
      </c>
      <c r="I20">
        <f t="shared" si="2"/>
        <v>0.5083333333333333</v>
      </c>
      <c r="J20" s="5">
        <f t="shared" si="3"/>
        <v>0.89021483121861811</v>
      </c>
      <c r="K20">
        <f t="shared" si="4"/>
        <v>8.5202785819503095</v>
      </c>
    </row>
    <row r="21" spans="2:11" x14ac:dyDescent="0.3">
      <c r="B21">
        <v>0.88071698056600001</v>
      </c>
      <c r="E21" t="s">
        <v>42</v>
      </c>
      <c r="F21" s="1">
        <v>43094</v>
      </c>
      <c r="G21" s="1">
        <v>45101</v>
      </c>
      <c r="H21">
        <f>(H22-H20)/(G22-G20)*(G21-G20)+H20</f>
        <v>2.3159424657534247E-2</v>
      </c>
      <c r="I21">
        <f t="shared" si="2"/>
        <v>0.50555555555555554</v>
      </c>
      <c r="J21" s="5">
        <f t="shared" si="3"/>
        <v>0.87952064838938815</v>
      </c>
      <c r="K21">
        <f t="shared" si="4"/>
        <v>9.4104934131689273</v>
      </c>
    </row>
    <row r="22" spans="2:11" x14ac:dyDescent="0.3">
      <c r="B22">
        <v>0.86947557667099995</v>
      </c>
      <c r="E22" t="s">
        <v>43</v>
      </c>
      <c r="F22" s="1">
        <v>43094</v>
      </c>
      <c r="G22" s="1">
        <v>45284</v>
      </c>
      <c r="H22">
        <v>2.3369999999999998E-2</v>
      </c>
      <c r="I22">
        <f t="shared" si="2"/>
        <v>0.5083333333333333</v>
      </c>
      <c r="J22" s="5">
        <f t="shared" si="3"/>
        <v>0.86745209146857871</v>
      </c>
      <c r="K22">
        <f t="shared" si="4"/>
        <v>10.290014061558315</v>
      </c>
    </row>
    <row r="23" spans="2:11" x14ac:dyDescent="0.3">
      <c r="B23">
        <v>0.85827386504600001</v>
      </c>
      <c r="E23" t="s">
        <v>44</v>
      </c>
      <c r="F23" s="1">
        <v>43094</v>
      </c>
      <c r="G23" s="1">
        <v>45466</v>
      </c>
      <c r="H23">
        <f>(H24-H22)/(G24-G22)*(G23-G22)+H22</f>
        <v>2.3564465753424656E-2</v>
      </c>
      <c r="I23">
        <f t="shared" si="2"/>
        <v>0.50555555555555554</v>
      </c>
      <c r="J23" s="5">
        <f t="shared" si="3"/>
        <v>0.856871435304561</v>
      </c>
      <c r="K23">
        <f t="shared" si="4"/>
        <v>11.157466153026894</v>
      </c>
    </row>
    <row r="24" spans="2:11" x14ac:dyDescent="0.3">
      <c r="B24">
        <v>0.8470382689</v>
      </c>
      <c r="E24" t="s">
        <v>45</v>
      </c>
      <c r="F24" s="1">
        <v>43094</v>
      </c>
      <c r="G24" s="1">
        <v>45649</v>
      </c>
      <c r="H24">
        <v>2.376E-2</v>
      </c>
      <c r="I24">
        <f t="shared" si="2"/>
        <v>0.5083333333333333</v>
      </c>
      <c r="J24" s="5">
        <f t="shared" si="3"/>
        <v>0.84468868072236802</v>
      </c>
      <c r="K24">
        <f t="shared" si="4"/>
        <v>12.014337588331454</v>
      </c>
    </row>
    <row r="25" spans="2:11" x14ac:dyDescent="0.3">
      <c r="B25">
        <v>0.83590792868700003</v>
      </c>
      <c r="E25" t="s">
        <v>46</v>
      </c>
      <c r="F25" s="1">
        <v>43094</v>
      </c>
      <c r="G25" s="1">
        <v>45831</v>
      </c>
      <c r="H25">
        <f>(H26-H24)/(G26-G24)*(G25-G24)+H24</f>
        <v>2.3934520547945204E-2</v>
      </c>
      <c r="I25">
        <f t="shared" si="2"/>
        <v>0.50555555555555554</v>
      </c>
      <c r="J25" s="5">
        <f t="shared" si="3"/>
        <v>0.83430751405031334</v>
      </c>
      <c r="K25">
        <f t="shared" si="4"/>
        <v>12.859026269053823</v>
      </c>
    </row>
    <row r="26" spans="2:11" x14ac:dyDescent="0.3">
      <c r="B26">
        <v>0.82476562505600004</v>
      </c>
      <c r="E26" t="s">
        <v>47</v>
      </c>
      <c r="F26" s="1">
        <v>43094</v>
      </c>
      <c r="G26" s="1">
        <v>46014</v>
      </c>
      <c r="H26">
        <v>2.4109999999999999E-2</v>
      </c>
      <c r="I26">
        <f t="shared" si="2"/>
        <v>0.5083333333333333</v>
      </c>
      <c r="J26" s="5">
        <f t="shared" si="3"/>
        <v>0.82210005252995488</v>
      </c>
      <c r="K26">
        <f t="shared" si="4"/>
        <v>13.693333783104137</v>
      </c>
    </row>
    <row r="27" spans="2:11" x14ac:dyDescent="0.3">
      <c r="B27">
        <v>0.81369022019699999</v>
      </c>
      <c r="E27" t="s">
        <v>48</v>
      </c>
      <c r="F27" s="1">
        <v>43094</v>
      </c>
      <c r="G27" s="1">
        <v>46196</v>
      </c>
      <c r="H27">
        <f>(H28-H26)/(G28-G26)*(G27-G26)+H26</f>
        <v>2.427454794520548E-2</v>
      </c>
      <c r="I27">
        <f t="shared" si="2"/>
        <v>0.50555555555555554</v>
      </c>
      <c r="J27" s="5">
        <f t="shared" si="3"/>
        <v>0.81190091594858227</v>
      </c>
      <c r="K27">
        <f t="shared" si="4"/>
        <v>14.515433835634092</v>
      </c>
    </row>
    <row r="28" spans="2:11" x14ac:dyDescent="0.3">
      <c r="B28">
        <v>0.80261588482900004</v>
      </c>
      <c r="E28" t="s">
        <v>49</v>
      </c>
      <c r="F28" s="1">
        <v>43094</v>
      </c>
      <c r="G28" s="1">
        <v>46379</v>
      </c>
      <c r="H28">
        <v>2.444E-2</v>
      </c>
      <c r="I28">
        <f t="shared" si="2"/>
        <v>0.5083333333333333</v>
      </c>
      <c r="J28" s="5">
        <f t="shared" si="3"/>
        <v>0.79964379420662901</v>
      </c>
      <c r="K28">
        <f t="shared" si="4"/>
        <v>15.327334751582674</v>
      </c>
    </row>
    <row r="29" spans="2:11" x14ac:dyDescent="0.3">
      <c r="B29">
        <v>0.79162900480800003</v>
      </c>
      <c r="E29" t="s">
        <v>50</v>
      </c>
      <c r="F29" s="1">
        <v>43094</v>
      </c>
      <c r="G29" s="1">
        <v>46561</v>
      </c>
      <c r="H29">
        <f>(H30-H28)/(G30-G28)*(G29-G28)+H28</f>
        <v>2.4594575342465754E-2</v>
      </c>
      <c r="I29">
        <f t="shared" si="2"/>
        <v>0.50555555555555554</v>
      </c>
      <c r="J29" s="5">
        <f t="shared" si="3"/>
        <v>0.78965980106100109</v>
      </c>
      <c r="K29">
        <f t="shared" si="4"/>
        <v>16.126978545789303</v>
      </c>
    </row>
    <row r="30" spans="2:11" x14ac:dyDescent="0.3">
      <c r="B30">
        <v>0.78065522284300004</v>
      </c>
      <c r="E30" t="s">
        <v>51</v>
      </c>
      <c r="F30" s="1">
        <v>43094</v>
      </c>
      <c r="G30" s="1">
        <v>46744</v>
      </c>
      <c r="H30">
        <v>2.4750000000000001E-2</v>
      </c>
      <c r="I30">
        <f t="shared" si="2"/>
        <v>0.5083333333333333</v>
      </c>
      <c r="J30" s="5">
        <f t="shared" si="3"/>
        <v>0.77738704306315132</v>
      </c>
      <c r="K30">
        <f t="shared" si="4"/>
        <v>16.916638346850306</v>
      </c>
    </row>
    <row r="31" spans="2:11" x14ac:dyDescent="0.3">
      <c r="B31">
        <v>0.77013531761800003</v>
      </c>
      <c r="E31" t="s">
        <v>52</v>
      </c>
      <c r="F31" s="1">
        <v>43094</v>
      </c>
      <c r="G31" s="1">
        <v>46926</v>
      </c>
      <c r="H31">
        <f>($H$40-$H$30)/($G$40-$G$30)*(G31-$G$30)+$H$30</f>
        <v>2.4856706849315069E-2</v>
      </c>
      <c r="I31">
        <f t="shared" si="2"/>
        <v>0.50555555555555554</v>
      </c>
      <c r="J31" s="5">
        <f t="shared" si="3"/>
        <v>0.76799797588310148</v>
      </c>
      <c r="K31">
        <f t="shared" si="4"/>
        <v>17.694025389913456</v>
      </c>
    </row>
    <row r="32" spans="2:11" x14ac:dyDescent="0.3">
      <c r="B32">
        <v>0.75966371446400005</v>
      </c>
      <c r="E32" t="s">
        <v>53</v>
      </c>
      <c r="F32" s="1">
        <v>43094</v>
      </c>
      <c r="G32" s="1">
        <v>47109</v>
      </c>
      <c r="H32">
        <f t="shared" ref="H32:H39" si="5">($H$40-$H$30)/($G$40-$G$30)*(G32-$G$30)+$H$30</f>
        <v>2.4964E-2</v>
      </c>
      <c r="I32">
        <f t="shared" si="2"/>
        <v>0.5083333333333333</v>
      </c>
      <c r="J32" s="5">
        <f t="shared" si="3"/>
        <v>0.7561211060474835</v>
      </c>
      <c r="K32">
        <f t="shared" si="4"/>
        <v>18.462023365796558</v>
      </c>
    </row>
    <row r="33" spans="2:11" x14ac:dyDescent="0.3">
      <c r="B33">
        <v>0.74924147527200002</v>
      </c>
      <c r="E33" t="s">
        <v>54</v>
      </c>
      <c r="F33" s="1">
        <v>43094</v>
      </c>
      <c r="G33" s="1">
        <v>47291</v>
      </c>
      <c r="H33">
        <f t="shared" si="5"/>
        <v>2.5070706849315068E-2</v>
      </c>
      <c r="I33">
        <f t="shared" si="2"/>
        <v>0.50555555555555554</v>
      </c>
      <c r="J33" s="5">
        <f t="shared" si="3"/>
        <v>0.74694971584738656</v>
      </c>
      <c r="K33">
        <f t="shared" si="4"/>
        <v>19.218144471844042</v>
      </c>
    </row>
    <row r="34" spans="2:11" x14ac:dyDescent="0.3">
      <c r="B34">
        <v>0.73886963829700003</v>
      </c>
      <c r="E34" t="s">
        <v>55</v>
      </c>
      <c r="F34" s="1">
        <v>43094</v>
      </c>
      <c r="G34" s="1">
        <v>47474</v>
      </c>
      <c r="H34">
        <f t="shared" si="5"/>
        <v>2.5177999999999999E-2</v>
      </c>
      <c r="I34">
        <f t="shared" si="2"/>
        <v>0.5083333333333333</v>
      </c>
      <c r="J34" s="5">
        <f t="shared" si="3"/>
        <v>0.73506248971460442</v>
      </c>
      <c r="K34">
        <f t="shared" si="4"/>
        <v>19.965094187691427</v>
      </c>
    </row>
    <row r="35" spans="2:11" x14ac:dyDescent="0.3">
      <c r="B35">
        <v>0.728549218183</v>
      </c>
      <c r="E35" t="s">
        <v>56</v>
      </c>
      <c r="F35" s="1">
        <v>43094</v>
      </c>
      <c r="G35" s="1">
        <v>47656</v>
      </c>
      <c r="H35">
        <f t="shared" si="5"/>
        <v>2.528470684931507E-2</v>
      </c>
      <c r="I35">
        <f t="shared" si="2"/>
        <v>0.50555555555555554</v>
      </c>
      <c r="J35" s="5">
        <f t="shared" si="3"/>
        <v>0.72611178092900464</v>
      </c>
      <c r="K35">
        <f t="shared" si="4"/>
        <v>20.700156677406031</v>
      </c>
    </row>
    <row r="36" spans="2:11" x14ac:dyDescent="0.3">
      <c r="B36">
        <v>0.71828120598599998</v>
      </c>
      <c r="E36" t="s">
        <v>57</v>
      </c>
      <c r="F36" s="1">
        <v>43094</v>
      </c>
      <c r="G36" s="1">
        <v>47839</v>
      </c>
      <c r="H36">
        <f t="shared" si="5"/>
        <v>2.5392000000000001E-2</v>
      </c>
      <c r="I36">
        <f t="shared" si="2"/>
        <v>0.5083333333333333</v>
      </c>
      <c r="J36" s="5">
        <f t="shared" si="3"/>
        <v>0.71421943842379576</v>
      </c>
      <c r="K36">
        <f t="shared" si="4"/>
        <v>21.426268458335038</v>
      </c>
    </row>
    <row r="37" spans="2:11" x14ac:dyDescent="0.3">
      <c r="B37">
        <v>0.70806656921</v>
      </c>
      <c r="E37" t="s">
        <v>58</v>
      </c>
      <c r="F37" s="1">
        <v>43094</v>
      </c>
      <c r="G37" s="1">
        <v>48021</v>
      </c>
      <c r="H37">
        <f t="shared" si="5"/>
        <v>2.5498706849315069E-2</v>
      </c>
      <c r="I37">
        <f t="shared" si="2"/>
        <v>0.50555555555555554</v>
      </c>
      <c r="J37" s="5">
        <f t="shared" si="3"/>
        <v>0.70549217600541902</v>
      </c>
      <c r="K37">
        <f t="shared" si="4"/>
        <v>22.140487896758835</v>
      </c>
    </row>
    <row r="38" spans="2:11" x14ac:dyDescent="0.3">
      <c r="B38">
        <v>0.69790625185499999</v>
      </c>
      <c r="E38" t="s">
        <v>59</v>
      </c>
      <c r="F38" s="1">
        <v>43094</v>
      </c>
      <c r="G38" s="1">
        <v>48204</v>
      </c>
      <c r="H38">
        <f t="shared" si="5"/>
        <v>2.5606E-2</v>
      </c>
      <c r="I38">
        <f t="shared" si="2"/>
        <v>0.5083333333333333</v>
      </c>
      <c r="J38" s="5">
        <f t="shared" si="3"/>
        <v>0.69359980480790095</v>
      </c>
      <c r="K38">
        <f t="shared" si="4"/>
        <v>22.845980072764252</v>
      </c>
    </row>
    <row r="39" spans="2:11" x14ac:dyDescent="0.3">
      <c r="B39">
        <v>0.68780117445900002</v>
      </c>
      <c r="E39" t="s">
        <v>60</v>
      </c>
      <c r="F39" s="1">
        <v>43094</v>
      </c>
      <c r="G39" s="1">
        <v>48386</v>
      </c>
      <c r="H39">
        <f t="shared" si="5"/>
        <v>2.5712706849315068E-2</v>
      </c>
      <c r="I39">
        <f t="shared" si="2"/>
        <v>0.50555555555555554</v>
      </c>
      <c r="J39" s="5">
        <f t="shared" si="3"/>
        <v>0.6850985171033791</v>
      </c>
      <c r="K39">
        <f t="shared" si="4"/>
        <v>23.539579877572152</v>
      </c>
    </row>
    <row r="40" spans="2:11" x14ac:dyDescent="0.3">
      <c r="B40">
        <v>0.67775223415600006</v>
      </c>
      <c r="E40" t="s">
        <v>61</v>
      </c>
      <c r="F40" s="1">
        <v>43094</v>
      </c>
      <c r="G40" s="1">
        <v>48569</v>
      </c>
      <c r="H40">
        <v>2.5819999999999999E-2</v>
      </c>
      <c r="I40">
        <f t="shared" si="2"/>
        <v>0.5083333333333333</v>
      </c>
      <c r="J40" s="5">
        <f t="shared" si="3"/>
        <v>0.67321105137238013</v>
      </c>
      <c r="K40">
        <f t="shared" si="4"/>
        <v>24.224678394675532</v>
      </c>
    </row>
    <row r="41" spans="2:11" x14ac:dyDescent="0.3">
      <c r="B41">
        <v>0.66848139981800003</v>
      </c>
      <c r="E41" t="s">
        <v>62</v>
      </c>
      <c r="F41" s="1">
        <v>43094</v>
      </c>
      <c r="G41" s="1">
        <v>48751</v>
      </c>
      <c r="H41">
        <f>($H$50-$H$40)/($G$50-$G$40)*(G41-$G$40)+$H$40</f>
        <v>2.5869863013698629E-2</v>
      </c>
      <c r="I41">
        <f t="shared" si="2"/>
        <v>0.50555555555555554</v>
      </c>
      <c r="J41" s="5">
        <f t="shared" si="3"/>
        <v>0.66566316674711057</v>
      </c>
      <c r="K41">
        <f t="shared" si="4"/>
        <v>24.897889446047913</v>
      </c>
    </row>
    <row r="42" spans="2:11" x14ac:dyDescent="0.3">
      <c r="B42">
        <v>0.65929618183399996</v>
      </c>
      <c r="E42" t="s">
        <v>63</v>
      </c>
      <c r="F42" s="1">
        <v>43094</v>
      </c>
      <c r="G42" s="1">
        <v>48934</v>
      </c>
      <c r="H42">
        <f t="shared" ref="H42:H49" si="6">($H$50-$H$40)/($G$50-$G$40)*(G42-$G$40)+$H$40</f>
        <v>2.5919999999999999E-2</v>
      </c>
      <c r="I42">
        <f t="shared" si="2"/>
        <v>0.5083333333333333</v>
      </c>
      <c r="J42" s="5">
        <f t="shared" si="3"/>
        <v>0.65455027633285123</v>
      </c>
      <c r="K42">
        <f t="shared" si="4"/>
        <v>25.563552612795021</v>
      </c>
    </row>
    <row r="43" spans="2:11" x14ac:dyDescent="0.3">
      <c r="B43">
        <v>0.65019616278900005</v>
      </c>
      <c r="E43" t="s">
        <v>64</v>
      </c>
      <c r="F43" s="1">
        <v>43094</v>
      </c>
      <c r="G43" s="1">
        <v>49116</v>
      </c>
      <c r="H43">
        <f t="shared" si="6"/>
        <v>2.5969863013698628E-2</v>
      </c>
      <c r="I43">
        <f t="shared" si="2"/>
        <v>0.50555555555555554</v>
      </c>
      <c r="J43" s="5">
        <f t="shared" si="3"/>
        <v>0.64727880171503061</v>
      </c>
      <c r="K43">
        <f t="shared" si="4"/>
        <v>26.218102889127874</v>
      </c>
    </row>
    <row r="44" spans="2:11" x14ac:dyDescent="0.3">
      <c r="B44">
        <v>0.641180922215</v>
      </c>
      <c r="E44" t="s">
        <v>65</v>
      </c>
      <c r="F44" s="1">
        <v>43094</v>
      </c>
      <c r="G44" s="1">
        <v>49299</v>
      </c>
      <c r="H44">
        <f t="shared" si="6"/>
        <v>2.6019999999999998E-2</v>
      </c>
      <c r="I44">
        <f t="shared" si="2"/>
        <v>0.5083333333333333</v>
      </c>
      <c r="J44" s="5">
        <f t="shared" si="3"/>
        <v>0.63624062522903579</v>
      </c>
      <c r="K44">
        <f t="shared" si="4"/>
        <v>26.865381690842906</v>
      </c>
    </row>
    <row r="45" spans="2:11" x14ac:dyDescent="0.3">
      <c r="B45">
        <v>0.63225003668900004</v>
      </c>
      <c r="E45" t="s">
        <v>66</v>
      </c>
      <c r="F45" s="1">
        <v>43094</v>
      </c>
      <c r="G45" s="1">
        <v>49481</v>
      </c>
      <c r="H45">
        <f t="shared" si="6"/>
        <v>2.6069863013698631E-2</v>
      </c>
      <c r="I45">
        <f t="shared" si="2"/>
        <v>0.50555555555555554</v>
      </c>
      <c r="J45" s="5">
        <f t="shared" si="3"/>
        <v>0.62924184698831676</v>
      </c>
      <c r="K45">
        <f t="shared" si="4"/>
        <v>27.501622316071941</v>
      </c>
    </row>
    <row r="46" spans="2:11" x14ac:dyDescent="0.3">
      <c r="B46">
        <v>0.62340307991499999</v>
      </c>
      <c r="E46" t="s">
        <v>67</v>
      </c>
      <c r="F46" s="1">
        <v>43094</v>
      </c>
      <c r="G46" s="1">
        <v>49664</v>
      </c>
      <c r="H46">
        <f t="shared" si="6"/>
        <v>2.6120000000000001E-2</v>
      </c>
      <c r="I46">
        <f t="shared" si="2"/>
        <v>0.5083333333333333</v>
      </c>
      <c r="J46" s="5">
        <f t="shared" si="3"/>
        <v>0.61827846720290902</v>
      </c>
      <c r="K46">
        <f t="shared" si="4"/>
        <v>28.130864163060259</v>
      </c>
    </row>
    <row r="47" spans="2:11" x14ac:dyDescent="0.3">
      <c r="B47">
        <v>0.61463962282399998</v>
      </c>
      <c r="E47" t="s">
        <v>68</v>
      </c>
      <c r="F47" s="1">
        <v>43094</v>
      </c>
      <c r="G47" s="1">
        <v>49846</v>
      </c>
      <c r="H47">
        <f t="shared" si="6"/>
        <v>2.6169863013698631E-2</v>
      </c>
      <c r="I47">
        <f t="shared" si="2"/>
        <v>0.50555555555555554</v>
      </c>
      <c r="J47" s="5">
        <f t="shared" si="3"/>
        <v>0.6115486694094816</v>
      </c>
      <c r="K47">
        <f t="shared" si="4"/>
        <v>28.749142630263169</v>
      </c>
    </row>
    <row r="48" spans="2:11" x14ac:dyDescent="0.3">
      <c r="B48">
        <v>0.60595923365399995</v>
      </c>
      <c r="E48" t="s">
        <v>69</v>
      </c>
      <c r="F48" s="1">
        <v>43094</v>
      </c>
      <c r="G48" s="1">
        <v>50029</v>
      </c>
      <c r="H48">
        <f t="shared" si="6"/>
        <v>2.622E-2</v>
      </c>
      <c r="I48">
        <f t="shared" si="2"/>
        <v>0.5083333333333333</v>
      </c>
      <c r="J48" s="5">
        <f t="shared" si="3"/>
        <v>0.60066012750289077</v>
      </c>
      <c r="K48">
        <f t="shared" si="4"/>
        <v>29.360691299672652</v>
      </c>
    </row>
    <row r="49" spans="2:11" x14ac:dyDescent="0.3">
      <c r="B49">
        <v>0.59736147804200002</v>
      </c>
      <c r="E49" t="s">
        <v>70</v>
      </c>
      <c r="F49" s="1">
        <v>43094</v>
      </c>
      <c r="G49" s="1">
        <v>50211</v>
      </c>
      <c r="H49">
        <f t="shared" si="6"/>
        <v>2.626986301369863E-2</v>
      </c>
      <c r="I49">
        <f t="shared" si="2"/>
        <v>0.50555555555555554</v>
      </c>
      <c r="J49" s="5">
        <f t="shared" si="3"/>
        <v>0.59419559364638141</v>
      </c>
      <c r="K49">
        <f t="shared" si="4"/>
        <v>29.961351427175543</v>
      </c>
    </row>
    <row r="50" spans="2:11" x14ac:dyDescent="0.3">
      <c r="B50">
        <v>0.58884591911200002</v>
      </c>
      <c r="E50" t="s">
        <v>71</v>
      </c>
      <c r="F50" s="1">
        <v>43094</v>
      </c>
      <c r="G50" s="1">
        <v>50394</v>
      </c>
      <c r="H50">
        <v>2.632E-2</v>
      </c>
      <c r="I50">
        <f t="shared" si="2"/>
        <v>0.5083333333333333</v>
      </c>
      <c r="J50" s="5">
        <f t="shared" si="3"/>
        <v>0.58338189045308131</v>
      </c>
      <c r="K50">
        <f t="shared" si="4"/>
        <v>30.555547020821926</v>
      </c>
    </row>
    <row r="51" spans="2:11" x14ac:dyDescent="0.3">
      <c r="B51">
        <v>0.58108742529900004</v>
      </c>
      <c r="E51" t="s">
        <v>72</v>
      </c>
      <c r="F51" s="1">
        <v>43094</v>
      </c>
      <c r="G51" s="1">
        <v>50576</v>
      </c>
      <c r="H51">
        <f>($H$60-$H$50)/($G$60-$G$50)*(G51-$G$50)+$H$50</f>
        <v>2.6326980821917808E-2</v>
      </c>
      <c r="I51">
        <f t="shared" si="2"/>
        <v>0.50555555555555554</v>
      </c>
      <c r="J51" s="5">
        <f t="shared" si="3"/>
        <v>0.57785745772923802</v>
      </c>
      <c r="K51">
        <f t="shared" si="4"/>
        <v>31.138928911275009</v>
      </c>
    </row>
    <row r="52" spans="2:11" x14ac:dyDescent="0.3">
      <c r="B52">
        <v>0.57342574521599998</v>
      </c>
      <c r="E52" t="s">
        <v>73</v>
      </c>
      <c r="F52" s="1">
        <v>43094</v>
      </c>
      <c r="G52" s="1">
        <v>50759</v>
      </c>
      <c r="H52">
        <f t="shared" ref="H52:H59" si="7">($H$60-$H$50)/($G$60-$G$50)*(G52-$G$50)+$H$50</f>
        <v>2.6334E-2</v>
      </c>
      <c r="I52">
        <f t="shared" si="2"/>
        <v>0.5083333333333333</v>
      </c>
      <c r="J52" s="5">
        <f t="shared" si="3"/>
        <v>0.56782368178560416</v>
      </c>
      <c r="K52">
        <f t="shared" si="4"/>
        <v>31.716786369004247</v>
      </c>
    </row>
    <row r="53" spans="2:11" x14ac:dyDescent="0.3">
      <c r="B53">
        <v>0.56585969975499995</v>
      </c>
      <c r="E53" t="s">
        <v>74</v>
      </c>
      <c r="F53" s="1">
        <v>43094</v>
      </c>
      <c r="G53" s="1">
        <v>50941</v>
      </c>
      <c r="H53">
        <f t="shared" si="7"/>
        <v>2.6340980821917808E-2</v>
      </c>
      <c r="I53">
        <f t="shared" si="2"/>
        <v>0.50555555555555554</v>
      </c>
      <c r="J53" s="5">
        <f t="shared" si="3"/>
        <v>0.56257958612517389</v>
      </c>
      <c r="K53">
        <f t="shared" si="4"/>
        <v>32.284610050789851</v>
      </c>
    </row>
    <row r="54" spans="2:11" x14ac:dyDescent="0.3">
      <c r="B54">
        <v>0.55838812381699998</v>
      </c>
      <c r="E54" t="s">
        <v>75</v>
      </c>
      <c r="F54" s="1">
        <v>43094</v>
      </c>
      <c r="G54" s="1">
        <v>51124</v>
      </c>
      <c r="H54">
        <f t="shared" si="7"/>
        <v>2.6348E-2</v>
      </c>
      <c r="I54">
        <f t="shared" si="2"/>
        <v>0.5083333333333333</v>
      </c>
      <c r="J54" s="5">
        <f t="shared" si="3"/>
        <v>0.55265692837139868</v>
      </c>
      <c r="K54">
        <f t="shared" si="4"/>
        <v>32.847189636915026</v>
      </c>
    </row>
    <row r="55" spans="2:11" x14ac:dyDescent="0.3">
      <c r="B55">
        <v>0.55100986615299996</v>
      </c>
      <c r="E55" t="s">
        <v>76</v>
      </c>
      <c r="F55" s="1">
        <v>43094</v>
      </c>
      <c r="G55" s="1">
        <v>51306</v>
      </c>
      <c r="H55">
        <f t="shared" si="7"/>
        <v>2.6354980821917808E-2</v>
      </c>
      <c r="I55">
        <f t="shared" si="2"/>
        <v>0.50555555555555554</v>
      </c>
      <c r="J55" s="5">
        <f t="shared" si="3"/>
        <v>0.5476862311229318</v>
      </c>
      <c r="K55">
        <f t="shared" si="4"/>
        <v>33.399846565286424</v>
      </c>
    </row>
    <row r="56" spans="2:11" x14ac:dyDescent="0.3">
      <c r="B56">
        <v>0.54372378919999997</v>
      </c>
      <c r="E56" t="s">
        <v>77</v>
      </c>
      <c r="F56" s="1">
        <v>43094</v>
      </c>
      <c r="G56" s="1">
        <v>51489</v>
      </c>
      <c r="H56">
        <f t="shared" si="7"/>
        <v>2.6362E-2</v>
      </c>
      <c r="I56">
        <f t="shared" si="2"/>
        <v>0.5083333333333333</v>
      </c>
      <c r="J56" s="5">
        <f t="shared" si="3"/>
        <v>0.53787201055999267</v>
      </c>
      <c r="K56">
        <f t="shared" si="4"/>
        <v>33.947532796409355</v>
      </c>
    </row>
    <row r="57" spans="2:11" x14ac:dyDescent="0.3">
      <c r="B57">
        <v>0.53652876892500001</v>
      </c>
      <c r="E57" t="s">
        <v>78</v>
      </c>
      <c r="F57" s="1">
        <v>43094</v>
      </c>
      <c r="G57" s="1">
        <v>51671</v>
      </c>
      <c r="H57">
        <f t="shared" si="7"/>
        <v>2.6368980821917808E-2</v>
      </c>
      <c r="I57">
        <f t="shared" si="2"/>
        <v>0.50555555555555554</v>
      </c>
      <c r="J57" s="5">
        <f t="shared" si="3"/>
        <v>0.53316794077305596</v>
      </c>
      <c r="K57">
        <f t="shared" si="4"/>
        <v>34.485404806969349</v>
      </c>
    </row>
    <row r="58" spans="2:11" x14ac:dyDescent="0.3">
      <c r="B58">
        <v>0.52942369466799999</v>
      </c>
      <c r="E58" t="s">
        <v>79</v>
      </c>
      <c r="F58" s="1">
        <v>43094</v>
      </c>
      <c r="G58" s="1">
        <v>51854</v>
      </c>
      <c r="H58">
        <f t="shared" si="7"/>
        <v>2.6376E-2</v>
      </c>
      <c r="I58">
        <f t="shared" si="2"/>
        <v>0.5083333333333333</v>
      </c>
      <c r="J58" s="5">
        <f t="shared" si="3"/>
        <v>0.52345953949912316</v>
      </c>
      <c r="K58">
        <f t="shared" si="4"/>
        <v>35.018572747742404</v>
      </c>
    </row>
    <row r="59" spans="2:11" x14ac:dyDescent="0.3">
      <c r="B59">
        <v>0.52240746898699997</v>
      </c>
      <c r="E59" t="s">
        <v>80</v>
      </c>
      <c r="F59" s="1">
        <v>43094</v>
      </c>
      <c r="G59" s="1">
        <v>52036</v>
      </c>
      <c r="H59">
        <f t="shared" si="7"/>
        <v>2.6382980821917808E-2</v>
      </c>
      <c r="I59">
        <f t="shared" si="2"/>
        <v>0.50555555555555554</v>
      </c>
      <c r="J59" s="5">
        <f t="shared" si="3"/>
        <v>0.51901548997151625</v>
      </c>
      <c r="K59">
        <f t="shared" si="4"/>
        <v>35.542032287241526</v>
      </c>
    </row>
    <row r="60" spans="2:11" x14ac:dyDescent="0.3">
      <c r="B60">
        <v>0.51547900750200004</v>
      </c>
      <c r="E60" t="s">
        <v>81</v>
      </c>
      <c r="F60" s="1">
        <v>43094</v>
      </c>
      <c r="G60" s="1">
        <v>52219</v>
      </c>
      <c r="H60">
        <v>2.639E-2</v>
      </c>
      <c r="I60">
        <f t="shared" si="2"/>
        <v>0.5083333333333333</v>
      </c>
      <c r="J60" s="5">
        <f t="shared" si="3"/>
        <v>0.5094103517382953</v>
      </c>
      <c r="K60">
        <f t="shared" si="4"/>
        <v>36.061047777213041</v>
      </c>
    </row>
    <row r="61" spans="2:11" x14ac:dyDescent="0.3">
      <c r="B61">
        <v>0.50863723874900002</v>
      </c>
      <c r="E61" t="s">
        <v>82</v>
      </c>
      <c r="F61" s="1">
        <v>43094</v>
      </c>
      <c r="G61" s="1">
        <v>52401</v>
      </c>
      <c r="H61">
        <f>($H$70-$H$60)/($G$70-$G$60)*(G61-$G$60)+$H$60</f>
        <v>2.6396980821917809E-2</v>
      </c>
      <c r="I61">
        <f t="shared" si="2"/>
        <v>0.50555555555555554</v>
      </c>
      <c r="J61" s="5">
        <f t="shared" si="3"/>
        <v>0.50521987515393896</v>
      </c>
      <c r="K61">
        <f t="shared" si="4"/>
        <v>36.570458128951337</v>
      </c>
    </row>
    <row r="62" spans="2:11" x14ac:dyDescent="0.3">
      <c r="B62">
        <v>0.50188110402599995</v>
      </c>
      <c r="E62" t="s">
        <v>83</v>
      </c>
      <c r="F62" s="1">
        <v>43094</v>
      </c>
      <c r="G62" s="1">
        <v>52584</v>
      </c>
      <c r="H62">
        <f t="shared" ref="H62:H69" si="8">($H$70-$H$60)/($G$70-$G$60)*(G62-$G$60)+$H$60</f>
        <v>2.6404E-2</v>
      </c>
      <c r="I62">
        <f t="shared" si="2"/>
        <v>0.5083333333333333</v>
      </c>
      <c r="J62" s="5">
        <f t="shared" si="3"/>
        <v>0.495715503955031</v>
      </c>
      <c r="K62">
        <f t="shared" si="4"/>
        <v>37.075678004105278</v>
      </c>
    </row>
    <row r="63" spans="2:11" x14ac:dyDescent="0.3">
      <c r="B63">
        <v>0.495209557247</v>
      </c>
      <c r="E63" t="s">
        <v>84</v>
      </c>
      <c r="F63" s="1">
        <v>43094</v>
      </c>
      <c r="G63" s="1">
        <v>52766</v>
      </c>
      <c r="H63">
        <f t="shared" si="8"/>
        <v>2.6410980821917809E-2</v>
      </c>
      <c r="I63">
        <f t="shared" si="2"/>
        <v>0.50555555555555554</v>
      </c>
      <c r="J63" s="5">
        <f t="shared" si="3"/>
        <v>0.49177230911050779</v>
      </c>
      <c r="K63">
        <f t="shared" si="4"/>
        <v>37.571393508060311</v>
      </c>
    </row>
    <row r="64" spans="2:11" x14ac:dyDescent="0.3">
      <c r="B64">
        <v>0.48862156479199997</v>
      </c>
      <c r="E64" t="s">
        <v>85</v>
      </c>
      <c r="F64" s="1">
        <v>43094</v>
      </c>
      <c r="G64" s="1">
        <v>52949</v>
      </c>
      <c r="H64">
        <f t="shared" si="8"/>
        <v>2.6418000000000001E-2</v>
      </c>
      <c r="I64">
        <f t="shared" si="2"/>
        <v>0.5083333333333333</v>
      </c>
      <c r="J64" s="5">
        <f t="shared" si="3"/>
        <v>0.48236626780109937</v>
      </c>
      <c r="K64">
        <f t="shared" si="4"/>
        <v>38.06316581717082</v>
      </c>
    </row>
    <row r="65" spans="2:11" x14ac:dyDescent="0.3">
      <c r="B65">
        <v>0.48211610536999999</v>
      </c>
      <c r="E65" t="s">
        <v>86</v>
      </c>
      <c r="F65" s="1">
        <v>43094</v>
      </c>
      <c r="G65" s="1">
        <v>53131</v>
      </c>
      <c r="H65">
        <f t="shared" si="8"/>
        <v>2.6424980821917809E-2</v>
      </c>
      <c r="I65">
        <f t="shared" si="2"/>
        <v>0.50555555555555554</v>
      </c>
      <c r="J65" s="5">
        <f t="shared" si="3"/>
        <v>0.47866421591887032</v>
      </c>
      <c r="K65">
        <f t="shared" si="4"/>
        <v>38.545532084971917</v>
      </c>
    </row>
    <row r="66" spans="2:11" x14ac:dyDescent="0.3">
      <c r="B66">
        <v>0.47569216986599999</v>
      </c>
      <c r="E66" t="s">
        <v>87</v>
      </c>
      <c r="F66" s="1">
        <v>43094</v>
      </c>
      <c r="G66" s="1">
        <v>53314</v>
      </c>
      <c r="H66">
        <f t="shared" si="8"/>
        <v>2.6432000000000001E-2</v>
      </c>
      <c r="I66">
        <f t="shared" si="2"/>
        <v>0.5083333333333333</v>
      </c>
      <c r="J66" s="5">
        <f t="shared" si="3"/>
        <v>0.4693541248660838</v>
      </c>
      <c r="K66">
        <f t="shared" si="4"/>
        <v>39.024196300890786</v>
      </c>
    </row>
    <row r="67" spans="2:11" x14ac:dyDescent="0.3">
      <c r="B67">
        <v>0.46934876120800001</v>
      </c>
      <c r="E67" t="s">
        <v>88</v>
      </c>
      <c r="F67" s="1">
        <v>43094</v>
      </c>
      <c r="G67" s="1">
        <v>53496</v>
      </c>
      <c r="H67">
        <f t="shared" si="8"/>
        <v>2.6438980821917809E-2</v>
      </c>
      <c r="I67">
        <f t="shared" si="2"/>
        <v>0.50555555555555554</v>
      </c>
      <c r="J67" s="5">
        <f t="shared" si="3"/>
        <v>0.46588722599244953</v>
      </c>
      <c r="K67">
        <f t="shared" si="4"/>
        <v>39.493550425756872</v>
      </c>
    </row>
    <row r="68" spans="2:11" x14ac:dyDescent="0.3">
      <c r="B68">
        <v>0.463084894222</v>
      </c>
      <c r="E68" t="s">
        <v>89</v>
      </c>
      <c r="F68" s="1">
        <v>43094</v>
      </c>
      <c r="G68" s="1">
        <v>53679</v>
      </c>
      <c r="H68">
        <f t="shared" si="8"/>
        <v>2.6446000000000001E-2</v>
      </c>
      <c r="I68">
        <f t="shared" si="2"/>
        <v>0.5083333333333333</v>
      </c>
      <c r="J68" s="5">
        <f t="shared" si="3"/>
        <v>0.4566707617556936</v>
      </c>
      <c r="K68">
        <f t="shared" si="4"/>
        <v>39.959437651749319</v>
      </c>
    </row>
    <row r="69" spans="2:11" x14ac:dyDescent="0.3">
      <c r="B69">
        <v>0.45689959549499998</v>
      </c>
      <c r="E69" t="s">
        <v>90</v>
      </c>
      <c r="F69" s="1">
        <v>43094</v>
      </c>
      <c r="G69" s="1">
        <v>53861</v>
      </c>
      <c r="H69">
        <f t="shared" si="8"/>
        <v>2.6452980821917809E-2</v>
      </c>
      <c r="I69">
        <f t="shared" si="2"/>
        <v>0.50555555555555554</v>
      </c>
      <c r="J69" s="5">
        <f t="shared" si="3"/>
        <v>0.45343317124160776</v>
      </c>
      <c r="K69">
        <f t="shared" si="4"/>
        <v>40.416108413505015</v>
      </c>
    </row>
    <row r="70" spans="2:11" x14ac:dyDescent="0.3">
      <c r="B70">
        <v>0.45079190324000001</v>
      </c>
      <c r="E70" t="s">
        <v>91</v>
      </c>
      <c r="F70" s="1">
        <v>43094</v>
      </c>
      <c r="G70" s="1">
        <v>54044</v>
      </c>
      <c r="H70">
        <v>2.6460000000000001E-2</v>
      </c>
      <c r="I70">
        <f t="shared" si="2"/>
        <v>0.5083333333333333</v>
      </c>
      <c r="J70" s="5">
        <f t="shared" si="3"/>
        <v>0.44430806528228622</v>
      </c>
      <c r="K70">
        <f t="shared" si="4"/>
        <v>40.869541584746621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数値テスト(pythonコード)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2017-12-17T11:11:09Z</dcterms:created>
  <dcterms:modified xsi:type="dcterms:W3CDTF">2018-01-21T08:07:32Z</dcterms:modified>
</cp:coreProperties>
</file>