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<sst xmlns="http://schemas.openxmlformats.org/spreadsheetml/2006/main" count="2154" uniqueCount="521">
  <si>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</si>
  <si>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</si>
  <si>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</si>
  <si>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</si>
  <si>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</si>
  <si>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</si>
  <si>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</si>
  <si>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</si>
  <si>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</si>
  <si>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</si>
  <si>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</si>
  <si>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</si>
  <si>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</si>
  <si>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</si>
  <si>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</si>
  <si>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</si>
  <si>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</si>
  <si>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</si>
  <si>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</si>
  <si>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</si>
  <si>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</si>
  <si>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</si>
  <si>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</si>
  <si>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</si>
  <si>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</si>
  <si>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</si>
  <si>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</si>
  <si>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</si>
  <si>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</si>
  <si>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</si>
  <si>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</si>
  <si>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</si>
  <si>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</si>
  <si>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</si>
  <si>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</si>
  <si>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</si>
  <si>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</si>
  <si>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</si>
  <si>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</si>
  <si>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</si>
  <si>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</si>
  <si>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</si>
  <si>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</si>
  <si>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</si>
  <si>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</si>
  <si>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</si>
  <si>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</si>
  <si>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</si>
  <si>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</si>
  <si>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</si>
  <si>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</si>
  <si>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</si>
  <si>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</si>
  <si>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</si>
  <si>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</si>
  <si>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</si>
  <si>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</si>
  <si>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</si>
  <si>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</si>
  <si>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</si>
  <si>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</si>
  <si>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</si>
  <si>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</si>
  <si>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</si>
  <si>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</si>
  <si>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</si>
  <si>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</si>
  <si>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</si>
  <si>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</si>
  <si>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</si>
  <si>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</si>
  <si>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</si>
  <si>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</si>
  <si>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</si>
  <si>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</si>
  <si>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</si>
  <si>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</si>
  <si>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</si>
  <si>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</si>
  <si>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</si>
  <si>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</si>
  <si>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</si>
  <si>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</si>
  <si>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</si>
  <si>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</si>
  <si>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</si>
  <si>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</si>
  <si>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</si>
  <si>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</si>
  <si>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</si>
  <si>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</si>
  <si>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</si>
  <si>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</si>
  <si>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</si>
  <si>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</si>
  <si>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</si>
  <si>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</si>
  <si>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</si>
  <si>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</si>
  <si>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</si>
  <si>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</si>
  <si>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</si>
  <si>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</si>
  <si>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</si>
  <si>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</si>
  <si>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</si>
  <si>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</si>
  <si>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</si>
  <si>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</si>
  <si>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</si>
  <si>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</si>
  <si>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</si>
  <si>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</si>
  <si>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</si>
  <si>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</si>
  <si>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</si>
  <si>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</si>
  <si>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</si>
  <si>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</si>
  <si>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</si>
  <si>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</si>
  <si>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</si>
  <si>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</si>
  <si>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</si>
  <si>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</si>
  <si>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</si>
  <si>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</si>
  <si>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</si>
  <si>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</si>
  <si>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</si>
  <si>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</si>
  <si>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</si>
  <si>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</si>
  <si>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</si>
  <si>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</si>
  <si>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</si>
  <si>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</si>
  <si>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</si>
  <si>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</si>
  <si>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</si>
  <si>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</si>
  <si>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</si>
  <si>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</si>
  <si>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</si>
  <si>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</si>
  <si>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</si>
  <si>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</si>
  <si>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</si>
  <si>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</si>
  <si>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</si>
  <si>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</si>
  <si>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</si>
  <si>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</si>
  <si>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</si>
  <si>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</si>
  <si>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</si>
  <si>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</si>
  <si>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</si>
  <si>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</si>
  <si>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</si>
  <si>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</si>
  <si>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</si>
  <si>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</si>
  <si>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</si>
  <si>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</si>
  <si>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</si>
  <si>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</si>
  <si>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</si>
  <si>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</si>
  <si>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</si>
  <si>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</si>
  <si>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</si>
  <si>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</si>
  <si>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</si>
  <si>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</si>
  <si>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</si>
  <si>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</si>
  <si>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</si>
  <si>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</si>
  <si>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</si>
  <si>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</si>
  <si>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</si>
  <si>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</si>
  <si>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</si>
  <si>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</si>
  <si>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</si>
  <si>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</si>
  <si>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</si>
  <si>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</si>
  <si>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</si>
  <si>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</si>
  <si>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</si>
  <si>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</si>
  <si>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</si>
  <si>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</si>
  <si>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</si>
  <si>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</si>
  <si>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</si>
  <si>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</si>
  <si>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</si>
  <si>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</si>
  <si>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</si>
  <si>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</si>
  <si>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</si>
  <si>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</si>
  <si>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</si>
  <si>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</si>
  <si>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</si>
  <si>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</si>
  <si>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</si>
  <si>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</si>
  <si>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</si>
  <si>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</si>
  <si>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</si>
  <si>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</si>
  <si>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</si>
  <si>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</si>
  <si>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</si>
  <si>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</si>
  <si>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</si>
  <si>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</si>
  <si>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</si>
  <si>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</si>
  <si>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</si>
  <si>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</si>
  <si>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</si>
  <si>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</si>
  <si>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</si>
  <si>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</si>
  <si>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</si>
  <si>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</si>
  <si>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</si>
  <si>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</si>
  <si>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</si>
  <si>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</si>
  <si>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</si>
  <si>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</si>
  <si>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</si>
  <si>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</si>
  <si>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</si>
  <si>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</si>
  <si>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</si>
  <si>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</si>
  <si>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</si>
  <si>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</si>
  <si>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</si>
  <si>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</si>
  <si>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</si>
  <si>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</si>
  <si>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</si>
  <si>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</si>
  <si>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</si>
  <si>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</si>
  <si>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</si>
  <si>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</si>
  <si>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</si>
  <si>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</si>
  <si>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</si>
  <si>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t xml:space="preserve">Food And Transport Expense Remaining</t>
  </si>
  <si>
    <t xml:space="preserve">Balance Brought Forward From August 2024</t>
  </si>
  <si>
    <t xml:space="preserve">(Excess Expense Should Be moved to the Additional Expense)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</si>
  <si>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</si>
  <si>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</si>
  <si>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</si>
  <si>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</si>
  <si>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</si>
  <si>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</si>
  <si>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</si>
  <si>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</si>
  <si>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</si>
  <si>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</si>
  <si>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</si>
  <si>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</si>
  <si>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</si>
  <si>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</si>
  <si>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</si>
  <si>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</si>
  <si>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</si>
  <si>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</si>
  <si>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</si>
  <si>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</si>
  <si>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</si>
  <si>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</si>
  <si>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t xml:space="preserve">Cigarette Reduction</t>
  </si>
  <si>
    <t xml:space="preserve">Cancel 10 Packet of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</si>
  <si>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</si>
  <si>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</si>
  <si>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</si>
  <si>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</si>
  <si>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</si>
  <si>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</si>
  <si>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</si>
  <si>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</si>
  <si>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</si>
  <si>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</si>
  <si>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 
 - Add In Value $150 For Google Play
 - Add In Value $50 For Octopus
 - Excess Expenses $451.7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</si>
  <si>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</si>
  <si>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</si>
  <si>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</si>
  <si>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</si>
  <si>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</si>
  <si>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</si>
  <si>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2. Payback $300 to Lawrence</t>
  </si>
  <si>
    <t xml:space="preserve">3. Additional Expense   
-  additional $100 for expenses    
-  China Mobile Broadband Fees $78   
-  additional cigarette $100 </t>
  </si>
  <si>
    <t xml:space="preserve">Debts Or Credits For the Comming December 20th 2024 to January 19th 2025</t>
  </si>
  <si>
    <t xml:space="preserve">Balance Brought Forward From November 2024</t>
  </si>
  <si>
    <t xml:space="preserve">1. Payback $300 to Mom</t>
  </si>
  <si>
    <t xml:space="preserve">2. Payback $0 to Lawrence</t>
  </si>
  <si>
    <t xml:space="preserve">3. Additional Expense
  - additional $100 for expenses
  - Add In Value $150 For Google Play
  - China Mobile Broadband Fee $78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</si>
  <si>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</si>
  <si>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</si>
  <si>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</si>
  <si>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</si>
  <si>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</si>
  <si>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</si>
  <si>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</si>
  <si>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</si>
  <si>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</si>
  <si>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</si>
  <si>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</si>
  <si>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</si>
  <si>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</si>
  <si>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</si>
  <si>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</si>
  <si>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2.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</si>
  <si>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</si>
  <si>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</si>
  <si>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   - Add In Value $150 For Google Play</t>
  </si>
  <si>
    <t xml:space="preserve">2. Payback $0 to Mom</t>
  </si>
  <si>
    <t xml:space="preserve">Bangkok Expenses</t>
  </si>
  <si>
    <t xml:space="preserve">Exchange Rate HKD to Thai Baht</t>
  </si>
  <si>
    <t xml:space="preserve">4.38925</t>
  </si>
  <si>
    <t xml:space="preserve">3. Expenses For Bangkok - $5300 Thai Baht</t>
  </si>
  <si>
    <t xml:space="preserve">4. Expenses For Bangkok RICO Hotel 
    - $4778.91 Thai Baht (Pay at the Hotel Counter)</t>
  </si>
  <si>
    <t xml:space="preserve">Debts Or Credits For the Comming March 20th 2025 to April 17th 2025</t>
  </si>
  <si>
    <t xml:space="preserve">Balance Brought Forward From February 2025</t>
  </si>
  <si>
    <t xml:space="preserve">3. Payback $1000 to Mom For Round trip Flights from Hong Kong to Bangkok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</si>
  <si>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</si>
  <si>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</si>
  <si>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</si>
  <si>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</si>
  <si>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</si>
  <si>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</si>
  <si>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</si>
  <si>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</si>
  <si>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</si>
  <si>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</si>
  <si>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</si>
  <si>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</si>
  <si>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</si>
  <si>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</si>
  <si>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</si>
  <si>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Food And Transport Expense Remaining 
(Excess Expense Should Be moved to the Additional Expense)</t>
  </si>
  <si>
    <t xml:space="preserve">1. Payback $900 to Mom</t>
  </si>
  <si>
    <t xml:space="preserve">Debts Or Credits For the Coming May 16th 2025 to June 19th 2025</t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</si>
  <si>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</si>
  <si>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</si>
  <si>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</si>
  <si>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</si>
  <si>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</si>
  <si>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</si>
  <si>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</si>
  <si>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</si>
  <si>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</si>
  <si>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</si>
  <si>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</si>
  <si>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</si>
  <si>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</si>
  <si>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</si>
  <si>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</si>
  <si>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</si>
  <si>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</si>
  <si>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</si>
  <si>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</si>
  <si>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</t>
    </r>
    <r>
      <rPr>
        <b val="true"/>
        <sz val="11"/>
        <color rgb="FFFF0000"/>
        <rFont val="Calibri"/>
        <family val="2"/>
        <charset val="1"/>
      </rPr>
      <t xml:space="preserve">Remaining 
(Excess Expense Should Be moved to the Additional Expense)</t>
    </r>
  </si>
  <si>
    <t xml:space="preserve">1. Additional Expense
 - Add In Value $150 For Google Play</t>
  </si>
  <si>
    <t xml:space="preserve">2. Payback $900 to Mom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</si>
  <si>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</si>
  <si>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</si>
  <si>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</si>
  <si>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</si>
  <si>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</si>
  <si>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</si>
  <si>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</si>
  <si>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</si>
  <si>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</si>
  <si>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</si>
  <si>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</si>
  <si>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</si>
  <si>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</si>
  <si>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</si>
  <si>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</si>
  <si>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</si>
  <si>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</si>
  <si>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</si>
  <si>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</si>
  <si>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</si>
  <si>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</si>
  <si>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</si>
  <si>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</si>
  <si>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</si>
  <si>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</si>
  <si>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</si>
  <si>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</si>
  <si>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</si>
  <si>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</si>
  <si>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</si>
  <si>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</si>
  <si>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</si>
  <si>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</si>
  <si>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</si>
  <si>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</si>
  <si>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</si>
  <si>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</si>
  <si>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</si>
  <si>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</si>
  <si>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</si>
  <si>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</si>
  <si>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</si>
  <si>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1. Additional Expense
 - Add In Value $150 For Google Play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</si>
  <si>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</si>
  <si>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</si>
  <si>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</si>
  <si>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</si>
  <si>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</si>
  <si>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</si>
  <si>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</si>
  <si>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</si>
  <si>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</si>
  <si>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</si>
  <si>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</si>
  <si>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</si>
  <si>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</si>
  <si>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</si>
  <si>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</si>
  <si>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</si>
  <si>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</si>
  <si>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</si>
  <si>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</si>
  <si>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</si>
  <si>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</si>
  <si>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t xml:space="preserve">1. Additional Expense
 - Add In Value $150 For Google Pl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</si>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</sst>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729FCF"/>
      </patternFill>
    </fill>
    <fill>
      <patternFill patternType="solid">
        <fgColor rgb="FFFFC000"/>
        <bgColor rgb="FFFFBF00"/>
      </patternFill>
    </fill>
    <fill>
      <patternFill patternType="solid">
        <fgColor rgb="FF729FCF"/>
        <bgColor rgb="FF5B9BD5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8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9" fillId="6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7" borderId="0" applyFont="true" applyBorder="true" applyAlignment="true" applyProtection="false">
      <alignment horizontal="center" vertical="center" textRotation="0" wrapText="false" indent="0" shrinkToFit="false"/>
    </xf>
    <xf numFmtId="166" fontId="12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4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5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9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8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9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3" fillId="10" borderId="2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3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0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1" activeCellId="0" sqref="C1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1785.86</v>
      </c>
      <c r="D3" s="6" t="s">
        <v>6</v>
      </c>
      <c r="E3" s="6" t="s">
        <v>7</v>
      </c>
      <c r="F3" s="7" t="n">
        <v>7.86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0</v>
      </c>
      <c r="D4" s="6"/>
      <c r="E4" s="6" t="s">
        <v>9</v>
      </c>
      <c r="F4" s="7" t="n">
        <v>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2.9</v>
      </c>
      <c r="D5" s="6"/>
      <c r="E5" s="6" t="s">
        <v>11</v>
      </c>
      <c r="F5" s="7" t="n">
        <v>2.9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110</v>
      </c>
      <c r="D9" s="6"/>
      <c r="E9" s="6" t="s">
        <v>19</v>
      </c>
      <c r="F9" s="7" t="n">
        <v>110</v>
      </c>
      <c r="H9" s="8" t="s">
        <v>20</v>
      </c>
      <c r="I9" s="7" t="n">
        <f aca="false">'October 2024 - December 2024'!E101</f>
        <v>125.159999999999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4.4</v>
      </c>
      <c r="D10" s="6"/>
      <c r="E10" s="6" t="s">
        <v>21</v>
      </c>
      <c r="F10" s="7" t="n">
        <v>4.4</v>
      </c>
      <c r="H10" s="8" t="s">
        <v>22</v>
      </c>
      <c r="I10" s="7" t="n">
        <f aca="false">'October 2024 - December 2024'!E110</f>
        <v>951.159999999999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1903.16</v>
      </c>
      <c r="D11" s="6"/>
      <c r="E11" s="9" t="s">
        <v>23</v>
      </c>
      <c r="F11" s="7" t="n">
        <f aca="false">SUM(F3:F10)</f>
        <v>125.16</v>
      </c>
      <c r="H11" s="8" t="s">
        <v>24</v>
      </c>
      <c r="I11" s="7" t="n">
        <f aca="false">'October 2024 - December 2024'!E120</f>
        <v>1427.16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-21050</v>
      </c>
      <c r="D12" s="7"/>
      <c r="E12" s="7"/>
      <c r="F12" s="7"/>
      <c r="H12" s="8" t="s">
        <v>26</v>
      </c>
      <c r="I12" s="7" t="n">
        <f aca="false">'January 2025 - March 2025'!E91</f>
        <v>2053.16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2025'!E102</f>
        <v>532.888427407869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2025'!E112</f>
        <v>390.888427407869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416.888427407869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360.888427407869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318.888427407869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262.888427407869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138.888427407869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96.8884274078691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40.8884274078691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966.888427407869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1824.88842740787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2668.88842740787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3594.88842740787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4452.88842740787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5228.88842740787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6072.88842740787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6930.88842740787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7774.88842740787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8632.88842740787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9558.88842740787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10402.8884274079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11260.8884274079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12104.8884274079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13030.8884274079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13806.8884274079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14732.8884274079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15508.8884274079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16366.8884274079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17210.8884274079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-7600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-6300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-3600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-900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v>-14550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-21050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E72" activeCellId="0" sqref="E72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9558.88842740787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9558.88842740787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4" t="s">
        <v>445</v>
      </c>
      <c r="B8" s="94"/>
      <c r="C8" s="94"/>
      <c r="D8" s="94"/>
      <c r="E8" s="94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5" t="s">
        <v>4</v>
      </c>
      <c r="B9" s="95" t="s">
        <v>30</v>
      </c>
      <c r="C9" s="95" t="s">
        <v>31</v>
      </c>
      <c r="D9" s="95"/>
      <c r="E9" s="95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446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447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448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449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6" t="s">
        <v>450</v>
      </c>
      <c r="B16" s="96"/>
      <c r="C16" s="96"/>
      <c r="D16" s="96"/>
      <c r="E16" s="96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5" t="s">
        <v>4</v>
      </c>
      <c r="B17" s="95" t="s">
        <v>30</v>
      </c>
      <c r="C17" s="95" t="s">
        <v>31</v>
      </c>
      <c r="D17" s="95"/>
      <c r="E17" s="95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451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452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5" t="s">
        <v>453</v>
      </c>
      <c r="B22" s="95"/>
      <c r="C22" s="95"/>
      <c r="D22" s="95"/>
      <c r="E22" s="95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5" t="s">
        <v>4</v>
      </c>
      <c r="B23" s="95" t="s">
        <v>30</v>
      </c>
      <c r="C23" s="95" t="s">
        <v>31</v>
      </c>
      <c r="D23" s="95"/>
      <c r="E23" s="95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454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455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H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458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399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2026 - June 2026'!E109+E14)-SUM(E89:E91)</f>
        <v>7774.88842740787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459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460</v>
      </c>
      <c r="B96" s="37"/>
      <c r="C96" s="16"/>
      <c r="D96" s="16"/>
      <c r="E96" s="7" t="n">
        <f aca="false">E92</f>
        <v>7774.88842740787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382</v>
      </c>
      <c r="D97" s="16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8632.88842740787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461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399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462</v>
      </c>
      <c r="B105" s="37"/>
      <c r="C105" s="16"/>
      <c r="D105" s="16"/>
      <c r="E105" s="7" t="n">
        <f aca="false">E100</f>
        <v>8632.88842740787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382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9558.88842740787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D73" activeCellId="0" sqref="D73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463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E110</f>
        <v>12104.8884274079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12104.8884274079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3" t="s">
        <v>464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465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466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467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468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469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470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471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7" t="s">
        <v>472</v>
      </c>
      <c r="B22" s="97"/>
      <c r="C22" s="97"/>
      <c r="D22" s="97"/>
      <c r="E22" s="9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473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474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475</v>
      </c>
      <c r="B26" s="15" t="s">
        <v>276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476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477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6" t="n">
        <v>9</v>
      </c>
    </row>
    <row r="36" customFormat="false" ht="21.6" hidden="false" customHeight="true" outlineLevel="0" collapsed="false">
      <c r="A36" s="14" t="s">
        <v>272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290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98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291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300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322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900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1320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1547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1547</v>
      </c>
      <c r="H85" s="63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8" t="s">
        <v>478</v>
      </c>
      <c r="B88" s="88"/>
      <c r="C88" s="88"/>
      <c r="D88" s="88"/>
      <c r="E88" s="88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76" t="s">
        <v>352</v>
      </c>
      <c r="H89" s="57" t="n">
        <f aca="false">C72-H88</f>
        <v>300</v>
      </c>
    </row>
    <row r="90" customFormat="false" ht="43.2" hidden="false" customHeight="true" outlineLevel="0" collapsed="false">
      <c r="A90" s="37" t="s">
        <v>144</v>
      </c>
      <c r="B90" s="37"/>
      <c r="C90" s="15" t="s">
        <v>375</v>
      </c>
      <c r="D90" s="15"/>
      <c r="E90" s="34" t="n">
        <v>150</v>
      </c>
      <c r="G90" s="76"/>
      <c r="H90" s="57"/>
    </row>
    <row r="91" customFormat="false" ht="21.6" hidden="false" customHeight="true" outlineLevel="0" collapsed="false">
      <c r="A91" s="37"/>
      <c r="B91" s="37"/>
      <c r="C91" s="16" t="s">
        <v>401</v>
      </c>
      <c r="D91" s="16"/>
      <c r="E91" s="34" t="n">
        <v>0</v>
      </c>
      <c r="G91" s="76"/>
      <c r="H91" s="57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1547</v>
      </c>
      <c r="H92" s="1"/>
    </row>
    <row r="93" customFormat="false" ht="21.6" hidden="false" customHeight="true" outlineLevel="0" collapsed="false">
      <c r="A93" s="64"/>
      <c r="B93" s="64"/>
      <c r="C93" s="42" t="s">
        <v>166</v>
      </c>
      <c r="D93" s="42"/>
      <c r="E93" s="7" t="n">
        <f aca="false">('July 2026 - September 2026'!E109+E14)-SUM(E90:E92)</f>
        <v>10402.8884274079</v>
      </c>
      <c r="H93" s="1"/>
    </row>
    <row r="94" customFormat="false" ht="21.6" hidden="false" customHeight="true" outlineLevel="0" collapsed="false">
      <c r="H94" s="1"/>
    </row>
    <row r="95" customFormat="false" ht="21.6" hidden="false" customHeight="true" outlineLevel="0" collapsed="false">
      <c r="A95" s="40" t="s">
        <v>479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76" t="s">
        <v>399</v>
      </c>
      <c r="H96" s="57" t="n">
        <f aca="false">C72-H95</f>
        <v>300</v>
      </c>
    </row>
    <row r="97" customFormat="false" ht="21.6" hidden="false" customHeight="true" outlineLevel="0" collapsed="false">
      <c r="A97" s="37" t="s">
        <v>480</v>
      </c>
      <c r="B97" s="37"/>
      <c r="C97" s="16"/>
      <c r="D97" s="16"/>
      <c r="E97" s="7" t="n">
        <f aca="false">E93</f>
        <v>10402.8884274079</v>
      </c>
      <c r="G97" s="76"/>
      <c r="H97" s="57"/>
    </row>
    <row r="98" customFormat="false" ht="21.6" hidden="false" customHeight="true" outlineLevel="0" collapsed="false">
      <c r="A98" s="37" t="s">
        <v>144</v>
      </c>
      <c r="B98" s="37"/>
      <c r="C98" s="16" t="s">
        <v>382</v>
      </c>
      <c r="D98" s="16"/>
      <c r="E98" s="34" t="n">
        <v>0</v>
      </c>
      <c r="G98" s="76"/>
      <c r="H98" s="57"/>
    </row>
    <row r="99" customFormat="false" ht="21.6" hidden="false" customHeight="true" outlineLevel="0" collapsed="false">
      <c r="A99" s="37"/>
      <c r="B99" s="37"/>
      <c r="C99" s="16" t="s">
        <v>401</v>
      </c>
      <c r="D99" s="16"/>
      <c r="E99" s="34" t="n">
        <v>0</v>
      </c>
      <c r="H99" s="1"/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1547</v>
      </c>
      <c r="H100" s="1"/>
    </row>
    <row r="101" customFormat="false" ht="21.6" hidden="false" customHeight="true" outlineLevel="0" collapsed="false">
      <c r="A101" s="64"/>
      <c r="B101" s="64"/>
      <c r="C101" s="39" t="s">
        <v>176</v>
      </c>
      <c r="D101" s="39"/>
      <c r="E101" s="7" t="n">
        <f aca="false">(E20+E97)-SUM(E98:E100)</f>
        <v>11260.8884274079</v>
      </c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4"/>
      <c r="B103" s="44"/>
      <c r="C103" s="44"/>
      <c r="D103" s="44"/>
      <c r="E103" s="44"/>
      <c r="H103" s="1"/>
    </row>
    <row r="104" customFormat="false" ht="21.6" hidden="false" customHeight="true" outlineLevel="0" collapsed="false">
      <c r="A104" s="88" t="s">
        <v>481</v>
      </c>
      <c r="B104" s="88"/>
      <c r="C104" s="88"/>
      <c r="D104" s="88"/>
      <c r="E104" s="88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76" t="s">
        <v>352</v>
      </c>
      <c r="H105" s="57" t="n">
        <f aca="false">C72-H104</f>
        <v>300</v>
      </c>
    </row>
    <row r="106" customFormat="false" ht="21.6" hidden="false" customHeight="true" outlineLevel="0" collapsed="false">
      <c r="A106" s="37" t="s">
        <v>482</v>
      </c>
      <c r="B106" s="37"/>
      <c r="C106" s="16"/>
      <c r="D106" s="16"/>
      <c r="E106" s="7" t="n">
        <f aca="false">E101</f>
        <v>11260.8884274079</v>
      </c>
      <c r="G106" s="76"/>
      <c r="H106" s="57"/>
    </row>
    <row r="107" customFormat="false" ht="43.2" hidden="false" customHeight="true" outlineLevel="0" collapsed="false">
      <c r="A107" s="37" t="s">
        <v>144</v>
      </c>
      <c r="B107" s="37"/>
      <c r="C107" s="15" t="s">
        <v>375</v>
      </c>
      <c r="D107" s="15"/>
      <c r="E107" s="34" t="n">
        <v>150</v>
      </c>
      <c r="G107" s="76"/>
      <c r="H107" s="57"/>
    </row>
    <row r="108" customFormat="false" ht="21.6" hidden="false" customHeight="true" outlineLevel="0" collapsed="false">
      <c r="A108" s="37"/>
      <c r="B108" s="37"/>
      <c r="C108" s="16" t="s">
        <v>401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1547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(E28+E106)-SUM(E107:E109)</f>
        <v>12104.8884274079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 H88 H95 H104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G77" activeCellId="0" sqref="G77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483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14732.8884274079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14732.8884274079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3" t="s">
        <v>484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485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486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487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99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3" t="s">
        <v>488</v>
      </c>
      <c r="B15" s="83"/>
      <c r="C15" s="83"/>
      <c r="D15" s="83"/>
      <c r="E15" s="83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489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490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491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492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493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494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495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496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J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497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399</v>
      </c>
      <c r="H88" s="57" t="n">
        <f aca="false">C71-H87</f>
        <v>300</v>
      </c>
    </row>
    <row r="89" customFormat="false" ht="21.6" hidden="false" customHeight="true" outlineLevel="0" collapsed="false">
      <c r="A89" s="37" t="s">
        <v>144</v>
      </c>
      <c r="B89" s="37"/>
      <c r="C89" s="15" t="s">
        <v>382</v>
      </c>
      <c r="D89" s="15"/>
      <c r="E89" s="34" t="n">
        <v>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('October 2026 - December 2026'!E110+E13)-SUM(E89:E91)</f>
        <v>13030.8884274079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8" t="s">
        <v>498</v>
      </c>
      <c r="B94" s="88"/>
      <c r="C94" s="88"/>
      <c r="D94" s="88"/>
      <c r="E94" s="88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499</v>
      </c>
      <c r="B96" s="37"/>
      <c r="C96" s="16"/>
      <c r="D96" s="16"/>
      <c r="E96" s="7" t="n">
        <f aca="false">E92</f>
        <v>13030.8884274079</v>
      </c>
      <c r="G96" s="76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375</v>
      </c>
      <c r="D97" s="15"/>
      <c r="E97" s="34" t="n">
        <v>150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13806.8884274079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500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399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501</v>
      </c>
      <c r="B105" s="37"/>
      <c r="C105" s="16"/>
      <c r="D105" s="16"/>
      <c r="E105" s="7" t="n">
        <f aca="false">E100</f>
        <v>13806.8884274079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382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14732.8884274079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4" activeCellId="0" sqref="D74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17210.8884274079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17210.8884274079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503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504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505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506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507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508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509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510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511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512</v>
      </c>
      <c r="B24" s="15" t="s">
        <v>276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513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514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515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K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7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516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399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419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2027 - March 2027'!E109+E13)-SUM(E89:E91)</f>
        <v>15508.8884274079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8" t="s">
        <v>517</v>
      </c>
      <c r="B94" s="88"/>
      <c r="C94" s="88"/>
      <c r="D94" s="88"/>
      <c r="E94" s="88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399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518</v>
      </c>
      <c r="B96" s="37"/>
      <c r="C96" s="16"/>
      <c r="D96" s="16"/>
      <c r="E96" s="7" t="n">
        <f aca="false">E92</f>
        <v>15508.8884274079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382</v>
      </c>
      <c r="D97" s="15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(E19+E96)-SUM(E97:E99)</f>
        <v>16366.8884274079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0" t="s">
        <v>519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399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520</v>
      </c>
      <c r="B105" s="37"/>
      <c r="C105" s="16"/>
      <c r="D105" s="16"/>
      <c r="E105" s="7" t="n">
        <f aca="false">E100</f>
        <v>16366.8884274079</v>
      </c>
      <c r="G105" s="76"/>
      <c r="H105" s="57"/>
    </row>
    <row r="106" customFormat="false" ht="43.2" hidden="false" customHeight="true" outlineLevel="0" collapsed="false">
      <c r="A106" s="37" t="s">
        <v>144</v>
      </c>
      <c r="B106" s="37"/>
      <c r="C106" s="15" t="s">
        <v>375</v>
      </c>
      <c r="D106" s="15"/>
      <c r="E106" s="34" t="n">
        <v>150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17210.8884274079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1" activeCellId="0" sqref="D8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43.2" hidden="false" customHeight="true" outlineLevel="0" collapsed="false">
      <c r="A36" s="14" t="s">
        <v>222</v>
      </c>
      <c r="B36" s="15" t="s">
        <v>223</v>
      </c>
      <c r="C36" s="15" t="s">
        <v>224</v>
      </c>
      <c r="D36" s="15"/>
      <c r="E36" s="7" t="n">
        <v>100</v>
      </c>
    </row>
    <row r="37" customFormat="false" ht="43.2" hidden="false" customHeight="true" outlineLevel="0" collapsed="false">
      <c r="A37" s="14" t="s">
        <v>225</v>
      </c>
      <c r="B37" s="15" t="s">
        <v>226</v>
      </c>
      <c r="C37" s="15" t="s">
        <v>227</v>
      </c>
      <c r="D37" s="15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customFormat="false" ht="21.6" hidden="false" customHeight="true" outlineLevel="0" collapsed="false">
      <c r="A73" s="14" t="s">
        <v>132</v>
      </c>
      <c r="B73" s="15" t="s">
        <v>133</v>
      </c>
      <c r="C73" s="34" t="n">
        <v>0</v>
      </c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s="52" customFormat="true" ht="21.6" hidden="false" customHeight="true" outlineLevel="0" collapsed="false">
      <c r="A76" s="14"/>
      <c r="B76" s="9" t="s">
        <v>23</v>
      </c>
      <c r="C76" s="34" t="n">
        <f aca="false">SUM(C72:C75)</f>
        <v>0</v>
      </c>
      <c r="D76" s="1"/>
      <c r="E76" s="1"/>
      <c r="F76" s="1"/>
      <c r="G76" s="1"/>
      <c r="H76" s="4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3" t="s">
        <v>138</v>
      </c>
      <c r="B77" s="33"/>
      <c r="C77" s="33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customFormat="false" ht="21.6" hidden="false" customHeight="true" outlineLevel="0" collapsed="false">
      <c r="A79" s="37" t="s">
        <v>140</v>
      </c>
      <c r="B79" s="16" t="s">
        <v>141</v>
      </c>
      <c r="C79" s="34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-7900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-8400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43.2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8" t="s">
        <v>260</v>
      </c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261</v>
      </c>
      <c r="D132" s="16"/>
      <c r="E132" s="34" t="n">
        <v>130.84</v>
      </c>
      <c r="H132" s="1"/>
    </row>
    <row r="133" customFormat="false" ht="21.6" hidden="false" customHeight="true" outlineLevel="0" collapsed="false">
      <c r="A133" s="37"/>
      <c r="B133" s="37"/>
      <c r="C133" s="16" t="s">
        <v>262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263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264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265</v>
      </c>
      <c r="D136" s="16"/>
      <c r="E136" s="34" t="n">
        <v>60</v>
      </c>
    </row>
    <row r="137" customFormat="false" ht="86.4" hidden="false" customHeight="true" outlineLevel="0" collapsed="false">
      <c r="A137" s="37"/>
      <c r="B137" s="37"/>
      <c r="C137" s="15" t="s">
        <v>266</v>
      </c>
      <c r="D137" s="15"/>
      <c r="E137" s="34" t="n">
        <v>919.52</v>
      </c>
      <c r="F137" s="52"/>
      <c r="G137" s="52"/>
      <c r="H137" s="59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60" t="s">
        <v>267</v>
      </c>
      <c r="D139" s="60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33"/>
  <sheetViews>
    <sheetView showFormulas="false" showGridLines="tru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H108" activeCellId="0" sqref="H108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E120</f>
        <v>1427.16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1427.16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C87</f>
        <v>-7600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270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271</v>
      </c>
      <c r="B11" s="15" t="s">
        <v>272</v>
      </c>
      <c r="C11" s="16" t="s">
        <v>273</v>
      </c>
      <c r="D11" s="16"/>
      <c r="E11" s="7" t="n">
        <v>78</v>
      </c>
    </row>
    <row r="12" customFormat="false" ht="21.6" hidden="false" customHeight="true" outlineLevel="0" collapsed="false">
      <c r="A12" s="14" t="s">
        <v>274</v>
      </c>
      <c r="B12" s="15" t="s">
        <v>87</v>
      </c>
      <c r="C12" s="16" t="s">
        <v>275</v>
      </c>
      <c r="D12" s="16"/>
      <c r="E12" s="7" t="n">
        <v>174</v>
      </c>
    </row>
    <row r="13" customFormat="false" ht="21.6" hidden="false" customHeight="true" outlineLevel="0" collapsed="false">
      <c r="A13" s="14" t="s">
        <v>274</v>
      </c>
      <c r="B13" s="15" t="s">
        <v>276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277</v>
      </c>
      <c r="B14" s="15" t="s">
        <v>276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278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279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1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280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281</v>
      </c>
      <c r="B21" s="15" t="s">
        <v>276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282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/>
      <c r="B23" s="15" t="s">
        <v>283</v>
      </c>
      <c r="C23" s="16" t="s">
        <v>284</v>
      </c>
      <c r="D23" s="16"/>
      <c r="E23" s="7" t="n">
        <v>300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39" t="s">
        <v>38</v>
      </c>
      <c r="D24" s="39"/>
      <c r="E24" s="7" t="n">
        <f aca="false">SUM(E20:E23)</f>
        <v>2773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49"/>
      <c r="E25" s="5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285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286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287</v>
      </c>
      <c r="B29" s="15" t="s">
        <v>276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288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17"/>
      <c r="B31" s="17"/>
      <c r="C31" s="39" t="s">
        <v>38</v>
      </c>
      <c r="D31" s="39"/>
      <c r="E31" s="7" t="n">
        <f aca="false">SUM(E28:E30)</f>
        <v>2473</v>
      </c>
    </row>
    <row r="32" customFormat="false" ht="13.5" hidden="false" customHeight="true" outlineLevel="0" collapsed="false">
      <c r="A32" s="18"/>
      <c r="B32" s="18"/>
      <c r="C32" s="18"/>
      <c r="D32" s="49"/>
      <c r="E32" s="50"/>
    </row>
    <row r="33" customFormat="false" ht="12.75" hidden="false" customHeight="true" outlineLevel="0" collapsed="false">
      <c r="A33" s="18"/>
      <c r="B33" s="18"/>
      <c r="C33" s="18"/>
      <c r="D33" s="49"/>
      <c r="E33" s="50"/>
    </row>
    <row r="34" customFormat="false" ht="13.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</row>
    <row r="36" customFormat="false" ht="21.6" hidden="false" customHeight="true" outlineLevel="0" collapsed="false">
      <c r="A36" s="31" t="s">
        <v>289</v>
      </c>
      <c r="B36" s="31"/>
      <c r="C36" s="31"/>
    </row>
    <row r="37" customFormat="false" ht="21.6" hidden="false" customHeight="true" outlineLevel="0" collapsed="false">
      <c r="A37" s="31" t="s">
        <v>30</v>
      </c>
      <c r="B37" s="31" t="s">
        <v>31</v>
      </c>
      <c r="C37" s="5" t="s">
        <v>32</v>
      </c>
      <c r="D37" s="32"/>
    </row>
    <row r="38" customFormat="false" ht="21.6" hidden="false" customHeight="true" outlineLevel="0" collapsed="false">
      <c r="A38" s="33" t="s">
        <v>83</v>
      </c>
      <c r="B38" s="33"/>
      <c r="C38" s="33"/>
    </row>
    <row r="39" customFormat="false" ht="21.6" hidden="false" customHeight="true" outlineLevel="0" collapsed="false">
      <c r="A39" s="14" t="s">
        <v>272</v>
      </c>
      <c r="B39" s="62"/>
      <c r="C39" s="34" t="n">
        <v>0</v>
      </c>
    </row>
    <row r="40" customFormat="false" ht="21.6" hidden="false" customHeight="true" outlineLevel="0" collapsed="false">
      <c r="A40" s="14" t="s">
        <v>50</v>
      </c>
      <c r="B40" s="62"/>
      <c r="C40" s="34" t="n">
        <v>0</v>
      </c>
    </row>
    <row r="41" customFormat="false" ht="21.6" hidden="false" customHeight="true" outlineLevel="0" collapsed="false">
      <c r="A41" s="14" t="s">
        <v>87</v>
      </c>
      <c r="B41" s="62" t="s">
        <v>88</v>
      </c>
      <c r="C41" s="34" t="n">
        <v>149</v>
      </c>
    </row>
    <row r="42" customFormat="false" ht="21.6" hidden="false" customHeight="true" outlineLevel="0" collapsed="false">
      <c r="A42" s="37"/>
      <c r="B42" s="39" t="s">
        <v>90</v>
      </c>
      <c r="C42" s="34" t="n">
        <f aca="false">SUM(C39:C41)</f>
        <v>149</v>
      </c>
    </row>
    <row r="43" customFormat="false" ht="21.6" hidden="false" customHeight="true" outlineLevel="0" collapsed="false">
      <c r="A43" s="33" t="s">
        <v>290</v>
      </c>
      <c r="B43" s="33"/>
      <c r="C43" s="33"/>
    </row>
    <row r="44" customFormat="false" ht="21.6" hidden="false" customHeight="true" outlineLevel="0" collapsed="false">
      <c r="A44" s="33"/>
      <c r="B44" s="33"/>
      <c r="C44" s="33"/>
    </row>
    <row r="45" customFormat="false" ht="21.6" hidden="false" customHeight="true" outlineLevel="0" collapsed="false">
      <c r="A45" s="14" t="s">
        <v>95</v>
      </c>
      <c r="B45" s="62"/>
      <c r="C45" s="34" t="n">
        <v>0</v>
      </c>
    </row>
    <row r="46" customFormat="false" ht="21.6" hidden="false" customHeight="true" outlineLevel="0" collapsed="false">
      <c r="A46" s="14" t="s">
        <v>97</v>
      </c>
      <c r="B46" s="62"/>
      <c r="C46" s="34" t="n">
        <v>0</v>
      </c>
    </row>
    <row r="47" customFormat="false" ht="21.6" hidden="false" customHeight="true" outlineLevel="0" collapsed="false">
      <c r="A47" s="14" t="s">
        <v>99</v>
      </c>
      <c r="B47" s="62"/>
      <c r="C47" s="34" t="n">
        <v>0</v>
      </c>
    </row>
    <row r="48" customFormat="false" ht="21.6" hidden="false" customHeight="true" outlineLevel="0" collapsed="false">
      <c r="A48" s="14" t="s">
        <v>101</v>
      </c>
      <c r="B48" s="62"/>
      <c r="C48" s="34" t="n">
        <v>0</v>
      </c>
    </row>
    <row r="49" customFormat="false" ht="21.6" hidden="false" customHeight="true" outlineLevel="0" collapsed="false">
      <c r="A49" s="14" t="s">
        <v>231</v>
      </c>
      <c r="B49" s="62"/>
      <c r="C49" s="34" t="n">
        <v>0</v>
      </c>
    </row>
    <row r="50" customFormat="false" ht="21.6" hidden="false" customHeight="true" outlineLevel="0" collapsed="false">
      <c r="A50" s="14"/>
      <c r="B50" s="39" t="s">
        <v>103</v>
      </c>
      <c r="C50" s="34" t="n">
        <f aca="false">SUM(C45:C49)</f>
        <v>0</v>
      </c>
    </row>
    <row r="51" customFormat="false" ht="21.6" hidden="false" customHeight="true" outlineLevel="0" collapsed="false">
      <c r="A51" s="33" t="s">
        <v>105</v>
      </c>
      <c r="B51" s="33"/>
      <c r="C51" s="33"/>
    </row>
    <row r="52" customFormat="false" ht="21.6" hidden="false" customHeight="true" outlineLevel="0" collapsed="false">
      <c r="A52" s="14" t="s">
        <v>107</v>
      </c>
      <c r="B52" s="62" t="s">
        <v>108</v>
      </c>
      <c r="C52" s="34" t="n">
        <v>0</v>
      </c>
    </row>
    <row r="53" customFormat="false" ht="21.6" hidden="false" customHeight="true" outlineLevel="0" collapsed="false">
      <c r="A53" s="14" t="s">
        <v>110</v>
      </c>
      <c r="B53" s="62" t="s">
        <v>111</v>
      </c>
      <c r="C53" s="34" t="n">
        <v>0</v>
      </c>
    </row>
    <row r="54" customFormat="false" ht="21.6" hidden="false" customHeight="true" outlineLevel="0" collapsed="false">
      <c r="A54" s="14"/>
      <c r="B54" s="39" t="s">
        <v>113</v>
      </c>
      <c r="C54" s="34" t="n">
        <f aca="false">SUM(C52:C53)</f>
        <v>0</v>
      </c>
    </row>
    <row r="55" customFormat="false" ht="21.6" hidden="false" customHeight="true" outlineLevel="0" collapsed="false">
      <c r="A55" s="33" t="s">
        <v>115</v>
      </c>
      <c r="B55" s="33"/>
      <c r="C55" s="33"/>
    </row>
    <row r="56" customFormat="false" ht="21.6" hidden="false" customHeight="true" outlineLevel="0" collapsed="false">
      <c r="A56" s="14" t="s">
        <v>117</v>
      </c>
      <c r="B56" s="62" t="s">
        <v>118</v>
      </c>
      <c r="C56" s="34" t="n">
        <v>0</v>
      </c>
    </row>
    <row r="57" customFormat="false" ht="21.6" hidden="false" customHeight="true" outlineLevel="0" collapsed="false">
      <c r="A57" s="37"/>
      <c r="B57" s="62" t="s">
        <v>120</v>
      </c>
      <c r="C57" s="34" t="n">
        <v>0</v>
      </c>
    </row>
    <row r="58" customFormat="false" ht="21.6" hidden="false" customHeight="true" outlineLevel="0" collapsed="false">
      <c r="A58" s="37"/>
      <c r="B58" s="62" t="s">
        <v>122</v>
      </c>
      <c r="C58" s="34" t="n">
        <v>0</v>
      </c>
    </row>
    <row r="59" customFormat="false" ht="21.6" hidden="false" customHeight="true" outlineLevel="0" collapsed="false">
      <c r="A59" s="37"/>
      <c r="B59" s="39" t="s">
        <v>124</v>
      </c>
      <c r="C59" s="34" t="n">
        <f aca="false">SUM(C56:C58)</f>
        <v>0</v>
      </c>
    </row>
    <row r="60" customFormat="false" ht="21.6" hidden="false" customHeight="true" outlineLevel="0" collapsed="false">
      <c r="A60" s="33" t="s">
        <v>125</v>
      </c>
      <c r="B60" s="33"/>
      <c r="C60" s="33"/>
    </row>
    <row r="61" customFormat="false" ht="21.6" hidden="false" customHeight="true" outlineLevel="0" collapsed="false">
      <c r="A61" s="14" t="s">
        <v>126</v>
      </c>
      <c r="B61" s="62" t="s">
        <v>127</v>
      </c>
      <c r="C61" s="34" t="n">
        <v>0</v>
      </c>
    </row>
    <row r="62" customFormat="false" ht="21.6" hidden="false" customHeight="true" outlineLevel="0" collapsed="false">
      <c r="A62" s="37"/>
      <c r="B62" s="39" t="s">
        <v>128</v>
      </c>
      <c r="C62" s="34" t="n">
        <f aca="false">SUM(C61)</f>
        <v>0</v>
      </c>
    </row>
    <row r="63" customFormat="false" ht="21.6" hidden="false" customHeight="true" outlineLevel="0" collapsed="false">
      <c r="A63" s="33" t="s">
        <v>129</v>
      </c>
      <c r="B63" s="33"/>
      <c r="C63" s="33"/>
    </row>
    <row r="64" customFormat="false" ht="43.2" hidden="false" customHeight="true" outlineLevel="0" collapsed="false">
      <c r="A64" s="14" t="s">
        <v>291</v>
      </c>
      <c r="B64" s="62" t="s">
        <v>131</v>
      </c>
      <c r="C64" s="34" t="n">
        <v>0</v>
      </c>
    </row>
    <row r="65" customFormat="false" ht="21.6" hidden="false" customHeight="true" outlineLevel="0" collapsed="false">
      <c r="A65" s="14" t="s">
        <v>132</v>
      </c>
      <c r="B65" s="62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62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62" t="s">
        <v>136</v>
      </c>
      <c r="C67" s="34" t="n">
        <v>0</v>
      </c>
    </row>
    <row r="68" customFormat="false" ht="21.6" hidden="false" customHeight="true" outlineLevel="0" collapsed="false">
      <c r="A68" s="14"/>
      <c r="B68" s="39" t="s">
        <v>23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62"/>
      <c r="C70" s="34" t="n">
        <v>0</v>
      </c>
    </row>
    <row r="71" customFormat="false" ht="21.6" hidden="false" customHeight="true" outlineLevel="0" collapsed="false">
      <c r="A71" s="37" t="s">
        <v>140</v>
      </c>
      <c r="B71" s="62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62" t="s">
        <v>142</v>
      </c>
      <c r="C72" s="34" t="n">
        <v>0</v>
      </c>
    </row>
    <row r="73" customFormat="false" ht="21.6" hidden="false" customHeight="true" outlineLevel="0" collapsed="false">
      <c r="A73" s="14"/>
      <c r="B73" s="3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62" t="s">
        <v>146</v>
      </c>
      <c r="C75" s="34" t="n">
        <v>200</v>
      </c>
    </row>
    <row r="76" customFormat="false" ht="21.6" hidden="false" customHeight="true" outlineLevel="0" collapsed="false">
      <c r="A76" s="6" t="s">
        <v>147</v>
      </c>
      <c r="B76" s="62" t="s">
        <v>148</v>
      </c>
      <c r="C76" s="34" t="n">
        <v>68</v>
      </c>
    </row>
    <row r="77" customFormat="false" ht="21.6" hidden="false" customHeight="true" outlineLevel="0" collapsed="false">
      <c r="A77" s="14" t="s">
        <v>149</v>
      </c>
      <c r="B77" s="62" t="s">
        <v>292</v>
      </c>
      <c r="C77" s="34" t="n">
        <v>52</v>
      </c>
    </row>
    <row r="78" customFormat="false" ht="21.6" hidden="false" customHeight="true" outlineLevel="0" collapsed="false">
      <c r="A78" s="14" t="s">
        <v>151</v>
      </c>
      <c r="B78" s="62" t="s">
        <v>233</v>
      </c>
      <c r="C78" s="34" t="n">
        <v>900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1220</v>
      </c>
    </row>
    <row r="80" customFormat="false" ht="21.6" hidden="false" customHeight="true" outlineLevel="0" collapsed="false">
      <c r="A80" s="37"/>
      <c r="B80" s="39" t="s">
        <v>23</v>
      </c>
      <c r="C80" s="34" t="n">
        <f aca="false">C42+C50+C54+C59+C62+C68+C73+C79</f>
        <v>1369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IF(('July 2024 - September 2024'!C90)+SUM(E96+E106+E116)  &lt; 0,(('July 2024 - September 2024'!C90))+SUM(E96+E106+E116), TEXT((('July 2024 - September 2024'!C90))+SUM(E96+E106+E116),"+$0.00"))</f>
        <v>-7600</v>
      </c>
    </row>
    <row r="83" customFormat="false" ht="21.6" hidden="false" customHeight="true" outlineLevel="0" collapsed="false">
      <c r="A83" s="37" t="s">
        <v>157</v>
      </c>
      <c r="B83" s="16"/>
      <c r="C83" s="7" t="n">
        <v>0</v>
      </c>
    </row>
    <row r="84" customFormat="false" ht="21.6" hidden="false" customHeight="true" outlineLevel="0" collapsed="false">
      <c r="A84" s="37" t="s">
        <v>158</v>
      </c>
      <c r="B84" s="16"/>
      <c r="C84" s="7" t="str">
        <f aca="false">IF(('July 2024 - September 2024'!C92)+SUM(E95+E107+E117) &lt; 0,(('July 2024 - September 2024'!C92))+SUM(E95+E107+E117), TEXT((('July 2024 - September 2024'!C92))+SUM(E95+E107+E117),"+$0.00"))</f>
        <v>+$0.00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21.6" hidden="false" customHeight="true" outlineLevel="0" collapsed="false">
      <c r="A87" s="37"/>
      <c r="B87" s="39" t="s">
        <v>161</v>
      </c>
      <c r="C87" s="7" t="n">
        <f aca="false">C82+C83+C84+C85+C86</f>
        <v>-7600</v>
      </c>
    </row>
    <row r="88" customFormat="false" ht="21.6" hidden="false" customHeight="true" outlineLevel="0" collapsed="false">
      <c r="A88" s="14"/>
      <c r="B88" s="9" t="s">
        <v>162</v>
      </c>
      <c r="C88" s="34" t="n">
        <f aca="false">C80</f>
        <v>1369</v>
      </c>
      <c r="H88" s="63"/>
    </row>
    <row r="89" customFormat="false" ht="13.5" hidden="false" customHeight="true" outlineLevel="0" collapsed="false">
      <c r="A89" s="18"/>
      <c r="B89" s="18"/>
    </row>
    <row r="90" customFormat="false" ht="13.5" hidden="false" customHeight="true" outlineLevel="0" collapsed="false">
      <c r="A90" s="18"/>
      <c r="B90" s="18"/>
    </row>
    <row r="91" customFormat="false" ht="21.6" hidden="false" customHeight="true" outlineLevel="0" collapsed="false">
      <c r="A91" s="40" t="s">
        <v>293</v>
      </c>
      <c r="B91" s="40"/>
      <c r="C91" s="40"/>
      <c r="D91" s="40"/>
      <c r="E91" s="40"/>
      <c r="G91" s="55" t="s">
        <v>257</v>
      </c>
      <c r="H91" s="34" t="n">
        <v>651.7</v>
      </c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  <c r="G92" s="56" t="s">
        <v>258</v>
      </c>
      <c r="H92" s="57" t="n">
        <f aca="false">C75-H91</f>
        <v>-451.7</v>
      </c>
    </row>
    <row r="93" customFormat="false" ht="43.2" hidden="false" customHeight="true" outlineLevel="0" collapsed="false">
      <c r="A93" s="37" t="s">
        <v>294</v>
      </c>
      <c r="B93" s="37"/>
      <c r="C93" s="16"/>
      <c r="D93" s="16"/>
      <c r="E93" s="7" t="n">
        <f aca="false">'July 2024 - September 2024'!E141</f>
        <v>502.709999999999</v>
      </c>
      <c r="G93" s="58" t="s">
        <v>260</v>
      </c>
      <c r="H93" s="57"/>
    </row>
    <row r="94" customFormat="false" ht="64.8" hidden="false" customHeight="true" outlineLevel="0" collapsed="false">
      <c r="A94" s="37" t="s">
        <v>144</v>
      </c>
      <c r="B94" s="37"/>
      <c r="C94" s="15" t="s">
        <v>295</v>
      </c>
      <c r="D94" s="15"/>
      <c r="E94" s="34" t="n">
        <v>651.7</v>
      </c>
      <c r="H94" s="1"/>
    </row>
    <row r="95" customFormat="false" ht="21.6" hidden="false" customHeight="true" outlineLevel="0" collapsed="false">
      <c r="A95" s="37"/>
      <c r="B95" s="37"/>
      <c r="C95" s="16" t="s">
        <v>296</v>
      </c>
      <c r="D95" s="16"/>
      <c r="E95" s="34" t="n">
        <v>200</v>
      </c>
    </row>
    <row r="96" customFormat="false" ht="21.6" hidden="false" customHeight="true" outlineLevel="0" collapsed="false">
      <c r="A96" s="37"/>
      <c r="B96" s="37"/>
      <c r="C96" s="16" t="s">
        <v>251</v>
      </c>
      <c r="D96" s="16"/>
      <c r="E96" s="34" t="n">
        <v>0</v>
      </c>
    </row>
    <row r="97" customFormat="false" ht="21.6" hidden="false" customHeight="true" outlineLevel="0" collapsed="false">
      <c r="A97" s="37"/>
      <c r="B97" s="37"/>
      <c r="C97" s="16" t="s">
        <v>297</v>
      </c>
      <c r="D97" s="16"/>
      <c r="E97" s="34" t="n">
        <v>58</v>
      </c>
    </row>
    <row r="98" customFormat="false" ht="21.6" hidden="false" customHeight="true" outlineLevel="0" collapsed="false">
      <c r="A98" s="37"/>
      <c r="B98" s="37"/>
      <c r="C98" s="16" t="s">
        <v>298</v>
      </c>
      <c r="D98" s="16"/>
      <c r="E98" s="34" t="n">
        <v>600</v>
      </c>
    </row>
    <row r="99" customFormat="false" ht="21.6" hidden="false" customHeight="true" outlineLevel="0" collapsed="false">
      <c r="A99" s="37"/>
      <c r="B99" s="37"/>
      <c r="C99" s="54" t="s">
        <v>299</v>
      </c>
      <c r="D99" s="54"/>
      <c r="E99" s="34" t="n">
        <v>291.85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C88</f>
        <v>1369</v>
      </c>
    </row>
    <row r="101" customFormat="false" ht="21.6" hidden="false" customHeight="true" outlineLevel="0" collapsed="false">
      <c r="A101" s="64"/>
      <c r="B101" s="64"/>
      <c r="C101" s="42" t="s">
        <v>166</v>
      </c>
      <c r="D101" s="42"/>
      <c r="E101" s="7" t="n">
        <f aca="false">('July 2024 - September 2024'!E141+E16)-SUM(E94:E100)</f>
        <v>125.159999999999</v>
      </c>
    </row>
    <row r="102" customFormat="false" ht="13.5" hidden="false" customHeight="true" outlineLevel="0" collapsed="false"/>
    <row r="103" customFormat="false" ht="21.6" hidden="false" customHeight="true" outlineLevel="0" collapsed="false">
      <c r="A103" s="40" t="s">
        <v>300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57" t="n">
        <f aca="false">300-H103</f>
        <v>300</v>
      </c>
    </row>
    <row r="105" customFormat="false" ht="43.2" hidden="false" customHeight="true" outlineLevel="0" collapsed="false">
      <c r="A105" s="37" t="s">
        <v>301</v>
      </c>
      <c r="B105" s="37"/>
      <c r="C105" s="16"/>
      <c r="D105" s="16"/>
      <c r="E105" s="7" t="n">
        <f aca="false">E101</f>
        <v>125.159999999999</v>
      </c>
      <c r="G105" s="58" t="s">
        <v>260</v>
      </c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169</v>
      </c>
      <c r="D106" s="16"/>
      <c r="E106" s="34" t="n">
        <v>0</v>
      </c>
      <c r="H106" s="1"/>
    </row>
    <row r="107" customFormat="false" ht="21.6" hidden="false" customHeight="true" outlineLevel="0" collapsed="false">
      <c r="A107" s="37"/>
      <c r="B107" s="37"/>
      <c r="C107" s="16" t="s">
        <v>302</v>
      </c>
      <c r="D107" s="16"/>
      <c r="E107" s="34" t="n">
        <v>300</v>
      </c>
    </row>
    <row r="108" customFormat="false" ht="64.8" hidden="false" customHeight="true" outlineLevel="0" collapsed="false">
      <c r="A108" s="37"/>
      <c r="B108" s="37"/>
      <c r="C108" s="15" t="s">
        <v>303</v>
      </c>
      <c r="D108" s="15"/>
      <c r="E108" s="34" t="n">
        <v>278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C88</f>
        <v>1369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(E24+E105)-SUM(E106:E109)</f>
        <v>951.159999999999</v>
      </c>
    </row>
    <row r="111" customFormat="false" ht="13.5" hidden="false" customHeight="true" outlineLevel="0" collapsed="false">
      <c r="A111" s="44"/>
      <c r="B111" s="44"/>
      <c r="C111" s="44"/>
      <c r="D111" s="44"/>
      <c r="E111" s="44"/>
    </row>
    <row r="112" customFormat="false" ht="17.25" hidden="false" customHeight="true" outlineLevel="0" collapsed="false">
      <c r="A112" s="44"/>
      <c r="B112" s="44"/>
      <c r="C112" s="44"/>
      <c r="D112" s="44"/>
      <c r="E112" s="44"/>
      <c r="H112" s="1"/>
    </row>
    <row r="113" customFormat="false" ht="21.6" hidden="false" customHeight="true" outlineLevel="0" collapsed="false">
      <c r="A113" s="40" t="s">
        <v>304</v>
      </c>
      <c r="B113" s="40"/>
      <c r="C113" s="40"/>
      <c r="D113" s="40"/>
      <c r="E113" s="40"/>
      <c r="G113" s="55" t="s">
        <v>257</v>
      </c>
      <c r="H113" s="34" t="n">
        <v>0</v>
      </c>
    </row>
    <row r="114" customFormat="false" ht="21.6" hidden="false" customHeight="true" outlineLevel="0" collapsed="false">
      <c r="A114" s="40" t="s">
        <v>164</v>
      </c>
      <c r="B114" s="40"/>
      <c r="C114" s="40" t="s">
        <v>31</v>
      </c>
      <c r="D114" s="40"/>
      <c r="E114" s="40" t="s">
        <v>32</v>
      </c>
      <c r="G114" s="56" t="s">
        <v>258</v>
      </c>
      <c r="H114" s="57" t="n">
        <f aca="false">300-H113</f>
        <v>300</v>
      </c>
    </row>
    <row r="115" customFormat="false" ht="43.2" hidden="false" customHeight="true" outlineLevel="0" collapsed="false">
      <c r="A115" s="37" t="s">
        <v>305</v>
      </c>
      <c r="B115" s="37"/>
      <c r="C115" s="16"/>
      <c r="D115" s="16"/>
      <c r="E115" s="7" t="n">
        <f aca="false">E110</f>
        <v>951.159999999999</v>
      </c>
      <c r="G115" s="58" t="s">
        <v>260</v>
      </c>
      <c r="H115" s="57"/>
    </row>
    <row r="116" customFormat="false" ht="21.6" hidden="false" customHeight="true" outlineLevel="0" collapsed="false">
      <c r="A116" s="37" t="s">
        <v>144</v>
      </c>
      <c r="B116" s="37"/>
      <c r="C116" s="16" t="s">
        <v>306</v>
      </c>
      <c r="D116" s="16"/>
      <c r="E116" s="34" t="n">
        <v>300</v>
      </c>
      <c r="H116" s="1"/>
    </row>
    <row r="117" customFormat="false" ht="21.6" hidden="false" customHeight="true" outlineLevel="0" collapsed="false">
      <c r="A117" s="37"/>
      <c r="B117" s="37"/>
      <c r="C117" s="16" t="s">
        <v>307</v>
      </c>
      <c r="D117" s="16"/>
      <c r="E117" s="34" t="n">
        <v>0</v>
      </c>
      <c r="H117" s="1"/>
    </row>
    <row r="118" customFormat="false" ht="64.8" hidden="false" customHeight="true" outlineLevel="0" collapsed="false">
      <c r="A118" s="37"/>
      <c r="B118" s="37"/>
      <c r="C118" s="15" t="s">
        <v>308</v>
      </c>
      <c r="D118" s="15"/>
      <c r="E118" s="34" t="n">
        <v>328</v>
      </c>
    </row>
    <row r="119" customFormat="false" ht="21.6" hidden="false" customHeight="true" outlineLevel="0" collapsed="false">
      <c r="A119" s="37" t="s">
        <v>165</v>
      </c>
      <c r="B119" s="37"/>
      <c r="C119" s="16"/>
      <c r="D119" s="16"/>
      <c r="E119" s="34" t="n">
        <f aca="false">C88</f>
        <v>1369</v>
      </c>
    </row>
    <row r="120" customFormat="false" ht="21.6" hidden="false" customHeight="true" outlineLevel="0" collapsed="false">
      <c r="A120" s="64"/>
      <c r="B120" s="64"/>
      <c r="C120" s="39" t="s">
        <v>176</v>
      </c>
      <c r="D120" s="39"/>
      <c r="E120" s="7" t="n">
        <f aca="false">(E31+E115)-SUM(E116:E119)</f>
        <v>1427.16</v>
      </c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</sheetData>
  <mergeCells count="83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A31:B31"/>
    <mergeCell ref="C31:D31"/>
    <mergeCell ref="A36:C36"/>
    <mergeCell ref="A38:C38"/>
    <mergeCell ref="A43:C44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H92:H93"/>
    <mergeCell ref="A93:B93"/>
    <mergeCell ref="C93:D93"/>
    <mergeCell ref="A94:B99"/>
    <mergeCell ref="C94:D94"/>
    <mergeCell ref="C95:D95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3:E103"/>
    <mergeCell ref="A104:B104"/>
    <mergeCell ref="C104:D104"/>
    <mergeCell ref="H104:H105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  <mergeCell ref="A113:E113"/>
    <mergeCell ref="A114:B114"/>
    <mergeCell ref="C114:D114"/>
    <mergeCell ref="H114:H115"/>
    <mergeCell ref="A115:B115"/>
    <mergeCell ref="C115:D115"/>
    <mergeCell ref="A116:B118"/>
    <mergeCell ref="C116:D116"/>
    <mergeCell ref="C117:D117"/>
    <mergeCell ref="C118:D118"/>
    <mergeCell ref="A119:B119"/>
    <mergeCell ref="C119:D119"/>
    <mergeCell ref="A120:B120"/>
    <mergeCell ref="C120:D120"/>
  </mergeCells>
  <conditionalFormatting sqref="C33 H91 H103 H11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D34">
    <cfRule type="cellIs" priority="4" operator="equal" aboveAverage="0" equalAverage="0" bottom="0" percent="0" rank="0" text="" dxfId="0">
      <formula>0</formula>
    </cfRule>
  </conditionalFormatting>
  <conditionalFormatting sqref="C39:C42 C45:C50 C52:C54 C56:C59 C61:C62 C64:C68 C70:C73 C75:C80 C88 E94:E100 E106:E109 E116:E119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I100" activeCellId="0" sqref="I100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8" min="6" style="1" width="10.38"/>
    <col collapsed="false" customWidth="true" hidden="false" outlineLevel="0" max="9" min="9" style="1" width="38.92"/>
    <col collapsed="false" customWidth="true" hidden="false" outlineLevel="0" max="10" min="10" style="46" width="10.38"/>
    <col collapsed="false" customWidth="true" hidden="false" outlineLevel="0" max="11" min="11" style="1" width="19.42"/>
    <col collapsed="false" customWidth="true" hidden="false" outlineLevel="0" max="27" min="12" style="1" width="9"/>
  </cols>
  <sheetData>
    <row r="1" customFormat="false" ht="21.6" hidden="false" customHeight="true" outlineLevel="0" collapsed="false">
      <c r="A1" s="2" t="s">
        <v>309</v>
      </c>
      <c r="B1" s="2"/>
      <c r="C1" s="2"/>
      <c r="D1" s="2"/>
      <c r="E1" s="2"/>
      <c r="F1" s="18"/>
      <c r="G1" s="18"/>
      <c r="H1" s="18"/>
      <c r="I1" s="18"/>
      <c r="J1" s="32"/>
      <c r="K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E112</f>
        <v>390.888427407869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390.888427407869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-6300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customFormat="false" ht="21.6" hidden="false" customHeight="true" outlineLevel="0" collapsed="false">
      <c r="A8" s="12" t="s">
        <v>310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customFormat="false" ht="21.6" hidden="false" customHeight="true" outlineLevel="0" collapsed="false">
      <c r="A10" s="14" t="s">
        <v>311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customFormat="false" ht="21.6" hidden="false" customHeight="true" outlineLevel="0" collapsed="false">
      <c r="A11" s="14" t="s">
        <v>312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customFormat="false" ht="21.6" hidden="false" customHeight="true" outlineLevel="0" collapsed="false">
      <c r="A12" s="14" t="s">
        <v>313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21.6" hidden="false" customHeight="true" outlineLevel="0" collapsed="false">
      <c r="A15" s="12" t="s">
        <v>314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customFormat="false" ht="21.6" hidden="false" customHeight="true" outlineLevel="0" collapsed="false">
      <c r="A17" s="14" t="s">
        <v>315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customFormat="false" ht="21.6" hidden="false" customHeight="true" outlineLevel="0" collapsed="false">
      <c r="A18" s="14" t="s">
        <v>316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customFormat="false" ht="21.6" hidden="false" customHeight="true" outlineLevel="0" collapsed="false">
      <c r="A19" s="14" t="s">
        <v>317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2" t="s">
        <v>318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65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319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320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321</v>
      </c>
      <c r="B31" s="31"/>
      <c r="C31" s="3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6"/>
    </row>
    <row r="33" customFormat="false" ht="21.6" hidden="false" customHeight="true" outlineLevel="0" collapsed="false">
      <c r="A33" s="33" t="s">
        <v>83</v>
      </c>
      <c r="B33" s="33"/>
      <c r="C33" s="33"/>
      <c r="D33" s="66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customFormat="false" ht="21.6" hidden="false" customHeight="true" outlineLevel="0" collapsed="false">
      <c r="A34" s="14" t="s">
        <v>272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290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customFormat="false" ht="21.6" hidden="false" customHeight="true" outlineLevel="0" collapsed="false">
      <c r="A40" s="14" t="s">
        <v>95</v>
      </c>
      <c r="B40" s="15"/>
      <c r="C40" s="34" t="n">
        <v>0</v>
      </c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s="67" customFormat="true" ht="21.6" hidden="false" customHeight="true" outlineLevel="0" collapsed="false">
      <c r="A43" s="14" t="s">
        <v>101</v>
      </c>
      <c r="B43" s="15"/>
      <c r="C43" s="34" t="n">
        <v>0</v>
      </c>
      <c r="D43" s="1"/>
      <c r="E43" s="1"/>
      <c r="F43" s="1"/>
      <c r="G43" s="1"/>
      <c r="H43" s="1"/>
      <c r="I43" s="1"/>
      <c r="J43" s="4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customFormat="false" ht="21.6" hidden="false" customHeight="true" outlineLevel="0" collapsed="false">
      <c r="A46" s="33" t="s">
        <v>105</v>
      </c>
      <c r="B46" s="33"/>
      <c r="C46" s="33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291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300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322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900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1320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1547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2024'!C82)+SUM(E88+E110+E97+E108)  &lt; 0,(('October 2024 - December 2024'!C82))+SUM(E88+E110+E97+E108), TEXT((('October 2024 - December 2024'!C82))+SUM(E88+E110+E97+E108),"+$0.00"))</f>
        <v>-6300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2024'!C84)+SUM(0) &lt; 0,(('October 2024 - December 2024'!C84))+SUM(0), TEXT((('October 2024 - December 2024'!C84))+SUM(0),"+$0.00"))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-6300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1547</v>
      </c>
      <c r="J83" s="63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323</v>
      </c>
      <c r="B86" s="40"/>
      <c r="C86" s="40"/>
      <c r="D86" s="40"/>
      <c r="E86" s="40"/>
      <c r="F86" s="40"/>
      <c r="G86" s="40"/>
      <c r="I86" s="55" t="s">
        <v>257</v>
      </c>
      <c r="J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40"/>
      <c r="G87" s="40"/>
      <c r="H87" s="67"/>
      <c r="I87" s="56" t="s">
        <v>258</v>
      </c>
      <c r="J87" s="57" t="n">
        <f aca="false">C70-J86</f>
        <v>300</v>
      </c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customFormat="false" ht="43.2" hidden="false" customHeight="true" outlineLevel="0" collapsed="false">
      <c r="A88" s="37" t="s">
        <v>144</v>
      </c>
      <c r="B88" s="37"/>
      <c r="C88" s="16" t="s">
        <v>306</v>
      </c>
      <c r="D88" s="16"/>
      <c r="E88" s="34" t="n">
        <v>300</v>
      </c>
      <c r="F88" s="34"/>
      <c r="G88" s="34"/>
      <c r="I88" s="58" t="s">
        <v>260</v>
      </c>
      <c r="J88" s="57"/>
    </row>
    <row r="89" customFormat="false" ht="21.6" hidden="false" customHeight="true" outlineLevel="0" collapsed="false">
      <c r="A89" s="37"/>
      <c r="B89" s="37"/>
      <c r="C89" s="15" t="s">
        <v>324</v>
      </c>
      <c r="D89" s="15"/>
      <c r="E89" s="34" t="n">
        <v>0</v>
      </c>
      <c r="F89" s="34"/>
      <c r="G89" s="34"/>
      <c r="J89" s="1"/>
    </row>
    <row r="90" customFormat="false" ht="21.6" hidden="false" customHeight="true" outlineLevel="0" collapsed="false">
      <c r="A90" s="37" t="s">
        <v>165</v>
      </c>
      <c r="B90" s="37"/>
      <c r="C90" s="16"/>
      <c r="D90" s="16"/>
      <c r="E90" s="34" t="n">
        <f aca="false">C83</f>
        <v>1547</v>
      </c>
      <c r="F90" s="34"/>
      <c r="G90" s="34"/>
      <c r="J90" s="1"/>
    </row>
    <row r="91" customFormat="false" ht="21.6" hidden="false" customHeight="true" outlineLevel="0" collapsed="false">
      <c r="A91" s="64"/>
      <c r="B91" s="64"/>
      <c r="C91" s="42" t="s">
        <v>166</v>
      </c>
      <c r="D91" s="42"/>
      <c r="E91" s="7" t="n">
        <f aca="false">('October 2024 - December 2024'!E120+E13)-SUM(E88:E90)</f>
        <v>2053.16</v>
      </c>
      <c r="F91" s="7"/>
      <c r="G91" s="7"/>
      <c r="J91" s="1"/>
    </row>
    <row r="92" customFormat="false" ht="13.5" hidden="false" customHeight="true" outlineLevel="0" collapsed="false">
      <c r="J92" s="1"/>
    </row>
    <row r="93" customFormat="false" ht="21.6" hidden="false" customHeight="true" outlineLevel="0" collapsed="false">
      <c r="A93" s="40" t="s">
        <v>325</v>
      </c>
      <c r="B93" s="40"/>
      <c r="C93" s="40"/>
      <c r="D93" s="40"/>
      <c r="E93" s="40"/>
      <c r="F93" s="40"/>
      <c r="G93" s="40"/>
      <c r="I93" s="55" t="s">
        <v>257</v>
      </c>
      <c r="J93" s="34" t="n">
        <v>0</v>
      </c>
    </row>
    <row r="94" customFormat="false" ht="21.6" hidden="false" customHeight="true" outlineLevel="0" collapsed="false">
      <c r="A94" s="40" t="s">
        <v>164</v>
      </c>
      <c r="B94" s="40"/>
      <c r="C94" s="40" t="s">
        <v>31</v>
      </c>
      <c r="D94" s="40"/>
      <c r="E94" s="40" t="s">
        <v>32</v>
      </c>
      <c r="F94" s="40"/>
      <c r="G94" s="40"/>
      <c r="H94" s="67"/>
      <c r="I94" s="56" t="s">
        <v>258</v>
      </c>
      <c r="J94" s="57" t="n">
        <f aca="false">C70-J93</f>
        <v>300</v>
      </c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</row>
    <row r="95" customFormat="false" ht="43.2" hidden="false" customHeight="true" outlineLevel="0" collapsed="false">
      <c r="A95" s="37" t="s">
        <v>326</v>
      </c>
      <c r="B95" s="37"/>
      <c r="C95" s="16"/>
      <c r="D95" s="16"/>
      <c r="E95" s="7" t="n">
        <f aca="false">E91</f>
        <v>2053.16</v>
      </c>
      <c r="F95" s="7"/>
      <c r="G95" s="7"/>
      <c r="I95" s="58" t="s">
        <v>260</v>
      </c>
      <c r="J95" s="57"/>
    </row>
    <row r="96" customFormat="false" ht="43.2" hidden="false" customHeight="true" outlineLevel="0" collapsed="false">
      <c r="A96" s="37" t="s">
        <v>144</v>
      </c>
      <c r="B96" s="37"/>
      <c r="C96" s="15" t="s">
        <v>327</v>
      </c>
      <c r="D96" s="15"/>
      <c r="E96" s="34" t="n">
        <v>150</v>
      </c>
      <c r="F96" s="34"/>
      <c r="G96" s="34"/>
      <c r="J96" s="1"/>
    </row>
    <row r="97" customFormat="false" ht="21.6" hidden="false" customHeight="true" outlineLevel="0" collapsed="false">
      <c r="A97" s="37"/>
      <c r="B97" s="37"/>
      <c r="C97" s="15" t="s">
        <v>328</v>
      </c>
      <c r="D97" s="15"/>
      <c r="E97" s="34" t="n">
        <v>0</v>
      </c>
      <c r="F97" s="34"/>
      <c r="G97" s="34"/>
      <c r="J97" s="1"/>
    </row>
    <row r="98" customFormat="false" ht="21.6" hidden="false" customHeight="true" outlineLevel="0" collapsed="false">
      <c r="A98" s="37"/>
      <c r="B98" s="37"/>
      <c r="C98" s="68" t="s">
        <v>329</v>
      </c>
      <c r="D98" s="68"/>
      <c r="E98" s="40" t="s">
        <v>330</v>
      </c>
      <c r="F98" s="40"/>
      <c r="G98" s="40" t="s">
        <v>331</v>
      </c>
      <c r="J98" s="1"/>
    </row>
    <row r="99" customFormat="false" ht="21.6" hidden="false" customHeight="true" outlineLevel="0" collapsed="false">
      <c r="A99" s="37"/>
      <c r="B99" s="37"/>
      <c r="C99" s="15" t="s">
        <v>332</v>
      </c>
      <c r="D99" s="15"/>
      <c r="E99" s="34" t="n">
        <f aca="false">5300/G98</f>
        <v>1207.49558580623</v>
      </c>
      <c r="F99" s="34"/>
      <c r="G99" s="34"/>
      <c r="H99" s="69"/>
      <c r="J99" s="1"/>
    </row>
    <row r="100" customFormat="false" ht="43.2" hidden="false" customHeight="true" outlineLevel="0" collapsed="false">
      <c r="A100" s="37"/>
      <c r="B100" s="37"/>
      <c r="C100" s="15" t="s">
        <v>333</v>
      </c>
      <c r="D100" s="15"/>
      <c r="E100" s="34" t="n">
        <f aca="false">4778.91/G98</f>
        <v>1088.7759867859</v>
      </c>
      <c r="F100" s="34"/>
      <c r="G100" s="34"/>
      <c r="H100" s="70"/>
      <c r="J100" s="1"/>
    </row>
    <row r="101" customFormat="false" ht="21.6" hidden="false" customHeight="true" outlineLevel="0" collapsed="false">
      <c r="A101" s="37" t="s">
        <v>165</v>
      </c>
      <c r="B101" s="37"/>
      <c r="C101" s="62"/>
      <c r="D101" s="62"/>
      <c r="E101" s="34" t="n">
        <f aca="false">C83</f>
        <v>1547</v>
      </c>
      <c r="F101" s="34"/>
      <c r="G101" s="34"/>
      <c r="J101" s="1"/>
    </row>
    <row r="102" customFormat="false" ht="21.6" hidden="false" customHeight="true" outlineLevel="0" collapsed="false">
      <c r="A102" s="64"/>
      <c r="B102" s="64"/>
      <c r="C102" s="39" t="s">
        <v>176</v>
      </c>
      <c r="D102" s="39"/>
      <c r="E102" s="7" t="n">
        <f aca="false">(E20+E95)-SUM(E96:E101)</f>
        <v>532.888427407869</v>
      </c>
      <c r="F102" s="7"/>
      <c r="G102" s="7"/>
      <c r="J102" s="1"/>
    </row>
    <row r="103" customFormat="false" ht="13.5" hidden="false" customHeight="true" outlineLevel="0" collapsed="false">
      <c r="A103" s="44"/>
      <c r="B103" s="44"/>
      <c r="C103" s="44"/>
      <c r="D103" s="44"/>
      <c r="E103" s="44"/>
      <c r="J103" s="1"/>
    </row>
    <row r="104" customFormat="false" ht="17.25" hidden="false" customHeight="true" outlineLevel="0" collapsed="false">
      <c r="A104" s="44"/>
      <c r="B104" s="44"/>
      <c r="C104" s="44"/>
      <c r="D104" s="44"/>
      <c r="E104" s="44"/>
      <c r="J104" s="1"/>
    </row>
    <row r="105" customFormat="false" ht="21.6" hidden="false" customHeight="true" outlineLevel="0" collapsed="false">
      <c r="A105" s="40" t="s">
        <v>334</v>
      </c>
      <c r="B105" s="40"/>
      <c r="C105" s="40"/>
      <c r="D105" s="40"/>
      <c r="E105" s="40"/>
      <c r="F105" s="40"/>
      <c r="G105" s="40"/>
      <c r="I105" s="55" t="s">
        <v>257</v>
      </c>
      <c r="J105" s="34" t="n">
        <v>0</v>
      </c>
    </row>
    <row r="106" customFormat="false" ht="21.6" hidden="false" customHeight="true" outlineLevel="0" collapsed="false">
      <c r="A106" s="40" t="s">
        <v>164</v>
      </c>
      <c r="B106" s="40"/>
      <c r="C106" s="40" t="s">
        <v>31</v>
      </c>
      <c r="D106" s="40"/>
      <c r="E106" s="40" t="s">
        <v>32</v>
      </c>
      <c r="F106" s="40"/>
      <c r="G106" s="40"/>
      <c r="H106" s="67"/>
      <c r="I106" s="56" t="s">
        <v>258</v>
      </c>
      <c r="J106" s="57" t="n">
        <f aca="false">C70-J105</f>
        <v>300</v>
      </c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</row>
    <row r="107" customFormat="false" ht="43.2" hidden="false" customHeight="true" outlineLevel="0" collapsed="false">
      <c r="A107" s="37" t="s">
        <v>335</v>
      </c>
      <c r="B107" s="37"/>
      <c r="C107" s="16"/>
      <c r="D107" s="16"/>
      <c r="E107" s="7" t="n">
        <f aca="false">E102</f>
        <v>532.888427407869</v>
      </c>
      <c r="F107" s="7"/>
      <c r="G107" s="7"/>
      <c r="I107" s="58" t="s">
        <v>260</v>
      </c>
      <c r="J107" s="57"/>
    </row>
    <row r="108" customFormat="false" ht="21.6" hidden="false" customHeight="true" outlineLevel="0" collapsed="false">
      <c r="A108" s="37" t="s">
        <v>144</v>
      </c>
      <c r="B108" s="37"/>
      <c r="C108" s="16" t="s">
        <v>169</v>
      </c>
      <c r="D108" s="16"/>
      <c r="E108" s="34" t="n">
        <v>0</v>
      </c>
      <c r="F108" s="34"/>
      <c r="G108" s="34"/>
      <c r="J108" s="1"/>
    </row>
    <row r="109" customFormat="false" ht="21.6" hidden="false" customHeight="true" outlineLevel="0" collapsed="false">
      <c r="A109" s="37"/>
      <c r="B109" s="37"/>
      <c r="C109" s="15" t="s">
        <v>324</v>
      </c>
      <c r="D109" s="15"/>
      <c r="E109" s="34" t="n">
        <v>0</v>
      </c>
      <c r="F109" s="34"/>
      <c r="G109" s="34"/>
    </row>
    <row r="110" customFormat="false" ht="43.2" hidden="false" customHeight="true" outlineLevel="0" collapsed="false">
      <c r="A110" s="37"/>
      <c r="B110" s="37"/>
      <c r="C110" s="15" t="s">
        <v>336</v>
      </c>
      <c r="D110" s="15"/>
      <c r="E110" s="34" t="n">
        <v>1000</v>
      </c>
      <c r="F110" s="34"/>
      <c r="G110" s="34"/>
    </row>
    <row r="111" customFormat="false" ht="21.6" hidden="false" customHeight="true" outlineLevel="0" collapsed="false">
      <c r="A111" s="37" t="s">
        <v>165</v>
      </c>
      <c r="B111" s="37"/>
      <c r="C111" s="16"/>
      <c r="D111" s="16"/>
      <c r="E111" s="34" t="n">
        <f aca="false">C83</f>
        <v>1547</v>
      </c>
      <c r="F111" s="34"/>
      <c r="G111" s="34"/>
    </row>
    <row r="112" customFormat="false" ht="21.6" hidden="false" customHeight="true" outlineLevel="0" collapsed="false">
      <c r="A112" s="64"/>
      <c r="B112" s="64"/>
      <c r="C112" s="39" t="s">
        <v>176</v>
      </c>
      <c r="D112" s="39"/>
      <c r="E112" s="7" t="n">
        <f aca="false">(E26+E107)-SUM(E108:E111)</f>
        <v>390.888427407869</v>
      </c>
      <c r="F112" s="7"/>
      <c r="G112" s="7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48576" customFormat="false" ht="12.8" hidden="false" customHeight="false" outlineLevel="0" collapsed="false"/>
  </sheetData>
  <mergeCells count="95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89"/>
    <mergeCell ref="C88:D88"/>
    <mergeCell ref="E88:G88"/>
    <mergeCell ref="C89:D89"/>
    <mergeCell ref="E89:G89"/>
    <mergeCell ref="A90:B90"/>
    <mergeCell ref="C90:D90"/>
    <mergeCell ref="E90:G90"/>
    <mergeCell ref="A91:B91"/>
    <mergeCell ref="C91:D91"/>
    <mergeCell ref="E91:G91"/>
    <mergeCell ref="A93:G93"/>
    <mergeCell ref="A94:B94"/>
    <mergeCell ref="C94:D94"/>
    <mergeCell ref="E94:G94"/>
    <mergeCell ref="J94:J95"/>
    <mergeCell ref="A95:B95"/>
    <mergeCell ref="C95:D95"/>
    <mergeCell ref="E95:G95"/>
    <mergeCell ref="A96:B100"/>
    <mergeCell ref="C96:D96"/>
    <mergeCell ref="E96:G96"/>
    <mergeCell ref="C97:D97"/>
    <mergeCell ref="E97:G97"/>
    <mergeCell ref="C98:D98"/>
    <mergeCell ref="E98:F98"/>
    <mergeCell ref="C99:D99"/>
    <mergeCell ref="E99:G99"/>
    <mergeCell ref="C100:D100"/>
    <mergeCell ref="E100:G100"/>
    <mergeCell ref="A101:B101"/>
    <mergeCell ref="C101:D101"/>
    <mergeCell ref="E101:G101"/>
    <mergeCell ref="A102:B102"/>
    <mergeCell ref="C102:D102"/>
    <mergeCell ref="E102:G102"/>
    <mergeCell ref="A105:G105"/>
    <mergeCell ref="A106:B106"/>
    <mergeCell ref="C106:D106"/>
    <mergeCell ref="E106:G106"/>
    <mergeCell ref="J106:J107"/>
    <mergeCell ref="A107:B107"/>
    <mergeCell ref="C107:D107"/>
    <mergeCell ref="E107:G107"/>
    <mergeCell ref="A108:B110"/>
    <mergeCell ref="C108:D108"/>
    <mergeCell ref="E108:G108"/>
    <mergeCell ref="C109:D109"/>
    <mergeCell ref="E109:G109"/>
    <mergeCell ref="C110:D110"/>
    <mergeCell ref="E110:G110"/>
    <mergeCell ref="A111:B111"/>
    <mergeCell ref="C111:D111"/>
    <mergeCell ref="E111:G111"/>
    <mergeCell ref="A112:B112"/>
    <mergeCell ref="C112:D112"/>
    <mergeCell ref="E112:G112"/>
  </mergeCells>
  <conditionalFormatting sqref="C34:C37 C40:C45 C47:C49 C51:C54 C56:C57 C59:C63 C65:C68 C70:C75 C83 E88:E90 E99 E108:E111 J86 J93 J105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conditionalFormatting sqref="E101">
    <cfRule type="cellIs" priority="4" operator="equal" aboveAverage="0" equalAverage="0" bottom="0" percent="0" rank="0" text="" dxfId="0">
      <formula>0</formula>
    </cfRule>
  </conditionalFormatting>
  <conditionalFormatting sqref="E100">
    <cfRule type="cellIs" priority="5" operator="equal" aboveAverage="0" equalAverage="0" bottom="0" percent="0" rank="0" text="" dxfId="0">
      <formula>0</formula>
    </cfRule>
  </conditionalFormatting>
  <conditionalFormatting sqref="E96:E9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106" activeCellId="0" sqref="E10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318.888427407869</v>
      </c>
      <c r="D3" s="10"/>
      <c r="E3" s="10"/>
      <c r="F3" s="71"/>
      <c r="G3" s="71"/>
      <c r="H3" s="72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318.888427407869</v>
      </c>
      <c r="D4" s="10"/>
      <c r="E4" s="10"/>
      <c r="F4" s="71"/>
      <c r="G4" s="71"/>
      <c r="H4" s="72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-3600</v>
      </c>
      <c r="D5" s="10"/>
      <c r="E5" s="10"/>
      <c r="F5" s="71"/>
      <c r="G5" s="71"/>
      <c r="H5" s="72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customFormat="false" ht="13.5" hidden="false" customHeight="true" outlineLevel="0" collapsed="false">
      <c r="A6" s="73"/>
      <c r="B6" s="73"/>
      <c r="C6" s="73"/>
      <c r="D6" s="73"/>
      <c r="E6" s="73"/>
      <c r="F6" s="71"/>
      <c r="G6" s="71"/>
      <c r="H6" s="72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338</v>
      </c>
      <c r="B8" s="12"/>
      <c r="C8" s="12"/>
      <c r="D8" s="12"/>
      <c r="E8" s="12"/>
      <c r="G8" s="65"/>
      <c r="H8" s="74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339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340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341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342</v>
      </c>
      <c r="B15" s="12"/>
      <c r="C15" s="12"/>
      <c r="D15" s="12"/>
      <c r="E15" s="12"/>
      <c r="G15" s="65"/>
      <c r="H15" s="74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343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344</v>
      </c>
      <c r="B18" s="15" t="s">
        <v>276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345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346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347</v>
      </c>
      <c r="B23" s="12"/>
      <c r="C23" s="12"/>
      <c r="D23" s="12"/>
      <c r="E23" s="12"/>
      <c r="G23" s="65"/>
      <c r="H23" s="74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348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349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350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  <c r="E60" s="75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-3600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-3600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351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352</v>
      </c>
      <c r="H88" s="57" t="n">
        <f aca="false">C71-H87</f>
        <v>300</v>
      </c>
    </row>
    <row r="89" customFormat="false" ht="21.6" hidden="false" customHeight="true" outlineLevel="0" collapsed="false">
      <c r="A89" s="37" t="s">
        <v>144</v>
      </c>
      <c r="B89" s="37"/>
      <c r="C89" s="16" t="s">
        <v>353</v>
      </c>
      <c r="D89" s="16"/>
      <c r="E89" s="34" t="n">
        <v>900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324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2025 - March 2025'!E112+E13)-SUM(E89:E91)</f>
        <v>416.888427407869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354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7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355</v>
      </c>
      <c r="B96" s="37"/>
      <c r="C96" s="16"/>
      <c r="D96" s="16"/>
      <c r="E96" s="7" t="n">
        <f aca="false">E92</f>
        <v>416.888427407869</v>
      </c>
      <c r="G96" s="77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353</v>
      </c>
      <c r="D97" s="16"/>
      <c r="E97" s="34" t="n">
        <v>900</v>
      </c>
      <c r="G97" s="77"/>
      <c r="H97" s="57"/>
    </row>
    <row r="98" customFormat="false" ht="43.2" hidden="false" customHeight="true" outlineLevel="0" collapsed="false">
      <c r="A98" s="37"/>
      <c r="B98" s="37"/>
      <c r="C98" s="15" t="s">
        <v>356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360.888427407869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357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358</v>
      </c>
      <c r="B105" s="37"/>
      <c r="C105" s="16"/>
      <c r="D105" s="16"/>
      <c r="E105" s="7" t="n">
        <f aca="false">E100</f>
        <v>360.888427407869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353</v>
      </c>
      <c r="D106" s="16"/>
      <c r="E106" s="34" t="n">
        <v>900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324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318.888427407869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F107" activeCellId="0" sqref="F107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359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8"/>
      <c r="B2" s="78"/>
      <c r="C2" s="17"/>
      <c r="D2" s="78"/>
      <c r="E2" s="7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96.8884274078691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96.8884274078691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-900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360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361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362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363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364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365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366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367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368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369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370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371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372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D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IF(('April 2025 - June 2025'!C78)+SUM(E90+E98+E107) &lt; 0,(('April 2025 - June 2025'!C78))+SUM(E90+E98+E107), TEXT((('April 2025 - June 2025'!C78))+SUM(E90+E98+E107),"+$0.00"))</f>
        <v>-900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-900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373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80" t="s">
        <v>374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80"/>
      <c r="H89" s="57"/>
    </row>
    <row r="90" customFormat="false" ht="21.6" hidden="false" customHeight="true" outlineLevel="0" collapsed="false">
      <c r="A90" s="37"/>
      <c r="B90" s="37"/>
      <c r="C90" s="16" t="s">
        <v>376</v>
      </c>
      <c r="D90" s="16"/>
      <c r="E90" s="34" t="n">
        <v>900</v>
      </c>
      <c r="G90" s="80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2025 - June 2025'!E109+E14)-SUM(E89:E91)</f>
        <v>262.888427407869</v>
      </c>
    </row>
    <row r="93" customFormat="false" ht="13.5" hidden="false" customHeight="true" outlineLevel="0" collapsed="false">
      <c r="A93" s="81"/>
      <c r="B93" s="81"/>
      <c r="C93" s="81"/>
      <c r="D93" s="81"/>
      <c r="E93" s="81"/>
    </row>
    <row r="94" customFormat="false" ht="21.6" hidden="false" customHeight="true" outlineLevel="0" collapsed="false">
      <c r="A94" s="79" t="s">
        <v>377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80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378</v>
      </c>
      <c r="B96" s="37"/>
      <c r="C96" s="16"/>
      <c r="D96" s="16"/>
      <c r="E96" s="7" t="n">
        <f aca="false">E92</f>
        <v>262.888427407869</v>
      </c>
      <c r="G96" s="80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379</v>
      </c>
      <c r="D97" s="15"/>
      <c r="E97" s="34" t="n">
        <v>150</v>
      </c>
      <c r="G97" s="80"/>
      <c r="H97" s="57"/>
    </row>
    <row r="98" customFormat="false" ht="21.6" hidden="false" customHeight="true" outlineLevel="0" collapsed="false">
      <c r="A98" s="37"/>
      <c r="B98" s="37"/>
      <c r="C98" s="16" t="s">
        <v>376</v>
      </c>
      <c r="D98" s="16"/>
      <c r="E98" s="34" t="n">
        <v>900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138.888427407869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2" t="s">
        <v>380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381</v>
      </c>
      <c r="B105" s="37"/>
      <c r="C105" s="16"/>
      <c r="D105" s="16"/>
      <c r="E105" s="7" t="n">
        <f aca="false">E100</f>
        <v>138.888427407869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382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376</v>
      </c>
      <c r="D107" s="16"/>
      <c r="E107" s="34" t="n">
        <v>900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96.8884274078691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F92" activeCellId="0" sqref="F92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383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8"/>
      <c r="B2" s="78"/>
      <c r="C2" s="78"/>
      <c r="D2" s="78"/>
      <c r="E2" s="7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1824.88842740787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1824.88842740787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3" t="s">
        <v>384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385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386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387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388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3" t="s">
        <v>389</v>
      </c>
      <c r="B16" s="83"/>
      <c r="C16" s="83"/>
      <c r="D16" s="83"/>
      <c r="E16" s="83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390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391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392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3" t="s">
        <v>393</v>
      </c>
      <c r="B23" s="83"/>
      <c r="C23" s="83"/>
      <c r="D23" s="83"/>
      <c r="E23" s="8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394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395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396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E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4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397</v>
      </c>
      <c r="B87" s="82"/>
      <c r="C87" s="82"/>
      <c r="D87" s="82"/>
      <c r="E87" s="82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352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376</v>
      </c>
      <c r="D90" s="16"/>
      <c r="E90" s="34" t="n">
        <v>900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('July 2025 - September 2025'!E109+E14)-SUM(E89:E91)</f>
        <v>40.8884274078691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398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399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400</v>
      </c>
      <c r="B96" s="37"/>
      <c r="C96" s="16"/>
      <c r="D96" s="16"/>
      <c r="E96" s="7" t="n">
        <f aca="false">E92</f>
        <v>40.8884274078691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382</v>
      </c>
      <c r="D97" s="15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966.888427407869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402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399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403</v>
      </c>
      <c r="B105" s="37"/>
      <c r="C105" s="16"/>
      <c r="D105" s="16"/>
      <c r="E105" s="7" t="n">
        <f aca="false">E100</f>
        <v>966.888427407869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382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1824.88842740787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E78" activeCellId="0" sqref="E78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85" width="38.92"/>
    <col collapsed="false" customWidth="true" hidden="false" outlineLevel="0" max="8" min="8" style="85" width="10.38"/>
    <col collapsed="false" customWidth="true" hidden="false" outlineLevel="0" max="9" min="9" style="85" width="19.42"/>
    <col collapsed="false" customWidth="true" hidden="false" outlineLevel="0" max="25" min="10" style="85" width="9"/>
    <col collapsed="false" customWidth="false" hidden="false" outlineLevel="0" max="42" min="26" style="85" width="14.42"/>
  </cols>
  <sheetData>
    <row r="1" customFormat="false" ht="21.6" hidden="false" customHeight="true" outlineLevel="0" collapsed="false">
      <c r="A1" s="2" t="s">
        <v>404</v>
      </c>
      <c r="B1" s="2"/>
      <c r="C1" s="2"/>
      <c r="D1" s="2"/>
      <c r="E1" s="2"/>
      <c r="F1" s="18"/>
      <c r="G1" s="86"/>
      <c r="H1" s="86"/>
      <c r="I1" s="86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4452.88842740787</v>
      </c>
      <c r="D3" s="10"/>
      <c r="E3" s="10"/>
      <c r="F3" s="18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4452.88842740787</v>
      </c>
      <c r="D4" s="10"/>
      <c r="E4" s="10"/>
      <c r="F4" s="18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customFormat="false" ht="21.6" hidden="false" customHeight="true" outlineLevel="0" collapsed="false">
      <c r="A8" s="12" t="s">
        <v>405</v>
      </c>
      <c r="B8" s="12"/>
      <c r="C8" s="12"/>
      <c r="D8" s="12"/>
      <c r="E8" s="12"/>
      <c r="F8" s="18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customFormat="false" ht="21.6" hidden="false" customHeight="true" outlineLevel="0" collapsed="false">
      <c r="A10" s="14" t="s">
        <v>406</v>
      </c>
      <c r="B10" s="15" t="s">
        <v>35</v>
      </c>
      <c r="C10" s="16" t="s">
        <v>36</v>
      </c>
      <c r="D10" s="16"/>
      <c r="E10" s="7" t="n">
        <v>2405</v>
      </c>
      <c r="F10" s="18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customFormat="false" ht="21.6" hidden="false" customHeight="true" outlineLevel="0" collapsed="false">
      <c r="A11" s="14" t="s">
        <v>407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408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409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</row>
    <row r="16" customFormat="false" ht="21.6" hidden="false" customHeight="true" outlineLevel="0" collapsed="false">
      <c r="A16" s="12" t="s">
        <v>410</v>
      </c>
      <c r="B16" s="12"/>
      <c r="C16" s="12"/>
      <c r="D16" s="12"/>
      <c r="E16" s="12"/>
      <c r="F16" s="18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</row>
    <row r="18" customFormat="false" ht="21.6" hidden="false" customHeight="true" outlineLevel="0" collapsed="false">
      <c r="A18" s="14" t="s">
        <v>411</v>
      </c>
      <c r="B18" s="15" t="s">
        <v>35</v>
      </c>
      <c r="C18" s="16" t="s">
        <v>36</v>
      </c>
      <c r="D18" s="16"/>
      <c r="E18" s="7" t="n">
        <v>2405</v>
      </c>
      <c r="F18" s="18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</row>
    <row r="19" customFormat="false" ht="21.6" hidden="false" customHeight="true" outlineLevel="0" collapsed="false">
      <c r="A19" s="14" t="s">
        <v>412</v>
      </c>
      <c r="B19" s="15" t="s">
        <v>276</v>
      </c>
      <c r="C19" s="15" t="s">
        <v>36</v>
      </c>
      <c r="D19" s="15"/>
      <c r="E19" s="7" t="n">
        <v>68</v>
      </c>
      <c r="F19" s="18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</row>
    <row r="20" customFormat="false" ht="21.6" hidden="false" customHeight="true" outlineLevel="0" collapsed="false">
      <c r="A20" s="14" t="s">
        <v>413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customFormat="false" ht="21.6" hidden="false" customHeight="true" outlineLevel="0" collapsed="false">
      <c r="A23" s="83" t="s">
        <v>414</v>
      </c>
      <c r="B23" s="83"/>
      <c r="C23" s="83"/>
      <c r="D23" s="83"/>
      <c r="E23" s="83"/>
      <c r="F23" s="18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customFormat="false" ht="21.6" hidden="false" customHeight="true" outlineLevel="0" collapsed="false">
      <c r="A24" s="61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customFormat="false" ht="21.6" hidden="false" customHeight="true" outlineLevel="0" collapsed="false">
      <c r="A25" s="14" t="s">
        <v>415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6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417</v>
      </c>
      <c r="B32" s="31"/>
      <c r="C32" s="31"/>
      <c r="D32" s="85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F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7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86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418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352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419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89" t="s">
        <v>166</v>
      </c>
      <c r="D92" s="89"/>
      <c r="E92" s="7" t="n">
        <f aca="false">('October 2025 - December 2025'!E109+E14)-SUM(E89:E91)</f>
        <v>2668.88842740787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420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421</v>
      </c>
      <c r="B96" s="37"/>
      <c r="C96" s="16"/>
      <c r="D96" s="16"/>
      <c r="E96" s="7" t="n">
        <f aca="false">E92</f>
        <v>2668.88842740787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382</v>
      </c>
      <c r="D97" s="16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41"/>
      <c r="B100" s="41"/>
      <c r="C100" s="90" t="s">
        <v>176</v>
      </c>
      <c r="D100" s="90"/>
      <c r="E100" s="7" t="n">
        <f aca="false">(E21+E96)-SUM(E97:E99)</f>
        <v>3594.88842740787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8" t="s">
        <v>422</v>
      </c>
      <c r="B103" s="88"/>
      <c r="C103" s="88"/>
      <c r="D103" s="88"/>
      <c r="E103" s="88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399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423</v>
      </c>
      <c r="B105" s="37"/>
      <c r="C105" s="16"/>
      <c r="D105" s="16"/>
      <c r="E105" s="7" t="n">
        <f aca="false">E100</f>
        <v>3594.88842740787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382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90" t="s">
        <v>176</v>
      </c>
      <c r="D109" s="90"/>
      <c r="E109" s="7" t="n">
        <f aca="false">(E27+E105)-SUM(E106:E108)</f>
        <v>4452.88842740787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112 H87 H94 H10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71" activeCellId="0" sqref="C7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6930.88842740787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6930.88842740787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1" t="s">
        <v>425</v>
      </c>
      <c r="B8" s="91"/>
      <c r="C8" s="91"/>
      <c r="D8" s="91"/>
      <c r="E8" s="9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1" t="s">
        <v>4</v>
      </c>
      <c r="B9" s="92" t="s">
        <v>30</v>
      </c>
      <c r="C9" s="93" t="s">
        <v>31</v>
      </c>
      <c r="D9" s="93"/>
      <c r="E9" s="9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427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428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91" t="s">
        <v>429</v>
      </c>
      <c r="B15" s="91"/>
      <c r="C15" s="91"/>
      <c r="D15" s="91"/>
      <c r="E15" s="9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1" t="s">
        <v>4</v>
      </c>
      <c r="B16" s="92" t="s">
        <v>30</v>
      </c>
      <c r="C16" s="93" t="s">
        <v>31</v>
      </c>
      <c r="D16" s="93"/>
      <c r="E16" s="9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430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431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432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433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91" t="s">
        <v>434</v>
      </c>
      <c r="B23" s="91"/>
      <c r="C23" s="91"/>
      <c r="D23" s="91"/>
      <c r="E23" s="9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1" t="s">
        <v>4</v>
      </c>
      <c r="B24" s="92" t="s">
        <v>30</v>
      </c>
      <c r="C24" s="93" t="s">
        <v>31</v>
      </c>
      <c r="D24" s="93"/>
      <c r="E24" s="9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435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G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7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7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7" t="n">
        <v>0</v>
      </c>
    </row>
    <row r="69" customFormat="false" ht="21.6" hidden="false" customHeight="true" outlineLevel="0" collapsed="false">
      <c r="A69" s="14"/>
      <c r="B69" s="9" t="s">
        <v>143</v>
      </c>
      <c r="C69" s="87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438</v>
      </c>
      <c r="B87" s="82"/>
      <c r="C87" s="82"/>
      <c r="D87" s="82"/>
      <c r="E87" s="82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399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327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2026 - March 2026'!E109+E13)-SUM(E89:E91)</f>
        <v>5228.88842740787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439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440</v>
      </c>
      <c r="B96" s="37"/>
      <c r="C96" s="16"/>
      <c r="D96" s="16"/>
      <c r="E96" s="7" t="n">
        <f aca="false">E92</f>
        <v>5228.88842740787</v>
      </c>
      <c r="G96" s="76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441</v>
      </c>
      <c r="D97" s="15"/>
      <c r="E97" s="34" t="n">
        <v>150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6072.88842740787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442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443</v>
      </c>
      <c r="B105" s="37"/>
      <c r="C105" s="16"/>
      <c r="D105" s="16"/>
      <c r="E105" s="7" t="n">
        <f aca="false">E100</f>
        <v>6072.88842740787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382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6930.88842740787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 H87 H94 H103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1672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2024-11-20T02:22:44Z</dcterms:modified>
  <cp:revision>929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